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30" windowWidth="15480" windowHeight="9540" tabRatio="662" firstSheet="3" activeTab="5"/>
  </bookViews>
  <sheets>
    <sheet name="ATALOE GRUPO 1" sheetId="20" r:id="rId1"/>
    <sheet name="MIGUEL DE CERVANTES 49" sheetId="64" r:id="rId2"/>
    <sheet name="La Luz 56" sheetId="38" r:id="rId3"/>
    <sheet name="Comfasucre 38 - 2" sheetId="67" r:id="rId4"/>
    <sheet name="La Luz 55 - 2" sheetId="39" r:id="rId5"/>
    <sheet name="Comfasucre 38 - 3" sheetId="81" r:id="rId6"/>
    <sheet name="CONSTRUPAZ 34" sheetId="55" r:id="rId7"/>
    <sheet name="FUNDESOCOL 09" sheetId="49" r:id="rId8"/>
    <sheet name="PROSPERAR 53-5" sheetId="76" r:id="rId9"/>
    <sheet name="Fundacion Prosocial N. 5" sheetId="27" r:id="rId10"/>
    <sheet name="Renacer Social N. 1" sheetId="65" r:id="rId11"/>
    <sheet name="Comfasucre 38 - 6" sheetId="34" r:id="rId12"/>
    <sheet name="UT EL PARAISO 6" sheetId="5" r:id="rId13"/>
    <sheet name="Plenitud 26" sheetId="26" r:id="rId14"/>
    <sheet name="FUNDA ENLACE 14" sheetId="47" r:id="rId15"/>
    <sheet name="Proyecto de Vida 22" sheetId="69" r:id="rId16"/>
    <sheet name="Creciendo Juntos 41 - 8" sheetId="68" r:id="rId17"/>
    <sheet name="FUNIDES 30" sheetId="63" r:id="rId18"/>
    <sheet name="PI de Sucre 35" sheetId="70" r:id="rId19"/>
    <sheet name="BARRIO ADENTRO GRUPO 8" sheetId="18" r:id="rId20"/>
    <sheet name="Por un mejor país 57" sheetId="29" r:id="rId21"/>
    <sheet name="SURGIR 23- 9" sheetId="79" r:id="rId22"/>
    <sheet name="UT PI SUCREÑA 36" sheetId="45" r:id="rId23"/>
    <sheet name="Niños Sociales 25" sheetId="59" r:id="rId24"/>
    <sheet name="Unidos por el Bienestar 50" sheetId="28" r:id="rId25"/>
    <sheet name="CORPORACION UNIVERSAL GRUPO 10" sheetId="13" r:id="rId26"/>
    <sheet name="Tiempos de Paz 29" sheetId="37" r:id="rId27"/>
    <sheet name="UT SEMILLAS DE AMOR 33" sheetId="71" r:id="rId28"/>
    <sheet name="FUNDA ENLACE 37" sheetId="51" r:id="rId29"/>
    <sheet name="Primeros Pasos 60" sheetId="72" r:id="rId30"/>
    <sheet name=" FUNBICO GRUPO 11" sheetId="21" r:id="rId31"/>
    <sheet name="UT PI SUCREÑA 15" sheetId="46" r:id="rId32"/>
    <sheet name="AUTONOMA DE COLOBIA 47" sheetId="57" r:id="rId33"/>
    <sheet name="UT EL ROSARIO 24" sheetId="8" r:id="rId34"/>
    <sheet name="UT TOLU FIRME 27 " sheetId="50" r:id="rId35"/>
    <sheet name="PROSPERAR 53" sheetId="73" r:id="rId36"/>
    <sheet name="APROCO GRUPO 14" sheetId="16" r:id="rId37"/>
    <sheet name="Semillas de amor N. 7" sheetId="32" r:id="rId38"/>
    <sheet name="APSEFACOM 12" sheetId="1" r:id="rId39"/>
    <sheet name="FUNDA ENLACE 16" sheetId="48" r:id="rId40"/>
    <sheet name="Tiempos de Paz 28" sheetId="36" r:id="rId41"/>
    <sheet name="UT NUEVA ESPERANZA 43" sheetId="74" r:id="rId42"/>
    <sheet name="MUGESCO 21" sheetId="54" r:id="rId43"/>
    <sheet name="CRECER CON ARMONIA 58" sheetId="75" r:id="rId44"/>
    <sheet name="San Onofre 45" sheetId="30" r:id="rId45"/>
    <sheet name="Infancia Unidos N. 11" sheetId="60" r:id="rId46"/>
    <sheet name="CORPODIA 39" sheetId="4" r:id="rId47"/>
    <sheet name="LA ESPERANZA 48" sheetId="42" r:id="rId48"/>
    <sheet name="Fund. Siglo XXI N. 4" sheetId="58" r:id="rId49"/>
    <sheet name="San Benito 46" sheetId="31" r:id="rId50"/>
    <sheet name="Fund. Educativa Sn Jorge N. 10" sheetId="43" r:id="rId51"/>
    <sheet name="UT SAN JORGE 40" sheetId="52" r:id="rId52"/>
    <sheet name="LICEO DE LA SABANA GRUPO 21" sheetId="14" r:id="rId53"/>
    <sheet name="Semillas de Amor 44" sheetId="33" r:id="rId54"/>
    <sheet name="Creciendo Juntos 41 - 22" sheetId="41" r:id="rId55"/>
    <sheet name="LICEO DE LA SABANA GRUPO 23" sheetId="19" r:id="rId56"/>
    <sheet name="AMIGOS UNIDOS DE CORAZON 42" sheetId="35" r:id="rId57"/>
    <sheet name="FUNDIMUR 52- 23" sheetId="11" r:id="rId58"/>
    <sheet name="FUNBICO GRUPO 23" sheetId="78" r:id="rId59"/>
    <sheet name="SURGIR GRUPO -23" sheetId="80" r:id="rId60"/>
    <sheet name="UT SEMILLAS DE AMOR 2" sheetId="22" r:id="rId61"/>
    <sheet name="Talentos N. 8" sheetId="66" r:id="rId62"/>
    <sheet name="APSEFACOM 13" sheetId="2" r:id="rId63"/>
    <sheet name="FUNDESOCIAL 51" sheetId="44" r:id="rId64"/>
    <sheet name="FUNDIMUR 25" sheetId="12" r:id="rId65"/>
    <sheet name="FUNTOCOL 54" sheetId="56" r:id="rId66"/>
    <sheet name="La Luz 55 - 26" sheetId="40" r:id="rId67"/>
    <sheet name="FUNVEAMYDES 20" sheetId="53" r:id="rId68"/>
  </sheets>
  <externalReferences>
    <externalReference r:id="rId69"/>
  </externalReferences>
  <calcPr calcId="145621"/>
</workbook>
</file>

<file path=xl/calcChain.xml><?xml version="1.0" encoding="utf-8"?>
<calcChain xmlns="http://schemas.openxmlformats.org/spreadsheetml/2006/main">
  <c r="D156" i="81" l="1"/>
  <c r="D155" i="81"/>
  <c r="E155" i="81" s="1"/>
  <c r="F145" i="81"/>
  <c r="E126" i="81"/>
  <c r="L123" i="81"/>
  <c r="K123" i="81"/>
  <c r="A121" i="81"/>
  <c r="A122" i="81" s="1"/>
  <c r="A118" i="81"/>
  <c r="A119" i="81" s="1"/>
  <c r="C59" i="81"/>
  <c r="L55" i="81"/>
  <c r="A52" i="81"/>
  <c r="A53" i="81" s="1"/>
  <c r="E42" i="81"/>
  <c r="E26" i="81"/>
  <c r="F24" i="81"/>
  <c r="C26" i="81" s="1"/>
  <c r="E24" i="81"/>
  <c r="D170" i="80" l="1"/>
  <c r="E170" i="80" s="1"/>
  <c r="F160" i="80"/>
  <c r="M141" i="80"/>
  <c r="K141" i="80"/>
  <c r="A140" i="80"/>
  <c r="K53" i="80"/>
  <c r="C57" i="80" s="1"/>
  <c r="E40" i="80"/>
  <c r="E24" i="80"/>
  <c r="C24" i="80"/>
  <c r="F139" i="79"/>
  <c r="D150" i="79" s="1"/>
  <c r="E149" i="79" s="1"/>
  <c r="E122" i="79"/>
  <c r="K118" i="79"/>
  <c r="A117" i="79"/>
  <c r="K52" i="79"/>
  <c r="A50" i="79"/>
  <c r="A116" i="79" s="1"/>
  <c r="E40" i="79"/>
  <c r="E24" i="79"/>
  <c r="C24" i="79"/>
  <c r="C24" i="78" l="1"/>
  <c r="A50" i="78"/>
  <c r="A52" i="78"/>
  <c r="K53" i="78"/>
  <c r="L53" i="78"/>
  <c r="N53" i="78"/>
  <c r="O53" i="78"/>
  <c r="N101" i="78"/>
  <c r="A102" i="78"/>
  <c r="K106" i="78"/>
  <c r="L106" i="78"/>
  <c r="F128" i="78"/>
  <c r="D139" i="78" s="1"/>
  <c r="E138" i="78" s="1"/>
  <c r="C24" i="76" l="1"/>
  <c r="D137" i="75" l="1"/>
  <c r="E109" i="75"/>
  <c r="D136" i="75" s="1"/>
  <c r="E136" i="75" s="1"/>
  <c r="A100" i="75"/>
  <c r="A101" i="75" s="1"/>
  <c r="A102" i="75" s="1"/>
  <c r="A103" i="75" s="1"/>
  <c r="O52" i="75"/>
  <c r="M52" i="75"/>
  <c r="L52" i="75"/>
  <c r="A50" i="75"/>
  <c r="A51" i="75" s="1"/>
  <c r="E24" i="75"/>
  <c r="D142" i="74"/>
  <c r="F132" i="74"/>
  <c r="D143" i="74" s="1"/>
  <c r="E142" i="74" s="1"/>
  <c r="C112" i="74"/>
  <c r="M110" i="74"/>
  <c r="L110" i="74"/>
  <c r="K110" i="74"/>
  <c r="A108" i="74"/>
  <c r="A109" i="74" s="1"/>
  <c r="M54" i="74"/>
  <c r="C59" i="74" s="1"/>
  <c r="L54" i="74"/>
  <c r="K54" i="74"/>
  <c r="C58" i="74" s="1"/>
  <c r="A52" i="74"/>
  <c r="D41" i="74"/>
  <c r="E40" i="74" s="1"/>
  <c r="F22" i="74"/>
  <c r="E22" i="74"/>
  <c r="E24" i="74" s="1"/>
  <c r="D161" i="73"/>
  <c r="F151" i="73"/>
  <c r="D162" i="73" s="1"/>
  <c r="C127" i="73"/>
  <c r="K118" i="73"/>
  <c r="A118" i="73"/>
  <c r="A119" i="73" s="1"/>
  <c r="A120" i="73" s="1"/>
  <c r="A121" i="73" s="1"/>
  <c r="A122" i="73" s="1"/>
  <c r="A123" i="73" s="1"/>
  <c r="A124" i="73" s="1"/>
  <c r="L117" i="73"/>
  <c r="O57" i="73"/>
  <c r="K51" i="73"/>
  <c r="A50" i="73"/>
  <c r="A51" i="73" s="1"/>
  <c r="A52" i="73" s="1"/>
  <c r="A53" i="73" s="1"/>
  <c r="A54" i="73" s="1"/>
  <c r="A55" i="73" s="1"/>
  <c r="A56" i="73" s="1"/>
  <c r="E40" i="73"/>
  <c r="E24" i="73"/>
  <c r="F22" i="73"/>
  <c r="E22" i="73"/>
  <c r="O138" i="72"/>
  <c r="N138" i="72"/>
  <c r="L138" i="72"/>
  <c r="K138" i="72"/>
  <c r="C140" i="72" s="1"/>
  <c r="A127" i="72"/>
  <c r="A128" i="72" s="1"/>
  <c r="C59" i="72"/>
  <c r="O55" i="72"/>
  <c r="L55" i="72"/>
  <c r="A54" i="72"/>
  <c r="A50" i="72"/>
  <c r="E24" i="72"/>
  <c r="C24" i="72"/>
  <c r="E132" i="71"/>
  <c r="D164" i="71" s="1"/>
  <c r="E164" i="71" s="1"/>
  <c r="O126" i="71"/>
  <c r="A123" i="71"/>
  <c r="A124" i="71" s="1"/>
  <c r="A125" i="71" s="1"/>
  <c r="A126" i="71" s="1"/>
  <c r="O52" i="71"/>
  <c r="L52" i="71"/>
  <c r="A50" i="71"/>
  <c r="A51" i="71" s="1"/>
  <c r="N49" i="71"/>
  <c r="E24" i="71"/>
  <c r="D129" i="70"/>
  <c r="D128" i="70"/>
  <c r="E128" i="70" s="1"/>
  <c r="N98" i="70"/>
  <c r="M98" i="70"/>
  <c r="L98" i="70"/>
  <c r="K98" i="70"/>
  <c r="A97" i="70"/>
  <c r="O52" i="70"/>
  <c r="M52" i="70"/>
  <c r="L52" i="70"/>
  <c r="K52" i="70"/>
  <c r="A50" i="70"/>
  <c r="A51" i="70" s="1"/>
  <c r="N49" i="70"/>
  <c r="N52" i="70" s="1"/>
  <c r="E40" i="70"/>
  <c r="E24" i="70"/>
  <c r="C24" i="70"/>
  <c r="E152" i="69"/>
  <c r="D152" i="69"/>
  <c r="F142" i="69"/>
  <c r="M115" i="69"/>
  <c r="L115" i="69"/>
  <c r="K115" i="69"/>
  <c r="C117" i="69" s="1"/>
  <c r="A111" i="69"/>
  <c r="A112" i="69" s="1"/>
  <c r="A113" i="69" s="1"/>
  <c r="A114" i="69" s="1"/>
  <c r="C58" i="69"/>
  <c r="C57" i="69"/>
  <c r="L53" i="69"/>
  <c r="K53" i="69"/>
  <c r="A52" i="69"/>
  <c r="A51" i="69"/>
  <c r="A50" i="69"/>
  <c r="E40" i="69"/>
  <c r="E24" i="69"/>
  <c r="C24" i="69"/>
  <c r="O116" i="68"/>
  <c r="N116" i="68"/>
  <c r="L116" i="68"/>
  <c r="K116" i="68"/>
  <c r="C118" i="68" s="1"/>
  <c r="A105" i="68"/>
  <c r="A106" i="68" s="1"/>
  <c r="C59" i="68"/>
  <c r="O55" i="68"/>
  <c r="L55" i="68"/>
  <c r="A54" i="68"/>
  <c r="A50" i="68"/>
  <c r="C24" i="68"/>
  <c r="F140" i="67"/>
  <c r="D151" i="67" s="1"/>
  <c r="E125" i="67"/>
  <c r="D150" i="67" s="1"/>
  <c r="A120" i="67"/>
  <c r="A121" i="67" s="1"/>
  <c r="A117" i="67"/>
  <c r="A118" i="67" s="1"/>
  <c r="C59" i="67"/>
  <c r="N55" i="67"/>
  <c r="L52" i="67"/>
  <c r="L55" i="67" s="1"/>
  <c r="K52" i="67"/>
  <c r="A52" i="67"/>
  <c r="A53" i="67" s="1"/>
  <c r="K51" i="67"/>
  <c r="E42" i="67"/>
  <c r="E26" i="67"/>
  <c r="F24" i="67"/>
  <c r="C26" i="67" s="1"/>
  <c r="E24" i="67"/>
  <c r="E150" i="67" l="1"/>
  <c r="E161" i="73"/>
  <c r="F151" i="66"/>
  <c r="D162" i="66" s="1"/>
  <c r="E133" i="66"/>
  <c r="D161" i="66" s="1"/>
  <c r="L127" i="66"/>
  <c r="K127" i="66"/>
  <c r="C129" i="66" s="1"/>
  <c r="A123" i="66"/>
  <c r="A124" i="66" s="1"/>
  <c r="A125" i="66" s="1"/>
  <c r="A126" i="66" s="1"/>
  <c r="C61" i="66"/>
  <c r="L57" i="66"/>
  <c r="A50" i="66"/>
  <c r="A51" i="66" s="1"/>
  <c r="A52" i="66" s="1"/>
  <c r="A53" i="66" s="1"/>
  <c r="A54" i="66" s="1"/>
  <c r="A55" i="66" s="1"/>
  <c r="A56" i="66" s="1"/>
  <c r="N49" i="66"/>
  <c r="E40" i="66"/>
  <c r="E24" i="66"/>
  <c r="C24" i="66"/>
  <c r="E161" i="66" l="1"/>
  <c r="F146" i="65"/>
  <c r="D157" i="65" s="1"/>
  <c r="E125" i="65"/>
  <c r="D156" i="65" s="1"/>
  <c r="M119" i="65"/>
  <c r="L119" i="65"/>
  <c r="K119" i="65"/>
  <c r="C121" i="65" s="1"/>
  <c r="N112" i="65"/>
  <c r="A112" i="65"/>
  <c r="A113" i="65" s="1"/>
  <c r="A114" i="65" s="1"/>
  <c r="A115" i="65" s="1"/>
  <c r="A116" i="65" s="1"/>
  <c r="A117" i="65" s="1"/>
  <c r="A118" i="65" s="1"/>
  <c r="N111" i="65"/>
  <c r="C62" i="65"/>
  <c r="L56" i="65"/>
  <c r="K56" i="65"/>
  <c r="N51" i="65"/>
  <c r="N50" i="65"/>
  <c r="A50" i="65"/>
  <c r="A51" i="65" s="1"/>
  <c r="A52" i="65" s="1"/>
  <c r="A53" i="65" s="1"/>
  <c r="A54" i="65" s="1"/>
  <c r="A55" i="65" s="1"/>
  <c r="A56" i="65" s="1"/>
  <c r="N49" i="65"/>
  <c r="E40" i="65"/>
  <c r="E24" i="65"/>
  <c r="F15" i="65"/>
  <c r="C24" i="65" s="1"/>
  <c r="E156" i="65" l="1"/>
  <c r="N119" i="65"/>
  <c r="D147" i="64"/>
  <c r="F137" i="64"/>
  <c r="D148" i="64" s="1"/>
  <c r="E147" i="64" s="1"/>
  <c r="O109" i="64"/>
  <c r="A107" i="64"/>
  <c r="A108" i="64" s="1"/>
  <c r="A109" i="64" s="1"/>
  <c r="A106" i="64"/>
  <c r="M52" i="64"/>
  <c r="L52" i="64"/>
  <c r="A51" i="64"/>
  <c r="A50" i="64"/>
  <c r="N49" i="64"/>
  <c r="E24" i="64"/>
  <c r="D131" i="63" l="1"/>
  <c r="E106" i="63"/>
  <c r="D130" i="63" s="1"/>
  <c r="E130" i="63" s="1"/>
  <c r="M103" i="63"/>
  <c r="K103" i="63"/>
  <c r="A101" i="63"/>
  <c r="A102" i="63" s="1"/>
  <c r="A97" i="63"/>
  <c r="A99" i="63" s="1"/>
  <c r="O53" i="63"/>
  <c r="L53" i="63"/>
  <c r="K53" i="63"/>
  <c r="C57" i="63" s="1"/>
  <c r="A51" i="63"/>
  <c r="N49" i="63"/>
  <c r="E40" i="63"/>
  <c r="E24" i="63"/>
  <c r="C24" i="63"/>
  <c r="F143" i="60" l="1"/>
  <c r="D154" i="60" s="1"/>
  <c r="E126" i="60"/>
  <c r="D153" i="60" s="1"/>
  <c r="E153" i="60" s="1"/>
  <c r="M120" i="60"/>
  <c r="L120" i="60"/>
  <c r="K120" i="60"/>
  <c r="C122" i="60" s="1"/>
  <c r="N113" i="60"/>
  <c r="N120" i="60" s="1"/>
  <c r="A113" i="60"/>
  <c r="A114" i="60" s="1"/>
  <c r="A115" i="60" s="1"/>
  <c r="A116" i="60" s="1"/>
  <c r="A117" i="60" s="1"/>
  <c r="A118" i="60" s="1"/>
  <c r="A119" i="60" s="1"/>
  <c r="L55" i="60"/>
  <c r="K55" i="60"/>
  <c r="C59" i="60" s="1"/>
  <c r="A51" i="60"/>
  <c r="A52" i="60" s="1"/>
  <c r="A53" i="60" s="1"/>
  <c r="A54" i="60" s="1"/>
  <c r="A49" i="60"/>
  <c r="A50" i="60" s="1"/>
  <c r="N48" i="60"/>
  <c r="N55" i="60" s="1"/>
  <c r="E39" i="60"/>
  <c r="E24" i="60"/>
  <c r="C24" i="60"/>
  <c r="C116" i="59" l="1"/>
  <c r="O114" i="59"/>
  <c r="M114" i="59"/>
  <c r="L114" i="59"/>
  <c r="A113" i="59"/>
  <c r="K111" i="59"/>
  <c r="A110" i="59"/>
  <c r="A111" i="59" s="1"/>
  <c r="A112" i="59" s="1"/>
  <c r="M52" i="59"/>
  <c r="L52" i="59"/>
  <c r="K52" i="59"/>
  <c r="C56" i="59" s="1"/>
  <c r="A50" i="59"/>
  <c r="E40" i="59"/>
  <c r="C24" i="59"/>
  <c r="F149" i="58" l="1"/>
  <c r="D160" i="58" s="1"/>
  <c r="E134" i="58"/>
  <c r="D159" i="58" s="1"/>
  <c r="C130" i="58"/>
  <c r="N128" i="58"/>
  <c r="M128" i="58"/>
  <c r="L128" i="58"/>
  <c r="A121" i="58"/>
  <c r="A122" i="58" s="1"/>
  <c r="A123" i="58" s="1"/>
  <c r="A124" i="58" s="1"/>
  <c r="A125" i="58" s="1"/>
  <c r="A126" i="58" s="1"/>
  <c r="A127" i="58" s="1"/>
  <c r="M57" i="58"/>
  <c r="C62" i="58" s="1"/>
  <c r="L57" i="58"/>
  <c r="K57" i="58"/>
  <c r="C61" i="58" s="1"/>
  <c r="N51" i="58"/>
  <c r="N50" i="58"/>
  <c r="A50" i="58"/>
  <c r="A51" i="58" s="1"/>
  <c r="A52" i="58" s="1"/>
  <c r="A53" i="58" s="1"/>
  <c r="A54" i="58" s="1"/>
  <c r="A55" i="58" s="1"/>
  <c r="A56" i="58" s="1"/>
  <c r="N49" i="58"/>
  <c r="E40" i="58"/>
  <c r="F22" i="58"/>
  <c r="C24" i="58" s="1"/>
  <c r="N57" i="58" l="1"/>
  <c r="E159" i="58"/>
  <c r="F128" i="57"/>
  <c r="D139" i="57" s="1"/>
  <c r="E107" i="57"/>
  <c r="D138" i="57" s="1"/>
  <c r="K101" i="57"/>
  <c r="A100" i="57"/>
  <c r="J89" i="57"/>
  <c r="K52" i="57"/>
  <c r="A49" i="57"/>
  <c r="A50" i="57" s="1"/>
  <c r="A51" i="57" s="1"/>
  <c r="K46" i="57"/>
  <c r="J46" i="57"/>
  <c r="E40" i="57"/>
  <c r="F22" i="57"/>
  <c r="C24" i="57" s="1"/>
  <c r="E138" i="57" l="1"/>
  <c r="E175" i="56"/>
  <c r="F165" i="56"/>
  <c r="E141" i="56"/>
  <c r="N135" i="56"/>
  <c r="M135" i="56"/>
  <c r="L135" i="56"/>
  <c r="K135" i="56"/>
  <c r="A133" i="56"/>
  <c r="K49" i="56"/>
  <c r="F151" i="55"/>
  <c r="D162" i="55" s="1"/>
  <c r="E135" i="55"/>
  <c r="D161" i="55" s="1"/>
  <c r="L129" i="55"/>
  <c r="K129" i="55"/>
  <c r="C131" i="55" s="1"/>
  <c r="A124" i="55"/>
  <c r="A125" i="55" s="1"/>
  <c r="A126" i="55" s="1"/>
  <c r="A127" i="55" s="1"/>
  <c r="A128" i="55" s="1"/>
  <c r="K58" i="55"/>
  <c r="C62" i="55" s="1"/>
  <c r="A54" i="55"/>
  <c r="A55" i="55" s="1"/>
  <c r="A56" i="55" s="1"/>
  <c r="A57" i="55" s="1"/>
  <c r="N53" i="55"/>
  <c r="N52" i="55"/>
  <c r="L52" i="55"/>
  <c r="L58" i="55" s="1"/>
  <c r="N51" i="55"/>
  <c r="N50" i="55"/>
  <c r="N49" i="55"/>
  <c r="E40" i="55"/>
  <c r="C24" i="55"/>
  <c r="F22" i="55"/>
  <c r="E22" i="55"/>
  <c r="E24" i="55" s="1"/>
  <c r="F146" i="54"/>
  <c r="E130" i="54"/>
  <c r="D156" i="54" s="1"/>
  <c r="E156" i="54" s="1"/>
  <c r="C126" i="54"/>
  <c r="L123" i="54"/>
  <c r="A117" i="54"/>
  <c r="A118" i="54" s="1"/>
  <c r="A119" i="54" s="1"/>
  <c r="A120" i="54" s="1"/>
  <c r="A121" i="54" s="1"/>
  <c r="A122" i="54" s="1"/>
  <c r="A123" i="54" s="1"/>
  <c r="J106" i="54"/>
  <c r="K55" i="54"/>
  <c r="C60" i="54" s="1"/>
  <c r="A50" i="54"/>
  <c r="A51" i="54" s="1"/>
  <c r="A52" i="54" s="1"/>
  <c r="A53" i="54" s="1"/>
  <c r="A54" i="54" s="1"/>
  <c r="K46" i="54"/>
  <c r="J46" i="54"/>
  <c r="D41" i="54"/>
  <c r="E40" i="54" s="1"/>
  <c r="E24" i="54"/>
  <c r="F22" i="54"/>
  <c r="C24" i="54" s="1"/>
  <c r="F148" i="53"/>
  <c r="D159" i="53" s="1"/>
  <c r="E133" i="53"/>
  <c r="D158" i="53" s="1"/>
  <c r="L127" i="53"/>
  <c r="K127" i="53"/>
  <c r="C129" i="53" s="1"/>
  <c r="A122" i="53"/>
  <c r="A123" i="53" s="1"/>
  <c r="A124" i="53" s="1"/>
  <c r="A125" i="53" s="1"/>
  <c r="A126" i="53" s="1"/>
  <c r="F117" i="53"/>
  <c r="M59" i="53"/>
  <c r="C64" i="53" s="1"/>
  <c r="A55" i="53"/>
  <c r="A56" i="53" s="1"/>
  <c r="A57" i="53" s="1"/>
  <c r="A58" i="53" s="1"/>
  <c r="N52" i="53"/>
  <c r="K52" i="53"/>
  <c r="N51" i="53"/>
  <c r="L51" i="53"/>
  <c r="L59" i="53" s="1"/>
  <c r="K51" i="53"/>
  <c r="N50" i="53"/>
  <c r="N49" i="53"/>
  <c r="H46" i="53"/>
  <c r="E40" i="53"/>
  <c r="F22" i="53"/>
  <c r="C24" i="53" s="1"/>
  <c r="E22" i="53"/>
  <c r="E24" i="53" s="1"/>
  <c r="F173" i="52"/>
  <c r="D184" i="52" s="1"/>
  <c r="E153" i="52"/>
  <c r="D183" i="52" s="1"/>
  <c r="C149" i="52"/>
  <c r="L145" i="52"/>
  <c r="K145" i="52"/>
  <c r="A140" i="52"/>
  <c r="A141" i="52" s="1"/>
  <c r="A142" i="52" s="1"/>
  <c r="A143" i="52" s="1"/>
  <c r="A144" i="52" s="1"/>
  <c r="A145" i="52" s="1"/>
  <c r="A146" i="52" s="1"/>
  <c r="J129" i="52"/>
  <c r="M55" i="52"/>
  <c r="K55" i="52"/>
  <c r="C60" i="52" s="1"/>
  <c r="A50" i="52"/>
  <c r="A51" i="52" s="1"/>
  <c r="A52" i="52" s="1"/>
  <c r="A53" i="52" s="1"/>
  <c r="A54" i="52" s="1"/>
  <c r="K46" i="52"/>
  <c r="J46" i="52"/>
  <c r="E40" i="52"/>
  <c r="C24" i="52"/>
  <c r="F149" i="51"/>
  <c r="D160" i="51" s="1"/>
  <c r="E159" i="51" s="1"/>
  <c r="E134" i="51"/>
  <c r="L128" i="51"/>
  <c r="K128" i="51"/>
  <c r="C130" i="51" s="1"/>
  <c r="A127" i="51"/>
  <c r="N126" i="51"/>
  <c r="L54" i="51"/>
  <c r="K54" i="51"/>
  <c r="A50" i="51"/>
  <c r="N49" i="51"/>
  <c r="E40" i="51"/>
  <c r="E24" i="51"/>
  <c r="D182" i="50"/>
  <c r="E181" i="50" s="1"/>
  <c r="E154" i="50"/>
  <c r="N148" i="50"/>
  <c r="M148" i="50"/>
  <c r="L148" i="50"/>
  <c r="K148" i="50"/>
  <c r="C150" i="50" s="1"/>
  <c r="A141" i="50"/>
  <c r="A142" i="50" s="1"/>
  <c r="A143" i="50" s="1"/>
  <c r="A144" i="50" s="1"/>
  <c r="A145" i="50" s="1"/>
  <c r="A146" i="50" s="1"/>
  <c r="A147" i="50" s="1"/>
  <c r="E80" i="50"/>
  <c r="A62" i="50"/>
  <c r="A50" i="50"/>
  <c r="A51" i="50" s="1"/>
  <c r="A52" i="50" s="1"/>
  <c r="A53" i="50" s="1"/>
  <c r="E40" i="50"/>
  <c r="E24" i="50"/>
  <c r="C24" i="50"/>
  <c r="F134" i="49"/>
  <c r="D145" i="49" s="1"/>
  <c r="E144" i="49" s="1"/>
  <c r="M106" i="49"/>
  <c r="L106" i="49"/>
  <c r="K106" i="49"/>
  <c r="A99" i="49"/>
  <c r="A100" i="49" s="1"/>
  <c r="A101" i="49" s="1"/>
  <c r="A102" i="49" s="1"/>
  <c r="A103" i="49" s="1"/>
  <c r="A104" i="49" s="1"/>
  <c r="A105" i="49" s="1"/>
  <c r="N98" i="49"/>
  <c r="N106" i="49" s="1"/>
  <c r="O52" i="49"/>
  <c r="L52" i="49"/>
  <c r="K52" i="49"/>
  <c r="A50" i="49"/>
  <c r="A51" i="49" s="1"/>
  <c r="N49" i="49"/>
  <c r="E40" i="49"/>
  <c r="F22" i="49"/>
  <c r="C24" i="49" s="1"/>
  <c r="E22" i="49"/>
  <c r="E24" i="49" s="1"/>
  <c r="E153" i="48"/>
  <c r="F143" i="48"/>
  <c r="E127" i="48"/>
  <c r="L121" i="48"/>
  <c r="K121" i="48"/>
  <c r="C123" i="48" s="1"/>
  <c r="A114" i="48"/>
  <c r="A115" i="48" s="1"/>
  <c r="A116" i="48" s="1"/>
  <c r="A117" i="48" s="1"/>
  <c r="A118" i="48" s="1"/>
  <c r="A119" i="48" s="1"/>
  <c r="A120" i="48" s="1"/>
  <c r="O53" i="48"/>
  <c r="N53" i="48"/>
  <c r="M53" i="48"/>
  <c r="L53" i="48"/>
  <c r="K53" i="48"/>
  <c r="C57" i="48" s="1"/>
  <c r="A52" i="48"/>
  <c r="A50" i="48"/>
  <c r="A51" i="48" s="1"/>
  <c r="E40" i="48"/>
  <c r="E24" i="48"/>
  <c r="C24" i="48"/>
  <c r="F143" i="47"/>
  <c r="D154" i="47" s="1"/>
  <c r="E121" i="47"/>
  <c r="D153" i="47" s="1"/>
  <c r="N115" i="47"/>
  <c r="M115" i="47"/>
  <c r="L115" i="47"/>
  <c r="K115" i="47"/>
  <c r="C117" i="47" s="1"/>
  <c r="A114" i="47"/>
  <c r="C56" i="47"/>
  <c r="O52" i="47"/>
  <c r="L52" i="47"/>
  <c r="N50" i="47"/>
  <c r="A50" i="47"/>
  <c r="N49" i="47"/>
  <c r="F22" i="47"/>
  <c r="C24" i="47" s="1"/>
  <c r="F154" i="46"/>
  <c r="D165" i="46" s="1"/>
  <c r="E130" i="46"/>
  <c r="D164" i="46" s="1"/>
  <c r="N124" i="46"/>
  <c r="M124" i="46"/>
  <c r="L124" i="46"/>
  <c r="K124" i="46"/>
  <c r="C126" i="46" s="1"/>
  <c r="A117" i="46"/>
  <c r="A118" i="46" s="1"/>
  <c r="A119" i="46" s="1"/>
  <c r="A120" i="46" s="1"/>
  <c r="A121" i="46" s="1"/>
  <c r="A122" i="46" s="1"/>
  <c r="A123" i="46" s="1"/>
  <c r="O52" i="46"/>
  <c r="L52" i="46"/>
  <c r="K52" i="46"/>
  <c r="C56" i="46" s="1"/>
  <c r="N50" i="46"/>
  <c r="A50" i="46"/>
  <c r="A51" i="46" s="1"/>
  <c r="N49" i="46"/>
  <c r="N52" i="46" s="1"/>
  <c r="E40" i="46"/>
  <c r="E24" i="46"/>
  <c r="C24" i="46"/>
  <c r="F168" i="45"/>
  <c r="D179" i="45" s="1"/>
  <c r="E140" i="45"/>
  <c r="D178" i="45" s="1"/>
  <c r="N134" i="45"/>
  <c r="M134" i="45"/>
  <c r="L134" i="45"/>
  <c r="K134" i="45"/>
  <c r="C136" i="45" s="1"/>
  <c r="A127" i="45"/>
  <c r="A128" i="45" s="1"/>
  <c r="A129" i="45" s="1"/>
  <c r="A130" i="45" s="1"/>
  <c r="A131" i="45" s="1"/>
  <c r="A132" i="45" s="1"/>
  <c r="A133" i="45" s="1"/>
  <c r="O57" i="45"/>
  <c r="M57" i="45"/>
  <c r="L57" i="45"/>
  <c r="K57" i="45"/>
  <c r="C61" i="45" s="1"/>
  <c r="N50" i="45"/>
  <c r="A50" i="45"/>
  <c r="A51" i="45" s="1"/>
  <c r="A52" i="45" s="1"/>
  <c r="A53" i="45" s="1"/>
  <c r="A54" i="45" s="1"/>
  <c r="A55" i="45" s="1"/>
  <c r="A56" i="45" s="1"/>
  <c r="N49" i="45"/>
  <c r="E24" i="45"/>
  <c r="C24" i="45"/>
  <c r="E183" i="52" l="1"/>
  <c r="E164" i="46"/>
  <c r="E161" i="55"/>
  <c r="E178" i="45"/>
  <c r="E153" i="47"/>
  <c r="K59" i="53"/>
  <c r="C63" i="53" s="1"/>
  <c r="E158" i="53"/>
  <c r="D206" i="44"/>
  <c r="F196" i="44"/>
  <c r="D207" i="44" s="1"/>
  <c r="C161" i="44"/>
  <c r="O159" i="44"/>
  <c r="L159" i="44"/>
  <c r="A148" i="44"/>
  <c r="A142" i="44"/>
  <c r="A143" i="44" s="1"/>
  <c r="L54" i="44"/>
  <c r="A50" i="44"/>
  <c r="A51" i="44" s="1"/>
  <c r="A52" i="44" s="1"/>
  <c r="A53" i="44" s="1"/>
  <c r="E40" i="44"/>
  <c r="E24" i="44"/>
  <c r="C24" i="44"/>
  <c r="D184" i="43"/>
  <c r="F173" i="43"/>
  <c r="E150" i="43"/>
  <c r="D183" i="43" s="1"/>
  <c r="N144" i="43"/>
  <c r="M144" i="43"/>
  <c r="L144" i="43"/>
  <c r="K144" i="43"/>
  <c r="C146" i="43" s="1"/>
  <c r="A137" i="43"/>
  <c r="A138" i="43" s="1"/>
  <c r="A139" i="43" s="1"/>
  <c r="A140" i="43" s="1"/>
  <c r="A141" i="43" s="1"/>
  <c r="A142" i="43" s="1"/>
  <c r="A143" i="43" s="1"/>
  <c r="C61" i="43"/>
  <c r="O57" i="43"/>
  <c r="N57" i="43"/>
  <c r="M57" i="43"/>
  <c r="C62" i="43" s="1"/>
  <c r="L57" i="43"/>
  <c r="K57" i="43"/>
  <c r="A50" i="43"/>
  <c r="A51" i="43" s="1"/>
  <c r="A52" i="43" s="1"/>
  <c r="A53" i="43" s="1"/>
  <c r="A54" i="43" s="1"/>
  <c r="A55" i="43" s="1"/>
  <c r="A56" i="43" s="1"/>
  <c r="E40" i="43"/>
  <c r="E24" i="43"/>
  <c r="C24" i="43"/>
  <c r="D144" i="42"/>
  <c r="F133" i="42"/>
  <c r="E117" i="42"/>
  <c r="D143" i="42" s="1"/>
  <c r="E143" i="42" s="1"/>
  <c r="A108" i="42"/>
  <c r="A109" i="42" s="1"/>
  <c r="A110" i="42" s="1"/>
  <c r="A111" i="42" s="1"/>
  <c r="L53" i="42"/>
  <c r="A50" i="42"/>
  <c r="A51" i="42" s="1"/>
  <c r="N49" i="42"/>
  <c r="E24" i="42"/>
  <c r="O131" i="41"/>
  <c r="N131" i="41"/>
  <c r="L131" i="41"/>
  <c r="K131" i="41"/>
  <c r="C133" i="41" s="1"/>
  <c r="A121" i="41"/>
  <c r="A120" i="41"/>
  <c r="C59" i="41"/>
  <c r="O55" i="41"/>
  <c r="L55" i="41"/>
  <c r="A54" i="41"/>
  <c r="A50" i="41"/>
  <c r="C24" i="41"/>
  <c r="D176" i="40"/>
  <c r="F165" i="40"/>
  <c r="E142" i="40"/>
  <c r="D175" i="40" s="1"/>
  <c r="E175" i="40" s="1"/>
  <c r="L136" i="40"/>
  <c r="A131" i="40"/>
  <c r="A132" i="40" s="1"/>
  <c r="A133" i="40" s="1"/>
  <c r="A134" i="40" s="1"/>
  <c r="A135" i="40" s="1"/>
  <c r="K129" i="40"/>
  <c r="K136" i="40" s="1"/>
  <c r="C138" i="40" s="1"/>
  <c r="L59" i="40"/>
  <c r="A55" i="40"/>
  <c r="A56" i="40" s="1"/>
  <c r="A57" i="40" s="1"/>
  <c r="A58" i="40" s="1"/>
  <c r="N51" i="40"/>
  <c r="K51" i="40"/>
  <c r="K59" i="40" s="1"/>
  <c r="C63" i="40" s="1"/>
  <c r="N50" i="40"/>
  <c r="N49" i="40"/>
  <c r="E40" i="40"/>
  <c r="F22" i="40"/>
  <c r="C24" i="40" s="1"/>
  <c r="E22" i="40"/>
  <c r="E24" i="40" s="1"/>
  <c r="F158" i="39"/>
  <c r="D169" i="39" s="1"/>
  <c r="E138" i="39"/>
  <c r="D168" i="39" s="1"/>
  <c r="L132" i="39"/>
  <c r="A127" i="39"/>
  <c r="A128" i="39" s="1"/>
  <c r="A129" i="39" s="1"/>
  <c r="A130" i="39" s="1"/>
  <c r="A131" i="39" s="1"/>
  <c r="K126" i="39"/>
  <c r="K132" i="39" s="1"/>
  <c r="C134" i="39" s="1"/>
  <c r="L58" i="39"/>
  <c r="A54" i="39"/>
  <c r="A55" i="39" s="1"/>
  <c r="A56" i="39" s="1"/>
  <c r="A57" i="39" s="1"/>
  <c r="N52" i="39"/>
  <c r="N58" i="39" s="1"/>
  <c r="K52" i="39"/>
  <c r="K58" i="39" s="1"/>
  <c r="C62" i="39" s="1"/>
  <c r="N50" i="39"/>
  <c r="N49" i="39"/>
  <c r="E40" i="39"/>
  <c r="E22" i="39"/>
  <c r="E24" i="39" s="1"/>
  <c r="F15" i="39"/>
  <c r="F22" i="39" s="1"/>
  <c r="C24" i="39" s="1"/>
  <c r="E140" i="38"/>
  <c r="F130" i="38"/>
  <c r="E115" i="38"/>
  <c r="O112" i="38"/>
  <c r="M112" i="38"/>
  <c r="A111" i="38"/>
  <c r="C59" i="38"/>
  <c r="N55" i="38"/>
  <c r="M55" i="38"/>
  <c r="L55" i="38"/>
  <c r="A53" i="38"/>
  <c r="A52" i="38"/>
  <c r="E42" i="38"/>
  <c r="C26" i="38"/>
  <c r="E24" i="38"/>
  <c r="E26" i="38" s="1"/>
  <c r="E170" i="37"/>
  <c r="A152" i="37"/>
  <c r="E143" i="37"/>
  <c r="N137" i="37"/>
  <c r="M137" i="37"/>
  <c r="L137" i="37"/>
  <c r="K137" i="37"/>
  <c r="C139" i="37" s="1"/>
  <c r="O51" i="37"/>
  <c r="M51" i="37"/>
  <c r="L51" i="37"/>
  <c r="K51" i="37"/>
  <c r="C55" i="37" s="1"/>
  <c r="A50" i="37"/>
  <c r="E40" i="37"/>
  <c r="E24" i="37"/>
  <c r="C24" i="37"/>
  <c r="F123" i="36"/>
  <c r="D134" i="36" s="1"/>
  <c r="E109" i="36"/>
  <c r="D133" i="36" s="1"/>
  <c r="E133" i="36" s="1"/>
  <c r="A104" i="36"/>
  <c r="A105" i="36" s="1"/>
  <c r="P86" i="36"/>
  <c r="N51" i="36"/>
  <c r="M51" i="36"/>
  <c r="L51" i="36"/>
  <c r="K51" i="36"/>
  <c r="C55" i="36" s="1"/>
  <c r="E40" i="36"/>
  <c r="E24" i="36"/>
  <c r="C24" i="36"/>
  <c r="E183" i="43" l="1"/>
  <c r="E206" i="44"/>
  <c r="E168" i="39"/>
  <c r="F164" i="35"/>
  <c r="D175" i="35" s="1"/>
  <c r="E147" i="35"/>
  <c r="D174" i="35" s="1"/>
  <c r="C143" i="35"/>
  <c r="A138" i="35"/>
  <c r="A139" i="35" s="1"/>
  <c r="A140" i="35" s="1"/>
  <c r="A141" i="35" s="1"/>
  <c r="K54" i="35"/>
  <c r="A50" i="35"/>
  <c r="A51" i="35" s="1"/>
  <c r="N49" i="35"/>
  <c r="E24" i="35"/>
  <c r="F144" i="34"/>
  <c r="D155" i="34" s="1"/>
  <c r="E128" i="34"/>
  <c r="D154" i="34" s="1"/>
  <c r="A123" i="34"/>
  <c r="A124" i="34" s="1"/>
  <c r="K121" i="34"/>
  <c r="K125" i="34" s="1"/>
  <c r="A120" i="34"/>
  <c r="A121" i="34" s="1"/>
  <c r="N55" i="34"/>
  <c r="L55" i="34"/>
  <c r="K52" i="34"/>
  <c r="A52" i="34"/>
  <c r="A53" i="34" s="1"/>
  <c r="K51" i="34"/>
  <c r="E42" i="34"/>
  <c r="F24" i="34"/>
  <c r="C26" i="34" s="1"/>
  <c r="E24" i="34"/>
  <c r="E26" i="34" s="1"/>
  <c r="F151" i="33"/>
  <c r="D162" i="33" s="1"/>
  <c r="E130" i="33"/>
  <c r="D161" i="33" s="1"/>
  <c r="M124" i="33"/>
  <c r="L124" i="33"/>
  <c r="K124" i="33"/>
  <c r="C126" i="33" s="1"/>
  <c r="A117" i="33"/>
  <c r="A118" i="33" s="1"/>
  <c r="A119" i="33" s="1"/>
  <c r="A120" i="33" s="1"/>
  <c r="A121" i="33" s="1"/>
  <c r="A122" i="33" s="1"/>
  <c r="A123" i="33" s="1"/>
  <c r="N116" i="33"/>
  <c r="N124" i="33" s="1"/>
  <c r="M57" i="33"/>
  <c r="C62" i="33" s="1"/>
  <c r="L57" i="33"/>
  <c r="K57" i="33"/>
  <c r="C61" i="33" s="1"/>
  <c r="A50" i="33"/>
  <c r="A51" i="33" s="1"/>
  <c r="A52" i="33" s="1"/>
  <c r="A53" i="33" s="1"/>
  <c r="A54" i="33" s="1"/>
  <c r="A55" i="33" s="1"/>
  <c r="A56" i="33" s="1"/>
  <c r="N49" i="33"/>
  <c r="E40" i="33"/>
  <c r="E24" i="33"/>
  <c r="C24" i="33"/>
  <c r="F152" i="32"/>
  <c r="D163" i="32" s="1"/>
  <c r="E135" i="32"/>
  <c r="D162" i="32" s="1"/>
  <c r="L129" i="32"/>
  <c r="K129" i="32"/>
  <c r="C131" i="32" s="1"/>
  <c r="A125" i="32"/>
  <c r="A126" i="32" s="1"/>
  <c r="A127" i="32" s="1"/>
  <c r="A128" i="32" s="1"/>
  <c r="A124" i="32"/>
  <c r="N122" i="32"/>
  <c r="A122" i="32"/>
  <c r="N121" i="32"/>
  <c r="L59" i="32"/>
  <c r="K59" i="32"/>
  <c r="C63" i="32" s="1"/>
  <c r="A54" i="32"/>
  <c r="A55" i="32" s="1"/>
  <c r="A56" i="32" s="1"/>
  <c r="A57" i="32" s="1"/>
  <c r="A58" i="32" s="1"/>
  <c r="N51" i="32"/>
  <c r="N50" i="32"/>
  <c r="N49" i="32"/>
  <c r="E40" i="32"/>
  <c r="F22" i="32"/>
  <c r="C24" i="32" s="1"/>
  <c r="E22" i="32"/>
  <c r="E24" i="32" s="1"/>
  <c r="D187" i="31"/>
  <c r="F176" i="31"/>
  <c r="E157" i="31"/>
  <c r="D186" i="31" s="1"/>
  <c r="L151" i="31"/>
  <c r="A146" i="31"/>
  <c r="A147" i="31" s="1"/>
  <c r="A148" i="31" s="1"/>
  <c r="A149" i="31" s="1"/>
  <c r="A150" i="31" s="1"/>
  <c r="K145" i="31"/>
  <c r="K151" i="31" s="1"/>
  <c r="C153" i="31" s="1"/>
  <c r="L59" i="31"/>
  <c r="A55" i="31"/>
  <c r="A56" i="31" s="1"/>
  <c r="A57" i="31" s="1"/>
  <c r="A58" i="31" s="1"/>
  <c r="N51" i="31"/>
  <c r="K51" i="31"/>
  <c r="N50" i="31"/>
  <c r="K50" i="31"/>
  <c r="N49" i="31"/>
  <c r="K49" i="31"/>
  <c r="E40" i="31"/>
  <c r="F22" i="31"/>
  <c r="C24" i="31" s="1"/>
  <c r="E22" i="31"/>
  <c r="E24" i="31" s="1"/>
  <c r="E168" i="30"/>
  <c r="E139" i="30"/>
  <c r="N133" i="30"/>
  <c r="M133" i="30"/>
  <c r="L133" i="30"/>
  <c r="K133" i="30"/>
  <c r="C135" i="30" s="1"/>
  <c r="A126" i="30"/>
  <c r="A127" i="30" s="1"/>
  <c r="A128" i="30" s="1"/>
  <c r="A129" i="30" s="1"/>
  <c r="A130" i="30" s="1"/>
  <c r="A131" i="30" s="1"/>
  <c r="A132" i="30" s="1"/>
  <c r="L57" i="30"/>
  <c r="K57" i="30"/>
  <c r="A50" i="30"/>
  <c r="A51" i="30" s="1"/>
  <c r="A52" i="30" s="1"/>
  <c r="A53" i="30" s="1"/>
  <c r="A54" i="30" s="1"/>
  <c r="A55" i="30" s="1"/>
  <c r="A56" i="30" s="1"/>
  <c r="E24" i="30"/>
  <c r="C24" i="30"/>
  <c r="D156" i="29"/>
  <c r="F146" i="29"/>
  <c r="D157" i="29" s="1"/>
  <c r="N119" i="29"/>
  <c r="L119" i="29"/>
  <c r="K119" i="29"/>
  <c r="C121" i="29" s="1"/>
  <c r="A117" i="29"/>
  <c r="A118" i="29" s="1"/>
  <c r="N57" i="29"/>
  <c r="M57" i="29"/>
  <c r="C62" i="29" s="1"/>
  <c r="L57" i="29"/>
  <c r="K57" i="29"/>
  <c r="C61" i="29" s="1"/>
  <c r="A50" i="29"/>
  <c r="A51" i="29" s="1"/>
  <c r="A52" i="29" s="1"/>
  <c r="A53" i="29" s="1"/>
  <c r="A54" i="29" s="1"/>
  <c r="A55" i="29" s="1"/>
  <c r="A56" i="29" s="1"/>
  <c r="E40" i="29"/>
  <c r="E24" i="29"/>
  <c r="F22" i="29"/>
  <c r="C24" i="29" s="1"/>
  <c r="E185" i="28"/>
  <c r="E153" i="28"/>
  <c r="N147" i="28"/>
  <c r="M147" i="28"/>
  <c r="L147" i="28"/>
  <c r="K147" i="28"/>
  <c r="C149" i="28" s="1"/>
  <c r="A140" i="28"/>
  <c r="A141" i="28" s="1"/>
  <c r="A142" i="28" s="1"/>
  <c r="A143" i="28" s="1"/>
  <c r="A144" i="28" s="1"/>
  <c r="A145" i="28" s="1"/>
  <c r="A146" i="28" s="1"/>
  <c r="O57" i="28"/>
  <c r="M57" i="28"/>
  <c r="L57" i="28"/>
  <c r="K57" i="28"/>
  <c r="C61" i="28" s="1"/>
  <c r="A50" i="28"/>
  <c r="A51" i="28" s="1"/>
  <c r="A52" i="28" s="1"/>
  <c r="A53" i="28" s="1"/>
  <c r="A54" i="28" s="1"/>
  <c r="A55" i="28" s="1"/>
  <c r="A56" i="28" s="1"/>
  <c r="E24" i="28"/>
  <c r="C24" i="28"/>
  <c r="F149" i="27"/>
  <c r="D160" i="27" s="1"/>
  <c r="E128" i="27"/>
  <c r="D159" i="27" s="1"/>
  <c r="O122" i="27"/>
  <c r="M122" i="27"/>
  <c r="K122" i="27"/>
  <c r="C124" i="27" s="1"/>
  <c r="A120" i="27"/>
  <c r="C57" i="27"/>
  <c r="C56" i="27"/>
  <c r="O52" i="27"/>
  <c r="A50" i="27"/>
  <c r="A51" i="27" s="1"/>
  <c r="E40" i="27"/>
  <c r="E24" i="27"/>
  <c r="C24" i="27"/>
  <c r="F162" i="26"/>
  <c r="D173" i="26" s="1"/>
  <c r="E144" i="26"/>
  <c r="D172" i="26" s="1"/>
  <c r="L138" i="26"/>
  <c r="A137" i="26"/>
  <c r="A136" i="26"/>
  <c r="K135" i="26"/>
  <c r="K134" i="26"/>
  <c r="A134" i="26"/>
  <c r="K133" i="26"/>
  <c r="C57" i="26"/>
  <c r="L52" i="26"/>
  <c r="K51" i="26"/>
  <c r="K50" i="26"/>
  <c r="E40" i="26"/>
  <c r="F22" i="26"/>
  <c r="C24" i="26" s="1"/>
  <c r="E22" i="26"/>
  <c r="E24" i="26" s="1"/>
  <c r="E159" i="27" l="1"/>
  <c r="E186" i="31"/>
  <c r="K55" i="34"/>
  <c r="C59" i="34" s="1"/>
  <c r="E172" i="26"/>
  <c r="K59" i="31"/>
  <c r="C63" i="31" s="1"/>
  <c r="K52" i="26"/>
  <c r="C56" i="26" s="1"/>
  <c r="K138" i="26"/>
  <c r="C140" i="26" s="1"/>
  <c r="E162" i="32"/>
  <c r="E154" i="34"/>
  <c r="E174" i="35"/>
  <c r="E161" i="33"/>
  <c r="E156" i="29"/>
  <c r="F128" i="21" l="1"/>
  <c r="D139" i="21" s="1"/>
  <c r="E138" i="21" s="1"/>
  <c r="E112" i="21"/>
  <c r="L106" i="21"/>
  <c r="K106" i="21"/>
  <c r="C108" i="21" s="1"/>
  <c r="A102" i="21"/>
  <c r="N101" i="21"/>
  <c r="O53" i="21"/>
  <c r="N53" i="21"/>
  <c r="L53" i="21"/>
  <c r="K53" i="21"/>
  <c r="A50" i="21"/>
  <c r="A52" i="21" s="1"/>
  <c r="F141" i="20"/>
  <c r="E120" i="20"/>
  <c r="N114" i="20"/>
  <c r="M114" i="20"/>
  <c r="L114" i="20"/>
  <c r="K114" i="20"/>
  <c r="C116" i="20" s="1"/>
  <c r="A108" i="20"/>
  <c r="A109" i="20" s="1"/>
  <c r="A110" i="20" s="1"/>
  <c r="A111" i="20" s="1"/>
  <c r="A112" i="20" s="1"/>
  <c r="A113" i="20" s="1"/>
  <c r="A107" i="20"/>
  <c r="L54" i="20"/>
  <c r="K54" i="20"/>
  <c r="C58" i="20" s="1"/>
  <c r="A53" i="20"/>
  <c r="A50" i="20"/>
  <c r="C24" i="20"/>
  <c r="F145" i="19"/>
  <c r="D156" i="19" s="1"/>
  <c r="E155" i="19" s="1"/>
  <c r="E130" i="19"/>
  <c r="N124" i="19"/>
  <c r="M124" i="19"/>
  <c r="L124" i="19"/>
  <c r="K124" i="19"/>
  <c r="A123" i="19"/>
  <c r="A120" i="19"/>
  <c r="O57" i="19"/>
  <c r="N57" i="19"/>
  <c r="L57" i="19"/>
  <c r="K57" i="19"/>
  <c r="A50" i="19"/>
  <c r="A51" i="19" s="1"/>
  <c r="E40" i="19"/>
  <c r="E24" i="19"/>
  <c r="C24" i="19"/>
  <c r="F152" i="18"/>
  <c r="D163" i="18" s="1"/>
  <c r="E132" i="18"/>
  <c r="D162" i="18" s="1"/>
  <c r="C128" i="18"/>
  <c r="A121" i="18"/>
  <c r="A122" i="18" s="1"/>
  <c r="A123" i="18" s="1"/>
  <c r="A124" i="18" s="1"/>
  <c r="A125" i="18" s="1"/>
  <c r="N119" i="18"/>
  <c r="K119" i="18"/>
  <c r="A119" i="18"/>
  <c r="L59" i="18"/>
  <c r="L126" i="18" s="1"/>
  <c r="A55" i="18"/>
  <c r="A56" i="18" s="1"/>
  <c r="A57" i="18" s="1"/>
  <c r="A58" i="18" s="1"/>
  <c r="N52" i="18"/>
  <c r="N51" i="18"/>
  <c r="K51" i="18"/>
  <c r="N50" i="18"/>
  <c r="K50" i="18"/>
  <c r="N49" i="18"/>
  <c r="K49" i="18"/>
  <c r="K59" i="18" s="1"/>
  <c r="C63" i="18" s="1"/>
  <c r="K43" i="18"/>
  <c r="E40" i="18"/>
  <c r="F22" i="18"/>
  <c r="C24" i="18" s="1"/>
  <c r="E22" i="18"/>
  <c r="E24" i="18" s="1"/>
  <c r="O116" i="16"/>
  <c r="N116" i="16"/>
  <c r="K116" i="16"/>
  <c r="C118" i="16" s="1"/>
  <c r="A115" i="16"/>
  <c r="A114" i="16"/>
  <c r="C58" i="16"/>
  <c r="O54" i="16"/>
  <c r="L54" i="16"/>
  <c r="K54" i="16"/>
  <c r="A53" i="16"/>
  <c r="A50" i="16"/>
  <c r="C24" i="16"/>
  <c r="F160" i="14"/>
  <c r="E137" i="14"/>
  <c r="L131" i="14"/>
  <c r="K131" i="14"/>
  <c r="C133" i="14" s="1"/>
  <c r="A124" i="14"/>
  <c r="A125" i="14" s="1"/>
  <c r="A126" i="14" s="1"/>
  <c r="A127" i="14" s="1"/>
  <c r="A128" i="14" s="1"/>
  <c r="A129" i="14" s="1"/>
  <c r="A130" i="14" s="1"/>
  <c r="N123" i="14"/>
  <c r="L57" i="14"/>
  <c r="K57" i="14"/>
  <c r="C61" i="14" s="1"/>
  <c r="A50" i="14"/>
  <c r="A51" i="14" s="1"/>
  <c r="A52" i="14" s="1"/>
  <c r="A53" i="14" s="1"/>
  <c r="A54" i="14" s="1"/>
  <c r="A55" i="14" s="1"/>
  <c r="E40" i="14"/>
  <c r="E24" i="14"/>
  <c r="F22" i="14"/>
  <c r="C24" i="14" s="1"/>
  <c r="F146" i="13"/>
  <c r="D157" i="13" s="1"/>
  <c r="E125" i="13"/>
  <c r="D156" i="13" s="1"/>
  <c r="L119" i="13"/>
  <c r="K119" i="13"/>
  <c r="C121" i="13" s="1"/>
  <c r="A112" i="13"/>
  <c r="A113" i="13" s="1"/>
  <c r="A114" i="13" s="1"/>
  <c r="A115" i="13" s="1"/>
  <c r="A116" i="13" s="1"/>
  <c r="A117" i="13" s="1"/>
  <c r="A118" i="13" s="1"/>
  <c r="C61" i="13"/>
  <c r="A50" i="13"/>
  <c r="A51" i="13" s="1"/>
  <c r="A52" i="13" s="1"/>
  <c r="A53" i="13" s="1"/>
  <c r="A54" i="13" s="1"/>
  <c r="A55" i="13" s="1"/>
  <c r="E40" i="13"/>
  <c r="E24" i="13"/>
  <c r="F22" i="13"/>
  <c r="C24" i="13" s="1"/>
  <c r="E162" i="18" l="1"/>
  <c r="E156" i="13"/>
  <c r="K51" i="12" l="1"/>
  <c r="E163" i="12" l="1"/>
  <c r="E132" i="12"/>
  <c r="A121" i="12"/>
  <c r="J110" i="12"/>
  <c r="A50" i="12"/>
  <c r="A51" i="12" s="1"/>
  <c r="E40" i="12"/>
  <c r="F22" i="12"/>
  <c r="C24" i="12" s="1"/>
  <c r="E22" i="12"/>
  <c r="E184" i="11"/>
  <c r="F174" i="11"/>
  <c r="K46" i="11"/>
  <c r="J46" i="11"/>
  <c r="D41" i="11"/>
  <c r="E40" i="11" s="1"/>
  <c r="F22" i="11"/>
  <c r="C24" i="11" s="1"/>
  <c r="E22" i="11"/>
  <c r="M126" i="1" l="1"/>
  <c r="E152" i="8" l="1"/>
  <c r="A129" i="8"/>
  <c r="E118" i="8"/>
  <c r="M112" i="8"/>
  <c r="L112" i="8"/>
  <c r="K112" i="8"/>
  <c r="C114" i="8" s="1"/>
  <c r="A110" i="8"/>
  <c r="A111" i="8" s="1"/>
  <c r="O52" i="8"/>
  <c r="L52" i="8"/>
  <c r="K52" i="8"/>
  <c r="C56" i="8" s="1"/>
  <c r="A50" i="8"/>
  <c r="A51" i="8" s="1"/>
  <c r="E40" i="8"/>
  <c r="E24" i="8"/>
  <c r="C24" i="8"/>
  <c r="K52" i="5" l="1"/>
  <c r="C56" i="5" s="1"/>
  <c r="F132" i="5"/>
  <c r="D143" i="5" s="1"/>
  <c r="E117" i="5"/>
  <c r="D142" i="5" s="1"/>
  <c r="L111" i="5"/>
  <c r="K111" i="5"/>
  <c r="C113" i="5" s="1"/>
  <c r="N108" i="5"/>
  <c r="A108" i="5"/>
  <c r="A109" i="5" s="1"/>
  <c r="A110" i="5" s="1"/>
  <c r="N107" i="5"/>
  <c r="L52" i="5"/>
  <c r="A50" i="5"/>
  <c r="A51" i="5" s="1"/>
  <c r="D41" i="5"/>
  <c r="E40" i="5" s="1"/>
  <c r="E24" i="5"/>
  <c r="C24" i="5"/>
  <c r="E142" i="5" l="1"/>
  <c r="F165" i="4"/>
  <c r="D176" i="4" s="1"/>
  <c r="D175" i="4"/>
  <c r="L140" i="4"/>
  <c r="A135" i="4"/>
  <c r="A136" i="4" s="1"/>
  <c r="A137" i="4" s="1"/>
  <c r="A138" i="4" s="1"/>
  <c r="A139" i="4" s="1"/>
  <c r="K134" i="4"/>
  <c r="K140" i="4" s="1"/>
  <c r="C142" i="4" s="1"/>
  <c r="F130" i="4"/>
  <c r="L53" i="4"/>
  <c r="K53" i="4"/>
  <c r="C57" i="4" s="1"/>
  <c r="N51" i="4"/>
  <c r="N50" i="4"/>
  <c r="N49" i="4"/>
  <c r="H46" i="4"/>
  <c r="E40" i="4"/>
  <c r="F22" i="4"/>
  <c r="C24" i="4" s="1"/>
  <c r="E22" i="4"/>
  <c r="E24" i="4" s="1"/>
  <c r="E175" i="4" l="1"/>
  <c r="K52" i="2" l="1"/>
  <c r="F179" i="2" l="1"/>
  <c r="D190" i="2" s="1"/>
  <c r="D189" i="2"/>
  <c r="E189" i="2" s="1"/>
  <c r="L149" i="2"/>
  <c r="K149" i="2"/>
  <c r="C151" i="2" s="1"/>
  <c r="A148" i="2"/>
  <c r="N147" i="2"/>
  <c r="A147" i="2"/>
  <c r="N146" i="2"/>
  <c r="A52" i="2"/>
  <c r="N51" i="2"/>
  <c r="N50" i="2"/>
  <c r="N49" i="2"/>
  <c r="E40" i="2"/>
  <c r="F22" i="2"/>
  <c r="C24" i="2" s="1"/>
  <c r="E22" i="2"/>
  <c r="E24" i="2" s="1"/>
  <c r="N51" i="1" l="1"/>
  <c r="F156" i="1"/>
  <c r="D167" i="1" s="1"/>
  <c r="E132" i="1"/>
  <c r="D166" i="1" s="1"/>
  <c r="L126" i="1"/>
  <c r="K126" i="1"/>
  <c r="C128" i="1" s="1"/>
  <c r="A125" i="1"/>
  <c r="N124" i="1"/>
  <c r="A124" i="1"/>
  <c r="A123" i="1"/>
  <c r="N122" i="1"/>
  <c r="C57" i="1"/>
  <c r="A52" i="1"/>
  <c r="N50" i="1"/>
  <c r="A50" i="1"/>
  <c r="A51" i="1" s="1"/>
  <c r="N49" i="1"/>
  <c r="E40" i="1"/>
  <c r="E24" i="1"/>
  <c r="C24" i="1"/>
  <c r="E166" i="1" l="1"/>
  <c r="J170" i="28" l="1"/>
</calcChain>
</file>

<file path=xl/comments1.xml><?xml version="1.0" encoding="utf-8"?>
<comments xmlns="http://schemas.openxmlformats.org/spreadsheetml/2006/main">
  <authors>
    <author>PRUEBA</author>
  </authors>
  <commentList>
    <comment ref="I81" authorId="0">
      <text>
        <r>
          <rPr>
            <b/>
            <sz val="9"/>
            <color indexed="81"/>
            <rFont val="Tahoma"/>
            <family val="2"/>
          </rPr>
          <t>PRUEBA:</t>
        </r>
        <r>
          <rPr>
            <sz val="9"/>
            <color indexed="81"/>
            <rFont val="Tahoma"/>
            <family val="2"/>
          </rPr>
          <t xml:space="preserve">
</t>
        </r>
      </text>
    </comment>
    <comment ref="P133" authorId="0">
      <text>
        <r>
          <rPr>
            <b/>
            <sz val="9"/>
            <color indexed="81"/>
            <rFont val="Tahoma"/>
            <family val="2"/>
          </rPr>
          <t>PRUEBA:</t>
        </r>
        <r>
          <rPr>
            <sz val="9"/>
            <color indexed="81"/>
            <rFont val="Tahoma"/>
            <family val="2"/>
          </rPr>
          <t xml:space="preserve">
</t>
        </r>
      </text>
    </comment>
  </commentList>
</comments>
</file>

<file path=xl/comments2.xml><?xml version="1.0" encoding="utf-8"?>
<comments xmlns="http://schemas.openxmlformats.org/spreadsheetml/2006/main">
  <authors>
    <author>Cesar Tulio Munoz Mier</author>
  </authors>
  <commentList>
    <comment ref="O78" authorId="0">
      <text>
        <r>
          <rPr>
            <b/>
            <sz val="9"/>
            <color indexed="81"/>
            <rFont val="Tahoma"/>
            <family val="2"/>
          </rPr>
          <t>Cesar Tulio Munoz Mier:</t>
        </r>
        <r>
          <rPr>
            <sz val="9"/>
            <color indexed="81"/>
            <rFont val="Tahoma"/>
            <family val="2"/>
          </rPr>
          <t xml:space="preserve">
I</t>
        </r>
      </text>
    </comment>
  </commentList>
</comments>
</file>

<file path=xl/comments3.xml><?xml version="1.0" encoding="utf-8"?>
<comments xmlns="http://schemas.openxmlformats.org/spreadsheetml/2006/main">
  <authors>
    <author>PRUEBA</author>
  </authors>
  <commentList>
    <comment ref="I84" authorId="0">
      <text>
        <r>
          <rPr>
            <b/>
            <sz val="9"/>
            <color indexed="81"/>
            <rFont val="Tahoma"/>
            <family val="2"/>
          </rPr>
          <t>PRUEBA:</t>
        </r>
        <r>
          <rPr>
            <sz val="9"/>
            <color indexed="81"/>
            <rFont val="Tahoma"/>
            <family val="2"/>
          </rPr>
          <t xml:space="preserve">
</t>
        </r>
      </text>
    </comment>
    <comment ref="P134" authorId="0">
      <text>
        <r>
          <rPr>
            <b/>
            <sz val="9"/>
            <color indexed="81"/>
            <rFont val="Tahoma"/>
            <family val="2"/>
          </rPr>
          <t>PRUEBA:</t>
        </r>
        <r>
          <rPr>
            <sz val="9"/>
            <color indexed="81"/>
            <rFont val="Tahoma"/>
            <family val="2"/>
          </rPr>
          <t xml:space="preserve">
</t>
        </r>
      </text>
    </comment>
  </commentList>
</comments>
</file>

<file path=xl/comments4.xml><?xml version="1.0" encoding="utf-8"?>
<comments xmlns="http://schemas.openxmlformats.org/spreadsheetml/2006/main">
  <authors>
    <author>PRUEBA</author>
  </authors>
  <commentList>
    <comment ref="P135" authorId="0">
      <text>
        <r>
          <rPr>
            <b/>
            <sz val="9"/>
            <color indexed="81"/>
            <rFont val="Tahoma"/>
            <family val="2"/>
          </rPr>
          <t>PRUEBA:</t>
        </r>
        <r>
          <rPr>
            <sz val="9"/>
            <color indexed="81"/>
            <rFont val="Tahoma"/>
            <family val="2"/>
          </rPr>
          <t xml:space="preserve">
</t>
        </r>
      </text>
    </comment>
  </commentList>
</comments>
</file>

<file path=xl/comments5.xml><?xml version="1.0" encoding="utf-8"?>
<comments xmlns="http://schemas.openxmlformats.org/spreadsheetml/2006/main">
  <authors>
    <author>PRUEBA</author>
  </authors>
  <commentList>
    <comment ref="P131" authorId="0">
      <text>
        <r>
          <rPr>
            <b/>
            <sz val="9"/>
            <color indexed="81"/>
            <rFont val="Tahoma"/>
            <family val="2"/>
          </rPr>
          <t>PRUEBA:</t>
        </r>
        <r>
          <rPr>
            <sz val="9"/>
            <color indexed="81"/>
            <rFont val="Tahoma"/>
            <family val="2"/>
          </rPr>
          <t xml:space="preserve">
</t>
        </r>
      </text>
    </comment>
  </commentList>
</comments>
</file>

<file path=xl/comments6.xml><?xml version="1.0" encoding="utf-8"?>
<comments xmlns="http://schemas.openxmlformats.org/spreadsheetml/2006/main">
  <authors>
    <author>Cesar Tulio Munoz Mier</author>
  </authors>
  <commentList>
    <comment ref="O78" authorId="0">
      <text>
        <r>
          <rPr>
            <b/>
            <sz val="9"/>
            <color indexed="81"/>
            <rFont val="Tahoma"/>
            <family val="2"/>
          </rPr>
          <t>Cesar Tulio Munoz Mier:</t>
        </r>
        <r>
          <rPr>
            <sz val="9"/>
            <color indexed="81"/>
            <rFont val="Tahoma"/>
            <family val="2"/>
          </rPr>
          <t xml:space="preserve">
I</t>
        </r>
      </text>
    </comment>
  </commentList>
</comments>
</file>

<file path=xl/comments7.xml><?xml version="1.0" encoding="utf-8"?>
<comments xmlns="http://schemas.openxmlformats.org/spreadsheetml/2006/main">
  <authors>
    <author>PRUEBA</author>
  </authors>
  <commentList>
    <comment ref="P136" authorId="0">
      <text>
        <r>
          <rPr>
            <b/>
            <sz val="9"/>
            <color indexed="81"/>
            <rFont val="Tahoma"/>
            <family val="2"/>
          </rPr>
          <t>PRUEBA:</t>
        </r>
        <r>
          <rPr>
            <sz val="9"/>
            <color indexed="81"/>
            <rFont val="Tahoma"/>
            <family val="2"/>
          </rPr>
          <t xml:space="preserve">
</t>
        </r>
      </text>
    </comment>
  </commentList>
</comments>
</file>

<file path=xl/comments8.xml><?xml version="1.0" encoding="utf-8"?>
<comments xmlns="http://schemas.openxmlformats.org/spreadsheetml/2006/main">
  <authors>
    <author>Marly Torres Alviz</author>
  </authors>
  <commentList>
    <comment ref="P89" authorId="0">
      <text>
        <r>
          <rPr>
            <b/>
            <sz val="9"/>
            <color indexed="81"/>
            <rFont val="Tahoma"/>
            <family val="2"/>
          </rPr>
          <t>Marly Torres Alviz:</t>
        </r>
        <r>
          <rPr>
            <sz val="9"/>
            <color indexed="81"/>
            <rFont val="Tahoma"/>
            <family val="2"/>
          </rPr>
          <t xml:space="preserve">
</t>
        </r>
      </text>
    </comment>
    <comment ref="P92" authorId="0">
      <text>
        <r>
          <rPr>
            <b/>
            <sz val="9"/>
            <color indexed="81"/>
            <rFont val="Tahoma"/>
            <family val="2"/>
          </rPr>
          <t>Marly Torres Alviz:</t>
        </r>
        <r>
          <rPr>
            <sz val="9"/>
            <color indexed="81"/>
            <rFont val="Tahoma"/>
            <family val="2"/>
          </rPr>
          <t xml:space="preserve">
</t>
        </r>
      </text>
    </comment>
  </commentList>
</comments>
</file>

<file path=xl/comments9.xml><?xml version="1.0" encoding="utf-8"?>
<comments xmlns="http://schemas.openxmlformats.org/spreadsheetml/2006/main">
  <authors>
    <author>PRUEBA</author>
  </authors>
  <commentList>
    <comment ref="P150" authorId="0">
      <text>
        <r>
          <rPr>
            <b/>
            <sz val="9"/>
            <color indexed="81"/>
            <rFont val="Tahoma"/>
            <family val="2"/>
          </rPr>
          <t>PRUEBA:</t>
        </r>
        <r>
          <rPr>
            <sz val="9"/>
            <color indexed="81"/>
            <rFont val="Tahoma"/>
            <family val="2"/>
          </rPr>
          <t xml:space="preserve">
</t>
        </r>
      </text>
    </comment>
  </commentList>
</comments>
</file>

<file path=xl/sharedStrings.xml><?xml version="1.0" encoding="utf-8"?>
<sst xmlns="http://schemas.openxmlformats.org/spreadsheetml/2006/main" count="29201" uniqueCount="6813">
  <si>
    <t>1. CRITERIOS HABILITANTES</t>
  </si>
  <si>
    <t>Experiencia Específica - habilitante</t>
  </si>
  <si>
    <t>Nombre de Proponente:</t>
  </si>
  <si>
    <t>ASOCIACION DE PROFECIONALES EN PROGRAMAS DE PROMOCION Y PREVENCION PARA LA SALUD LA EDUCACION LA FAMILIA Y LA COMUNIDAD  APSEFACOM</t>
  </si>
  <si>
    <t>Nombre de Integrante No 1:</t>
  </si>
  <si>
    <t>Nombre de Integrante No 2:</t>
  </si>
  <si>
    <t>Nombre de Integrante No 3:</t>
  </si>
  <si>
    <t>grupo a la que se presenta</t>
  </si>
  <si>
    <t>Fecha de evaluación:</t>
  </si>
  <si>
    <t>Resumen de Grupos y Presupuesto que esta ofertando (se debe hacer una valuación independiente para cada grupo al que se presenta)</t>
  </si>
  <si>
    <t>Número del Grupo</t>
  </si>
  <si>
    <t>Valor del Presupuesto</t>
  </si>
  <si>
    <t>Número de cupos</t>
  </si>
  <si>
    <t>Sumatoria</t>
  </si>
  <si>
    <t xml:space="preserve">Experiencia minima a acreditar </t>
  </si>
  <si>
    <t>Experiencia mínima a acreditar en cupos (80% de los cupos del grupo)</t>
  </si>
  <si>
    <t>RESULTADOS EVALUACION COMPONENTE TECNICO</t>
  </si>
  <si>
    <t>CRITERIO</t>
  </si>
  <si>
    <t>SI</t>
  </si>
  <si>
    <t>NO</t>
  </si>
  <si>
    <t>Experiencia Específica habilitante en tiempo</t>
  </si>
  <si>
    <t>X</t>
  </si>
  <si>
    <t>Experiencia Específica habilitante en cupos</t>
  </si>
  <si>
    <t>Infraestructura</t>
  </si>
  <si>
    <t>Talento Humano</t>
  </si>
  <si>
    <t>RESULTADOS FACTORES DE PONDERACION</t>
  </si>
  <si>
    <t>PUNTAJE MAXIMO</t>
  </si>
  <si>
    <t>PUNTAJE ASIGNADO</t>
  </si>
  <si>
    <t>TOTAL</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</si>
  <si>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</si>
  <si>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</si>
  <si>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Solo de certificaciones validadas (por que se ajustan al objeto solicitado y periodos solicitado y no fueron objeto de multas</t>
  </si>
  <si>
    <t>Experiencia habilitante</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</si>
  <si>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</si>
  <si>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</si>
  <si>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</si>
  <si>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Numero
 del contrato</t>
  </si>
  <si>
    <t xml:space="preserve">Objeto del contrato cumple con lo solcitado 
si/ no
</t>
  </si>
  <si>
    <t>Porcentaje de participación en caso de consorcio o unión temporal</t>
  </si>
  <si>
    <t xml:space="preserve">Fecha 
inicio </t>
  </si>
  <si>
    <t>Fecha de terminación</t>
  </si>
  <si>
    <t>fueron objeto de multas
si/no</t>
  </si>
  <si>
    <t>experiencia
acreditada
validada
(en meses)</t>
  </si>
  <si>
    <t>experiencia
acreditada
no validada 
(en meses)</t>
  </si>
  <si>
    <t xml:space="preserve">Cantidad de Cupos ejecutados </t>
  </si>
  <si>
    <t>Cantidad de Cupos 
 según % de participación</t>
  </si>
  <si>
    <t>Valor ejecutado
del contrato</t>
  </si>
  <si>
    <t>FOLIO</t>
  </si>
  <si>
    <t>OBSERVACION</t>
  </si>
  <si>
    <t xml:space="preserve">ASOCIACION DE PROFESIONALES EN PROGRAMAS DE PROMOCION Y PREVENCION PARA LA SALUD LA EDUCACION LA FAMILIA Y LA COMUNIDAD </t>
  </si>
  <si>
    <t>ICBF - REGIONAL SUCRE</t>
  </si>
  <si>
    <t>ICBF - REGIONAL CESAR</t>
  </si>
  <si>
    <t xml:space="preserve">NINGUNA </t>
  </si>
  <si>
    <t>ICBF - REGIONAL  CESAR</t>
  </si>
  <si>
    <t>27,13</t>
  </si>
  <si>
    <t>297</t>
  </si>
  <si>
    <t>Criterio</t>
  </si>
  <si>
    <t>Valor</t>
  </si>
  <si>
    <t xml:space="preserve">Concepto, cumple </t>
  </si>
  <si>
    <t>si</t>
  </si>
  <si>
    <t>no</t>
  </si>
  <si>
    <t>Total meses de experiencia acreditada valida</t>
  </si>
  <si>
    <t>Total cupos certificados</t>
  </si>
  <si>
    <t>Infraestructura Formato 11 - Habilitante</t>
  </si>
  <si>
    <t>MODALIDAD A LA QUE SE PRESENTA
(CDI CON ARRIENDO- CDI SIN ARRIENDO - MODALIDAD FAMILIAR)</t>
  </si>
  <si>
    <t>MODALIDAD</t>
  </si>
  <si>
    <t>UBICACIÓN*</t>
  </si>
  <si>
    <t>CAPACIDAD  INSTALADA EN CUPOS**</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</si>
  <si>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</si>
  <si>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</si>
  <si>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</si>
  <si>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</si>
  <si>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</si>
  <si>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</si>
  <si>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</si>
  <si>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</si>
  <si>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</si>
  <si>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OBSERVACIONES</t>
  </si>
  <si>
    <t>CUMPLE 
SI /NO</t>
  </si>
  <si>
    <t xml:space="preserve">MI PEQUEÑO MUNDO </t>
  </si>
  <si>
    <t>FAMILIAR</t>
  </si>
  <si>
    <t>CORREGIMIENTO LIBERTAD VEREDAS SABANETICA PISISI</t>
  </si>
  <si>
    <t>N/A</t>
  </si>
  <si>
    <t>PASOS QUE DEJAN HUELLA</t>
  </si>
  <si>
    <t xml:space="preserve">BARRIOS PALITOS PALO ALTO LAS FLOREZ PORVENIR MOCHILA </t>
  </si>
  <si>
    <t>* Dirección, barrio - vereda, Centro Zonal</t>
  </si>
  <si>
    <t>** Cupos de acuerdo con el área exigida en el estándar 40 para las dos Modalidades</t>
  </si>
  <si>
    <t>*** Si es propia, en arriendo,  comodato ó con autorización de uso, con que entidad</t>
  </si>
  <si>
    <t>Talento Humano - Habilitante</t>
  </si>
  <si>
    <t>CARGO</t>
  </si>
  <si>
    <t>PROPORCIÓN T.HNO/CUPOS</t>
  </si>
  <si>
    <t>NOMBRE</t>
  </si>
  <si>
    <t>CÉDULA DE CIUDADANÍA</t>
  </si>
  <si>
    <t>TÍTULO OBTENIDO</t>
  </si>
  <si>
    <t>INSTITUCIÓN DE EDUCACIÓN SUPERIOR</t>
  </si>
  <si>
    <t>FECHA DE TERMINACIÓN DE MATERIAS O DE GRADO SEGÚN EL CASO</t>
  </si>
  <si>
    <t>TARJETA PROFESIONAL DE REQUERIRSE</t>
  </si>
  <si>
    <t xml:space="preserve">EXPERIENCIA PROFESIONAL </t>
  </si>
  <si>
    <t xml:space="preserve">CARTA DE COMPROMISO DE SUSCRIBIR EL CONTRATO FORMATO 8 </t>
  </si>
  <si>
    <t>CUMPLE PERFIL
SI /NO</t>
  </si>
  <si>
    <t>CUMPLE PROPORCION
SI /NO</t>
  </si>
  <si>
    <t xml:space="preserve">COORDINADOR  MODALIDAD FAMILIAR </t>
  </si>
  <si>
    <t>1/300</t>
  </si>
  <si>
    <t>INIRIDA PEREZ MONTERO</t>
  </si>
  <si>
    <t>LICENCIADA EN EDUCACION BASICA CON ENFASIS EN CIENCIAS NATURALES Y EDUCACION AMBIENTAL</t>
  </si>
  <si>
    <t xml:space="preserve">CORPORACION UNIVERSITARIA DEL CARIBE </t>
  </si>
  <si>
    <t>16/09/2013 AL 31/10/2014</t>
  </si>
  <si>
    <t>AGENTE EDUCATIVO</t>
  </si>
  <si>
    <t xml:space="preserve">CENTRO EDUCATIVO CARTACUA </t>
  </si>
  <si>
    <t>15/02/2010 HASTA EL 30/11/2012</t>
  </si>
  <si>
    <t>COORDINADORA  CENTRO EDUCATIVO CARTACUA</t>
  </si>
  <si>
    <t xml:space="preserve"> 1/300</t>
  </si>
  <si>
    <t>ANA ISABEL FERNANDEZ TORRES</t>
  </si>
  <si>
    <t>16/09/2013 6/11/2014</t>
  </si>
  <si>
    <t xml:space="preserve">INSTITUCION EDUCATIVA LICEO VECENTE CAVIEDES </t>
  </si>
  <si>
    <t>11/02/2008 AL 30/11/2012</t>
  </si>
  <si>
    <t xml:space="preserve">COORDINADORA PEDAGOGICA </t>
  </si>
  <si>
    <t xml:space="preserve">PROFESIONAL DE APOYO PSICOSOCIAL MODALIDAD FAMILIAR </t>
  </si>
  <si>
    <t>1/150</t>
  </si>
  <si>
    <t>CRISTINA ISABEL CONTRERAS TAPIAS</t>
  </si>
  <si>
    <t xml:space="preserve">PSICOLOGA </t>
  </si>
  <si>
    <t xml:space="preserve">UNIVERSIDAD NACIONAL ABIERTA Y A DISTANCIA </t>
  </si>
  <si>
    <t xml:space="preserve">ASOCIACION DE PROFECIONALES EN PROGRAMAS DE PROMOCION Y PREVENCION PARA LA SALUD LA EDUCACION LA FAMILIA Y LA COMUNIDAD </t>
  </si>
  <si>
    <t xml:space="preserve">01/08/2014 A 06/11/2014 </t>
  </si>
  <si>
    <t>APOYO PSICOLOGICO</t>
  </si>
  <si>
    <t>DIOCESIS DE SINCELEJO/DIAKONIA DE LA PAZ</t>
  </si>
  <si>
    <t>17/03/2007 A 31/05/2013</t>
  </si>
  <si>
    <t>PROCESOS DE FORMACION CON NIÑOS Y NINAS EN VALORES Y DERECHOS HUMANOS</t>
  </si>
  <si>
    <t xml:space="preserve">DIANA MARIA QUIROZ TOVAR </t>
  </si>
  <si>
    <t xml:space="preserve">TRABAJADORA SOCIAL </t>
  </si>
  <si>
    <t xml:space="preserve">CORPORACION EDUCATIVA MAYOR DEL DESARROLLO SIMON BOLIVAR </t>
  </si>
  <si>
    <t xml:space="preserve">ALCALDIA MUNICIPAL DE COVEÑAS </t>
  </si>
  <si>
    <t>2/05/2012 AL 31/12/2012</t>
  </si>
  <si>
    <t xml:space="preserve">CENTRO DE SALUD CARTAGENA DE INDIAS </t>
  </si>
  <si>
    <t>1/02/2011 AL 31/05/2011</t>
  </si>
  <si>
    <t>COORDINADORA SIAU</t>
  </si>
  <si>
    <t>01/09/2011 AL 31/12/2011</t>
  </si>
  <si>
    <t xml:space="preserve">COOPERATIVA DE TRABAJO ASOCIADO  ESPECIALIZADO EN SALUD </t>
  </si>
  <si>
    <t>01/06/2011 AL 31/08/2011</t>
  </si>
  <si>
    <t xml:space="preserve">ALCALDIA DE SAN JUAN DE BETULIA </t>
  </si>
  <si>
    <t>07/08/2010 AL 30/12/2010</t>
  </si>
  <si>
    <t xml:space="preserve">APOYO LA GESTION </t>
  </si>
  <si>
    <t xml:space="preserve">RED ALMA MATER </t>
  </si>
  <si>
    <t>19/01/2009 AL  xxxx</t>
  </si>
  <si>
    <t xml:space="preserve">AUXILIAR COMERCIAL </t>
  </si>
  <si>
    <t xml:space="preserve">ACTIVOS S.A </t>
  </si>
  <si>
    <t>01/02/2008 AL 30/04/2008</t>
  </si>
  <si>
    <t>LUCELYS MARIA CHIMA CAMARGO</t>
  </si>
  <si>
    <t xml:space="preserve">16/09/2013 A LA FECHA </t>
  </si>
  <si>
    <t xml:space="preserve">PSICOSOCIAL </t>
  </si>
  <si>
    <t>GIMNASIO MONTESSORI</t>
  </si>
  <si>
    <t>01/02/2007 AL 30/11/2007</t>
  </si>
  <si>
    <t xml:space="preserve">DOCENTE </t>
  </si>
  <si>
    <t>CENTRO EDUCATIVO GENIOS DEL 2000</t>
  </si>
  <si>
    <t>07/02/2006 AL 30/11/2006</t>
  </si>
  <si>
    <t>CENTRO EDUCATIVO GENIOS DEL 2001</t>
  </si>
  <si>
    <t>06/02/2007 AL 30/11/2007</t>
  </si>
  <si>
    <t>CENTRO EDUCATIVO GENIOS DEL 2002</t>
  </si>
  <si>
    <t>05/02/2008 AL 28/11/2008</t>
  </si>
  <si>
    <t xml:space="preserve">FUNDACION PARA EL DESARROLLO AGROEMPRESARIAL Y SOSENIBLE DE LA COSTA CAIBE RENACER CARIBE </t>
  </si>
  <si>
    <t>2006,2007,2008</t>
  </si>
  <si>
    <t xml:space="preserve">NO CUMPLE </t>
  </si>
  <si>
    <t xml:space="preserve">CORPORACION SOL NACIENTE </t>
  </si>
  <si>
    <t>01/02/2007 AL 30/02/2007</t>
  </si>
  <si>
    <t xml:space="preserve">PRACTICANTE DE PSICOLOGIA </t>
  </si>
  <si>
    <t>INSTITUTO NACIONAL PENITENCIARIO Y CARCELARIO INPEC</t>
  </si>
  <si>
    <t>04/2008 AL 16/10/2008</t>
  </si>
  <si>
    <t xml:space="preserve">PSICOLOGA VOLUNTARIA </t>
  </si>
  <si>
    <t xml:space="preserve">LICEO ACACIA PORTACIO DE PORTO </t>
  </si>
  <si>
    <t>01/02/2009 AL 01/12/2011</t>
  </si>
  <si>
    <t xml:space="preserve">PSICORIENTADORA </t>
  </si>
  <si>
    <t xml:space="preserve">CENTRO DE ESTUDIOS TECNICO LABORAL DE LA REGION CARIBE S.A </t>
  </si>
  <si>
    <t>10/01/2013 AL 30/05/2013</t>
  </si>
  <si>
    <t xml:space="preserve">COORDINADORA ACADEMICA </t>
  </si>
  <si>
    <t>KELLY MILENA TORRES JOLI</t>
  </si>
  <si>
    <t xml:space="preserve">16/09/2013 06/11/2014 </t>
  </si>
  <si>
    <t xml:space="preserve">COMFAMILIAR CARTAGENA </t>
  </si>
  <si>
    <t>16/01/2007 AL 03/07/2012</t>
  </si>
  <si>
    <t>AUXILIAR ADMINISTRATIVO</t>
  </si>
  <si>
    <t xml:space="preserve">FUNDACION SOCIAL NUEVO HORIZONTE </t>
  </si>
  <si>
    <t>02/01/2007 AL 09/12/2009</t>
  </si>
  <si>
    <t xml:space="preserve">CORPORACION PAZ Y DEMOCRACIA </t>
  </si>
  <si>
    <t>02/2006 AL 12/2006</t>
  </si>
  <si>
    <t xml:space="preserve"> FACILITADORA MUNICIPAL</t>
  </si>
  <si>
    <t>Propuesta Técnica - Habilitante</t>
  </si>
  <si>
    <t>Presentó propuesta técnica de acuedo con lo solicitado en el pliego de condiciones. Formato 12</t>
  </si>
  <si>
    <t>2. CRITERIOS DE EVALUACIÓN</t>
  </si>
  <si>
    <t>1. Experiencia Específica - Adicional</t>
  </si>
  <si>
    <t>ICBF REGIONAL SUCRE</t>
  </si>
  <si>
    <t>ICBF -REGIONAL CESAR</t>
  </si>
  <si>
    <t>215-216</t>
  </si>
  <si>
    <t>4185</t>
  </si>
  <si>
    <t>Total meses de experiencia adicional acreditada valida</t>
  </si>
  <si>
    <t>VARIABLES</t>
  </si>
  <si>
    <t>PUNTAJE MÁXIMO</t>
  </si>
  <si>
    <t>TOTAL PUNTAJE 
CRITERIO 1</t>
  </si>
  <si>
    <t xml:space="preserve">6 meses adicionales al mínimo requerido </t>
  </si>
  <si>
    <t xml:space="preserve">12 meses adicionales al mínimo requerido </t>
  </si>
  <si>
    <t xml:space="preserve">18 meses adicionales al mínimo requerido </t>
  </si>
  <si>
    <t>Equipo talento humano adicional</t>
  </si>
  <si>
    <t>COORDINADOR GENERAL DEL PROYECTO POR CADA MIL CUPOS OFERTADOS O FRACIÓN INFERIOR</t>
  </si>
  <si>
    <t>1/600</t>
  </si>
  <si>
    <t>VICENTE GUTIERREZ RICARDO</t>
  </si>
  <si>
    <t>PSICOLOGO</t>
  </si>
  <si>
    <t>ASOCIACION CULTURAL AFROCOLOMBIANA SONES DE TOROBE</t>
  </si>
  <si>
    <t>15/11/2007 AL 15/11/2010</t>
  </si>
  <si>
    <t>4/10/2010 AL 4/10/2011</t>
  </si>
  <si>
    <t xml:space="preserve">INSTITUCION EDUCATIVA TECNICA AGROPECUARIA DE SAN ONOFRE </t>
  </si>
  <si>
    <t xml:space="preserve">70 HORAS </t>
  </si>
  <si>
    <t xml:space="preserve">FUNDACION PARA LA RECONCILIACION </t>
  </si>
  <si>
    <t xml:space="preserve">40 HORAS </t>
  </si>
  <si>
    <t>PROFESIONAL DE APOYO PEDAGÓGICO  POR CADA MIL CUPOS OFERTADOS O FRACIÓN INFERIOR</t>
  </si>
  <si>
    <t xml:space="preserve">LILY MARGARETH MELENDEZ MARTINEZ </t>
  </si>
  <si>
    <t xml:space="preserve">LICENCIADA EN PEDAGOGIA INFANTIL </t>
  </si>
  <si>
    <t xml:space="preserve">UNIVERSIDAD DE PAMPLONA </t>
  </si>
  <si>
    <t xml:space="preserve">FUNDESCOLOMBIA </t>
  </si>
  <si>
    <t>26/01/2011 AL 20/12/2011</t>
  </si>
  <si>
    <t xml:space="preserve">NO  SE ACREDITA EL TIEMPO DE EXPERIENCIA PROFESIONAL   DEBIDO QUE NO PATENTA TITULO DE PROFESIONAL A LA FECHA LABORAL </t>
  </si>
  <si>
    <t>17/04/2014 AL 6/11/2014</t>
  </si>
  <si>
    <t xml:space="preserve">ESPECIALISTA DE AREA </t>
  </si>
  <si>
    <t xml:space="preserve">CENTRO INTEGRAL DE DESARROLLO Y ATENCION TEMPRANA </t>
  </si>
  <si>
    <t xml:space="preserve">3 MESES </t>
  </si>
  <si>
    <t>NO CUMPLE  ESPICIFICAN TEMPO FOLIO 278</t>
  </si>
  <si>
    <t xml:space="preserve">FINANCIERO  POR CADA CINCO MIL CUPOS OFERTADOS O FRACIÓN INFERIOR </t>
  </si>
  <si>
    <t xml:space="preserve">SOL JOHANY SANCHEZ ACOSTA </t>
  </si>
  <si>
    <t xml:space="preserve">CONTADOR </t>
  </si>
  <si>
    <t xml:space="preserve">01/04/2013 A LA FECHA </t>
  </si>
  <si>
    <t xml:space="preserve">ASISTENTE ADMINISTRATIVO </t>
  </si>
  <si>
    <t xml:space="preserve">ESTUCOS Y GRAFIADOS </t>
  </si>
  <si>
    <t>10/2011 AL 012/2013</t>
  </si>
  <si>
    <t xml:space="preserve">LA CERTIFICACION NO ES CLARA NO TIENE FECHA DE INGRESE Y EGRESO EN LA LABOR DESEMPEÑADA </t>
  </si>
  <si>
    <t>FONDO DE EMPLEADOS DE LA UNIVERSIDAD DE SUCRE</t>
  </si>
  <si>
    <t>08/03/2011 AL 31/03/2011</t>
  </si>
  <si>
    <t xml:space="preserve">AUXILIAR CONTABLE </t>
  </si>
  <si>
    <t>29/0272012 AL 31/0372012</t>
  </si>
  <si>
    <t>TOTAL PUNTAJE 
CRITERIO 2</t>
  </si>
  <si>
    <t xml:space="preserve">
Disposición de un equipo adicional al requerido por manual operativo, para la administración de la ejecución del contrato a suscribir.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</si>
  <si>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</si>
  <si>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</si>
  <si>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</si>
  <si>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TOTAL PUNTAJE POR CRITERIO</t>
  </si>
  <si>
    <t>ASOCIACION DE PROFESIONALES EN PROGRAMAS DE PROMOCION Y PREVENCION PARA LA SALUD LA EDUCACION LA FAMILIA Y LA COMUNIDAD APSEFACOM</t>
  </si>
  <si>
    <t>FECHA DE INICIO Y DE TERMINACION DE CONTRATO 16/09/2013 A 6/11/2014</t>
  </si>
  <si>
    <t xml:space="preserve">FUNCIONES : COORDINADOR PEDAGOGICO DEL RPGRAMA MODALIDAD FAMILIAR </t>
  </si>
  <si>
    <t xml:space="preserve">12/06/2005 AL 30/09/2007 </t>
  </si>
  <si>
    <t>ASOCIACION DE PROFESIONALES EN PROGRAMAS DE PROMOCION Y PREVENCION PARA LA SALUD, LA EDUCACION, LA FAMILIA Y LA COMUNIDAD APSEFACOM</t>
  </si>
  <si>
    <t>ICBF SUCRE</t>
  </si>
  <si>
    <t>4.53</t>
  </si>
  <si>
    <t>APSEFACOM</t>
  </si>
  <si>
    <t>52-53</t>
  </si>
  <si>
    <t>GIMNASIO SAN JOSUE</t>
  </si>
  <si>
    <t>018-2012</t>
  </si>
  <si>
    <t>MODALIDAD FAMILIAR</t>
  </si>
  <si>
    <t>CALLE PRINCIPAL, VILLA ROSITA, VILLA ANGELA CENTRO CULTURAL TOMAS MORO, VILLA KATY, CHOCHO, CRISTO VIENE, EL CINCO COLEGIO SEDE RAFAEL NUÑEZ Y LA GALLERA, CRISTO VIENE CALLE PRINCIPAL Y VILLA JUANA. CZ SINCELEJO.</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</si>
  <si>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</si>
  <si>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</si>
  <si>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 MEDIO FAMILIAR</t>
  </si>
  <si>
    <t>LUZ MARINA ORREGO MEDINA</t>
  </si>
  <si>
    <t>CECAR</t>
  </si>
  <si>
    <t>IPS PARAISO SAS</t>
  </si>
  <si>
    <t>01/08/2011 -21/11/2014</t>
  </si>
  <si>
    <t>COORDINADORA DE PROYECTOS</t>
  </si>
  <si>
    <t>ANA KARINA BARBOZA GARCIA</t>
  </si>
  <si>
    <t>UNIVERSIDAD DE PAMPLONA</t>
  </si>
  <si>
    <t>FUERZAS MILITARES DE COLOMBIA - EJERCITO NACIONAL - TRIGESIMA BRIGADA</t>
  </si>
  <si>
    <t>01/06/2009 A 31/12/2009</t>
  </si>
  <si>
    <t>CUMPLE</t>
  </si>
  <si>
    <t>FUNDACION PARA EL DESARROLLO SOSTENIBLE DE LA SABANA</t>
  </si>
  <si>
    <t>02/02/2010 20/02/2013</t>
  </si>
  <si>
    <t>FUNDACION HIJOS DE LA SIERRA FLOR</t>
  </si>
  <si>
    <t>07/02/2012
02/07/2013</t>
  </si>
  <si>
    <t>FUNDACIONPARA LA RECONCILIACIÓN</t>
  </si>
  <si>
    <t>15/07/2013
15/12/2013</t>
  </si>
  <si>
    <t>CABILDO MAYOR REGIONAL DEL PUEBLO ZENU</t>
  </si>
  <si>
    <t>10/02/2014
10/08/2014</t>
  </si>
  <si>
    <t>INSTITUTO NACIONAL DE MEDICINA LEGAL Y CIENCIAS FORENCES</t>
  </si>
  <si>
    <t>01/07/2013
30/10/2014</t>
  </si>
  <si>
    <t>VALORACION RIESGO DE MUERTE</t>
  </si>
  <si>
    <t>01/09/2014
20/10/2014</t>
  </si>
  <si>
    <t>C00RDINADOR MEDIO FAMILIAR</t>
  </si>
  <si>
    <t>LORENA ARNEDO CENTENARO</t>
  </si>
  <si>
    <t>22/08/2014
06/11/2014</t>
  </si>
  <si>
    <t>SUME S.A.</t>
  </si>
  <si>
    <t>16/10/2008
24/07/2009</t>
  </si>
  <si>
    <t>MOTO SUCRE S.A.</t>
  </si>
  <si>
    <t>01/08/2009
14/04/2010</t>
  </si>
  <si>
    <t>NO CUMPLE</t>
  </si>
  <si>
    <t>MOTOK S.A.</t>
  </si>
  <si>
    <t>DIRECTV</t>
  </si>
  <si>
    <t>01/11/2010
30/01/2013</t>
  </si>
  <si>
    <t>COLEGIO NUESTRA SEÑORA LAS MERCEDES</t>
  </si>
  <si>
    <t>01/02/2009
30/11/2009</t>
  </si>
  <si>
    <t>01/02/2010
30/11/2010</t>
  </si>
  <si>
    <t>01/02/2011
30/11/2011</t>
  </si>
  <si>
    <t>1/250</t>
  </si>
  <si>
    <t>LIZ CARO CUMPLIDO ARROYO</t>
  </si>
  <si>
    <t>UNIVERSIDAD METROPOLITANA</t>
  </si>
  <si>
    <t>NO SE EVIDENCIO FECHA DE ACTA DE GRADO EN EL DIPLOMA</t>
  </si>
  <si>
    <t xml:space="preserve">N/A </t>
  </si>
  <si>
    <t>22/05/2014 - 20/08/2014</t>
  </si>
  <si>
    <t>CARLOS RODRIGUEZ G. ASESORIA Y CONSULTORES</t>
  </si>
  <si>
    <t>03/11/2005 - 26/05/2006</t>
  </si>
  <si>
    <t>CURTIEMBRES LA SABANA LTDA</t>
  </si>
  <si>
    <t xml:space="preserve">NOV/2006
DIC/2007 </t>
  </si>
  <si>
    <t>FUNDACION INVERSIONES MAYA</t>
  </si>
  <si>
    <t>AGOSTO/2003
FEBRERO/2004</t>
  </si>
  <si>
    <t>PROFESIONAL DE APOYO PSICOSOCIAL MEDIO FAMILIAR</t>
  </si>
  <si>
    <t>BLANCA LUZ TORRES HERNANDEZ</t>
  </si>
  <si>
    <t>TRABAJADORA SOCIAL</t>
  </si>
  <si>
    <t>CEPROD</t>
  </si>
  <si>
    <t>07/2002 - 03/2003</t>
  </si>
  <si>
    <t>FUNDIMUR</t>
  </si>
  <si>
    <t xml:space="preserve">08/2003 - 12/2003 </t>
  </si>
  <si>
    <t xml:space="preserve">10/2004 - 06/2005 </t>
  </si>
  <si>
    <t>COOPERATIVA DE TRABAJO ASOCIADO SERVIR</t>
  </si>
  <si>
    <t xml:space="preserve">01/09/2006 - 31/08/2007 </t>
  </si>
  <si>
    <t>ACTIVOS S.A.</t>
  </si>
  <si>
    <t xml:space="preserve">01/02/2008 - 15/06/2008 </t>
  </si>
  <si>
    <t>ASOCIACION PROACTIVA</t>
  </si>
  <si>
    <t xml:space="preserve">14/06/2008 - 31/12/2008 </t>
  </si>
  <si>
    <t>YUZ MERY PEREZ VERGARA</t>
  </si>
  <si>
    <t>16/09/2013 25/11/2014</t>
  </si>
  <si>
    <t>COORPORACION ESCUELA GALAN PARA EL DESARROLLO DE LA DEMOCRACIA</t>
  </si>
  <si>
    <t xml:space="preserve">11/09/2012 - 30/06/2014 </t>
  </si>
  <si>
    <t>SECRETARIA DE SALUD Y SEGURIDAD SOCIAL MUNICIPAL - MUNICIPIO DE CHALAN</t>
  </si>
  <si>
    <t xml:space="preserve">29/06/2011 - 12/01/2012 </t>
  </si>
  <si>
    <t>ASEO SINCELEJO LIMPIO</t>
  </si>
  <si>
    <t xml:space="preserve">31/07/2007 - 30/11/2008 </t>
  </si>
  <si>
    <t>MARIA TULIA VELEZ PLA</t>
  </si>
  <si>
    <t>UNAD</t>
  </si>
  <si>
    <t>ALCALDIA MUNICIPAL DE CHALAN</t>
  </si>
  <si>
    <t>01/05/2009 - 01/10/2010</t>
  </si>
  <si>
    <t>01/03/2000 - 04/02/2003</t>
  </si>
  <si>
    <t>SECRETARIA DE ASUNTOS SOCIALES</t>
  </si>
  <si>
    <t>LORENA MARIA RACEDO LOBO</t>
  </si>
  <si>
    <t>FUNDACION INSTITUCION EDUCATIVA GIMNASIO EL SAN JORGE</t>
  </si>
  <si>
    <t>24/01/2014 - 31/07/2014</t>
  </si>
  <si>
    <t>01/08/2014 - 25/11/2014</t>
  </si>
  <si>
    <t>SANDRA MILENA MORALES MIRANDA</t>
  </si>
  <si>
    <t>05/05/2014 - 12/11/2014</t>
  </si>
  <si>
    <t>CORPORACION DIA DE LA NIÑEZ</t>
  </si>
  <si>
    <t>10/07/2012 - 29/11/2013</t>
  </si>
  <si>
    <t>05/06/2010 - 10/12/2010</t>
  </si>
  <si>
    <t>CNRR</t>
  </si>
  <si>
    <t>ENERO A JULIO 2008 - 10/12/2010</t>
  </si>
  <si>
    <t>SONIA ZENIT ARIZA MARQUEZ</t>
  </si>
  <si>
    <t>CORPORACION PBA</t>
  </si>
  <si>
    <t>01/10/2012 - 01/11/2012</t>
  </si>
  <si>
    <t>30/05/2013 31/12/2013</t>
  </si>
  <si>
    <t>22/01/2014 24/11/2014</t>
  </si>
  <si>
    <t>01/08/2014 - 31/10/2014</t>
  </si>
  <si>
    <t>KATHERINE DEL CARMEN VERGARA FLOREZ</t>
  </si>
  <si>
    <t>INSTITUCION EDUCATIVA GIMNASIO EL ROSARIO</t>
  </si>
  <si>
    <t>01/08/2011 - 30/04/2012</t>
  </si>
  <si>
    <t>01/08/2012 20/06/2013</t>
  </si>
  <si>
    <t>COMFASUCRE</t>
  </si>
  <si>
    <t>25/01/2011 16/06/2011</t>
  </si>
  <si>
    <t>MUNICIPIO DE COROZAL - COMISARIA DE FAMILIA</t>
  </si>
  <si>
    <t>24/05/2012 - 09/07/2012</t>
  </si>
  <si>
    <t>UNION TEMPORAL GENERACIONES 2013</t>
  </si>
  <si>
    <t>01/07/2013 - 30/11/2013</t>
  </si>
  <si>
    <t>1/100</t>
  </si>
  <si>
    <t>SANDRA PAOLA FUNEZ GONZALEZ</t>
  </si>
  <si>
    <t>FUNDACION CONVIVENCIA</t>
  </si>
  <si>
    <t>30/09/2011 - 30/09/2012</t>
  </si>
  <si>
    <t>16/09/2013 HASTA LA FECHA</t>
  </si>
  <si>
    <t>019-2013</t>
  </si>
  <si>
    <t>028-2014</t>
  </si>
  <si>
    <t>1/1150</t>
  </si>
  <si>
    <t>JANNETTE CRISTINA GONZALEZ VARELA</t>
  </si>
  <si>
    <t>PSICOLOGA</t>
  </si>
  <si>
    <t>COMISARIA DE FAMILIA - SINCELEJO</t>
  </si>
  <si>
    <t>01/03/2008 30/11/2008</t>
  </si>
  <si>
    <t>16/09/2013 06/11/2014</t>
  </si>
  <si>
    <t>COLEGIO NUESTRA SEÑORA DE LAS MERCEDES</t>
  </si>
  <si>
    <t>01/02/2011    30/11/2011
16/01/2012
30/11/2012</t>
  </si>
  <si>
    <t>DANELLY EUGENIA HERNANDEZ PEREZ</t>
  </si>
  <si>
    <t>LICENCIADA EN EDUCACION BASICA CON ENFASIS EN LENGUA CASTELLANA E INGLES</t>
  </si>
  <si>
    <t>16/09/2013 - 30/09/2014</t>
  </si>
  <si>
    <t>INSTITUCION EDUCATIVA SANTA MARIA GORETTI</t>
  </si>
  <si>
    <t>01/02/2006 A 04/12/2006</t>
  </si>
  <si>
    <t>02/02/2007 A  04/12 2007</t>
  </si>
  <si>
    <t>ACADEMIS GENERAL GUSTAVO ROJAS PINILLA</t>
  </si>
  <si>
    <t>1/02/2008 A 21/07/2008</t>
  </si>
  <si>
    <t>ASOCIACION DE BACHILLERES DE LA COMUNIDAD PARROQUIAL DE NICOLAS DE TOLENTINO</t>
  </si>
  <si>
    <t>01/11/2008
21/08/2009</t>
  </si>
  <si>
    <t>FUNDACION SOCIEDAD DEL FUTURO</t>
  </si>
  <si>
    <t>01/12/2012
15/01/2013</t>
  </si>
  <si>
    <t>CONTADOR PUBLICO</t>
  </si>
  <si>
    <t>08/03/2011 - 31/03/2011
29/02/2012 -
31/03/2012
ABRIL 2011
ABRIL  2012</t>
  </si>
  <si>
    <t>COMITÉ DE USUARIOS CAMPESINOS DE CALLE LARGA SAMPUES</t>
  </si>
  <si>
    <t xml:space="preserve"> ABRIL 2007</t>
  </si>
  <si>
    <t>01/04/2013 - HASTA LA FECHA</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</si>
  <si>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</si>
  <si>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</si>
  <si>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PRESENTA TRASLAPO</t>
  </si>
  <si>
    <t>PRESENTA TRASLAPO Y  SE VALIDA LA EXPERIENCIA HASTA 30/09/2014</t>
  </si>
  <si>
    <t>LA PROFESIONAL SE PRESENTO PARA EL MINICIPIO DE SUCRE PARA DOS PROPUESTAS AMBAS HABILITANTE SE TENDRA EN CUENTA EL ORDEN DEL RADICADO DE LA PROPUESTA  SE ASIGNO A LA  ASOCIACION DE PROFECIONALES EN PROGRAMAS DE PROMOCION Y PREVENCION PARA LA SALUD, LA EDUCACION LA FAMILIA Y LA COMUNIDAD APSEFACOM RADICADA EL DIA 03 DE DICIEMBRE EL 2014 A LAS  8:28:42 AM Y UNION TEMPORAL C Y M POR LA NIÑEZ Y LA FAMILIA DE SAN BENITO ABAD RADICO  EL DIA 03 D EDICIEMBRE DE  2014 A LAS 15:46:32PM</t>
  </si>
  <si>
    <t xml:space="preserve">SECRETARIA DE SALUD </t>
  </si>
  <si>
    <t xml:space="preserve"> EMPRESA:
ASOCIACION DE PROFESIONALES EN PROGRAMAS DE PROMOCION Y PREVENCION PARA LA SALUD, LA EDUCACION, LA FAMILIA Y LA COMUNIDAD APSEFACOM</t>
  </si>
  <si>
    <t>ABRIL DE 2014 HASTA 31 DE DICIEMBRE DE 2014</t>
  </si>
  <si>
    <t xml:space="preserve"> </t>
  </si>
  <si>
    <t xml:space="preserve">FUNCIONES: IMPLEMENTAR LA MODALIDAD FAMILIAS CON BIENESTAR PARA ACTIVAR CAPACIDADES INDIVIDUALES Y DE EDUCACION , DESARROLLAR ACTIVIDADES DE FORMACION A 70 FAMILIAS </t>
  </si>
  <si>
    <t xml:space="preserve">SI </t>
  </si>
  <si>
    <r>
      <rPr>
        <b/>
        <sz val="10"/>
        <color theme="1"/>
        <rFont val="Arial"/>
        <family val="2"/>
      </rPr>
      <t xml:space="preserve">CUMPLE </t>
    </r>
    <r>
      <rPr>
        <b/>
        <sz val="11"/>
        <color theme="1"/>
        <rFont val="Arial"/>
        <family val="2"/>
      </rPr>
      <t xml:space="preserve">
SI /NO</t>
    </r>
  </si>
  <si>
    <r>
      <rPr>
        <b/>
        <sz val="10"/>
        <color theme="1"/>
        <rFont val="Arial"/>
        <family val="2"/>
      </rPr>
      <t>CUMPLE PERFIL</t>
    </r>
    <r>
      <rPr>
        <b/>
        <sz val="11"/>
        <color theme="1"/>
        <rFont val="Arial"/>
        <family val="2"/>
      </rPr>
      <t xml:space="preserve">
SI /NO</t>
    </r>
  </si>
  <si>
    <r>
      <rPr>
        <b/>
        <sz val="9"/>
        <color theme="1"/>
        <rFont val="Arial"/>
        <family val="2"/>
      </rPr>
      <t>CUMPLE PROPORCION</t>
    </r>
    <r>
      <rPr>
        <b/>
        <sz val="11"/>
        <color theme="1"/>
        <rFont val="Arial"/>
        <family val="2"/>
      </rPr>
      <t xml:space="preserve">
SI /NO</t>
    </r>
  </si>
  <si>
    <t xml:space="preserve"> FUNCIONES: NO  CUMPLE</t>
  </si>
  <si>
    <t>FUNCIONES:NO  CUMPLE</t>
  </si>
  <si>
    <t>FUNCIONES: NO  CUMPLE</t>
  </si>
  <si>
    <t xml:space="preserve">INSTITUCION EDUCATIVA  SAN MARTIN </t>
  </si>
  <si>
    <t>12/01/2011 HASTA 12/01/2012</t>
  </si>
  <si>
    <t xml:space="preserve">FUNCIONES: DESARROLLO PROGRAMAS PREVENTIVOS DIRIGIDO A LOS ESTUDIANTES FAMILIA COMUNIDAD Y DOCENTES </t>
  </si>
  <si>
    <t xml:space="preserve">NO </t>
  </si>
  <si>
    <t xml:space="preserve">LA PROFESIONAL SE PRESENTO PARA EL MINICIPIO DE SUCRE PARA DOS PROPUESTAS AMBAS HABILITANTE SE TENDRA EN CUENTA EL ORDEN DEL RADICADO DE LA PROPUESTA  SE ASIGNO A LA  ASOCIACION DE PROFECIONALES EN PROGRAMAS DE PROMOCION Y PREVENCION PARA LA SALUD, LA EDUCACION  LA FAMILIA Y LA COMUNIDAD APSEFACOM RADICADA EL DIA 03 DE DICIEMBRE DE 2014 ALAS 8:28 AM Y UNION TEMPORAL CYM POR LA NIÑEZ Y LAS FAMILIAS DE SAN BENITO ABAD RADICADO EL DIA 03 DE DCIEMBRE DE 2014 A LAS 15:46: 32 PM </t>
  </si>
  <si>
    <r>
      <rPr>
        <b/>
        <sz val="10"/>
        <color theme="1"/>
        <rFont val="Calibri"/>
        <family val="2"/>
        <scheme val="minor"/>
      </rPr>
      <t xml:space="preserve">CUMPLE </t>
    </r>
    <r>
      <rPr>
        <b/>
        <sz val="11"/>
        <color theme="1"/>
        <rFont val="Calibri"/>
        <family val="2"/>
        <scheme val="minor"/>
      </rPr>
      <t xml:space="preserve">
SI /NO</t>
    </r>
  </si>
  <si>
    <t>ICBF</t>
  </si>
  <si>
    <t>LICENCIADA EN EDUCACION INFANTIL</t>
  </si>
  <si>
    <t>CORPORACION NUEVO DIA - CORPODIA</t>
  </si>
  <si>
    <t>Resumen de Grupos y Presupuesto que esta ofertando (se debe hacer una evaluación independiente para cada grupo al que se presenta)</t>
  </si>
  <si>
    <t>CORPORACION NUEVO DIA CORPODIA</t>
  </si>
  <si>
    <t>CORPODIA</t>
  </si>
  <si>
    <t>51 - 52</t>
  </si>
  <si>
    <t>53 - 54</t>
  </si>
  <si>
    <t>CDI MEDIO MODALIDAD FAMILIAR</t>
  </si>
  <si>
    <t>CDI MEDIOFAMILIAR</t>
  </si>
  <si>
    <t>AREA RURAL DE CAIMITO, TOFEME, LA ESTACION, NUEVA ESTRELLA, LA MEJIA, SIETE PALMAS, VILLA NUEVA, CAIMITO, LAS PAVITAS Y LA SOLERA - VEREDA PAJARITO, VEREDA PIÑALITO, VEREDA EL JOBO - AVENIDA NUÑEZ, BARRIO SANTODOMINGO, BARRIO LOS CALLITOS, BARRIO LOS ALMENDROS.</t>
  </si>
  <si>
    <t xml:space="preserve">SI  </t>
  </si>
  <si>
    <t>FOLIOS 60</t>
  </si>
  <si>
    <t>CENTRO DE DESARROLLO INFANTIL CON ARRIENDO</t>
  </si>
  <si>
    <t>CDI CON ARRIENDO</t>
  </si>
  <si>
    <t>CAIMITO, CALLE PRINCIPAL CRA 11 # 13 - 36. UNION BARRIO SANTANDER CALLE 14 # 68 - 8</t>
  </si>
  <si>
    <t xml:space="preserve">SI   </t>
  </si>
  <si>
    <t xml:space="preserve">FOLIOS 57, 58, 59 </t>
  </si>
  <si>
    <t>C00RDINADOR CDI CON ARRIENDO</t>
  </si>
  <si>
    <t>1/116</t>
  </si>
  <si>
    <t>LEDA DEL CRISTO VERGARA ARROYO</t>
  </si>
  <si>
    <t>ASOCIACION NUEVA ESPERANZA</t>
  </si>
  <si>
    <t>07/02/2011 - 30/11/2011</t>
  </si>
  <si>
    <t>13/02/2012 - 30/11/2012</t>
  </si>
  <si>
    <t>11/02/2013 29/11/2013</t>
  </si>
  <si>
    <t>PROFESIONAL DE APOYO PSICOSOCIAL CDI CON ARRIENDO</t>
  </si>
  <si>
    <t>CORPORACION NUEVO DIA</t>
  </si>
  <si>
    <t>01/02/2014 HASTA LA FECHA</t>
  </si>
  <si>
    <t>C00RDINADOR CDI MEDIO FAMILIAR</t>
  </si>
  <si>
    <t>CARMEN CECILIA PERDOMO SALGADO</t>
  </si>
  <si>
    <t>ADMINISTRADORA DE EMPRESAS</t>
  </si>
  <si>
    <t>FUNDACION UNIVERSITARIA LUIS AMIGO</t>
  </si>
  <si>
    <t>ALCALDIA MUNICIPAL DE LA UNION</t>
  </si>
  <si>
    <t>02/06/1988 15/08/1989</t>
  </si>
  <si>
    <t>CAJA AGRARIA</t>
  </si>
  <si>
    <t xml:space="preserve">02/10/1989 - 27/06/1999 </t>
  </si>
  <si>
    <t>TEMPORAL LTDA</t>
  </si>
  <si>
    <t xml:space="preserve">28/06/1999 - 03/05/2000 </t>
  </si>
  <si>
    <t>BANAGRARIO</t>
  </si>
  <si>
    <t xml:space="preserve">28/06/2000 - 27/03/2007 </t>
  </si>
  <si>
    <t>DIOSESIS DE SINCELEJO</t>
  </si>
  <si>
    <t xml:space="preserve">28/11/2009 - 30/10/2010 </t>
  </si>
  <si>
    <t>01/09/2013 - HASTA LA FECHA</t>
  </si>
  <si>
    <t>MIREYA DEL SOCORRO MARTINEZ JULIO</t>
  </si>
  <si>
    <t>CORPORACION EDUCATIVA MAYOR SIMON BOLIVAR</t>
  </si>
  <si>
    <t>INSTITUCION COMERCIAL Y DE CULTURA FEMENINA</t>
  </si>
  <si>
    <t>1/194</t>
  </si>
  <si>
    <t>PROFESIONAL DE APOYO PSICOSOCIAL CDI MEDIO FAMILIAR</t>
  </si>
  <si>
    <t>GLORIA ESTELLA GOMEZ VELAZQUES</t>
  </si>
  <si>
    <t>FUNDACOL</t>
  </si>
  <si>
    <t>01/04/2004 01/07/2005</t>
  </si>
  <si>
    <t>FOLIOS 169 - 199</t>
  </si>
  <si>
    <t>CORPORACION MINUTO DE DIOS</t>
  </si>
  <si>
    <t>18/03/2010 - 18/07/2010</t>
  </si>
  <si>
    <t>03/05/2007 - 05/08/2007</t>
  </si>
  <si>
    <t>05/10/2007 - 15/09/2008</t>
  </si>
  <si>
    <t>FUNDACION ANTONIO RESTREPO BARCO</t>
  </si>
  <si>
    <t>06/11/2008 - 16/11/2009</t>
  </si>
  <si>
    <t>APROSABANAS</t>
  </si>
  <si>
    <t>06/2006 - 12/2006</t>
  </si>
  <si>
    <t>FUNDECAR</t>
  </si>
  <si>
    <t>01/2006 - 06/2006</t>
  </si>
  <si>
    <t>ASOCIACION SEMBRANDO SEMILLAS DE PAZ</t>
  </si>
  <si>
    <t>01/09/2005 - 31/12/2005</t>
  </si>
  <si>
    <t>MAYRA ALEJANDRA ROMERO CASTRO</t>
  </si>
  <si>
    <t>CORPORACION PROSPERIDAD DE COLOMBIA CORPROCOL</t>
  </si>
  <si>
    <t>01/07/2013 28/02/2014</t>
  </si>
  <si>
    <t>FOLIOS 200 - 225</t>
  </si>
  <si>
    <t>06/2012 - 06/2013</t>
  </si>
  <si>
    <t>INDER SUCRE</t>
  </si>
  <si>
    <t>28/06/2011 - 28/01/2012</t>
  </si>
  <si>
    <t>PSICOLOGA SOCIAL COMUNITARIA</t>
  </si>
  <si>
    <t>INSTITUCION EDUCATIVA SAN VICENTE DE PAUL</t>
  </si>
  <si>
    <t>02/2010 - 02/2011</t>
  </si>
  <si>
    <t>FUNDACION PARA EL DESARROLLO SOSTENIBLE DE LA SABANA FUNDESANA</t>
  </si>
  <si>
    <t>09/03/2009 - 12/03/2012</t>
  </si>
  <si>
    <t>INSTITUCION EDUCATIVA TECNICA AGROPECUARIA SAN ONOFRE DE TOROBE</t>
  </si>
  <si>
    <t>02/06/2010 - 21/07/2010</t>
  </si>
  <si>
    <t>MARIA BERNARDA MARTINEZ RIOS</t>
  </si>
  <si>
    <t>COMISARIA SEGUNDA DE FAMILIA DE SINCELEJO</t>
  </si>
  <si>
    <t>PERIODO 2008, 2009</t>
  </si>
  <si>
    <t>FOLIOS 250 - 266</t>
  </si>
  <si>
    <t xml:space="preserve">CENTRO EDUCATIVO LICEO MANANTIAL </t>
  </si>
  <si>
    <t>27/02/2012 - 30/10/2012</t>
  </si>
  <si>
    <t>ADRIANA REVOLLO PEREZ</t>
  </si>
  <si>
    <t>PSICOLOGA Y ESPECIALISTA EN FAMILIA Y COMUNIDAD</t>
  </si>
  <si>
    <t>COMISARIO SEGUNDO DE FAMILIA</t>
  </si>
  <si>
    <t xml:space="preserve"> 04 DE NOVIEMBRE DE 2008</t>
  </si>
  <si>
    <t>PSICOLOGA COMUNITARIA</t>
  </si>
  <si>
    <t>FOLIOS 267 - 294</t>
  </si>
  <si>
    <t>FUNDACION VENGAN A MI Y DESCANSEN - FUNVEAMYDES</t>
  </si>
  <si>
    <t>17/05/2013 17/05/2014</t>
  </si>
  <si>
    <t>SECRETARIA DE EDUCACION Y CULTURA MUNICIPIO DE SINCELEJO</t>
  </si>
  <si>
    <t>02/08/2012 - 02/11/2012</t>
  </si>
  <si>
    <t>HOSPITAL UNIVERSITARIO DE SINCELEJO</t>
  </si>
  <si>
    <t>11/09/2011 - 31/05/2012</t>
  </si>
  <si>
    <t xml:space="preserve">FUNDACION SOCIAL PARA EL DESARROLLO DE LA SABANA </t>
  </si>
  <si>
    <t>01/03/2010 - 31/10/2010</t>
  </si>
  <si>
    <t>326 - 327</t>
  </si>
  <si>
    <t>ALCALDIA DE GUARANDA</t>
  </si>
  <si>
    <t>003-2010</t>
  </si>
  <si>
    <t>1/910</t>
  </si>
  <si>
    <t>DIANYS MERCADO SALGADO</t>
  </si>
  <si>
    <t>FUNDACION PLAN</t>
  </si>
  <si>
    <t>19/07/2007
16/03/2012</t>
  </si>
  <si>
    <t>FOLIOS 331 - 362</t>
  </si>
  <si>
    <t>PROEMPRESAS</t>
  </si>
  <si>
    <t>15/11/2006
15/06/2007</t>
  </si>
  <si>
    <t>GOBERNACION DE SUCRE  - COLCIENCIAS</t>
  </si>
  <si>
    <t>SEGUNDO SEMESTRE 2004 - PRIMER SEMESTRE 2005</t>
  </si>
  <si>
    <t>LENIS DEL CARMEN ROMERO JIMENEZ</t>
  </si>
  <si>
    <t>LICENCIADA EN ESPAÑOL Y LITERATURA</t>
  </si>
  <si>
    <t>CENTRO EDUCATIVO LICEO MANANTIAL</t>
  </si>
  <si>
    <t>04/1994
11/2008</t>
  </si>
  <si>
    <t>FOLIOS 363 - 380</t>
  </si>
  <si>
    <t>FINANCIERO  POR CADA CINCO MIL CUPOS OFERTADOS O FRACIÓN INFERIOR</t>
  </si>
  <si>
    <t xml:space="preserve">BETSI LISBETH CARMONA </t>
  </si>
  <si>
    <t xml:space="preserve">CONTADORA PUBLICA </t>
  </si>
  <si>
    <t>FUNDACION UNIVERSITARIA SAN MARTIN</t>
  </si>
  <si>
    <t>UNIDAD DE DIAGNOSTICO GINECOLOGICO Y PRENATAL - SER MUJER</t>
  </si>
  <si>
    <t>01/08/2007
31/01/2008</t>
  </si>
  <si>
    <t>FOLIOS 381 - 411</t>
  </si>
  <si>
    <t>RESONANCIA E IMÁGENES SANTA MARIA</t>
  </si>
  <si>
    <t>02/02/2008
03/08/2008</t>
  </si>
  <si>
    <t>IMPERIO DEL ARROZ</t>
  </si>
  <si>
    <t>04/08/2008
31/07/2014</t>
  </si>
  <si>
    <t>UNION TEMPORAL EL PARAISO</t>
  </si>
  <si>
    <t>CORPORACION SOCIAL NUESTRA DEL ROSARIO</t>
  </si>
  <si>
    <t xml:space="preserve">FUNDACION PARA EL DESARROLLO SOCIAL Y COMUNITARIO </t>
  </si>
  <si>
    <t>86,87,93</t>
  </si>
  <si>
    <t>106,109,112</t>
  </si>
  <si>
    <t>1326</t>
  </si>
  <si>
    <t xml:space="preserve">MODALIDAD FAMILIAR </t>
  </si>
  <si>
    <t xml:space="preserve">SABANAS DE PEDRO EL COLEY LOS MUÑECOS VEREDA LOS PALMITOS </t>
  </si>
  <si>
    <t xml:space="preserve">DIAGONAL AL PARQUE CENTRAL </t>
  </si>
  <si>
    <t xml:space="preserve">CDI INSTITUCIONAL SIN ARRIENDO </t>
  </si>
  <si>
    <t xml:space="preserve">MADALIDAD FAMILIAR </t>
  </si>
  <si>
    <t xml:space="preserve">BRISAS DEL DEL MAR BREMEN SABANAS DE CALI </t>
  </si>
  <si>
    <t>COORDINADORCOORDINADOR GENERAL DEL PROYECTO POR CADA MIL CUPOS OFERTADOS O FRACIÓN INFERIOR</t>
  </si>
  <si>
    <t>EMPRESA</t>
  </si>
  <si>
    <t>FECHA DE INICIO Y TERMINACIÓN</t>
  </si>
  <si>
    <t xml:space="preserve">FUNCIONES </t>
  </si>
  <si>
    <t xml:space="preserve">LOS CUPOS DE ESTA CERTIFICACION NO SE VALIDAN DEBIDO A QUE LA FUNDACION PARA EL DESARROLLO SOCIAL Y COMUNITARIO PRESENTO DOS CERTIFICACIONES, VALIDANDO LA CERTIFICACION QUE PRESENTE MAYOR NUMERO DE CUPOS </t>
  </si>
  <si>
    <t>NUMERO DE LA PROPUESTA  24</t>
  </si>
  <si>
    <t xml:space="preserve">UNION TEMPORAL EL ROSARIO </t>
  </si>
  <si>
    <t>FUNDACION JOVENES EN ACCION DEL MUNICIPIO DE LA UNION - FUNJAUS</t>
  </si>
  <si>
    <t xml:space="preserve">CORPORACION SOCIAL  NUESTRA SEÑORA DEL ROSARIO </t>
  </si>
  <si>
    <t xml:space="preserve">CORPORACION SOCIAL NUESTRA SEÑORA DEL ROSARIO </t>
  </si>
  <si>
    <t xml:space="preserve">ICBF - REGIONAL SUCRE </t>
  </si>
  <si>
    <t xml:space="preserve">ALCALDIA MUNICIPAL DE PUEBLO NUEVO </t>
  </si>
  <si>
    <t>284-12009</t>
  </si>
  <si>
    <t xml:space="preserve">FUNDACION JOVENES EN ACCION </t>
  </si>
  <si>
    <t xml:space="preserve">CENTRO DESARROLLO INFANTIL CON ARRIENDO </t>
  </si>
  <si>
    <t xml:space="preserve">CENTRO  DE DESARROLLO INFANTIL </t>
  </si>
  <si>
    <t xml:space="preserve">BARRIOS. EL CANGREJO - AREA  URBANA ,  SANTIAGO DE TOLU </t>
  </si>
  <si>
    <t xml:space="preserve">CENTRO DESARROLLO INFANTIL SIN ARRIENDO </t>
  </si>
  <si>
    <t xml:space="preserve"> SEDE 1 BRR. EL CENTRO - AREA  URBANA ,  Y SEDE 2  BRR. SAN ISIDRO AREA URBANA -  SANTIAGO DE TOLU </t>
  </si>
  <si>
    <t xml:space="preserve">CENTRO DESARROLLO INFANTIL EN MEDIO FAMILIAR </t>
  </si>
  <si>
    <t xml:space="preserve">SECTOR EL CENTRO, BRR. EL PROGRESO Y CIRCUNBALAR CALLE PRINCIPAL </t>
  </si>
  <si>
    <t xml:space="preserve">BRR. SAN ISIDRO , EL CAMGREJO Y PLAY HERMOSA </t>
  </si>
  <si>
    <t xml:space="preserve">SECTOR PITA AREA RURAL </t>
  </si>
  <si>
    <t xml:space="preserve">COORPORACION UNIVERSITARIA DEL CARIBE - CECAR </t>
  </si>
  <si>
    <t xml:space="preserve">INSTITUCION EDUCATIVA GIMNACIO DEL ROSARIO </t>
  </si>
  <si>
    <t xml:space="preserve">ICBF REGIONAL SUCRE </t>
  </si>
  <si>
    <t>N°: 168 AL 184</t>
  </si>
  <si>
    <t>NINGUNA</t>
  </si>
  <si>
    <t>N°: 185 Y 186</t>
  </si>
  <si>
    <t>N°: 187</t>
  </si>
  <si>
    <t>NO SE VALIDA TALENTO HUMANO ADICIONAL, POR NO APORTARLOS EN EL FORMATO 10 ,COMO TAMPOCO HOJAS DE VIDA Y EXPERIENCIAS.</t>
  </si>
  <si>
    <t xml:space="preserve">LOS CUPOS DE ESTA CERTIFICACION NO SE VALIDAN DEBIDO A QUE LA CORPORACION SOCIAL NUESTRA SEÑORA DEL ROSARIO PRESENTO DOS CERTIFICACIONES, VALIDANDO LA CERTIFICACION QUE PRESENTE MAYOR NUMERO DE CUPOS </t>
  </si>
  <si>
    <t>1018</t>
  </si>
  <si>
    <t>FUNDACION SURGIR</t>
  </si>
  <si>
    <t xml:space="preserve">Experiencia Habilitante </t>
  </si>
  <si>
    <t xml:space="preserve">FUNDACION SURGIR  </t>
  </si>
  <si>
    <t>ALCALDIA DEL CARMEN DE BOLIVAR</t>
  </si>
  <si>
    <t>CONVENIO SP- 2009-512 Y SP 2009-511</t>
  </si>
  <si>
    <t>SEGÚN LOS PLIEGOS SE TENDRA EN CUENTA LAS CERTIFICACIONES CON CINCO AÑOS DE ANTERIORIDAD A CORTE DEL 03 DE DCIEMBRE DE 2009</t>
  </si>
  <si>
    <t>ICBF REGIONAL BOLIVAR</t>
  </si>
  <si>
    <t>NO REGISTRA</t>
  </si>
  <si>
    <t>765</t>
  </si>
  <si>
    <t xml:space="preserve">CENTRO DE DESARROLLO INFANTIL  INATITUCIONAL SIN ARRIENDO - MUNDO MAGICO 1 </t>
  </si>
  <si>
    <t xml:space="preserve">CENTRO DE DESARROLLO INFANTIL  EN MEDIO FAMILIAR </t>
  </si>
  <si>
    <t xml:space="preserve">COORDINADOR CDI EN MEDIO FAMILIAR </t>
  </si>
  <si>
    <t>SANDY MARIA LOPEZ MARTINEZ</t>
  </si>
  <si>
    <t xml:space="preserve">LICENCIADA EN EDUCACION BASICA CON ENFASIS EN HUMANIDADES LENGUA CASTELLANA E INGLES </t>
  </si>
  <si>
    <t>CORPORACION UNIVERSITARIA DEL CARIBE</t>
  </si>
  <si>
    <t>EMPRESA: FUNDACION SOCIAL PARA EL DESARROLLO INTEGRAL DE LA COMUNIDAD</t>
  </si>
  <si>
    <t>FECHA DE INICIO Y DE TERMINACION:
10/02/2009 AL 30/11/2013</t>
  </si>
  <si>
    <t xml:space="preserve">FUNCIONES: 
COORDINADORA PEDAGOGICA DE LA FUNDACION PARA EL DESARROLLO SOCIAL INTEGRAL DE LA COMUNIDAD EN LOS PROGRAMAS EN PRIMERA INFANCIA </t>
  </si>
  <si>
    <t xml:space="preserve">COORDINADOR CENTRO DE DESARROLLO INFANTIL EN MEDIO FAMILIAR </t>
  </si>
  <si>
    <t>YERLIS KARINA MARTINEZ CENTANARO</t>
  </si>
  <si>
    <t>LICENCIDA EN LENGUA CASTELLANA</t>
  </si>
  <si>
    <t>EMPRESA:
FUNDACION SURGIR</t>
  </si>
  <si>
    <t>FECHA DE INICIO Y TERMINACION:
01/10/2013 HASTA EL 14/11/2014</t>
  </si>
  <si>
    <t xml:space="preserve">CUMPLE:
COORDINADORA PEDAGOGICA EN EL PROGRAMA ATENCION INTEGRAL EN PRIMERA INFANCIA MODALIDAD FAMILIAR CARMEN DE BOLIVAR </t>
  </si>
  <si>
    <t>FECHA DE INICIO Y TERMINACION:
01/03/2013 HASTA EL 30/09/2013</t>
  </si>
  <si>
    <t xml:space="preserve">CUMPLE:
AGENTE EDUCATIVO PEDAGOGICA DEL PROGRAMA ATENCION  INTEGRAL EN PRIMERA INFANCIA MODALIDAD FAMILIAR SAMPUES </t>
  </si>
  <si>
    <t xml:space="preserve">APOYO PSICOSOCIAL CENTRO DESARROLLO INFANTIL EN MEDIO FAMILIAR </t>
  </si>
  <si>
    <t>FECHA DE INICIO Y TERMINACION:
01/02/2014 HASTA 31/08/2014</t>
  </si>
  <si>
    <t xml:space="preserve">FUNCIONES:
PSICOSOCIAL DEL PROGRAMA ATENCION INTEGRAL A LA PRIMERA INFANCIA MODALIDA FAMILIAR- SAMPUES </t>
  </si>
  <si>
    <t>EMPRESA:
CONSORCIO INTERVENTORES ASSOCIADOS</t>
  </si>
  <si>
    <t>FECHA DE INICIO Y TERMINACION:12/03/2009 A 30/12/2009</t>
  </si>
  <si>
    <t xml:space="preserve">FUNCIONES:
REALIZAR CONTROL Y SUPERVISION TECNICA Y ADMINISTRATIVA DE LOS PROGRAMAS DESAYUNOS INFANTILES, RACIONES DE EMERGENCIA RECUPERACION NUTRICIONAL </t>
  </si>
  <si>
    <t>RODRIGO JOSE CHICA BUELVAS</t>
  </si>
  <si>
    <t>EMPRESA: ORGANIZACIÓN INTERNACIONAL PARA LAS MIGRACIONES 
OIM</t>
  </si>
  <si>
    <t>FECHA DE INICIO Y TERMINACION:
15/06/2011 HASTA EL  30/06/2012 18/07/2012 HASTA  EL 15/11/2012 
26/11/2012 HASTA EL 30/09/2013</t>
  </si>
  <si>
    <t xml:space="preserve">FUNCIONES:
PSCOLOGO </t>
  </si>
  <si>
    <t xml:space="preserve">EMPRESA: 
CORPORACION MINUTO DE DIOS </t>
  </si>
  <si>
    <t>FECHA DE INICIO Y TERMINACION:
DESDE OCTUBRE DE 2010 HASTA JULIO DE 2011</t>
  </si>
  <si>
    <t xml:space="preserve">FUNCIONES:
INSTRUCTOR EN PEDAGOGIA EN LA FORMACION TECNICA EN ATENCION INTEGRAL A LA PRIMERA INFANCIA </t>
  </si>
  <si>
    <t xml:space="preserve">EMPRESA: 
CENTRO DE FISIOTERAPIA CENFIC </t>
  </si>
  <si>
    <t>FECHA DE INICIO Y TERMINACION:
15/05/2006 HASTA EL 14/05/2007</t>
  </si>
  <si>
    <t xml:space="preserve">FUNCIONES:
PSICOLOGO </t>
  </si>
  <si>
    <t>YURIS MARCELA GALLEGO GAVIRIA</t>
  </si>
  <si>
    <t xml:space="preserve">EMPRESA:
FUNDACION SURGIR </t>
  </si>
  <si>
    <t xml:space="preserve">FECHA DE INICIO Y TERMINACION:
10/06/2014 HASTA EL 30/07/2014
01/08/2014 HASTA EL 31/10/2014
HASTA LA FECHA </t>
  </si>
  <si>
    <t xml:space="preserve">FUNCIONES: 
APOYO PSICOSOCIAL EN EL PROGRAMA DE ATENCION INTEGRAL A LA PRIMERA INFANCIA </t>
  </si>
  <si>
    <t>EMPRESA:
SAVE THE CHILDREN</t>
  </si>
  <si>
    <t xml:space="preserve">FECHA DE INICIO Y TERMINACION:
23/09/2013 HASTA EL 20/12/2013 </t>
  </si>
  <si>
    <t xml:space="preserve">FUNCIONES: 
EDUCADORA FAMILIAR PARA EL COMPONENTE DE COMPORTAMIENTO PSCICOSOCIALES EN NIÑOS Y NIÑAS DE LA PRIMERA INFANCIA </t>
  </si>
  <si>
    <t xml:space="preserve">COORDINADOR MODALIDAD  CDI INSTITUCIONAL </t>
  </si>
  <si>
    <t>1/140</t>
  </si>
  <si>
    <t>ISABEL MARIA ALBARINO PEDROZA</t>
  </si>
  <si>
    <t>LICENCIADA EN PEDAGOGIA INFANTIL</t>
  </si>
  <si>
    <t>UNIVERSIDAD DEL TOLIMA</t>
  </si>
  <si>
    <t>FECHA DE INICIO Y TERMINACION:
01/03/2013 HASTA EL 30/12/2013
01/02/2014 HASTA EL 31/07/2014</t>
  </si>
  <si>
    <t>COORDINADORA  EN EL PROGRAMA DE ATECNION INTEGRALA A LA PRIMERA INFANCIA EN LA MODALIDAD INSTITUCIONAL DEL MUNICIPIO  SAN ANTONIO DE PALMITO</t>
  </si>
  <si>
    <t>EMPRESA:AEIOTU</t>
  </si>
  <si>
    <t>FECHA DE INICIO Y TERMINACION
29/08/2011 HASTA EL 31/06/2012</t>
  </si>
  <si>
    <t>FUNCIONES MAESTRA LICENCIADA</t>
  </si>
  <si>
    <t xml:space="preserve">EMPRESA D&amp; O SOCIAL </t>
  </si>
  <si>
    <t xml:space="preserve">FECHA DE INICIO Y TERMINACION
DURANTE 16 MESES </t>
  </si>
  <si>
    <t xml:space="preserve">FUNCIONES: TRABAJADORA SOCIAL EN EL AREA DE RECURSOS HUMANOS </t>
  </si>
  <si>
    <t>EQUIPO SICOSOCIAL CDI INSTITUCIONAL GRUPO 9</t>
  </si>
  <si>
    <t>ESTER VANESA TUIRAN MACIAS</t>
  </si>
  <si>
    <t>SICOLOGA</t>
  </si>
  <si>
    <t>EMPRESA FUNDACION SURGIR</t>
  </si>
  <si>
    <t>FECHA DE INICIO Y FECHA DE TERMINACION:
1/09/2013 HASTA 30/12/2013 1/02/2014 HASTA 31/07/2014</t>
  </si>
  <si>
    <t xml:space="preserve">FUNCIONES PSICOSOCIAL DEL PROGRAMA ATENCION INTEGRAL A LA PRIMERA INFANCIA DEL MUNICIPIO DE SAMPUES MODALIDAD INSTITUCIONAL </t>
  </si>
  <si>
    <t xml:space="preserve">EMPRESA:
CENTRO DE FAMILIA </t>
  </si>
  <si>
    <t>FECHA DE INICIO Y FECHA DE TERMINACION:
ABRIL DE 2010 A NOVIEMBRE DE 2010</t>
  </si>
  <si>
    <t xml:space="preserve">FUNCIONES PSICOLOGA PARTICIPANTE EN ACCIONES COMO: CONCILIACION, PROYECCION SOCIAL, ATENCION DE CASOS EN LA INSTITUCION JUANITA GARCIA </t>
  </si>
  <si>
    <t xml:space="preserve">FUNDACION SURGIR </t>
  </si>
  <si>
    <t>CONVENIO 229 DEL 2014</t>
  </si>
  <si>
    <t xml:space="preserve">COORDINADOR GENERAL DEL PROYECTO POR CADA MIL CUPOS OFERTADOS O FRACIÓN INFERIOR </t>
  </si>
  <si>
    <t>1/1000</t>
  </si>
  <si>
    <t>PAOLA MARGARITA PALMET VERGARA</t>
  </si>
  <si>
    <t>ABOGADA</t>
  </si>
  <si>
    <t>20/122007</t>
  </si>
  <si>
    <t>BATUTAS</t>
  </si>
  <si>
    <t>02/05/2003 A 12/2007</t>
  </si>
  <si>
    <t>1/614</t>
  </si>
  <si>
    <t>GIOVANNIROSARIOORRES BARRIOS</t>
  </si>
  <si>
    <t>MEDICO</t>
  </si>
  <si>
    <t>UNIVERSIDAD LIBRE</t>
  </si>
  <si>
    <t>28/03/2003 AL 12/02/2007</t>
  </si>
  <si>
    <t>ARLET CANDELARIA PEÑATES OLIVARES</t>
  </si>
  <si>
    <t>LICENCIADA EN HUMANIDADES Y LENGUA CASTELLANA YENCIADA EN EDUCACION INFANTIL</t>
  </si>
  <si>
    <t xml:space="preserve">UNIVERSIDAD SIMON BOLIVAR </t>
  </si>
  <si>
    <t>GIMNACIO MONTESORI E INSTITUTO MIGUEEL DE CERVANTES SAVEDRA</t>
  </si>
  <si>
    <t>01/2/2012 A 30/08/2012</t>
  </si>
  <si>
    <t>ELENIS DEL CARMEN LOPEZ CRUZ</t>
  </si>
  <si>
    <t>INFUS</t>
  </si>
  <si>
    <t>24/01/2005 AL 13/09/2005</t>
  </si>
  <si>
    <t xml:space="preserve">SE HABILITA PARA LA REGIONAL SUCRE TENIENDO EN CUENTA LA HORA Y FECHA DE RADICACION DE LA PROPUESTA  LA CUAL FUE PRESENTADA PRIMERO POR LA FUNDACION SURGIR QUE POR LA UNION TEMPORAL JEARO 28 DE LA REGIONAL BOLIVAR </t>
  </si>
  <si>
    <t>1/5000</t>
  </si>
  <si>
    <t>IVONNE INES GONZALEZ SILVA</t>
  </si>
  <si>
    <t>CONTADORA PUBLICA</t>
  </si>
  <si>
    <t>UNIVERSIDAD SAN BUENAVENTURA</t>
  </si>
  <si>
    <t xml:space="preserve"> FIDUCIARIA SERVITRUST</t>
  </si>
  <si>
    <t>01/12/2009 A 14//2011</t>
  </si>
  <si>
    <t>MARJORI SUSANA MEJIA PAYARES</t>
  </si>
  <si>
    <t>SUBSANAR CERTIFICACION DE EXPERIENCIA LABORAL TENIENDO EN CUENTA EL PERFIL  Y LA FECHA DE INICIO Y TERMINACION  DE LABORES FOLIO 637</t>
  </si>
  <si>
    <t xml:space="preserve">Expericiencia Habilitante </t>
  </si>
  <si>
    <t>1062</t>
  </si>
  <si>
    <t xml:space="preserve">CENTRO DE DESARROLLO INFANTIL EN MEDIO FAMILIAR - CRECIENDO CON ALEGRIA </t>
  </si>
  <si>
    <t>CENTRO DE DESARROLLO INFANTIL EN MEDIO FAMILIAR.</t>
  </si>
  <si>
    <t xml:space="preserve">CALLE PRINCIPAL LOS ROSALES SINCELEJO </t>
  </si>
  <si>
    <t>NA</t>
  </si>
  <si>
    <t>BARRIO CIELO AZULSINCELEJO</t>
  </si>
  <si>
    <t xml:space="preserve">CENTRO DE DESARROLLO INFANTIL EN MEDIO FAMILIAR - MIS PEQUEÑAS ILUSIONES </t>
  </si>
  <si>
    <t>CALLE PRINCIPAL SAN MIGUEL</t>
  </si>
  <si>
    <t xml:space="preserve">CENTRO DE DESARROLLO INFANTIL EN MEDIO FAMILIAR - GOTITAS DE AMOR </t>
  </si>
  <si>
    <t>BARRIO LA PALMA</t>
  </si>
  <si>
    <t xml:space="preserve">CENTRO DE DESARROLLO INFANTIL EN MEDIO FAMILIAR - SUEÑOS DEL MAÑANA </t>
  </si>
  <si>
    <t>BARRIO FATIMA</t>
  </si>
  <si>
    <t xml:space="preserve">CENTRO DE DESARROLLO INFANTIL EN MEDIO FAMILIAR -SEMILLAS DE AMOR </t>
  </si>
  <si>
    <t xml:space="preserve">CENTRO DE DESARROLLO INFANTIL EN MEDIO FAMILIAR - MUNDO DE ILUSIONES </t>
  </si>
  <si>
    <t>BARRIO LA GRAN COLOMBIA</t>
  </si>
  <si>
    <t xml:space="preserve">CENTRO DE DESARROLLO INFANTIL EN MEDIO FAMILIAR - SEMBRANDO ESPERANZA </t>
  </si>
  <si>
    <t>INCORA PUERTA ROJA</t>
  </si>
  <si>
    <t>CENTRO DE DESARROLLO INFANTIL EN MEDIO FAMILIAR - GOTITAS DE AMOR 1-2-3</t>
  </si>
  <si>
    <t>BARRIO 8 DE SEPTIEMBRE SEIS DE FEBRERO Y CAMILO TORRES</t>
  </si>
  <si>
    <t>CENTRO DE DESARROLLO INFANTIL EN MEDIO FAMILIAR - MARCANDO MIS PRIMERAS HUELLITAS 1-2-3</t>
  </si>
  <si>
    <t>BARRIO BELLAVISTA Y EL POBLADO</t>
  </si>
  <si>
    <t>CENTRO DE DESARROLLO INFANTIL EN MEDIO FAMILIAR - MI PEQUEÑO MUNDO 1-2-3</t>
  </si>
  <si>
    <t>BARRIO EL POBLADO VILLA JUANA Y PUERTA ROJA</t>
  </si>
  <si>
    <t>CENTRO DE DESARROLLO INFANTIL EN MEDIO FAMILIAR - PASITOS SONRIENTES 1-2-3</t>
  </si>
  <si>
    <t>BARRIO BOLIVAR</t>
  </si>
  <si>
    <t>CENTRO DE DESARROLLO INFANTIL EN MEDIO FAMILIAR - REFUGIO DE AMOR 1-2-3</t>
  </si>
  <si>
    <t>BARRIO EL EDEN</t>
  </si>
  <si>
    <t>CENTRO DE DESARROLLO INFANTIL EN MEDIO FAMILIAR - MUNDO DE SUEÑOS 1-2-3</t>
  </si>
  <si>
    <t>BARRIO VILLA ORIETA Y LA ESPERANZA</t>
  </si>
  <si>
    <t>CENTRO DE DESARROLLO INFANTIL EN MEDIO FAMILIAR - ANGELES DE PAZ 1-2-3</t>
  </si>
  <si>
    <t>BARRIO EL PROGRESO</t>
  </si>
  <si>
    <t>CENTRO DE DESARROLLO INFANTIL EN MEDIO FAMILIAR - MIS PRIMEROS PASOS 1-2-3</t>
  </si>
  <si>
    <t xml:space="preserve">BARRIO EL POBLADO </t>
  </si>
  <si>
    <t>CENTRO DE DESARROLLO INFANTIL EN MEDIO FAMILIAR - MI PEQUEÑO JARDIN 1-2-3</t>
  </si>
  <si>
    <t>CORREGIMIENTO LA GALLERA Y POLICARPA</t>
  </si>
  <si>
    <t xml:space="preserve">COORDINADOR PARA CDI DESARROLLO EN MEDIO FAMILIAR </t>
  </si>
  <si>
    <t>DIEGO ALVAREZ LOPEZ</t>
  </si>
  <si>
    <t>UNIVERSIDAD METROÓLITANNA</t>
  </si>
  <si>
    <t xml:space="preserve">EMPRESA: 
FUNDACION SURGIR </t>
  </si>
  <si>
    <t>FECHA DE INICIO Y TERMINACION 01/01/2014 HASTA EL 31/07/2014
26/08/2013 HASTA EL 30/12/2013
01/11/2006 HASTA EL 30/11/2007</t>
  </si>
  <si>
    <t xml:space="preserve">FUNCIONES:
DISEÑAR EL PLAN DE ACCION ACORDE CON LA POLITICA PUBLICA, EL PROYECTO PEDAGOGICO ICBF, LAS CARATERISTICAS DE LA MODALIDAD DE ATENCION INTEGRAL A LA PRIMERA INFANCIA.
APOYAR EL DISEÑO Y APLICACIÓN DE EVALUACION DE DESARROLLO DE LOS NIÑOS Y NIÑAS. 
CAPACITADOR DE POBLACION DESP'LAZADA Y VULNERABLE  
</t>
  </si>
  <si>
    <t xml:space="preserve">EMPRESA: 
UNIVERSIDAD SANTO TOMAS </t>
  </si>
  <si>
    <t>FECHA DE INICIO Y TERMINACION 19/01/2009 HASTA EL 16/05/2009
27/07/2009 HASTA EL 14/11/2009
18/01/2010 HASTA EL 15/05/201002/08/2010 HASTA EL 13/11/2010
01/08/2011 HASTA EL 30/11/2011
01/02/2012 HASTA EL 08/06/2012
01/08/2012 HASTA EL 07/12/2012
01/08/2013 HASTA EL 12/12/2013
03/02/2014 HASTA EL 30/06/2014</t>
  </si>
  <si>
    <t xml:space="preserve">FUNCIONES:
TUTORIAS - FACULTAD DE EEDUCACION EN EL CENTRO DE ATENCION UNIVERSITARIO  
</t>
  </si>
  <si>
    <t>EMPRESA: COMISARIA DE FAMILIA DE TOLUVIEJO</t>
  </si>
  <si>
    <t>FECHA DE INICIO Y TERMINACION
01/07/2007 HASTA EL 02/09/2013</t>
  </si>
  <si>
    <t xml:space="preserve">FUNCIONES:
PSICOLOGO COMISARIA DE FAMILIA </t>
  </si>
  <si>
    <t>DIANA PATRICIA MEJIA BURGOS</t>
  </si>
  <si>
    <t>LICENCIADA EN EDUCACION BASICA</t>
  </si>
  <si>
    <t xml:space="preserve">EMPRESA: FUNDACION SURGIR </t>
  </si>
  <si>
    <t>FECHA DE INICIO Y TERMINACION
026/08/2013 HASTA EL 30/07/2014</t>
  </si>
  <si>
    <t xml:space="preserve">FUNCIONES:
ORIENTAR LAS ESTRATEGIAS PARA QUE LA CARACTERIZACION DE LOS NIÑOS NIÑAS FAMILIAS Y COMUNIDAD  SEA EFICIENTE GESTIONADO RECOLECCION DE DATOS SEGURA Y OPORTUNA </t>
  </si>
  <si>
    <t xml:space="preserve">FUNDACION NACIONAL PARA EL DESARROLLO SOCIAL </t>
  </si>
  <si>
    <t>FECHA DE INICIO Y TERMINACION:
ENERO DE 2009 HASTA  NOVIEMBRE DE 2009</t>
  </si>
  <si>
    <t xml:space="preserve">FUNCIONES: 
ASISTENTE ADMINISTRATIVO HOGAR INFANTIL VILLA LOPEZ </t>
  </si>
  <si>
    <t xml:space="preserve">EMPRESA: SECRETARIA DE LA ESCUELA DE BELLAS ARTES Y HUMANIDADES DEL DEPARTAMENTO DE SUCRE </t>
  </si>
  <si>
    <t>FECHA DE INICIO Y TERMINACION:
DESDE EL AÑO 2005 HASTA EL 22/10/2009</t>
  </si>
  <si>
    <t xml:space="preserve">FUNCIONES:
INSTRUCTORA DEL AREA DEL TALLER INFANTIL Y ARTES PLATICAS DE LAS ASIGNATURAS DE DIBUJO Y PINTURA </t>
  </si>
  <si>
    <t>1/245</t>
  </si>
  <si>
    <t>OLIVIA VERTEL MONTIEL</t>
  </si>
  <si>
    <t>UNIVERSIDAD NACIONAL ABIERTA Y A DISTANCIA</t>
  </si>
  <si>
    <t xml:space="preserve">EMPRESA
FUNDACION SURGIR </t>
  </si>
  <si>
    <t>FECHA DE INICIO Y TERMINACION:
26/08/2013 HASTA EL 30/07/2014</t>
  </si>
  <si>
    <t xml:space="preserve">FUNCIONES:
PSCILOGA DEL PROGRAMA DE ATENCION INTEGRAL A LA PRIMERA INFANCIA </t>
  </si>
  <si>
    <t>FECHA DE INICIO Y TERMINACION:
31/10/2011 HASTA EL 17/04/2012 
17/10/2012 HASTA EL 20/08/2013</t>
  </si>
  <si>
    <t xml:space="preserve">FUNCIONES:
COORDINADORA EN LA MODALIDAD COMUNITARIA EN LA UPA CASA DE LOS NIÑOS DE SINCELEJO
PSICOLOGA DEL CENTRO DE DESARROLLO INFANTIL MI SEGUNDO HOHAR EN EL MUNICIPIO DEL CARMEN DE BOLIVAR  
</t>
  </si>
  <si>
    <t xml:space="preserve">EMPRESA
PONCE DE LEON Y ASOCIADOS S.A INGENIEROS CONSULTORES  </t>
  </si>
  <si>
    <t>FECHA DE INICIO Y TERMINACION:
07/06/2008 HASTA EL 18/11/2008</t>
  </si>
  <si>
    <t xml:space="preserve">FUNCIONES:
INTERVENTORIA A DESAYUNOS INFANTILES Y PROGRAMAS DEL ICBF ( SUPERVISORA)
</t>
  </si>
  <si>
    <t xml:space="preserve">PROFESIONAL APOYO PSICOSOCIAL </t>
  </si>
  <si>
    <t>MARIA CAROLINA NUÑEZ CHAMORRO</t>
  </si>
  <si>
    <t>EMPRESA: 
ASOCIACION DE PADRES DE FAMILIA URIBE 1</t>
  </si>
  <si>
    <t>FECHA DE INICIO Y TERMINACION
:03/03/2013 HASTA EL  24/11/2013</t>
  </si>
  <si>
    <t xml:space="preserve">FUNCIONES:
PSCILOGA DE LA MODALIDAD BRINDANDO ASESORIA CON LO RELACIONADO A ESCUELA PARA PADRES ACOMPAÑAMIENTO PSICOSOCIAL Y ATENCION A  PRIMERA IANFANCIA 
</t>
  </si>
  <si>
    <t xml:space="preserve">EMPRESA: 
ASOFACOPÍ 
ASOCIACION DE PADRES DE FAMILIA DE HCB, MODALIDAD FAMI DE LOS BARRIOS CORTIJO PIONERO Y CANDELARIA </t>
  </si>
  <si>
    <t xml:space="preserve">FECHA DE INICIO Y TERMINACION
DURANTE EL AÑO 2014
</t>
  </si>
  <si>
    <t xml:space="preserve">FUNCIONES:
ESCUELA PARA PADRES, CHARLAS Y SESIONES EDUCATIVAS DE LAS MODALIDADES HCB Y FAMI 
</t>
  </si>
  <si>
    <t>HANYS ROCIO CHICA FLOREZ</t>
  </si>
  <si>
    <t xml:space="preserve">FECHA DE INICIO Y TERMINACION: 
01/02/2014 HASTA EL 31/07/2014
</t>
  </si>
  <si>
    <t xml:space="preserve">FUNCIONES:
PSICOLOGA EN EL PROGRAMA DE  PRIMERA INFANCIA DEL MUNICIPIO DE SAMPUES 
</t>
  </si>
  <si>
    <t>EMPRESA: 
FUNDACION DE REHABILITACION VIDA DIFERENTE CEREVIDI</t>
  </si>
  <si>
    <t xml:space="preserve">FECHA DE INICIO Y TERMINACION
01/08/2012 HASTA EL 31/10/2012
</t>
  </si>
  <si>
    <t xml:space="preserve">FUNCIONES:
PSICOLOGA AEN ATENCION A  NIÑOS NIÑAS Y ADOLESCENTES EN SITUACION DE DISCAPACIDAD 
</t>
  </si>
  <si>
    <t xml:space="preserve">EMPRESA: 
ICBF REGIONAL SUCRE </t>
  </si>
  <si>
    <t xml:space="preserve">FECHA DE INICIO Y TERMINACION
01/11/2008 HASTA EL 24/09/2010
</t>
  </si>
  <si>
    <t xml:space="preserve">FUNCIONES:
PSICOLOGA 
</t>
  </si>
  <si>
    <t xml:space="preserve">EMPRESA: 
ICBF REGIONAL SUCRE  COORDINADORA CENTRO ZONAL  SINCELEJO </t>
  </si>
  <si>
    <t xml:space="preserve">FECHA DE INICIO Y TERMINACION:
01/08/2007 HASTA EL 27/11/2007
</t>
  </si>
  <si>
    <t xml:space="preserve">FUNCIONES:
PRACTICAS EN PSICOLOGIA CLINICA 
</t>
  </si>
  <si>
    <t>CLAUDIA MARIA ALMARIO ZAPATA</t>
  </si>
  <si>
    <t xml:space="preserve">EMPRESA: 
SECRETARIO DICESANO PASTORAL SOCIAL- DIACONIA DE LA PAZ 
</t>
  </si>
  <si>
    <t xml:space="preserve">FECHA DE INICIO Y TERMINACION:
18/09/2013 HASTA EL 12/05/2014 
</t>
  </si>
  <si>
    <t xml:space="preserve">FUNCIONES:
PSICOLOGA SOCIAL 
</t>
  </si>
  <si>
    <t xml:space="preserve">FECHA DE INICIO Y TERMINACION:
15/06/2011 HASTA EL 15/06/2012
</t>
  </si>
  <si>
    <t xml:space="preserve">FUNCIONES:
PSICOLOGA DEL PROYECTO ACTIVACION SOCIAL Y CULTURAL PARA LAS COMUNIDADES AFECTADAS POR LA OLA INVERNAL 
</t>
  </si>
  <si>
    <t xml:space="preserve">FECHA DE INICIO Y TERMINACION:
26/06/2010 HASTA EL 30/10/2010
</t>
  </si>
  <si>
    <t xml:space="preserve">FUNCIONES:
PSICOLOGA COMO EDUCADOR FAMILIAR EN EL PROGRAMA DE VIVIENDAS CON BIENESTAR CON POBLACION DESPLAZADA Y VULNERABLE 
</t>
  </si>
  <si>
    <t xml:space="preserve">EMPRESA: 
FUDACION PARA UNA VIDA MEJOR </t>
  </si>
  <si>
    <t xml:space="preserve">FECHA DE INICIO Y TERMINACION:
DESDE MARZO DE 2008 HASTA EL 208/2008
</t>
  </si>
  <si>
    <t xml:space="preserve">FUNCIONES:
PSICOLOGA SOCIAL COMUNITARIA 
</t>
  </si>
  <si>
    <t>LORENA CRISTINA TINOCO TAMARA</t>
  </si>
  <si>
    <t>FECHA DE INICIO Y TERMINACION:
01/03/2013 HASTA EL 30/10/2013</t>
  </si>
  <si>
    <t xml:space="preserve">FUNCIONES:
APOYO PSICOSOCIAL EN PROGRAMAS DE ATECNION INTEGRAL EN PRIMERA INFANCIA 
</t>
  </si>
  <si>
    <t xml:space="preserve">EMPRESA: 
FUNDACION PARA LA COMUNICACIÓN Y EL DESARROLLO SOCIAL - FEDESOL </t>
  </si>
  <si>
    <t>FECHA DE INICIO Y TERMINACION:
01/04/2008 HASTA EL 30/04/2009</t>
  </si>
  <si>
    <t xml:space="preserve">FUNCIONES:
FORMADORA ORIENTADORA Y ASESORA EN LOS TEMAS DE INFANCIA Y ADOLESCENCIA ADEMAS DE PROMOVER Y DIFUNDIR LOS ALCANCES DE LA LEY 1098 DE 2006, CODIGO DE INFANCIA Y ADOLESCENCIA, DERECHOS LOS NIÑOS Y NIÑAS 
</t>
  </si>
  <si>
    <t>EQUIPO SICOSOCIAL MODALIDAD FAMILIAR GRUPO 23</t>
  </si>
  <si>
    <t>YAMILET ESPINOZA PERALATA</t>
  </si>
  <si>
    <t xml:space="preserve">FECHA DE INICIO Y TERMINACION:
31/10/2011 HASTA EL 17/04/2012 
</t>
  </si>
  <si>
    <t xml:space="preserve">EMPRESA: FUNDACION SEMILLAS DEL SUR </t>
  </si>
  <si>
    <t xml:space="preserve">FECHA DE INICIO Y TERMINACION:
01/02/2012 HASTA EL 30/12/2012
</t>
  </si>
  <si>
    <t xml:space="preserve">FUNCIONES:
VALORACION PSCISOCIAL A LOS NIÑOS Y NIÑAS, VISITAS DOMICILIARIAS, CAPACITACION A MADRES COMUNITARIAS, ESCUELA PARA PADRES. 
</t>
  </si>
  <si>
    <t>GEYSA ENSUNCHO DIAZ</t>
  </si>
  <si>
    <t>UNIVERSIDAD DE ANTIOQUIA</t>
  </si>
  <si>
    <t xml:space="preserve">FECHA DE INICIO Y TERMINACION:
04/09/2014 HASTA LA FECHA 
</t>
  </si>
  <si>
    <t xml:space="preserve">EMPRESA:ASOCIACION PROMOTORA PARA EL DESARROLLO SOCIAL ECONOMICO Y AMBIENTA DE LA COSTA CARIBE ASOPROAGROS </t>
  </si>
  <si>
    <t xml:space="preserve">FECHA DE INICIO Y TERMINACION:
06/12/2012 HASTA EL 30/11/2013
</t>
  </si>
  <si>
    <t xml:space="preserve">FUNCIONES:
PROFESIONAL DEL AREA SOCIAL 
</t>
  </si>
  <si>
    <t xml:space="preserve">EMPRESA:
FUNDACION CARLA CRISTINA </t>
  </si>
  <si>
    <t xml:space="preserve">FECHA DE INICIO Y TERMINACION:
06/03/2012 HASTA EL 14/12/2012
</t>
  </si>
  <si>
    <t xml:space="preserve">FUNCIONES:
TRABAJADORA SOCIAL PARA LA ESTRATEGIA DE CEROA  SIEMPRE
</t>
  </si>
  <si>
    <t>667 -668</t>
  </si>
  <si>
    <r>
      <t>1.</t>
    </r>
    <r>
      <rPr>
        <sz val="7"/>
        <color theme="1"/>
        <rFont val="Arial"/>
        <family val="2"/>
      </rPr>
      <t xml:space="preserve">   </t>
    </r>
    <r>
      <rPr>
        <sz val="11"/>
        <color theme="1"/>
        <rFont val="Arial"/>
        <family val="2"/>
      </rPr>
      <t>Experiencia adicional a la mínima requerida en la ejecución de programas de atención a primera infancia y o familia</t>
    </r>
  </si>
  <si>
    <r>
      <t>2.</t>
    </r>
    <r>
      <rPr>
        <sz val="7"/>
        <color theme="1"/>
        <rFont val="Arial"/>
        <family val="2"/>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</si>
  <si>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 xml:space="preserve">CDI MODALIDAD  DE DESARROLLO INFANTIL EN MEDIO FAMILIAR-  EL ROSARIO </t>
  </si>
  <si>
    <t>CDI MODALIDAD  DE DESARROLLO INFANTIL EN MEDIO FAMILIAR-  LOS PALMITOS</t>
  </si>
  <si>
    <t>CDI MODALIDAD  DE DESARROLLO INFANTIL EN MEDIO FAMILIAR-  LOS ANGELITOS</t>
  </si>
  <si>
    <t xml:space="preserve">CALLE 7 CARRERA 12-14 PLAZA PRINCIPAL SABANAS DE PEDRO  </t>
  </si>
  <si>
    <t xml:space="preserve">CDI MODALIDAD  DE DESARROLLO INFANTIL EN MEDIO FAMILIAR-  HOGAR DEL NIÑO </t>
  </si>
  <si>
    <t xml:space="preserve">URBANO- BREMEN EL RINCON MORROA </t>
  </si>
  <si>
    <t>NO SE VALIDA LA INFORMACION APORTADA POR EL PROPONENTE TODA VEZ QUE DE ACUERDO CON LOS PLIEGOS DE CONDICIONES, EL  EQUIPO DE TALENTO HUMANO ADICIONAL NO ES SUBSANABLE</t>
  </si>
  <si>
    <t xml:space="preserve">COORDINADOR CENTRO DE DESARROLLO INFANTIL INSTITUCIOINAL-  SIN ARRIENDO </t>
  </si>
  <si>
    <t>1/196</t>
  </si>
  <si>
    <t xml:space="preserve">VILMA BEATRIZ BORJA PERCY </t>
  </si>
  <si>
    <t xml:space="preserve">LICENCIADA CIENCIAS RELIOGIOSAS Y ETICA </t>
  </si>
  <si>
    <t>INSTITUTO UNIVERSITARIO JUAN DEL CASTILLO</t>
  </si>
  <si>
    <t xml:space="preserve">EMPRESA CORPORACION SOCIAL GIMNASIO DEL ROSARIO </t>
  </si>
  <si>
    <t xml:space="preserve">PROFESIONAL DE APOYO PSICOSOCIAL  CENTRO DE DESARROLLO INFANTIL INSTITUCIOINAL-  SIN ARRIENDO </t>
  </si>
  <si>
    <t>RAMIRO ROGER ROJAS GUERRA</t>
  </si>
  <si>
    <t xml:space="preserve">LICENCIADO EN EDUCACION INFANTILCON ENFASIS EN EDUCACION ARTISTICA </t>
  </si>
  <si>
    <t xml:space="preserve">CORPORACION UNIVERISTARIA DEL CARIBE CECAR </t>
  </si>
  <si>
    <t xml:space="preserve">EMPRESA CORPORACION SOCIAL NUESTRA SEÑORA  DEL ROSARIO </t>
  </si>
  <si>
    <t>FECHA DE INICIO Y DE TERMINACION 06/03/2013 HASTA EL 31/12/2013
01/24/2014 HASTA EL 30/09/2014</t>
  </si>
  <si>
    <t>FECHA DE INICIO Y DE TERMINACION 01/02/2010 HASTA EL 31/12/2010
05/03/2011 HASTA EL 12/31/2011
02/02/2012 HASTA EL 12/31/2012</t>
  </si>
  <si>
    <t>1/329</t>
  </si>
  <si>
    <t xml:space="preserve">MONICA SHANE  MONTERO TARRA </t>
  </si>
  <si>
    <t xml:space="preserve">LICENCIADA EN DUCACION ESPECIAL </t>
  </si>
  <si>
    <t xml:space="preserve">UNIVERSIDAD DE  PAMPLONA </t>
  </si>
  <si>
    <t xml:space="preserve">KARINA LUZ  MARTINEZ GUZMAN </t>
  </si>
  <si>
    <t>FECHA DE INICIO Y DE TERMINACION 01/02/2010 HASTA E</t>
  </si>
  <si>
    <t>FECHA DE INICIO Y DE TERMINACION 05/02/2009 HASTA 31/12/2009
06/02/2010 HASTA EL 31/12/2010
10/02/2011 HASTA EL 31/12/2001</t>
  </si>
  <si>
    <t xml:space="preserve">PROFESIONAL DE APOYO PSICOSOCIAL CENTRO DE DESARROLLO INFANTIL EN MEDIO FAMILIAR </t>
  </si>
  <si>
    <t xml:space="preserve">JENNY ASTRID MURILLO PATERNINA </t>
  </si>
  <si>
    <t xml:space="preserve">UNIVERSIDAD COOPERATIVA DE COLOMBIA </t>
  </si>
  <si>
    <t xml:space="preserve">FUNCIONES: APOYO PSICOSOCIAL EN EL PROGRAMA DE ATENCION A LA PRIMERA INFANCIA DEL MUNICIPIO SAN JUAN DE BETULIA </t>
  </si>
  <si>
    <t xml:space="preserve">FUNCIONES:COORDINADOR PEDAGOGICOPROGRAMA DE ATENCION A LA PRIMERA INFANCIA EN EL ENTORNO FAMILIAR SAN PEDRO  </t>
  </si>
  <si>
    <t xml:space="preserve">FUNCIONES:COORDINADORA PEDAGOGICA PROGRAMA DE ATENCION A LA PRIMERA INFANCIA DEL MUNICIPIO DE LOS PALMITOS </t>
  </si>
  <si>
    <t>FUNCIONES:COORDINADORA PEDAGOGICA PROGRAMA DE ATENCION A LA PRIMERA INFANCIA DEL MUNICIPIO DE SINCELEJO</t>
  </si>
  <si>
    <t>FECHA DE INICIO Y DE TERMINACION 06/03/2013 HASTA 31/12/2013
01/24/2014 HASTA EL 30/09/2014</t>
  </si>
  <si>
    <t>APOYO DE TRABAJO SOCIALES EN EL PROGRAMA DE ATENCION INTEGRALA  ALA PRIMERA INFANCIA EN EL ENTORNO CDI INSTITUCIONAL SINCELEJO</t>
  </si>
  <si>
    <t xml:space="preserve">GLORIA MARGARITA BARRETO PEREZ </t>
  </si>
  <si>
    <t xml:space="preserve">EMPRESA: SECRETARIA DISTRITAL DE INTEGRACION SOCIAL </t>
  </si>
  <si>
    <t xml:space="preserve">FECHA DE INICIO Y DE TERMINACION 22/02/2012 HASTA EL 22/12/2012
</t>
  </si>
  <si>
    <t xml:space="preserve">MONICA MARIA PARRA DIAZ </t>
  </si>
  <si>
    <t>1/179</t>
  </si>
  <si>
    <t xml:space="preserve">PSICOLOGA SOCIAL COMUNITARIO </t>
  </si>
  <si>
    <t>UNIVERSIDAD NACIONAL ABIERTA Y A DISTANCIA UNAD</t>
  </si>
  <si>
    <t xml:space="preserve">FUNCIONES PSICOLOGA EN LOS JARDINES INFANTILES DEL DISTRITO EN LAS MODALIDADES JARDINES COONFINANCIADOS CASA VECINALES DIRIGIDOA LOS PROCESOS DE FORTALECIMEINTO FORMACIONA FAMILIAS DETECCION Y PREVENCION DEL MALTRATO </t>
  </si>
  <si>
    <t xml:space="preserve">FUNCIONES PROFESIONAL DE APOYO PSICOSOCIAL EN EL PROGRAMA DE ATENCION INTEGRAL A LA PRIMERA INFANCIA EN EL MUNICIPIO DE SAN PEDRO </t>
  </si>
  <si>
    <t xml:space="preserve">ANAIS MABEL HERNANDEZ GARCIA </t>
  </si>
  <si>
    <t xml:space="preserve">EMPRESA:
LICEO MODERNO DEL LITORAL COMPAÑÍA LTDA </t>
  </si>
  <si>
    <t xml:space="preserve">FECHA DE INICIO Y DE TERMINACION:
01/09/2008 HASTA EL 12/12/2008
</t>
  </si>
  <si>
    <t xml:space="preserve">EMPRESA:
ICBF  REGIONAL SUCRE- CENTRO ZONAL  MOJANA </t>
  </si>
  <si>
    <t xml:space="preserve">FECHA DE INICIO Y DE TERMINACION:
21/08/2007 HASTA EL 21/03/2008
</t>
  </si>
  <si>
    <t xml:space="preserve">FUNCIONES:
CAPACITAR Y ORIENTAR A JOVENES Y ADULTOS DESARROLLANDO EL PROGRAMA DE LEY DE INFANCIA Y ADOLESCENCIA Y MANEJAR Y TRATAR PROBLEMAS COMO VIOLENCIA INTRAFAMILIAR ABUSO SEXUAL ENTRE OTROS </t>
  </si>
  <si>
    <t xml:space="preserve">FUNCIONES COORDINADORA DE LA UPA BIRMANIA SEDE LOS PALMITOS SUCRE </t>
  </si>
  <si>
    <t xml:space="preserve">FUNCIONES:
APOYO PSICOSOCIAL EN EL PROGRAMA DE ATENCION INTEGRAL A LA PRIMERA INFANCIA EN EL ENTORNO CDI FAMILIAR </t>
  </si>
  <si>
    <t>FECHA DE INICIO Y DE TERMINACION:
06/03/2013 HASTA EL 31/12/2013
24/01/2014 HASTA EL 30/09/2014
01/02/2010 HASTA EL 31/12/2010
05/03/2011 HASTA EL 31/12/2011</t>
  </si>
  <si>
    <t>1/200</t>
  </si>
  <si>
    <t xml:space="preserve">PATRICIA REBECA ASSIA RIVERA </t>
  </si>
  <si>
    <t>LICENCIADA EN EDUCACION IFANTIL CON ENFASIS EN TECNOLOGIA E INFORMATICA</t>
  </si>
  <si>
    <t>FECHA DE  INICIO Y TERMINACION :
01/02/2010 HASTA EL 31/12/2010
10/04/2011 HASTA EL 31/12/2011
05/05/2012 HASTA EL 31/12/2012</t>
  </si>
  <si>
    <t xml:space="preserve">FUNCIONES : COORDINADORA  PEDAGOGICA DEL PROGRAMA DE ATENCION INTEGRAL A LA PRIMERA INFANCIA ENTORNO FAMILIAR EN EL MUNICIPIO DE MORROA </t>
  </si>
  <si>
    <t xml:space="preserve">COORDINADOR  CDI INSTITUCIONAL CON ARRIENDO </t>
  </si>
  <si>
    <t xml:space="preserve">COORDINADOR  CDI INSTITUCIONAL SIN ARRIENDO </t>
  </si>
  <si>
    <t>CANDELARIA MARIA JIMENEZ VITAL</t>
  </si>
  <si>
    <t>FECHA DE  INICIO Y TERMINACION :
28/02/2011 HASTA EL 31/12/2011
05/03/2011 HASTA 15/12/2011</t>
  </si>
  <si>
    <t xml:space="preserve">FUNCIONES : COORDINADORA  PEDAGOGICA DEL PROGRAMA DE ATENCION INTEGRAL A LA PRIMERA INFANCIA ENTORNO FAMILIAR EN EL MUNICIPIO DE SAN PEDRO SUCRE </t>
  </si>
  <si>
    <t xml:space="preserve">COORDINADOR CENTRO DE DARROLLO INFANTIL EN MEDIO FAMILIAR </t>
  </si>
  <si>
    <t>DIOSEBETH MENDEZ CUADRADO</t>
  </si>
  <si>
    <t xml:space="preserve">LICENCIADA EN EDUCACION IFANTIL CON ENFASIS EN EDUCACION FISICA RECREACION Y DEPORTE </t>
  </si>
  <si>
    <t>FUNCIONES :COORDINADORA  PEDAGOGICA DEL PROGRAMA DE ATENCION INTEGRAL A LA PRIMERA INFANCIA ENTORNO FAMILIAR EN EL MUNICIPIO DE SANTIAGO DE TOLU</t>
  </si>
  <si>
    <t>FECHA DE  INICIO Y TERMINACION : 06/03/2013 HASTA EL 31/12/2013
01/04/2009 HASTA EL 31/12/2009
01/02/2010 HASTA EL 31/12/2010
05/03/2011 HASTA EL 31/12/2011</t>
  </si>
  <si>
    <t>1/400</t>
  </si>
  <si>
    <t xml:space="preserve">PROFESIONAL DE APOYO PSICOSOCIAL  CENTRO DE DESARROLLO INFANTIL INSTITUCIOINAL-  CON ARRIENDO </t>
  </si>
  <si>
    <t>SANDRA LUCIA VILLAMIZAR NAVARRO</t>
  </si>
  <si>
    <t>LICENCIADA EN FILOSOFIA Y ESTUDIOS POLITICOS</t>
  </si>
  <si>
    <t xml:space="preserve">UNIVERSIDAD DEL MAGDALENA </t>
  </si>
  <si>
    <t xml:space="preserve">CORPORACION SOCIAL  NUESTRA SEÑORA  DEL ROSARIO </t>
  </si>
  <si>
    <t>COORDINADORA  PEDAGOGICA DEL PROGRAMA DE ATENCION INTEGRAL A LA PRIMERA INFANCIA CDI INSTITUCIONAL MUNICIPIO DE SANTIAGO DE TOLU</t>
  </si>
  <si>
    <t>FECHA DE  INICIO Y TERMINACION:
02/01/2014 HASTA EL 31/10/2014</t>
  </si>
  <si>
    <t>FECHA DE  INICIO Y TERMINACION:
01/01/2011 HASTA EL 31/12/2011
05/03/2012 HASTA EL 31/12/2012</t>
  </si>
  <si>
    <t>1/000</t>
  </si>
  <si>
    <t xml:space="preserve">YIRA PAOLA HERAZO JARABA </t>
  </si>
  <si>
    <t xml:space="preserve">LICENCIADA EN ESPAÑOL Y LITERATURA </t>
  </si>
  <si>
    <t xml:space="preserve"> COORDINADOR CENTRO DE DESARROLLO INFANTIL EN MEDIO FAMILIAR </t>
  </si>
  <si>
    <t xml:space="preserve">KATHERINE DEL ROSARIO GALLO DIEGO </t>
  </si>
  <si>
    <t xml:space="preserve">UNIVERSIDAD  NACIONAL ABIERTA Y A DISTANCIA UNAD </t>
  </si>
  <si>
    <t>22/12006</t>
  </si>
  <si>
    <t>FECHA DE  INICIO Y TERMINACION:
10/02/2010 HASTA EL 15/12/2010
28/02/2001/31/12/2011
05/01/2012 HASTA EL 15/12/2012</t>
  </si>
  <si>
    <t xml:space="preserve">DIANA MARIA MOSQUERA CALDERA </t>
  </si>
  <si>
    <t xml:space="preserve">GLORIA ESTER LOPEZ GUZMAN </t>
  </si>
  <si>
    <t xml:space="preserve">LICENCIADA EN EDUCACION BASICA CON ENFASIS EN CIENCIAS NATURALES Y EDUCACION AMBIENTAL </t>
  </si>
  <si>
    <t>COORDINADORA APOYO PSISCOSOCIAL   DEL PROGRAMA DE ATENCION INTEGRAL A LA PRIMERA INFANCIA  MUNICIPIO DE TOLUVIEJO</t>
  </si>
  <si>
    <t xml:space="preserve">PATRICIA LUCIA HERNANDEZ DIAZ </t>
  </si>
  <si>
    <t xml:space="preserve">COORDINADORA APOYO PSISCOSOCIAL   DEL PROGRAMA DE ATENCION INTEGRAL A LA PRIMERA INFANCIA  MUNICIPIO DE SINCELEJO </t>
  </si>
  <si>
    <t xml:space="preserve">LAURA KATTY  ARROYO HERRERA </t>
  </si>
  <si>
    <t xml:space="preserve">NACIRA DE JESUS BARRETO BARRIOS </t>
  </si>
  <si>
    <t xml:space="preserve">COORPORACION EDUCATIVA  MAYOR DEL DESARROLLO SIMON BOLIVAR </t>
  </si>
  <si>
    <t xml:space="preserve">EMPRESA:
INSTITUCION EDUCATIVA GIMNACIO DEL ROSARIO </t>
  </si>
  <si>
    <t>FUNCIONES  APOYO PSISCOSOCIAL   DEL PROGRAMA DE ATENCION INTEGRAL A LA PRIMERA INFANCIA  MUNICIPIO DE CAIMITO</t>
  </si>
  <si>
    <t>FECHA DE  INICIO Y TERMINACION:
05/03/2013 HASTA EL 31/12/2013
23/01/2014 HASTA EL 30/09/2014</t>
  </si>
  <si>
    <t xml:space="preserve">FUNCIONES: APOYO PSICOSOCIAL   DEL PROGRAMA DE ATENCION INTEGRAL A LA PRIMERA INFANCIA  MUNICIPIO DE SAN PEDRO </t>
  </si>
  <si>
    <t xml:space="preserve">FUNCIONES: APOYO PSICOSOCIAL   DEL PROGRAMA DE ATENCION INTEGRAL A LA PRIMERA INFANCIA DE CERO A SIEMPRE </t>
  </si>
  <si>
    <t>FUNCIONES: APOYO PSICOSOCIAL   DEL PROGRAMA DE ATENCION INTEGRAL A LA PRIMERA INFANCIA  MUNICIPIO DE MORROA</t>
  </si>
  <si>
    <t xml:space="preserve">EMIL DE JESUS GUERRA PEREIRA </t>
  </si>
  <si>
    <t xml:space="preserve">TRABAJADOR SOCIAL </t>
  </si>
  <si>
    <t xml:space="preserve">UNIVERSIDAD INDUSTRIAL DE SANTANDER </t>
  </si>
  <si>
    <t>FECHA DE  INICIO Y TERMINACION:
06/03/2013 HASTA EL 31/12/2013
24/01/2014 HASTA EL 31/10/2014</t>
  </si>
  <si>
    <t xml:space="preserve">FUNCIONES:  PROFESIONAL APOYO PSICOSOCIAL   EN EL PROGRAMA DE ATENCION INTEGRAL A LA PRIMERA INFANCIA DE CERO A SIEMPRE </t>
  </si>
  <si>
    <t xml:space="preserve">NO SE TIENE EN CUENTA ESTA HOJA DE VIDA TODA VEZ QUE LA CERTIFICACION DE LA EXPERIENCIA LABORAL DEL AÑO 2013 ES ANTERIOR A LA FECHA DE GRADO, Y LA CERTIFICACION LABORAL DEL AÑO 2014, SOLO SE LE VALIDA 4 CUATRO MESES  CORRESPONDIENTES A JULIO, AGOSTO SEPTIEMBRE Y OCTUBRE DE 2014 </t>
  </si>
  <si>
    <t xml:space="preserve">NO SE TIENE EN CUENTA LA DOCUMENTACION APORTADA TODA VEZ QUE EL TALENTO HUMANO ADICIONAL NO ES SUBSANABLE </t>
  </si>
  <si>
    <t>NO ANEXO ACTA DE GRADO PARA VERIFICAR LA FECHA DE GRADUACION.</t>
  </si>
  <si>
    <t>20-418-2012</t>
  </si>
  <si>
    <t>20-282-2010</t>
  </si>
  <si>
    <t>20-379-2012</t>
  </si>
  <si>
    <t>20-352-2011</t>
  </si>
  <si>
    <t xml:space="preserve">PRESENTA TRASLAPO SE VALIDA EL TIEMPO DE EXPERIENCIA  HASTA EL 30 DE SEPTIEMBRE DE 2014 COMO LO ESTABLECE LOS PLIEGOS DE CONDICION </t>
  </si>
  <si>
    <t>2,93</t>
  </si>
  <si>
    <t>2.,93</t>
  </si>
  <si>
    <t>CONTRATO EN EJECUCION SE ACREDITARA EXPERIENCIA HASTA 30 SEPTIEMBRE   2014</t>
  </si>
  <si>
    <t xml:space="preserve">EN LA EXPERIENCIA APORTADA PARA LA CERTIFICACION DE LOS CUPOS HABILITANTES SOLO SE TIENE  CUENTA EL CONTRATO QUE PRESENTA MAYOR NUMERO DE CUPOS PAGINA  52 Y 53 PUNTUADO  9 PLIEGO DE CONDICIONES)  ( 20-282-2010)ATENDIDOS, LO QUE NOS PERMITE IDENTIFICAR QUE ES SU MAXIMA CAPACIDAD DE ATENCION. </t>
  </si>
  <si>
    <t>ASOCIACION DE ORGANIZACION DE COMUNIDADES NEGRAS DE SUCRE KU- SUTO</t>
  </si>
  <si>
    <t>FUNCIONES:
CAPACITAR A LAS ORGANIZACIONES EN TEMAS RELACIONADOS CON LA IDENTIDAD ETNICA AFROCOLOMBIANA, LEGISLACION AFROCLOMBIANA, PROCESOS EDUCATIVOS, COORDINADOR DE LAS ACTIVIDADES SOCIOCULTURALES, REALIZACION DE TALLERES CON LAS FAMILIAS. REALIZACION DE TALLERES  CON LAS FAMILIAS BENEFICIARIAS DE LOS PROYECTOS DESAROLLADOS CON LA ASOCIACION. APOYO PSICOSOCIAL A LAS FAMILIAS SOCIAS DE LA ORGANIZACION</t>
  </si>
  <si>
    <t>NO SE VALIDA ESTA HOJA DE VIDA TENIENDO EN CUENTA QUE LA EXPERIENCIA ACREDITADA ES ANTES DE SU FECHA DE GRADUACION COMO PROFESIONAL Y LA QUE APORTE DESPUES DE LÑA FECHA DE GRADUACION NO CUMPLE EL TIEMPO RQUERIDO EN LOS PLIEGOS  DE CONDICIONES PAGINA 82 Y 83</t>
  </si>
  <si>
    <t>FUNCIONES:</t>
  </si>
  <si>
    <t xml:space="preserve">FUNCIONES TALLERISTA EN EL PROYECTO DENOMINADO MEJORAR DESDE UNA PERSPECTIVA ETNICA Y DE DERECHOS, LOS HABITOS ALIMENTICIOS,  LA RECREACION, E INTERACCION DE NIÑOS NIÑAS JOVENES Y FAMILIA DEL CORREGIMIENTO DE BERRUGA </t>
  </si>
  <si>
    <t xml:space="preserve">VICARIO DE LA ADMINISTRACION DIOCESANA </t>
  </si>
  <si>
    <t xml:space="preserve">FUNCIONES EDUCADOR PSICOSOCIAL </t>
  </si>
  <si>
    <t>FUNCIONES: VOLUNTARIO EN PROCESOS DE FORMACION DE ALFABETIZACION CICLO 1 EN EL PROGRAMA " LA ALEGRIA DE LEER Y ESCRIBIR PERDONANDO</t>
  </si>
  <si>
    <t xml:space="preserve"> O291 - DE 8/01/2011</t>
  </si>
  <si>
    <t xml:space="preserve">Nombre de Proponente: </t>
  </si>
  <si>
    <t xml:space="preserve">FUNDACION PARA EL DESARROLLO INTEGRAL DE LA MUJER Y LA NIÑEZ </t>
  </si>
  <si>
    <t xml:space="preserve">FUNDACION  PARA EL DESARROLLO INTEGRAL DE LA MUJER Y LA NIÑEZ </t>
  </si>
  <si>
    <t>FUNDACION  PARA EL DESARROLLO INTEGRAL DE LA MUJER Y LA NIÑEZ</t>
  </si>
  <si>
    <t>FUNDACION TELEFONICA DE COLOMBIA</t>
  </si>
  <si>
    <t>C-0145-11</t>
  </si>
  <si>
    <t>CALLE PRINCIPAL LOS ROSALES</t>
  </si>
  <si>
    <t xml:space="preserve">CRA 16N 4C-24 </t>
  </si>
  <si>
    <t>INSTITUCION EDUCATIVA SAN MIGUEL</t>
  </si>
  <si>
    <t>INSTITUCION EDUCATIVA JOSE IGNACIO LOPEZ</t>
  </si>
  <si>
    <t>CRA 17 N 11-93 BARRIO FATIMA</t>
  </si>
  <si>
    <t>CALLE 43GCRA 16G COMEDOR LA GRAN CLOMBIA</t>
  </si>
  <si>
    <t>INCORA PUERTA ROJA PRINCIPAL</t>
  </si>
  <si>
    <t>BARRIO 8 DE SEPTIEMBRE,6 DE FEBRERO Y CAMILO TORRES</t>
  </si>
  <si>
    <t>BARRIO EL POBLADO Y VILLA JUANA Y PUERTA ROJA</t>
  </si>
  <si>
    <t>IGLESIA TIERRA SANTA</t>
  </si>
  <si>
    <t>IGLESIA HUERTO DE AMOR</t>
  </si>
  <si>
    <t>PARROQUIA SAN ANTONIO VILLA PAUDA Y LA ESPERANZA</t>
  </si>
  <si>
    <t>CRA19 N43A-58</t>
  </si>
  <si>
    <t>MANZANA 65 LOTE 2</t>
  </si>
  <si>
    <t xml:space="preserve">COORDINADORA </t>
  </si>
  <si>
    <t>RUTH EVELIN RODRIGUEZ PEREZ</t>
  </si>
  <si>
    <t>UNIVERSIDAD PONTIFICIA BOLIVARIANA</t>
  </si>
  <si>
    <t>01/04/1982HASTA O6/11989</t>
  </si>
  <si>
    <t>TRABAJADOR SOCIAL CON LA NIÑEZ Y LA COMUNIDAD</t>
  </si>
  <si>
    <t>01/04/1999 HASTA 31/01/2000 Y DEL 01/02/2000 HASTA 31/12/2000</t>
  </si>
  <si>
    <t>ATENCION TERAPEUTICA A LA FAMILIA</t>
  </si>
  <si>
    <t>2/04 AL 31/12/2001</t>
  </si>
  <si>
    <t>15/02/2002 HASTA 15/12/2002</t>
  </si>
  <si>
    <t>ATENCION INTEGRAL ESPECIALIZADA A LOS NIÑOS JOVENES Y FAMILIAS VICTIMAS DEL CONFLICTO ARMADO Y ATENCION APOBLACION INFANTIL VICTIMAS DEL DESPLAZAMIENTO FORZADO</t>
  </si>
  <si>
    <t>FUNDACION  INTEGRAL DE LA MUJER Y LA NIÑEZFUNDACION PARA EL DESARROLLO</t>
  </si>
  <si>
    <t>14/10/2004 HASTA 13/01/2006</t>
  </si>
  <si>
    <t xml:space="preserve">DESARROLLO DE ACCIONES DE FORMACION CON FAMILIAS </t>
  </si>
  <si>
    <t>1/10/2008 HASTA 30/06/2009</t>
  </si>
  <si>
    <t>COORDINADORA DEL PROGRAMA PRONIÑO  EJECUTANDO ACCIONES DE FORMACION DE NIÑOS ,NIÑAS Y FAMILIA</t>
  </si>
  <si>
    <t xml:space="preserve">COORDINADORA MODALIDA FAMILIAR </t>
  </si>
  <si>
    <t>MIGUEL SEGUNDO  VILORIA CASTRO</t>
  </si>
  <si>
    <t xml:space="preserve">EQUIPO SICOSOCIAL </t>
  </si>
  <si>
    <t>MARTA CECILIA ROBLES BARRETO</t>
  </si>
  <si>
    <t>DIOSESIS DE SINCELEJO, DIAKONIA DE LA PAZ</t>
  </si>
  <si>
    <t>01/06/2007
30/06/2008</t>
  </si>
  <si>
    <t>01/06/2007
30/06/2008
15/02/2007
01/05/2007
13/08/2008
13/12/2008
01/09/2009
27/08/2010</t>
  </si>
  <si>
    <t xml:space="preserve">     </t>
  </si>
  <si>
    <t>LEYLA MARGARITA TOBIAS BUELVAS</t>
  </si>
  <si>
    <t>1/01/2012 HASTA 30/09/2013</t>
  </si>
  <si>
    <t>COORDINADORA DE BIENESTAR SOCIAL</t>
  </si>
  <si>
    <t>ENA ISABEL MONTERO BALDOVINO</t>
  </si>
  <si>
    <t>09/01/2006 HASTA 25/03/2008</t>
  </si>
  <si>
    <t>JUZGADO PROMISCUO DE FAMILIA DE SAN MARCOS</t>
  </si>
  <si>
    <t>2/06/2009 HASTA 30/04/2010</t>
  </si>
  <si>
    <t>ASISTENTE SOCIAL</t>
  </si>
  <si>
    <t>FUNDACION CENTRO INTERNACIONAL DE EDUCACION Y DESARROLLO HUMANO</t>
  </si>
  <si>
    <t>1/02/2010 HASTA 17/12/2010</t>
  </si>
  <si>
    <t>TUTORA DE PROYECTO DE FORMACION EN DESARROLLO INFANTIL Y EDUCACION INICIAL A PADRES DE FAMILIA DEL PROGRAMA FAMILIAS EN ACCION</t>
  </si>
  <si>
    <t>INSTITUCION EDUCATIVA COLEGIO LATINOAMERICANO</t>
  </si>
  <si>
    <t>1/01/2009 HASTA  31/12/2009</t>
  </si>
  <si>
    <t>PROGRAMA DE ATENCION SICOSOCIAL Y EDUCATIVA</t>
  </si>
  <si>
    <t>21/08/2002 AL 8/4/2003</t>
  </si>
  <si>
    <t>PRACTICAS EN ORIENTACION Y ASESORIA A LA FAMILIA</t>
  </si>
  <si>
    <t>FUNDACION PARA EL DESARROLLO INTEGRAL DE LA MUJER Y LA NIÑEZ</t>
  </si>
  <si>
    <t>1/07/2008 HASTA 2/12/2014</t>
  </si>
  <si>
    <t>ASESOSRA DEL PROGRAMA PRONIÑO</t>
  </si>
  <si>
    <t xml:space="preserve">EQUIPO SICOSOCIAL MODALIDA FAMILIAR </t>
  </si>
  <si>
    <t>UNION TEMPORAL RENACER</t>
  </si>
  <si>
    <t>15/05/2008 HASTA 31/12/2008</t>
  </si>
  <si>
    <t>ASESORA SICOSOCIAL(VISITAS DOMICILIARIAS,ACOMPAÑANIENTO SICOSOCIAL A FAMILIAS)</t>
  </si>
  <si>
    <t>FUNDACION EBANO DE  COLOMBIA</t>
  </si>
  <si>
    <t>02/2001 HASTA 03/2002</t>
  </si>
  <si>
    <t>COORDINADORA DE LOS PROCESOS SOCIALES Y DE LA COMUNIDAD</t>
  </si>
  <si>
    <t>FUNDACION PARA LA ATENCION INTEGRAL DE LA MUJER Y LA NIÑEZ</t>
  </si>
  <si>
    <t>PLAN INTERNACIONAL</t>
  </si>
  <si>
    <t>ILEGIBLE</t>
  </si>
  <si>
    <t>MINISTERIO DE LA PROTECCION SOCIAL</t>
  </si>
  <si>
    <t>932 Y  933</t>
  </si>
  <si>
    <t>FUNDACION TELEFONICA</t>
  </si>
  <si>
    <t>C1343-08</t>
  </si>
  <si>
    <t>1/845</t>
  </si>
  <si>
    <t xml:space="preserve">C-0201-12 </t>
  </si>
  <si>
    <t>C 0425 - 2010</t>
  </si>
  <si>
    <t>CALLE PRINCIPAL MANO DE DIOS</t>
  </si>
  <si>
    <t>VILLA ROSITA</t>
  </si>
  <si>
    <t>CENTRO CULTURAL TOMAS MORO</t>
  </si>
  <si>
    <t>VILLA KATY</t>
  </si>
  <si>
    <t>CHOCHO</t>
  </si>
  <si>
    <t>CRISTO VIENE Y VILLA JUANA</t>
  </si>
  <si>
    <t>EL CINCO COLEGIO</t>
  </si>
  <si>
    <t xml:space="preserve">COORDINADOR MODALIDA FAMILIAR </t>
  </si>
  <si>
    <t>MARY LUZ PEREZ SANTOS</t>
  </si>
  <si>
    <t>CORPORACION UNICOSTA</t>
  </si>
  <si>
    <t>FUNDACION INTEGRAL PARA EL DESARROLLO DE LA MUJER Y LA NIÑEZ</t>
  </si>
  <si>
    <t xml:space="preserve">1/11/2003 HASTA 1/11/2004 28/10/2004 HASTA 25/02/2005  24/09/2002 HASTA24/01/2003 </t>
  </si>
  <si>
    <t>TANIA ROSA BLANCO TABOADA</t>
  </si>
  <si>
    <t>LEIDYS ANAYA LAZO</t>
  </si>
  <si>
    <t>PROFESIONAL EN SICOLOGIA SOCIAL COMUNITARIA</t>
  </si>
  <si>
    <t>EQUIPO SICOSOCIAL MODALIDAD FAMILIAR</t>
  </si>
  <si>
    <t>BIENVENIDA LUZ VERBEL VERBEL</t>
  </si>
  <si>
    <t>FUNDACION PROCIENCIA</t>
  </si>
  <si>
    <t>TRABAJADORA SOCIAL EN EL PROYECTO BAUL DE LOS SUEÑOS DIRIGIDO A ASOC DE PADRES DE FAMILIA DE LOS HCB EN EL MARCO DE LA ATENCION INTEGRAL A LA PRIMERA INFANCIA</t>
  </si>
  <si>
    <t>MEYVI CRISTINA GONZALEZ</t>
  </si>
  <si>
    <t xml:space="preserve">EQUIPO SICOSOCIAL MODALIDAD FAMILIAR </t>
  </si>
  <si>
    <t>ADRIANA CRISTINA GONZALEZ OLAVE</t>
  </si>
  <si>
    <t>CORPORACION PAZ CARIBE</t>
  </si>
  <si>
    <t>02/2005 HASTA 12/2006</t>
  </si>
  <si>
    <t>EQUIPO SICOSOCIAL MODALIDAD FAMILIAR GRUPO 25</t>
  </si>
  <si>
    <t>LICETH ARROYO CAMARGO</t>
  </si>
  <si>
    <t>COMISARIA PRIMERA DE FAMILIA DE SINCELEJO</t>
  </si>
  <si>
    <t>2/02/2007 HASTA27/12/2007</t>
  </si>
  <si>
    <t>YOLANDA ESTER CORINA ALVAREZ</t>
  </si>
  <si>
    <t>NO APLICA POR NO TENER LOS REQUISITOS MINIMOS REQUERIDOS.</t>
  </si>
  <si>
    <t>30177 DE 2004</t>
  </si>
  <si>
    <t>0</t>
  </si>
  <si>
    <t xml:space="preserve">FATIMA ISABEL FUENTES SALGADO </t>
  </si>
  <si>
    <t xml:space="preserve">LICENCIADA EN EDUCACION INFANTIL CON ENFASIS EN RECREACION Y DEPORTE </t>
  </si>
  <si>
    <t>CORPORACION UNIVERSITARIA DEL CARIBE CECAR</t>
  </si>
  <si>
    <t xml:space="preserve">EMPRESA: 
INSTITUCION EDUCATIVA MIGUEL DE CERVANTE SAAVEDRA </t>
  </si>
  <si>
    <t xml:space="preserve">FUNCIONES: COORDINADORA DEL PROGRAMA ATENCION INTEGRAL A LA PRIMERA INFANCIA EN EL MUNICIPIO DE SAMPUES </t>
  </si>
  <si>
    <t xml:space="preserve">FECHA DE INICIO Y FECHA DE TERMINACION:
05/06/2012 HASTA EL 15/12/2012 
05/04/2010 HASTA EL  01/10/2010 </t>
  </si>
  <si>
    <t xml:space="preserve">EMPRESA: 
COORDINADORA DEL SISBEN MUNICIPIO DE SAHAGUN CORDOBA </t>
  </si>
  <si>
    <t xml:space="preserve">FECHA DE INICIO Y FECHA DE TERMINACION:
03/04/2009 HASTA EL 18/05/2009 </t>
  </si>
  <si>
    <t xml:space="preserve">FUNCIONES: SUPERVISOR EN EL OPERATIVO SISBEN  </t>
  </si>
  <si>
    <t xml:space="preserve">EMPRESA: 
FUNDACION ESTRELLA </t>
  </si>
  <si>
    <t>FECHA DE INICIO Y FECHA DE TERMINACION:
01/02/2008 HASTA EL 15/12/2008</t>
  </si>
  <si>
    <t xml:space="preserve">FUNCIONES: COORDINADORA DEL PROGRAMA DIRIGIDO A LA ATENCION A LA PRIMERA INFANCIA NIÑOS Y NIÑAS MENORES DE CINCO AÑOS EN EL MUNICPIO DE SUCRE </t>
  </si>
  <si>
    <t>FECHA DE INICIO Y  TERMINACION
01/02/2006 HASTA EL 31/03/2008</t>
  </si>
  <si>
    <t xml:space="preserve">CORDINADORA DE PROYECTOS ACCIONES INTEGRALES DE PROMOCION DEL BUEN TRATO Y PREVENCION DEL MALTRATO INFANTIL Y EL ABUSO SEXUAL A NIÑOS Y NIÑAS Y PADRES DE FAMILIA DESPLAZADOS Y VULNERABLES DE LA COMUNA VIII DEL MUNICIPIO DE SINCELEJO </t>
  </si>
  <si>
    <t>FECHA DE INICIO Y  TERMINACION  01/02/1991 HASTA EL 30/11/1991</t>
  </si>
  <si>
    <t xml:space="preserve">FUNCIONES:  ATENCION A NIÑOS Y NIÑAS  Y ADOLESCENTES Y FAMILIAS VINCULADAS A LA INSTITUCION, TALLERES A NIÑOS Y NIÑAS Y PADRES DE FAMILIA DE LA INSTITUCION. </t>
  </si>
  <si>
    <t>MONICA  PATRICIA TUIRAN VERGARA</t>
  </si>
  <si>
    <t>27/02//2004 HASTA EL 26/11/2004</t>
  </si>
  <si>
    <t xml:space="preserve">FUNCIONES PSICOLOGA DEL PROGRAMA EDUCACION INCLUSIVA " UNA ESCUELA INCLUSIVA QUIERO PARA MI  </t>
  </si>
  <si>
    <t>24/01/2012 HASTA 8/2/2013; GRUPO DE BIENESTAR SOCIAL: 12/02/2011 HASTA 23/01/2012. 
10/07/2008 HASTA EL 05/12/2010
27/01/2008 HASTA EL 09/07/2008</t>
  </si>
  <si>
    <t xml:space="preserve">EMPRESA: POLICIA NACIONAL : GRUPO DE BIENESTAR UNIVERSITARIO, GRUPO DE BIENESTAR SOCIAL AREA DE SANIDA </t>
  </si>
  <si>
    <t xml:space="preserve">DESARROLLAR ACTIVIDADES CON POBLACION INFANTIL NIÑOS DE CERO A 13 AÑOS HIJOS DE UNIFORMADOS NO UNIFORMADOS Y AFECTADOS POR LA VIOLENCIA EN PROGRAMAS DE RECREACION Y ACOMPAÑMIENTO PSICOSOCIAL </t>
  </si>
  <si>
    <t xml:space="preserve">YERALDIN PAOLA PERALTA FARAK </t>
  </si>
  <si>
    <t xml:space="preserve">CORPORACION UNIVERSITARIA DEL CARIBE CECAR </t>
  </si>
  <si>
    <t xml:space="preserve">INSTITUCION EDUCATIVA NORMAL SUPERIOR DE SINCELEJO </t>
  </si>
  <si>
    <t>29/07/2013 HASTA 15/06/2014</t>
  </si>
  <si>
    <t xml:space="preserve">PRACTICAS PROFESIONALES EN EL AREA DE LA PSICOLOGIA SOCIAL Y COMUNITARIA DISEÑANDO Y EJECUTANDO ESTRATEGIAS Y PLANES DE INTERVENCION PARA EL MEJORAMIENTO E LAS HABILIDADES PSICOAFECTIVAS EN LA PRIMERA INFANCIA  </t>
  </si>
  <si>
    <t>COORDINADOR MODALIDAD FAMILIAR</t>
  </si>
  <si>
    <t xml:space="preserve">CLAUDIA MARIA ALMARIO ZAPATA </t>
  </si>
  <si>
    <t xml:space="preserve">PSICOLOGA SOCIAL COMUNITARIA </t>
  </si>
  <si>
    <t xml:space="preserve">FUNDACION INTEGRAL PARA EL DESARROLLO DE LA MUJER Y LA NIÑEZ FUNDIMUR </t>
  </si>
  <si>
    <t>01/11/2004 HASTA EL 30/02/2005</t>
  </si>
  <si>
    <t xml:space="preserve">FACILITADORA DE PROYECTO </t>
  </si>
  <si>
    <t xml:space="preserve">AMERICAN PROFESIONAL SYSTEM </t>
  </si>
  <si>
    <t>01/08/2003 HASTA EL 31/12/2003</t>
  </si>
  <si>
    <t xml:space="preserve">COLEGIO SAGRADO CORAZON DE JESUS </t>
  </si>
  <si>
    <t xml:space="preserve">PROFESORA DEL GRADO 5 ENSEÑANZA  BASICA PRIMARIA </t>
  </si>
  <si>
    <t>AÑO LECTIVO DE 2007
AÑO LECTIVO 2008</t>
  </si>
  <si>
    <t>01/07/2009 HASTA EL 15/12/2014</t>
  </si>
  <si>
    <t>SICOLOGA  DEL PROGRAMA PRONIÑO</t>
  </si>
  <si>
    <t xml:space="preserve">LA CERTIFICACION DE EXPERIENCIA LABORAL QUE ALLEGA NO CERTIFICA QUE HA LABORADO COMO DIRECTORA COORDINADORA  O JEFE  EN PROGRAMAS O PROYECTOS SOCIALES PARA LA INFANCIA O CENTROS EDUCATIVOS </t>
  </si>
  <si>
    <t>109 AL 112</t>
  </si>
  <si>
    <t xml:space="preserve">SE VALIDA LA EXPERIENCIA HASTA EL 30 DE SEPTIEMBRE DE 2014 SEGÚN LO ESTIPULADO EN LOS PLIEGOS </t>
  </si>
  <si>
    <t>144 AL 156</t>
  </si>
  <si>
    <t>4054</t>
  </si>
  <si>
    <t xml:space="preserve">ASOCIACION PARA EL DESARROLLO COMUNITARIO ASPADECO </t>
  </si>
  <si>
    <t>14/01/2006 HASTA EL 30/09/2007</t>
  </si>
  <si>
    <t xml:space="preserve">COORDINADORA DEL PROYECTO FONDO MUNDIAL COLOMBIA </t>
  </si>
  <si>
    <t>EQUIPO PSICOSOCIAL MODALIDAD FAMILIAR</t>
  </si>
  <si>
    <t xml:space="preserve">FUNDIMUR </t>
  </si>
  <si>
    <t>ENERO A DICIEMBRE DE 2003</t>
  </si>
  <si>
    <t xml:space="preserve">PSICOLOGA SOCIAL PROYECTO DEBERES Y DERECHOS DE LOS NIÑOS </t>
  </si>
  <si>
    <t xml:space="preserve">SEIS MESES </t>
  </si>
  <si>
    <t>01/07/2009 HASTA  EL 15/12/2014</t>
  </si>
  <si>
    <t xml:space="preserve">SICOLOGA  DEL PROGRAMA PRONIÑO EJECUTANDO ACCIONES DE ATENCION Y SEGUIMIENTO PSICOLOGICOS A NIÑOS NIÑAS Y SUS FAMILIAS </t>
  </si>
  <si>
    <t xml:space="preserve">RECUPERACION PSICOEMOCIONAL DE 500 NIÑOS Y NIÑAS DESPLAZADOS </t>
  </si>
  <si>
    <t xml:space="preserve">ANA VICTORIA RIVERO OVIEDO </t>
  </si>
  <si>
    <t>CORPORACION UNIVERISTARIA DE SUCRE- CORPOSUCRE</t>
  </si>
  <si>
    <t xml:space="preserve">TRANS AGRO S.A </t>
  </si>
  <si>
    <t>01/02/2008 HASTA EL 31/12/2009</t>
  </si>
  <si>
    <t xml:space="preserve">JEFE DE RECURSOS HUMANOS </t>
  </si>
  <si>
    <t xml:space="preserve">APSEFACOM </t>
  </si>
  <si>
    <t xml:space="preserve">AGENTE EDUCATIVO DEL PROGRAMA FAMILIAS CON BIENESTAR </t>
  </si>
  <si>
    <t>29/05/20013 HASTA EL 31/12/2013</t>
  </si>
  <si>
    <t xml:space="preserve">ESCUELA URBANA BELLA ISLA </t>
  </si>
  <si>
    <t>29/021998 HASTA EL 30/11/1998</t>
  </si>
  <si>
    <t xml:space="preserve">INSTITUCION EDUCATIVA RAFAEL NUÑEZ </t>
  </si>
  <si>
    <t>13/01/2003 HASTA EL 30/08/2003</t>
  </si>
  <si>
    <t xml:space="preserve">KARINA ELVIRA GARCIA HERNANDEZ </t>
  </si>
  <si>
    <t xml:space="preserve">CORPORACION JOVENES Y MAÑANA </t>
  </si>
  <si>
    <t>15/01/2013 HASTA 14/04/2014</t>
  </si>
  <si>
    <t xml:space="preserve">ELEAZAR GARCIA CORREA </t>
  </si>
  <si>
    <t xml:space="preserve">PSICOLOGO </t>
  </si>
  <si>
    <t xml:space="preserve">UNIVERIDAD COOPERATIVA DE COLOMBIA </t>
  </si>
  <si>
    <t xml:space="preserve">GESTION INTEGRAL EN SERVICIOS DE SALUD IPS - GEISSA IPS </t>
  </si>
  <si>
    <t>01/02/2013 HASTA EL 27/11/2014</t>
  </si>
  <si>
    <t xml:space="preserve">EQUIPO INTERDISCIPLINARIO DE NEUREHABILITACION DE PACIENTES DE CERO A SEIS AÑOS </t>
  </si>
  <si>
    <t xml:space="preserve">PROFESIONAL DE APOYO PEDAGÓGICO  POR CADA MIL CUPOS OFERTADOS O FRACIÓN INFERIOR </t>
  </si>
  <si>
    <t xml:space="preserve">GRACE ISABEL MERCADO BENITEZ </t>
  </si>
  <si>
    <t xml:space="preserve">NUTRICIONISTA DIETISTA </t>
  </si>
  <si>
    <t>15/02/2013 HASTA  EL 02/05/2013</t>
  </si>
  <si>
    <t xml:space="preserve">ASOCIACION DE PADRES DE FAMILIA HOGAR INFANTIL LA FE </t>
  </si>
  <si>
    <t xml:space="preserve">INSTITUTO DE CANCEROLOGIA DE SUCRE INCANS </t>
  </si>
  <si>
    <t>16/09/2013 HASTA E 30/05/2014</t>
  </si>
  <si>
    <t xml:space="preserve">FUNDACION ESTILO DE VIDA SALUDABLE ESVIDA EPS </t>
  </si>
  <si>
    <t>01/09/2013 HASTA EL 11/07/2014</t>
  </si>
  <si>
    <t>NUTRICIONISTA DIETISTA EN EL PROGRAMA DE ATENCION INTEGRAL VIH</t>
  </si>
  <si>
    <t xml:space="preserve">NO SE VALIDA LA HOJA DE VIDA DE LA PROFESIONAL GRACE ISABEL MERCADO BENITEZ POR NO CUMPLIR CON EL PERFILESTABLECIDO EN LOS PLIEGOS  </t>
  </si>
  <si>
    <t xml:space="preserve">EIDER OMAR NAIZZIR OLAVE </t>
  </si>
  <si>
    <t xml:space="preserve">CORPORACION HOGARES CREA DE COLOMBIA </t>
  </si>
  <si>
    <t>AGOSTO DE 2008 HASTA ENERO DE 2009</t>
  </si>
  <si>
    <t xml:space="preserve">DIRECTOR DEL HOGAR CREA LA FINCA </t>
  </si>
  <si>
    <t>01/02/2012 HASTA EL 30/11/2012</t>
  </si>
  <si>
    <t xml:space="preserve">PRACTICAS PROFESIONALES EN PSICOLOGIA SOCIALEJECUTANDO ACCIONES DE FORMACION  Y ATENCION EN NIÑOS  NIÑAS Y FAMILIAS  </t>
  </si>
  <si>
    <t xml:space="preserve">EDERLUZ GARCIA CHAVEZ </t>
  </si>
  <si>
    <t xml:space="preserve">NO SE VALIDA LA HOJA DE VIDA DE LA PROFESIONAL GRACE ISABEL MERCADO BENITEZ POR NO CUMPLIR CON EL PERFIL ESTABLECIDO EN LOS PLIEGOS    </t>
  </si>
  <si>
    <t xml:space="preserve">CONTADOR PUBLICO </t>
  </si>
  <si>
    <t xml:space="preserve">FUNDACION UNIVERSITARIA LOS LIBERTADORES </t>
  </si>
  <si>
    <t xml:space="preserve">ASESORA  DE PROYECTOS ECONOMICOS Y DE CAPACITACION </t>
  </si>
  <si>
    <t>DESDE EL 2003 HASTA EL AÑO 2007</t>
  </si>
  <si>
    <t>AÑO 2003</t>
  </si>
  <si>
    <r>
      <t xml:space="preserve"> EL DIA 17 DICIEMBRE DE 2014 EL  REPRESENTANTE LEGAL DE LA UNION TEMPORAL UNIDOS POR LA PRIMERA INFANCIA  CARLOS EDUARDO GRACIA ZULETA,  APORTA A TRAVES DE CORREO  ELECTRONICO DE LA CONVOCATORIA 003 DE 2014  DECLARACION  JURAMENTADA DEL ALCALDE DEL MUNICIPIO DE GUARANDA SUCRE, DONDE MANIFIESTA " POR UN ERROR INVOLUNTARIO EMITIO UNA CERTIFICACION QUE NO CORRESPONDE A LA REALIDAD REFERENTE A LA SUSCRIPCION DEL CONTRATO DE APORTE NUMERO 003 DE 2010 CON OBJETO "BRINDAR ATENCION CUIDADO Y NUTRICION A LOS NIÑOS Y NIÑAS MENORES DE CINCO  (05) AÑOSDE FAMILIAS EN CONDICION DE VULNERABILIDAD ECONOMICA PRIORITARIAMENTE EN SITUACION DE DESPLAZAMIENTO Y VICTIMAS DEL CONFLICTO EN EL MUNICIPIO DE GUARANDA."</t>
    </r>
    <r>
      <rPr>
        <b/>
        <sz val="11"/>
        <rFont val="Arial"/>
        <family val="2"/>
      </rPr>
      <t xml:space="preserve"> POR TAL MOTIVO SE DEJA SIN EFECTOS LA CERTIFICACION APORTADA POR EL PROPONENTE, FRENTE A LO CUAL SE COMPULSARA COPIAS A LAS AUTORIDADES COMPETENTES PARA QUE ADELANTE LAS INVESTIGACIONES DEL CASO  </t>
    </r>
  </si>
  <si>
    <t xml:space="preserve">CENTRO DEDESARROLLO INFANTIL EN MEDIO FAMILIAR </t>
  </si>
  <si>
    <t xml:space="preserve">CENTRO DE DESARROLLO INFANTIL EN MEDIO FAMILIAR </t>
  </si>
  <si>
    <t xml:space="preserve">ROSALIA ESTHR MARTINEZ MORALES </t>
  </si>
  <si>
    <t xml:space="preserve">CAJA DE COMPENSACION FAMILIAR  DE SUCRE COMFASUCRE </t>
  </si>
  <si>
    <t>AÑOS 2004, 2005 2006 Y 2007</t>
  </si>
  <si>
    <t xml:space="preserve">ASESORA PSICOSOCIAL EN TEMATICAS DE REINSERCION LABORAL DIRIGIDA A POBLACION VULNERABLE Y DESPLAZADA </t>
  </si>
  <si>
    <t xml:space="preserve">ASOCIACION PROMOTORA DE PROYECTOS SERVICIOS Y ASESORIAS CULTURALES SOCIALES Y ADMINISTRATIVAS. PROACTIVA </t>
  </si>
  <si>
    <t xml:space="preserve">14/06/2008 HASTA EL 31/12/2008 </t>
  </si>
  <si>
    <t xml:space="preserve">ASESORA PSICOSOCIAL EN EL PROYECTO FORMACION EN GEENRACION DE INGRESOS A 500 UNIDADES FAMILIARES EN SITUACION DE DESPLAZAMIENTO </t>
  </si>
  <si>
    <t>COOPERATIVA DE TRABAJOS ASOCIADOS FENIX</t>
  </si>
  <si>
    <t>04/06/2009 HASTA EL 31/12/2009</t>
  </si>
  <si>
    <t>ASESORA PSICOSOCIAL PROGRAMA INICIAL EN GENERACION DE INGRESOS  PAIG 1 CON ACCION SOCIAL EN EL MUNICIPIO DE SINCELEJO</t>
  </si>
  <si>
    <t xml:space="preserve">15/01/2010 HASTA EL 03/10/2010 </t>
  </si>
  <si>
    <t xml:space="preserve">COORDINADORA DEL PROGRAMA VIVIENDA CON BIENESTAR CONVENIO ICBF- OIM </t>
  </si>
  <si>
    <r>
      <t xml:space="preserve">NO SE VALIDA LA SUBSANACION, TODA VEZ QUE EN LA CARTA DE COMPROMISO DE LA PROFESIONAL ROSALIA ESTHER MARTINEZ MORALES  SE COMPROMETE PARA EL CARGO DE PROFESIONAL DE APOYO PSICOSOCIAL </t>
    </r>
    <r>
      <rPr>
        <b/>
        <sz val="11"/>
        <color theme="1"/>
        <rFont val="Arial"/>
        <family val="2"/>
      </rPr>
      <t>Y NO</t>
    </r>
    <r>
      <rPr>
        <sz val="11"/>
        <color theme="1"/>
        <rFont val="Arial"/>
        <family val="2"/>
      </rPr>
      <t xml:space="preserve"> DE COORDINADORA DE LA MODALIDAD CENTRO DE DESARROLLO INFANTIL EN MEDIO FAMILIAR COMO LO ESTABLECE   LOS PLIEGOS DE CONDICIONES</t>
    </r>
  </si>
  <si>
    <t>PSICOLOGO CLINICA</t>
  </si>
  <si>
    <t xml:space="preserve">DEPARTAMENTO PARA LA PROSPERIDAD SOCIAL </t>
  </si>
  <si>
    <t>20/02/2013 HASTA EL 31/12/2013</t>
  </si>
  <si>
    <t xml:space="preserve">CAPACITADORA EN EL PROYECTO MUJERES AHORRADORAS EN ACCION </t>
  </si>
  <si>
    <t>ASESORA PSICOSOCIAL</t>
  </si>
  <si>
    <t>ASOCIACION COMUNITARIA DE LA POBLACION DESPLAZADA POR LA VIOLENCIA EN LA COSTA ATLANTICA Y COLOMBIA ADVICORSUC</t>
  </si>
  <si>
    <t xml:space="preserve"> FUNDACION FRANCISCANA SANTO TOMAS MORO </t>
  </si>
  <si>
    <t>DE JUNIO A DICIEMBRE DE 2008</t>
  </si>
  <si>
    <t xml:space="preserve">ASESORA PSICOSOCIAL EN EL MARCO DEL PROGRAMA DE ATENCION INTEGRAL EN GENERACION DE INGRESOS A POBLACION EN SITUACION DE DESPLAZAMIENTO DE LA CIUDAD DE COROZAL </t>
  </si>
  <si>
    <t>ROSSY MARY  TRESPALACIOS MARTINEZ</t>
  </si>
  <si>
    <t>1/095</t>
  </si>
  <si>
    <t>NO PRESENTO EQUIPO TALENTO HUMANO ADICIONAL CORRESPONDIENTE AL GRUPO 23</t>
  </si>
  <si>
    <r>
      <t xml:space="preserve"> ESTA EXPERIENCIA CUMPLE CON LA EXPERIENCIA ESPECIFICA HABILITANTE EN CUPOS, </t>
    </r>
    <r>
      <rPr>
        <b/>
        <sz val="11"/>
        <rFont val="Arial"/>
        <family val="2"/>
      </rPr>
      <t>PERO NO</t>
    </r>
    <r>
      <rPr>
        <sz val="11"/>
        <rFont val="Arial"/>
        <family val="2"/>
      </rPr>
      <t xml:space="preserve"> CON LA EXPERIENCIA EXPECIFICA HABILITANTE EN TIEMPO, NO </t>
    </r>
    <r>
      <rPr>
        <b/>
        <sz val="11"/>
        <rFont val="Arial"/>
        <family val="2"/>
      </rPr>
      <t>APORTA EL FORMATO  6</t>
    </r>
  </si>
  <si>
    <t xml:space="preserve">NO PRESENTO EXPERIENCIA ESPECIFICA ADICIONAL PARA EL GRUPO No 23 </t>
  </si>
  <si>
    <t>YISETH MARGARITA JIMENEZ MARTINEZ</t>
  </si>
  <si>
    <t>NO SE TIENE EN CUENTA ESTA HOJA DE VIDA TODA VEZ QUE YA CUMPLIO CON  LA PROPORCION DE ACUERDO AL NUMERO DE CUPOS  DEL GRUPO</t>
  </si>
  <si>
    <t xml:space="preserve">CORPORACION UNIVERSAL </t>
  </si>
  <si>
    <t>CORPORACION UNIVERSAL</t>
  </si>
  <si>
    <t xml:space="preserve">ICBF- REGIONAL SUCRE </t>
  </si>
  <si>
    <t>ATENCION A PRIMERA INFANCIA</t>
  </si>
  <si>
    <t>11.43</t>
  </si>
  <si>
    <t>11.</t>
  </si>
  <si>
    <t>0.0</t>
  </si>
  <si>
    <t>33,86</t>
  </si>
  <si>
    <t>11,00</t>
  </si>
  <si>
    <t>364</t>
  </si>
  <si>
    <t>CENTRO  DE  DESARROLLO INFANTIL  NSTITUCIONAL</t>
  </si>
  <si>
    <t>CDI  INSTITUCIONAL</t>
  </si>
  <si>
    <t xml:space="preserve">BRR LA ESMERALDA  - MUNICIPIO DE MAJAGUAL </t>
  </si>
  <si>
    <t>CDI INSTITUCIONAL CON ARRIENDO</t>
  </si>
  <si>
    <t xml:space="preserve">BRR LAS DAMAS - MUNICIPIO DE MAJAGUAL </t>
  </si>
  <si>
    <t>COORDINADOR CDI INSTITUCIONAL</t>
  </si>
  <si>
    <t>GREYS DEL CARMEN LEGIA ALEMAN</t>
  </si>
  <si>
    <t>INSTITUCION EDUCATIVA NORMAL SUPERIOR DE SINCELEJO</t>
  </si>
  <si>
    <t>2010 AL 2012</t>
  </si>
  <si>
    <t>PSICOLOGA EDUCATIVA</t>
  </si>
  <si>
    <t>22/08/2013  AL 05/11/2014</t>
  </si>
  <si>
    <t>1/082</t>
  </si>
  <si>
    <t>VIVIAN MARIA ROMERO CARDOZO</t>
  </si>
  <si>
    <t>LICENCIADA EN EDUCACION INFANTIL CON ENFASIS EN TECNOLOGIA E INFORMATICA</t>
  </si>
  <si>
    <t>FUNDACION INSTITUCION EDUCATIVA LICEO VICENTE CAVIEDES</t>
  </si>
  <si>
    <t>15-05-2012 AL 30-06-2013 Y 02-09-2013 AL 30-10-2014</t>
  </si>
  <si>
    <t>COORDINADOR PEDAGOGICO</t>
  </si>
  <si>
    <t>MDIANTE OFICIO RADICADO CON NUMERO E20143575277000 DE FECHA 16-12-2014 A LAS 10:14 AM POR LA CORPORACION UNIVERSAL FUE SUBSANADA LA HOJA DE VIDA DE MILTA ELENA PALOMINO CASERES POR VIVIAN MARIA ROMERO, LA CUAL CUMPLE EL PERFIL DEL FOLIO 8 AL FOLIO 27</t>
  </si>
  <si>
    <t>ALCALDIA DE MAJAGUAL</t>
  </si>
  <si>
    <t>20-06-2009 AL 20-10-2009</t>
  </si>
  <si>
    <t>COORDINADORA  PEDAGOGICA</t>
  </si>
  <si>
    <t>INSTITUCION EDUCATIVA LICEO VICENTE CAVIEDES</t>
  </si>
  <si>
    <t>01-02-2007 AL 30-11-2007</t>
  </si>
  <si>
    <t>DOCENTE</t>
  </si>
  <si>
    <t>PSICOSOCIAL</t>
  </si>
  <si>
    <t>1/282</t>
  </si>
  <si>
    <t>ELIZABETH MADERA MERCADO</t>
  </si>
  <si>
    <t>CORPORACION UNIVERSITAAARIA DEL CARIBE CECAR</t>
  </si>
  <si>
    <t>ASOCIACION DE PROFESIONALES INTERDISCIPLINARIOS PARA LA REGION CARIBE</t>
  </si>
  <si>
    <t>15/01/2013 AL 30/11/2013</t>
  </si>
  <si>
    <t>ALCALDIA MUNICIPAL DE MAJAGUAL</t>
  </si>
  <si>
    <t>29/10/2013 AL 31/12/2014</t>
  </si>
  <si>
    <t>PSICOLOGA PAARA CAPACITAR AGENTES EDUCATIVOS EN PRIMERA INFANCIA</t>
  </si>
  <si>
    <t>MEDIANTE OFICIO RADICADO CON NUMERO E20143575277000 DE FECHA 16-12-2014 A LAS 10:14 AM POR LA CORPORACION UNIVERSAL FUE SUBSANADA, LA PROPUESTA TECNICA HABILITANTE EN EL FORMATO 12 EN LOS FOLIOS 1 AL 5</t>
  </si>
  <si>
    <t>5.7</t>
  </si>
  <si>
    <t xml:space="preserve">COORDINADOR GENERAL </t>
  </si>
  <si>
    <t>MAYLEN RAQUEL TOVAR ALVAREZ</t>
  </si>
  <si>
    <t>TRABAJADOR SOCIAL</t>
  </si>
  <si>
    <t xml:space="preserve">ALCALDIA DE MAJAGUAL - COMISARIA DE FAMILIA </t>
  </si>
  <si>
    <t>20/04/2009 A 04/05/2012</t>
  </si>
  <si>
    <t xml:space="preserve">ALCALDIA DE MAJAGUAL  </t>
  </si>
  <si>
    <t>01/05/2011 A 30/12/2011</t>
  </si>
  <si>
    <t xml:space="preserve">ENLACE DE FAMILIAS EN ACCION </t>
  </si>
  <si>
    <t xml:space="preserve">PROFESIONAL DE APOYO PEDAGOGICO </t>
  </si>
  <si>
    <t xml:space="preserve">ALEJANDRA BUSTAMANTE DE LA TORRE </t>
  </si>
  <si>
    <t xml:space="preserve">V SEMESTRE DE  LICENCIATURA EN EDUCACION BASICA </t>
  </si>
  <si>
    <t xml:space="preserve">CORPORACION EDUCATIVA DEL CARIBE -CECAR </t>
  </si>
  <si>
    <t>FUNDACION MUJER SIGLO XXI</t>
  </si>
  <si>
    <t>03/02/2011 A 13/02/2013</t>
  </si>
  <si>
    <t xml:space="preserve">APOYO FINANCIERO </t>
  </si>
  <si>
    <t>JAIME TOMAS MENESES GALVAN</t>
  </si>
  <si>
    <t>ADMINISTRADOR DE EMPRESA</t>
  </si>
  <si>
    <t>UNIVERSIDAD DE SUCRE</t>
  </si>
  <si>
    <t>INSTITUTO DE FORMACION TECNICO NACIONAL</t>
  </si>
  <si>
    <t>2/03/2013 AL 2/11/2014</t>
  </si>
  <si>
    <t>1/01/2014 HASTA 31/10/2014</t>
  </si>
  <si>
    <t>ASOCIACION CREACION Y DISEÑOS MAJAGUAL</t>
  </si>
  <si>
    <t>ASESOR COMERCIAL</t>
  </si>
  <si>
    <t>4/09 AL 11/12/2012</t>
  </si>
  <si>
    <t>PASANTIAS</t>
  </si>
  <si>
    <t>FUNDACION INSTITUCION EDUCATIVA LICEO DE LA SABANA Nª 3</t>
  </si>
  <si>
    <t>SECRETARIA DE EDUCACION MUNICIPAL DE SINCELEJO</t>
  </si>
  <si>
    <t>ED 023-2010</t>
  </si>
  <si>
    <t>MEDIANTE OFICIO RADICADO E2014356661-7000 DEL 2014-12-15  A LAS 18:04:59 PM FUNDACION INSTITUCION EDUCATIVA LICEO DE LA SABANA QUEDA SUBSANADO PRESENTANDO CONTRATO DE APORTES DE LA EXPERIENCIA MINIMA HABILITANTE YA QUE  EN LOS  FOLIOS DEL 1 AL 8</t>
  </si>
  <si>
    <t>DIOCESIS DE SINCELEJO.PARROQUIA SAN ANTONIO DE PADUA</t>
  </si>
  <si>
    <t xml:space="preserve">MEDIANTE OFICIO RADICADO E2014356661-7000 DEL 2014-12-15  A LAS 18:04:59 PM FUNDACION INSTITUCION EDUCATIVA LICEO DE LA SABANA QUEDA SUBSANADO NUMERO DE CONTRATO 2012674-2012 </t>
  </si>
  <si>
    <t xml:space="preserve">FONDO FINANCIERO DE PROYECTOS DE DESARROLLO FONADE </t>
  </si>
  <si>
    <t>59 AL 62</t>
  </si>
  <si>
    <t>MINISTERIO DE EDUCACION NACIONAL</t>
  </si>
  <si>
    <t>FPI 70643</t>
  </si>
  <si>
    <t>2400</t>
  </si>
  <si>
    <t>CDI INSTITUCIONAL</t>
  </si>
  <si>
    <t>CZNORTE</t>
  </si>
  <si>
    <t>CDI MODALIDAD FAMILIAR</t>
  </si>
  <si>
    <t>FLORELLA DEL CARMEN MERCADO PALENCIA</t>
  </si>
  <si>
    <t>INSTITUCION EDUCATIVA LICEO DE LAS SABANAS</t>
  </si>
  <si>
    <t>DEL AÑO 2003 AL AÑO 2005 Y DEL 28 DE FEBRERO AL 31 DE DICIEMBRE DEL 2013 Y DEL 20 DE ENERO AL 31 DE OCTUBRE DE 2014</t>
  </si>
  <si>
    <t>COORDINADORA EN EL DESARROLLO DE LA ATENCION INTEGRAL A LA PRIMERA INFANCIA CON LA ESTRATEGIA DE  CERO A  SIEMPRE</t>
  </si>
  <si>
    <t>COORDINADOR CDI FAMILIAR</t>
  </si>
  <si>
    <t>DENIS BELLO BLANCO</t>
  </si>
  <si>
    <t>LICENCIADA EN FILOSOFIA Y LETRAS . ESPECIALISTA EN LUDICA EDUCATIVA</t>
  </si>
  <si>
    <t>UNIVERSIDAD SANTO TOMAS.FUNDACION UNIVERSITARIA JUAN D CASTELLANOS</t>
  </si>
  <si>
    <t>08/03/1991.07/08/2014</t>
  </si>
  <si>
    <t>01/02/ AL 30/11/2001 Y 01/02/ AL 30/11/2002 Y 01/02/ AL 30/11/2003</t>
  </si>
  <si>
    <t>COORDINADORA GENERAL EN LOS NIVELES DE PREESCOLAR,BASICA PRIMARIA,BASICA SECUNDARIA Y MEDIA ACADEMICA</t>
  </si>
  <si>
    <t>MEDIANTE OFICIO RADICADO E2014356661-7000 DEL 2014-12-15  A LAS 18:04:59 PM FUNDACION INSTITUCION EDUCATIVA LICEO DE LA SABANA QUEDA SUBSANADO PRESENTANDO EN EL FORMATO 8 QUE LABORARIA EN LA MODALIDAD DESARROLLO INFANTIL MEDIO FAMILIAR COMO COORDINADORA FOLIOS DEL 0148 DEL A PROPUESTA INICIAL</t>
  </si>
  <si>
    <t>ASISTENCIAS MEDICAS SAS</t>
  </si>
  <si>
    <t>1/06/2011 HASTA 31/05/2012</t>
  </si>
  <si>
    <t>COORDINADORA DE ATENCION A FAMILIAS VULNERABLES</t>
  </si>
  <si>
    <t>COORDINADOR CDI MEDIO FAMILIAR</t>
  </si>
  <si>
    <t>1/220</t>
  </si>
  <si>
    <t>MELCY SOFIA DIAZ CONTRERAS</t>
  </si>
  <si>
    <t>FUNDACION PARA EL DESARROLLO EMPRESARIAL Y TECNOLOGICO"FUNDESET"</t>
  </si>
  <si>
    <t>04/06 2002 AL31/12/2004</t>
  </si>
  <si>
    <t>DIRECTORA DE PROGRAMA DE ATENCION SOLIDARIA A LA FAMILIA</t>
  </si>
  <si>
    <t>LA PROFESIONAL SE PRESENTO EN DOS PROPUESTAS PARA EL DEPARTAMENTO DE SUCRE PARA FUNDACION INSTITUCION EDUCATIVA LICEO DE LA SABANA Y CORPORACION NUEVO DIA CORPODIA  EN AMBAS COMO HABILITANTE   SE TENDRA EN CUENTA POR ORDEN DE LLEGADA, Y QUEDA ASIGNADA PARA LA PROPUESTA N° 3 FUNDACION INSTITUCION EDUCATIVA LICEO DE LA SABANA   LA CUAL FUE RADICADA  EL 02 DE DICIEMBRE DE 2014 A LAS 15:42:08 PM Y CORPORACION NUEVO DIA SE PRESENTO EL 03 DE DICIEMBRE DE 2014 A LAS 15:34:08 PM</t>
  </si>
  <si>
    <t>FUNDACION INSTITUCION EDUCATIVA LICEO DE LA SABANA</t>
  </si>
  <si>
    <t>18/07 AL 07/08DEL 2011,08/08/ AL 12/10DEL 2011.11/10/AL15/12/2011,DEL10/01 AL 09/03 DE 2012,DEL14/05AL29/06/2012,DEL 30/06 AL 30/09 DE2012.DEL16/10 AL 15/12.28/02 AL 30/04DEL 2013DEL 01/05 AL 31/12DE2013.DEL20/01AL31/10/2014</t>
  </si>
  <si>
    <t>DOCENTE EN EL DESARROLLO DE LA ATENCION INTEGRAL A LA PRIMERA INFANCIA CON LA ESTRATEGIA DE CERO A SIEMPRE</t>
  </si>
  <si>
    <t>APOYO SICOSOCIAL MODALIDAD FAMILIAR</t>
  </si>
  <si>
    <t>RODRIGO CHICA BUELVAS</t>
  </si>
  <si>
    <t>1/10/2010 HASTA 1/07/2011</t>
  </si>
  <si>
    <t>INSTRUCTOR DE PEDAGOGIA EN LA FORMACION TECNICO ATENCION INTEGRAL A LA PRIMERA INFANCIA</t>
  </si>
  <si>
    <t>EL PROFESIONAL SE PRESENTO EN DOS PROPUESTAS PARA EL DEPARTAMENTO DE SUCRE PARA  FUNDACION INTITUCION EDUCATIVA LICEO DE LA SABANA Y FUNDACION SURGIR EN AMBAS COMO HABILITANTE SE TENDRA EN CUENTA PARA LA PROPUESTAS QUE APLICA  POR ORDEN DE LLEGADA, Y QUEDA ASIGNADA PARA LA PROPUESTA N° 3 FUNDACION INTITUCION EDUCATIVA LICEO DE LA SABANA   LA CUAL FUE RADICADA  EL 02 DE DICIEMBRE  DE 2014  A LAS 15:42:08 PM POR QUE FUNDACION SURGIR RADICO EL DIA 03 DE DICIEMBRE DE 2014 A LAS 11:30:45AM</t>
  </si>
  <si>
    <t>OIM</t>
  </si>
  <si>
    <t>15/06/2011 HASTA 30/06/2012.18/07/2012 AL 15/11/2012.26/11/2012 AL30/09/2013</t>
  </si>
  <si>
    <t>CONTRATISTA INDEPENDIENTE</t>
  </si>
  <si>
    <t>SANDRA MARCELA VILLADIEGO SALAS</t>
  </si>
  <si>
    <t>24-06-2013 A 26-05-2014</t>
  </si>
  <si>
    <t>ASESORA DE PRUEBAS PSICOLOGICAS EN EL PROGRAMA DE SICOLOGIA.ATENCION SICOSOCIAL A LA INFANCIA Y ADOLESCENCIA</t>
  </si>
  <si>
    <t>MEDIANTE OFICIO RADICADO E2014356661-7000 DEL 2014-12-15  A LAS 18:04:59 PM FUNDACION INSTITUCION EDUCATIVA LICEO DE LA SABANA QUEDA SUBSANADO LA FECHA DE CERTIFICACION DE PRACTICAS DE LA PROFESINAL SANDRA VILLADIEGO EN EL FOLIO 9 DEL OFICIO PRESENTADO PARA SUBSANAR</t>
  </si>
  <si>
    <t>APOYO SICOSOCIAL MODALIDAD  INSTITUCIONAL</t>
  </si>
  <si>
    <t>LOURDES DEL CARMEN BARRETO ACOSTA</t>
  </si>
  <si>
    <t>CORPORACION EDUCATIVA MAYOR DEL DESARROLLO SIMON BOLIVAR</t>
  </si>
  <si>
    <t>COLEGIO MIXTO DE BACHILLERATO DE BARANOA</t>
  </si>
  <si>
    <t>07/1991 HASTA11/1992</t>
  </si>
  <si>
    <t>PRACTICANTE EN EL DEPARTAMENTO DE ORIENTACION Y CONSEJERIA</t>
  </si>
  <si>
    <t>DIGIDEC ATLANTICO</t>
  </si>
  <si>
    <t>1/07/1992 HASTA 1/07/1993</t>
  </si>
  <si>
    <t>APOYAR EL DISEÑO Y APLICACIÓN  DE EVALUACION DEL DESARROLLO EN NIÑOS Y NIÑAS</t>
  </si>
  <si>
    <t>INSTITUTO DE CULTURA FEMENINA</t>
  </si>
  <si>
    <t>30/09/2008 HASTA30/11/2008</t>
  </si>
  <si>
    <t>CENTRO EDUCATIVO JOSE ANTONIO PAEZ</t>
  </si>
  <si>
    <t>01/02 HASTA 1/12/2007</t>
  </si>
  <si>
    <t>ALCALDIA MUNICIPAL DE BETULIA</t>
  </si>
  <si>
    <t>18/01/1996 HASTA06/09/1996</t>
  </si>
  <si>
    <t>JEFE DE ASUNTOS COMUNITARIOS</t>
  </si>
  <si>
    <t>1/11/2012 HASTA 27/01/2013</t>
  </si>
  <si>
    <t>TRABAJADORA SOCIAL DE LA COMISARIA DE FAMILIA</t>
  </si>
  <si>
    <t>SANDRA MARCELA CARRASCAL NARVAEZ</t>
  </si>
  <si>
    <t>ALCALDIA DE COLOSO</t>
  </si>
  <si>
    <t>12/02/2009 AL 02/12/2011</t>
  </si>
  <si>
    <t>PASANTE DE TRABAJO SOCIAL EN LA COMISARIA</t>
  </si>
  <si>
    <t>MEDIANTE CORREO ELETRONICO DEL 17 DE DIEMBRE DE 2014 A LAS 11:58 A.M SE SUBSABNA LA CERTIFICACION LABORAL DE LA PROFESIONAL.</t>
  </si>
  <si>
    <t>COMISARIA DE FAMILIA</t>
  </si>
  <si>
    <t>18/03 A 30/06/2013.01/08 A 31/12/2013</t>
  </si>
  <si>
    <t>14/05 AL 29/06 DEL 2012.30/06 AL 30 SEPT 2012.16/10 AL 15/12 DEL 2012.28/02 AL 30/04/2013.1/05 AL 31/12/2013.20/01 AL 31 /10/2014</t>
  </si>
  <si>
    <t>SICOLOGA  ATENCION INTEGRAL A PRIMERA INFANCIA</t>
  </si>
  <si>
    <t>APOYO SICOSOCIAL MODALIDAD INSTITUCIONAL</t>
  </si>
  <si>
    <t>KAREN LICETH CASTRO HERAZO</t>
  </si>
  <si>
    <t>INSTITUCION EDUCATIVA SAN FRANCISCO EL PAKI</t>
  </si>
  <si>
    <t>01/07/2010.</t>
  </si>
  <si>
    <t>REVISADA LA HOJA DE VIDA NO ES NECESARIO TENIENDO EN CUENTA EL NUMERO DE CUPOS A ATENDER</t>
  </si>
  <si>
    <t>21/01 AL 31/10/2014</t>
  </si>
  <si>
    <t>PARROQUIA SAN MIGUEL ARCANGEL</t>
  </si>
  <si>
    <t>C401820401</t>
  </si>
  <si>
    <t>BRINDAR ATENCION A  FAMILIAS DESPLAZADAS EN PAUTAS DE CRIANZA Y RECONSTRUCCION  FAMILIAR Y SOCIAL</t>
  </si>
  <si>
    <t>PARROQUIA SAN ANTONIO DE PADUA</t>
  </si>
  <si>
    <t>BRINDAR HERRAMIENTAS A PADRES DE FAMILIA Y ADULTOS RESPONSABLES SOBRE FORTALECIMIENTO DE PAUTAS DE CRIANZA CUIDQADO Y AUTOCUIDADO MUTUO A TRAVES DE LA ESTRATEGIA DE ESTIMULACION CREATIVA RECREATIVA Y EDUCATIVA BASADA EN LA LUDICA</t>
  </si>
  <si>
    <t>REALIZAR LA ATENCION EN EL ENTORNO INSTITUCIONAL UTILIZANDO LA CAPACIDAD INSTALADA Y LA EXPERIENCIA DE OPERADORES QUE PUEDAN BRINDAR  A LOS NIÑOS Y NIÑAS  LOS COMPONENTES DE CUIDADO,SALUD Y EDUCACION INICIAL</t>
  </si>
  <si>
    <t>BRINDAR ATENCION EN EL ENTORNO FAMILIAR DIRIGIDO A LOS NIÑOS Y NIÑAS DE LAS ZONAS RURALES Y CABECERAS MUNICIPALES MENORES DE 30000 HABITANTES QUE POR SU SITUACION GEOGRAFICA NO PUEDEN ACCEDER A UN CENTRO  INFANTIL</t>
  </si>
  <si>
    <t>FABIAN BENITEZ HERAZO</t>
  </si>
  <si>
    <t>ABOGADO</t>
  </si>
  <si>
    <t>CORPORACION UNIVERSITARAIA DEL CARIBE</t>
  </si>
  <si>
    <t>FUNDACION LA NUEVA ESPERANZA</t>
  </si>
  <si>
    <t>4/01/2010 HASTA 31/12/2012</t>
  </si>
  <si>
    <t>COORDINADOR GENERAL DEL PROGRAMA DE ATENCION A LA PRIMERA INFANCIA</t>
  </si>
  <si>
    <t>ASOCIACION DE VIVIENDA JESUS DE NAZARETH</t>
  </si>
  <si>
    <t>05/05 al 25/08/2008</t>
  </si>
  <si>
    <t>ASESOR EN TORNO  A LA GESTION DE DERECHOS EN MATERIA DE PROPIEDAD INTELECTUAL  E INDUSTRIAL</t>
  </si>
  <si>
    <t>PROLASUR</t>
  </si>
  <si>
    <t>20/04 HASTA 30/08/2008</t>
  </si>
  <si>
    <t>ASESOR JURIDICO</t>
  </si>
  <si>
    <t>YALISETH MILENA CARRASCAL NARVAEZ</t>
  </si>
  <si>
    <t>LICENCIADA EN EDUCACION BASICA CON ENFASIS EN TECNOLOGIA INFORMATICA</t>
  </si>
  <si>
    <t>29/04/2004 HASTA 07/07/2008</t>
  </si>
  <si>
    <t>ADMINISTRADORA DEL SISBEN</t>
  </si>
  <si>
    <t>SE HACE LA VERIFICACION DEL TIEMPO  DE GRADUACION DE LA PROFESIONAL Y SE EVIDENCIA QUE LA FECHA DE GRADO FUE EN EL AÑO 2003 Y NO 2013 COMO APARECIA DILIGENCIADA</t>
  </si>
  <si>
    <t>SECRETARIA DE EDUCACION MUNICIPAL DE COLOSO</t>
  </si>
  <si>
    <t>08/07/2009 HASTA 13/08/2012</t>
  </si>
  <si>
    <t>SECRETARIA DE EDUCACION</t>
  </si>
  <si>
    <t>ELIAN FERNANDO EPINAYU LARA</t>
  </si>
  <si>
    <t>UNIVERSIDAD DE LA GUAJIRA</t>
  </si>
  <si>
    <t>CONTADORES ASOCIADOS CEBALLOS Y JARAMILLO LIMITADA</t>
  </si>
  <si>
    <t>1/07/2006 HASTA 31/07/2007</t>
  </si>
  <si>
    <t>ASESOR PERMANENTE AL DILIGENCIAMIENTO DE LOS DOCUMENTOS FUENTE DE LA CONTABILIDAD</t>
  </si>
  <si>
    <t>UNION TEMPORAL AQUALKANTARILLADO</t>
  </si>
  <si>
    <t>1/01/2010 HASTA 07/01/2014</t>
  </si>
  <si>
    <t>ASESOR FINANCIERO Y TRIBUTARIO</t>
  </si>
  <si>
    <t>FUNDACION ECOSFERA</t>
  </si>
  <si>
    <t>4/10/2013 HASTA 13/01/2014</t>
  </si>
  <si>
    <t>ASESOR CONTABLE Y TRIBUTARIO</t>
  </si>
  <si>
    <t>INSTITUCION EDUCATIVA LICEO DE LA SABANA</t>
  </si>
  <si>
    <t>1/01/2010 HASTA 14/11/2014</t>
  </si>
  <si>
    <t>M&amp;M INGENIERIA Y CONSTRUCCIONES</t>
  </si>
  <si>
    <t>UNION TEMPORAL C Y M POR LA NIÑEZ Y LA FAMILIA DE SAN BENITO ABAD</t>
  </si>
  <si>
    <t>FUNDACION PORVENIR</t>
  </si>
  <si>
    <t>78 - 90</t>
  </si>
  <si>
    <t>FUNDACION NIÑOS DE PAZ</t>
  </si>
  <si>
    <t>103 - 123</t>
  </si>
  <si>
    <t>CDI INSTITUCIONAL SIN ARRIENDO</t>
  </si>
  <si>
    <t>AREA URBANA BARRIO EL PUERTO.</t>
  </si>
  <si>
    <t>FOLIOS 370 - 374</t>
  </si>
  <si>
    <t>CENTRO DE DESARROLLO INFANTIL MODALIDAD MEDIO FAMILIAR</t>
  </si>
  <si>
    <t>CDI MEDIO FAMILIAR</t>
  </si>
  <si>
    <t>SECTOR RABON VEREDA LAS CHISPAS, VEREDA LAS POSAS, VEREDA EL LIMOS, CORREGIMIENTO DE JEGUA, CEIBA, LAS DELICIAS, CHECHENIA-</t>
  </si>
  <si>
    <t>FOLIOS 375</t>
  </si>
  <si>
    <t>C00RDINADOR CDI SIN ARRIENDO</t>
  </si>
  <si>
    <t>MILAGRO DEL CRISTO LARA MENDEZ</t>
  </si>
  <si>
    <t>LICENCIADA EN EDUCACION INFANTIL CON ENFASIS EN EDUCACION FISICA, RECREACION Y DEPORTE</t>
  </si>
  <si>
    <t>01/02/2010 - 31/10/2010</t>
  </si>
  <si>
    <t>FOLIOS 128 - 135</t>
  </si>
  <si>
    <t>02/2012 - 05/2012</t>
  </si>
  <si>
    <t>PROFESIONAL DE APOYO PSICOSOCIAL CDI SIN ARRIENDO</t>
  </si>
  <si>
    <t>GERALDIN TOUS CORRALES</t>
  </si>
  <si>
    <t>FUNDECI</t>
  </si>
  <si>
    <t>10/06/2013
27/01/2014</t>
  </si>
  <si>
    <t>LA CERTIFICACION DE LA EXPERIENCIA ANEXADA NO APLICA AL PERFIL REQUERIDO FOLIOS 153. ALLEGAR CETRTIFICACION QUE APLIQUE AL PERFIL.
FOLIOS 137 - 156</t>
  </si>
  <si>
    <t>MARGARET CECILIA YELA CERVANTEZ</t>
  </si>
  <si>
    <t>ESCUELA NORMAL SUPERIOR DE PAMPLONA</t>
  </si>
  <si>
    <t>ACLARAR LA FECHA DE PRACTICA REALIZADA EN LA CERTICACION FOLIO 166.
FOLIOS 158 - 177</t>
  </si>
  <si>
    <t>INSTITUCION EDUCATIVA TECNICA Y COMERCIAL ITAC DE SAN PABLO SUR DE BOLIVAR</t>
  </si>
  <si>
    <t xml:space="preserve">20/04/2008 - 19/05/2008 </t>
  </si>
  <si>
    <t xml:space="preserve">15/01/2010 - 18/02/2011 </t>
  </si>
  <si>
    <t xml:space="preserve">07/2008 - 12/2008 </t>
  </si>
  <si>
    <t xml:space="preserve">CENTRO NEURO-REAHABILITACION INTEGRAL SAN RAFAEL </t>
  </si>
  <si>
    <t xml:space="preserve">01/03/2013 - 31/05/2013 </t>
  </si>
  <si>
    <t>CARMEN YIRA RODRIGUEZ RODRIGUEZ</t>
  </si>
  <si>
    <t>SECRETARIO DE EDUCACION Y DESARROLLO SOCIAL COMUNITARIO DE SAN BENITO ABAD</t>
  </si>
  <si>
    <t>20/02/2002 16/12/2002
01/08/2003
15/12/2003</t>
  </si>
  <si>
    <t>ESTA EXPERIENCIA CERTIFICADA NO ES ESPECIFICA PARA EL CARGO FOLIO 219
SE ACLARA QUE PARA LA PROPORCION CORDINADOR/CUPO NO ES NECESARIO TRES COORDINADORES, POR CONSIGUIENTE ESTA HOJA DE VIDA NO SE TIENE EN CUENTA.
FOLIOS 179 - 227</t>
  </si>
  <si>
    <t xml:space="preserve">18/03/2010 - 20/04/2011 </t>
  </si>
  <si>
    <t>ENLACE MUNICIPAL JUNTOS</t>
  </si>
  <si>
    <t xml:space="preserve">30/10/2007 - 16/06/2008 </t>
  </si>
  <si>
    <t>INSTITUCION EDUCATIVA TECNICO AGRPECUARIO OPCION PEZCA</t>
  </si>
  <si>
    <t xml:space="preserve">27/04/2004 - 04/05/2005 </t>
  </si>
  <si>
    <t>INSTITUCION EDUCATIVA EL CAUCHAL</t>
  </si>
  <si>
    <t>25/05/2005 - 28/04/2006</t>
  </si>
  <si>
    <t>1/50</t>
  </si>
  <si>
    <t>SOFIA DEL SOCORRO MARTINEZ COCHERO</t>
  </si>
  <si>
    <t>LICENCIADA EN EDUCACION INFANTIL ENFASIS EN TECNOLOGIA E INFORMATICA</t>
  </si>
  <si>
    <t>02/02/2010 18/02/2011</t>
  </si>
  <si>
    <t>FOLIOS 229 - 247</t>
  </si>
  <si>
    <t>21/04/2009 - 21/08/2009</t>
  </si>
  <si>
    <t xml:space="preserve">24/06/2008 - 12/2008 </t>
  </si>
  <si>
    <t>NOTARIA SAN BENITO</t>
  </si>
  <si>
    <t>13/03/2002 31/07/2002</t>
  </si>
  <si>
    <t>TAHIRI ALEJANDRA NARVAEZ MARTINEZ</t>
  </si>
  <si>
    <t>INSTITUCION EDUCATIVA TECNICO INDUSTRIAL ANTONIO PRIETO</t>
  </si>
  <si>
    <t>FOLIOS 249 - 261</t>
  </si>
  <si>
    <t>UNIVERSIDAD DEL MAGDALENA</t>
  </si>
  <si>
    <t>26/01/2013 - 23/02/2013</t>
  </si>
  <si>
    <t>LA EXPERIENCIA NO CUMPLE EL PERFIL REQUERIDO
FOLIOS 263 - 302</t>
  </si>
  <si>
    <t>ANA LEIDY GARZON ACOSTA</t>
  </si>
  <si>
    <t>CORPORACION ESCUELA GALAN PARA EL DESARROLLO DE LA DEMOCRACIA</t>
  </si>
  <si>
    <t>11/09/2012 30/11/2014</t>
  </si>
  <si>
    <t>FOLIOS 304 - 322</t>
  </si>
  <si>
    <t>27/05/2013 - 31/12/2013</t>
  </si>
  <si>
    <t>FUNDACION INTEGRAL NUEVO AMANECER</t>
  </si>
  <si>
    <t>02/02/2012 - 02/10/2012</t>
  </si>
  <si>
    <t>KATERIN DEL CARMEN VERGARA FLOREZ</t>
  </si>
  <si>
    <t>01/08/2012 20/07/2013</t>
  </si>
  <si>
    <t>FOLIOS 324 - 353</t>
  </si>
  <si>
    <t xml:space="preserve">CAJA DE COMPENSACION FAMILIAR DE SUCRE </t>
  </si>
  <si>
    <t>12/01/2010 21/07/2010 18/11/2010 25/01/2012 - 16/06/2012</t>
  </si>
  <si>
    <t>ALCALDIA DE COROZAL COMISARIA DE FAMILIA</t>
  </si>
  <si>
    <t>05/07/2009 - 05/07/2011</t>
  </si>
  <si>
    <t>DIANA MARCELA BENITO REVOLLO HOYOS</t>
  </si>
  <si>
    <t xml:space="preserve">CENTRO DE REHABILITACION INTEGRAL DE SUCRE </t>
  </si>
  <si>
    <t>ACLARAR EL PERIODO DE TIEMPO LABORADO EN LA CERTIFICACION FOLIO 368.
FOLIOS 355 - 370</t>
  </si>
  <si>
    <t xml:space="preserve">CENTRO DE PROMOCION DE DESARROLLO - CEPROD </t>
  </si>
  <si>
    <t>01/03/2012 - 31/10/2012</t>
  </si>
  <si>
    <t>22/05/2014 - HASTA LA FECHA</t>
  </si>
  <si>
    <t>386 - 408</t>
  </si>
  <si>
    <t>409 - 424</t>
  </si>
  <si>
    <t>1/850</t>
  </si>
  <si>
    <t>ANAY DEL CARMEN MENDEZ TOLOZA</t>
  </si>
  <si>
    <t>UNIVERSIDAD SIMON BOLIVAR</t>
  </si>
  <si>
    <t>ALCALDIA SAN BENITO ABAD SUCRE</t>
  </si>
  <si>
    <t>CARMEN LIA CONTRERAS ROMERO</t>
  </si>
  <si>
    <t>LICENCIADA EN LENGUAS CASTELLANAS Y COMUNICACIÓN</t>
  </si>
  <si>
    <t xml:space="preserve">COLINA CAMPESTRE GARABATOS SCHOOL </t>
  </si>
  <si>
    <t>FEBRRRO A NOVIEMBRE DE 2009 - 2010 - 2011</t>
  </si>
  <si>
    <t>CLARENA DEL CARMEN BANQUEZ BUELVAS</t>
  </si>
  <si>
    <t xml:space="preserve">ASOCIACION PARA LA PRODUCCION AUTOGESTIONARIA Y SOSTENIBLE DE SUCRE </t>
  </si>
  <si>
    <t>05/01/2010
05/07/2010</t>
  </si>
  <si>
    <t>FOLIOS 445 - 482</t>
  </si>
  <si>
    <t>GOBERNACION DE SUCRE</t>
  </si>
  <si>
    <t>DICIEMBRE 2009 - ENERO Y FEBRERO 2010</t>
  </si>
  <si>
    <t>FUNDESCOLOMBIA</t>
  </si>
  <si>
    <t>14/01/2012
24/11/2012</t>
  </si>
  <si>
    <t>INSTITUCION EDUCATIVA MANUEL ANGEL ANACHURY</t>
  </si>
  <si>
    <t>08/08/2012
29/08/2012</t>
  </si>
  <si>
    <t>CORPORACION PARA EL DESARROLLO SOCIAL COMUNITARIO</t>
  </si>
  <si>
    <t>01/10/2013
30/04/2014</t>
  </si>
  <si>
    <t>ASOCIACION DE PROMOTORES COMUNITARIOS-APROCO</t>
  </si>
  <si>
    <t>ASOCIACION DE PROMOTORES COMUNITARIOS</t>
  </si>
  <si>
    <t>40 Y 41</t>
  </si>
  <si>
    <t>42 Y 43</t>
  </si>
  <si>
    <t>44 Y 45</t>
  </si>
  <si>
    <t>MUNICIPIO DE COVEÑAS</t>
  </si>
  <si>
    <t>CONVENIO N°CP-004-2012</t>
  </si>
  <si>
    <t>MEDIANTE OFICIO RADICADO E2014357249-7000 DEL 2014-12-16  A LAS 9:38:44 AM  POR LA ASOCIACION DE PROMOTORES COMUNITARIOS APROCO QUEDA SUBSANADO LA EXPERIENCIA MINIMA HABILITANTE YA QUE PRESENTAN CERTIFICACION DE  CONVENIO N° CP-004-2012 EN EL FOLIO 8</t>
  </si>
  <si>
    <t>450</t>
  </si>
  <si>
    <t>CDI INSTITUCIONAL SIN ARRIENDO MIS PRIMEROS PASOS</t>
  </si>
  <si>
    <t xml:space="preserve">CDI MODALIDAD INSTITUCIONAL </t>
  </si>
  <si>
    <t>CORREGUIMIENTO GUAYABAL AREA RURAL</t>
  </si>
  <si>
    <t>MEDIANTE OFICIO RADICADO E2014357249-7000 DEL 2014-12-16 A LAS 9:38:44 AM SE SUBSANA EN EL FORMATO 11 LAS CONDICIONES HABILITANTES DE INFRAESTRUCTURA Y LAS CARTAS DE COMPROMISO DEL ESPACIO FISICO DEL MEDIO FAMILIAR EN LOS FOLIOS 5 AL 7</t>
  </si>
  <si>
    <t>SECTOR LA ISLA AREA URBANA</t>
  </si>
  <si>
    <t>CORREGUIMIENTO BARSOVIA, MACAJAN, CIENAGUITA Y ZONA URBANA</t>
  </si>
  <si>
    <t>FECHA DE INICIO Y TERMINACION</t>
  </si>
  <si>
    <t>FUNCIONES</t>
  </si>
  <si>
    <t>BLANCA ESTELLA OVIEDO RIVERA</t>
  </si>
  <si>
    <t>ASOCIACION DE PROMOTORES COMUNITARIOS- APROCO</t>
  </si>
  <si>
    <t>4/02/2012 A 22/08/2013</t>
  </si>
  <si>
    <t>CUMPLIMIENTO AL CRONOGRAMA DE ACTIVIDADES; ENTREGA DE INFORMES; DIRECCION, VERIFICACION Y CONTROL DE TODAS LAS FUNCIONES ESTABLECIDAS POR EL ICBF PARA LA MODALIDAD PROGRAMADA.</t>
  </si>
  <si>
    <t>23/08/2013 A 30/09/2014</t>
  </si>
  <si>
    <t>INSTITUCON EDUCATIVA LA INMACULADA CONCEPCION</t>
  </si>
  <si>
    <t>CHARLAS FORMATIVAS A ESTUDIANTES Y CONFERENCIAS A LA ESCUELA DE PADRES.</t>
  </si>
  <si>
    <t>IPS EPISALUD LTDA</t>
  </si>
  <si>
    <t>1/06/2006 A 7/12/2006</t>
  </si>
  <si>
    <t xml:space="preserve">CAPACITACION A LA COMUNIDAD POR MEDIO DEL PLAN DE ATENCION BASICA </t>
  </si>
  <si>
    <t>LIGA DE LUCHA CONTRA EL CANCER</t>
  </si>
  <si>
    <t>28/08/2003 A 5/12/2003</t>
  </si>
  <si>
    <t>ASESORA DE PSICOLOGIA DEL PROGRAMA ATREVETE A VIVIR MEJOR, COMO PRACTICANTE.</t>
  </si>
  <si>
    <t>APOYO  PSICOSOCIAL CDI INSTITUCIONAL</t>
  </si>
  <si>
    <t>VICKY TATIANA TOVAR CASTRO</t>
  </si>
  <si>
    <t>15/01/2014 A 30/09/2014</t>
  </si>
  <si>
    <t>1/03/2013 A 31/12/2013</t>
  </si>
  <si>
    <t>CONSORCIO VIAL COVEÑAS 2012</t>
  </si>
  <si>
    <t>19/11/2012 A 31/05/2013</t>
  </si>
  <si>
    <t>ALCALDIA DE SINCELEJO</t>
  </si>
  <si>
    <t>18/02/2008 A 22/11/2010</t>
  </si>
  <si>
    <t>REALIZAR ACOMPAÑAMIENTO PSICOLOGICO EN LA UNIDAD DE ATENCION Y ORIENTACION</t>
  </si>
  <si>
    <t xml:space="preserve">INSTITUTO NACIONAL PENITENCIARIO </t>
  </si>
  <si>
    <t>PRACTICAS INTEGRALES DE NOVENO Y DECIMO SEMESTRE.</t>
  </si>
  <si>
    <t>COORDINADORA MODALIDAD FAMILIAR</t>
  </si>
  <si>
    <t>1/206</t>
  </si>
  <si>
    <t>GLORIA ESTELA LARA OTERO</t>
  </si>
  <si>
    <t>CORPORACION UNIVERSITARIA DEL SINU</t>
  </si>
  <si>
    <t>ICBF REGIONAL CORDOBA</t>
  </si>
  <si>
    <t>20/02/2012 A 30/10/2014</t>
  </si>
  <si>
    <t>FAMILIA Y COMUNIDAD EN PROGRAMAS DE PRIMERA INFANCIA</t>
  </si>
  <si>
    <t>UNUVERSIDAD PONTIFICIA BOLIVARIANA SEDE BUCARAMANGA</t>
  </si>
  <si>
    <t>1/02/2010 A31/01/2011</t>
  </si>
  <si>
    <t>COGESTOR SOCIAL DE LA ESTRATEGIA RED UNIDOS</t>
  </si>
  <si>
    <t>12/12/2008 A 13/01/2012</t>
  </si>
  <si>
    <t>APOYO PSICOSOCIAL CDI FAMILIAR</t>
  </si>
  <si>
    <t>MARIA VICTORIA MALDONADO BURGOS</t>
  </si>
  <si>
    <t>FUNDACION PARA LA INVESTIGACION Y EL DESARROLLO SOCIAL Y ECONOMICO DE LA COSTA.</t>
  </si>
  <si>
    <t>3/01/2011 A 30/01/2012</t>
  </si>
  <si>
    <t>PSICOLOGA EN PROYECTOS DE ATENCION INTEGRAL DE POBLACION CAMPESINA</t>
  </si>
  <si>
    <t>EXTRAS SA</t>
  </si>
  <si>
    <t>7/11/2012 A 15/02/2013</t>
  </si>
  <si>
    <t>EDUCADOR FAMILIAR</t>
  </si>
  <si>
    <t>FUNECO</t>
  </si>
  <si>
    <t>01/11/2013 A 31/12/2013</t>
  </si>
  <si>
    <t>HABILITAR A DOCENTES Y AGNTES EDUCATIVOS EN LA ATENCION A LA PRIMERA INFANCIA</t>
  </si>
  <si>
    <t>197 Y198</t>
  </si>
  <si>
    <t>31/09/2014</t>
  </si>
  <si>
    <t>199 Y 200</t>
  </si>
  <si>
    <t>1/406</t>
  </si>
  <si>
    <t>JOSE DANIEL PUENTES CERVANTES</t>
  </si>
  <si>
    <t>ECONOMISTA</t>
  </si>
  <si>
    <t>CORPORACION EDUCATIVA SIMON BOLIVAR</t>
  </si>
  <si>
    <t>FUNDACION INTERNACIONAL DE PEDAGOGIA CONCEPTUAL ALBERTO MERANI</t>
  </si>
  <si>
    <t>27/07/2011 A 31/10/2011</t>
  </si>
  <si>
    <t>COORDINADOR MODELO AVANZADO DE REGIONES. PROYECTO GOBIERNO EN LINEA</t>
  </si>
  <si>
    <t>MEDIANTE OFICIO RADICADO E2014357249-7000 DEL 2014-12-16 A LAS 9:38:44 AM SE PUDO VERIFICAR QUE EL PROFESIONAL SI CUMPLE CON EL PERFIL ESTABLECIDO Y ANEXA LAS CERTIFICACIONES EN LOS FOLIOS 229 DE LA PROPUESTA INCIAL.</t>
  </si>
  <si>
    <t>CORPORACION JUVENIL SAN JUAN DE BETULIA</t>
  </si>
  <si>
    <t>12/03/2007 A 13/05/2010</t>
  </si>
  <si>
    <t xml:space="preserve">ASESOR ECONOMICO MANEJO DE PERSONAL </t>
  </si>
  <si>
    <t>ASOCIACION  DE PROMOTORES COMUNITARIOS APROCO</t>
  </si>
  <si>
    <t>04-08-2009 AL 04-06-2011</t>
  </si>
  <si>
    <t>COORDINADOR EN PROGRMS DE ATENCION A A LA PRIEMRA INFANCIA</t>
  </si>
  <si>
    <t>FUNDACION PARA LA INVESTIGACION Y EL DESARROLLO SOCIAL Y ECONOMICO DE LA COSTA</t>
  </si>
  <si>
    <t xml:space="preserve">06-02-2012 AL 21-12-2012 Y 4/02/2013 A 20/12/2013 </t>
  </si>
  <si>
    <t>COORDINADOR Y ASESOR FINANCIERO EN PROYECTOS A LA ATENCION EN PRIMERA INFANCIA</t>
  </si>
  <si>
    <t>TOLU SIN HAMBRE</t>
  </si>
  <si>
    <t>3/03/2014 A 30/09/2014</t>
  </si>
  <si>
    <t>ASESOR FINANCIERO</t>
  </si>
  <si>
    <t>PROFESIONAL DE APOYO PEDAGOGICO POR CADA MIL CUPOS OFERTADOS  O FRACCION INFERIOR</t>
  </si>
  <si>
    <t>ERIKA DEL CARMEN MONTERROZA CONTRERAS</t>
  </si>
  <si>
    <t>LICENCIADO EN EDUCACION BASICA PRIMARIA</t>
  </si>
  <si>
    <t>CENTRO EDUCATIVO MI PRIMERA ESTACION</t>
  </si>
  <si>
    <t>20/02/2006 A 20/12/2010</t>
  </si>
  <si>
    <t>APROCO</t>
  </si>
  <si>
    <t>2/02/2013 A 15/12/2013</t>
  </si>
  <si>
    <t>15/01/2014 A 31/07/2014</t>
  </si>
  <si>
    <t>FINANCIERO POR CADA CINCO MIL CUPOS OFERTADOS O FRACCION INFERIOR</t>
  </si>
  <si>
    <t>JUAN MANUEL PATERNINA MENDEZ</t>
  </si>
  <si>
    <t>CORPORACION EDUCATIVA CECAR</t>
  </si>
  <si>
    <t>FUNDACION JUVENIL SIGLO XXI</t>
  </si>
  <si>
    <t>INSTITUTO COLOMBIANO DE BIENESTAR FAMILIAR</t>
  </si>
  <si>
    <t>FOLIOS 49-50</t>
  </si>
  <si>
    <t>FOLIOS 51-52</t>
  </si>
  <si>
    <t>01/22/2014</t>
  </si>
  <si>
    <t>FOLIOS 53</t>
  </si>
  <si>
    <t>CDI EL MILAGROSO</t>
  </si>
  <si>
    <t>CDI  SAN BENITO 1</t>
  </si>
  <si>
    <t>CORREGIMIENTO DE CUIVA</t>
  </si>
  <si>
    <t>CDI  SAN BENITO 2</t>
  </si>
  <si>
    <t xml:space="preserve"> VEREDA LAS POSAS</t>
  </si>
  <si>
    <t>CDI  SAN BENITO 3</t>
  </si>
  <si>
    <t>ZONA DEL RABON</t>
  </si>
  <si>
    <t>COORDINADOR CENTRO DE DESARROLLO INFANTIL</t>
  </si>
  <si>
    <t>BETTY AMPARO PEREZ AGRESOTH</t>
  </si>
  <si>
    <t xml:space="preserve">CENTRO EDUCATIVO TIA ENY              </t>
  </si>
  <si>
    <t>25/01/2005 30/06/2006</t>
  </si>
  <si>
    <t>ATENCION NIÑOS Y NIÑAS, ATENCION A LA COMUNIDAD, COORDINAR Y EFECTUAR CAPACITACIONES, ENTREGA DE INFORMES, TOMA DE DECISIONES, ANALISIS DE INFORMACION, COORDINAR Y MONITOREAR EL TALENTO HUMANO.</t>
  </si>
  <si>
    <t>NO SE TUVO EN CUENTA LAS CERTIFICACIONES DEL CENTRO EDUCATIVO EL LIMON DEL MUNICIPIO DE SAN BENITOY SECRETARIA DE DESARROLLO SOCIAL ALCALDIAMUNICIPAL DE SAN BENITO ABAD, POR HABERSE DESEMPEÑADO COMO DOCENTE Y NO CUMPLE CON EL REQUISITO DEL PERFIL FOLIOS 63 Y 64</t>
  </si>
  <si>
    <t>PROFESIONAL DE APOYO PSICOSOCIAL CDI</t>
  </si>
  <si>
    <t>CARMEN ALICIA VILLARREAL BUELVAS</t>
  </si>
  <si>
    <t>COMISARIA DE FAMILIA MUNICIPAL DE SAN BENITO ABAD</t>
  </si>
  <si>
    <t>02/01/2011 30/11/2011</t>
  </si>
  <si>
    <t>ASESORIA E INTERVENCION CASOS DE VIOLENCIA INTRAFAMILIAR, PARTICIPAR EN AUDIENCIAS DE CONSILIACION, REALIZAR TERAPIAS PSIOLOGICAS, VISITAS DOMICILIARIAS, PARTICIPAR EN AUDIENCIAS DE CONCILIACION.</t>
  </si>
  <si>
    <t>COORDINADOR DESARROLLO INFANTIL EN MEDIO FAMILIAR</t>
  </si>
  <si>
    <t>LUZ MAYERLIN JARABA GAIBAO</t>
  </si>
  <si>
    <t>LICENCIADA EN EDUCACION INFANTIL CON ENFASIS EN CIENCIAS SOCIALES</t>
  </si>
  <si>
    <t>ASOCIACION DE PADRES DE FAMILIA NUMERO TRES DEL MUNICIPIO DE SAN BENITO</t>
  </si>
  <si>
    <t>AÑOS 2005 Y 2006</t>
  </si>
  <si>
    <t>COORDINADORA</t>
  </si>
  <si>
    <t>CARMEN ALICIA MIER MERCADO</t>
  </si>
  <si>
    <t>ASOCIACION DE PADRES DE FAMILIA LAS DAMAS Y GUAYABALITO DEL MUNICIPIO DE MAJAGUAL -SUCRE</t>
  </si>
  <si>
    <t>08/02/2012 24/05/2013</t>
  </si>
  <si>
    <t>COORDINAR Y DESARROLLAR EL PLAN DE ACCION, REUNION CON PADRES DE FAMILIA, COMUNIDAD, HACER SEGUIMIENTOS A MADRE COMUNITARIAS; CONSTRUIR Y PARTICIPAR EN LA RUTA INTEGRAL DE ATENCION. ARTICULAR ACCIONES DE ATENCION A LA PRIMERA INFANCIA.</t>
  </si>
  <si>
    <t>LA PROFESIONAL SE PRESENTO EN DOS PROPUESTAS PARA EL DEPARTAMENTO DE SUCRE PARA  LA  UNION TEMPORAL SEMILLAS DE AMOR COMO ADICIONAL Y FUNDACION JUVENIL SIGLO XXI COMO HABILITANTE  SE TENDRA EN CUENTA PARA LAS PROPUESTAS QUE APLICA COMO HABILITANTE Y POR ORDEN DE LLEGADA, Y QUEDA ASIGNADA PARA LA PROPUESTA N° 4 FUNDACION JUVENIL SIGLO XXI  LA CUAL FUE RADICADA  EL 02 DE DICIEMBRE  A LAS 16:22:30 PM Y LA UNION TEMPORAL SEMILLAS DE AMOR LA RADICO EL 03 DE DICEIMBRE DE 2014 A LAS 14.22:59PM</t>
  </si>
  <si>
    <t>1/350</t>
  </si>
  <si>
    <t>NELCY LUZ MIER VERGARA</t>
  </si>
  <si>
    <t>LICENCIADA EN EDUCACION PRESCOLAR</t>
  </si>
  <si>
    <t>FUNDACION UNIVERSITARIA MONSERRATE</t>
  </si>
  <si>
    <t>ALCALDIA MUNICIPAL DE SAN BENITO</t>
  </si>
  <si>
    <t>15/01/1999 31/12/2001</t>
  </si>
  <si>
    <t>COORDINADORA DE ASUNTOS SOCIALES</t>
  </si>
  <si>
    <t>PROFESIONAL DE APOYO PSICOSOCIAL MODALIDAD FAMILIAR</t>
  </si>
  <si>
    <t>ALBA MARINA GARAY AVILEZ</t>
  </si>
  <si>
    <t>UNIVERSIDADA NACIONAL ABIERTA Y A DISTANCIA</t>
  </si>
  <si>
    <t xml:space="preserve">COMISARIA DE FAMILIA  MUNICIPIO DEL ROBLE
</t>
  </si>
  <si>
    <t xml:space="preserve">  29 /10/2008 AL  31/12/2008
 27/02/2009 AL 27 /07/ 2009
 01 /09/2009 AL 31/12/ 2009
29/01/2010 AL 29/05/2010 </t>
  </si>
  <si>
    <t>PSICOLOGA COMISARIA DE FAMILIA</t>
  </si>
  <si>
    <t>JULY DEL CARMEN GIL ARRIETA</t>
  </si>
  <si>
    <t>INSTITUCION EDUCATIVA BETHEL</t>
  </si>
  <si>
    <t>14/07/2011 AL 30/11/2011
01/02/2012 AL 08/06/2012</t>
  </si>
  <si>
    <t>APOYO PSICOSOCIAL</t>
  </si>
  <si>
    <t>INSTITUCION EDUCATIVA TERCER MILENIO</t>
  </si>
  <si>
    <t>28/01/2013 AL 20/09/2013</t>
  </si>
  <si>
    <t>FUNDACION IPS SALUDARSE</t>
  </si>
  <si>
    <t>30/10/2012 AL 14/11/2012</t>
  </si>
  <si>
    <t>DELIA BEATRIZ ANIBAL BENITEZ</t>
  </si>
  <si>
    <t>SECRETARIO DE DESARROLLO SOCIAL Y COMUNITARIO DE EDUCACION MUNICIPIO DE SAN BENITO ABAD</t>
  </si>
  <si>
    <t>LILA DEL CARMEN SIERRA PINEDA</t>
  </si>
  <si>
    <t>INSTITUTO COLOMBIANO DE BIENESTAR FAMILIAR REGIONAL SUCRE</t>
  </si>
  <si>
    <t>14/01/2011 AL 02/10/2011</t>
  </si>
  <si>
    <t>SEGUIMIENTO Y EVALUACION DE LOS DIFERENTES PROGRAMAS DEL ICBF</t>
  </si>
  <si>
    <t>21/01/1999 AL 08/05/2004</t>
  </si>
  <si>
    <t>TRABAJADORA SOCIAL EN LA SECRETARIA DE DESARROLLO SOCIAL Y COMUNITARIO</t>
  </si>
  <si>
    <t>PROFESIONAL DE  APOYO PSICOCIAL MODALIDAD FAMILIAR</t>
  </si>
  <si>
    <t>MONICA PATRICIA SARMIENTO CASTILLO</t>
  </si>
  <si>
    <t>FUNDACION PARA EL DESARROLLO INTEGRAL DEL DEPARTAMENTO DE SUCRE</t>
  </si>
  <si>
    <t>10/01/2012 AL 27/12/2013</t>
  </si>
  <si>
    <t>AUXILIAR DE APOYO EN PROGRAMAS DE AYUDA Y ORIENTACION A LA POBLACION DESPLAZADA EN DIFERENTES MUNICIPIOS DEL DEPARTAMENTO DE SUCRE</t>
  </si>
  <si>
    <t>07/02/2011 AL 31/12/2011</t>
  </si>
  <si>
    <t>10.75</t>
  </si>
  <si>
    <t>243, 244</t>
  </si>
  <si>
    <t>28/01/2010 AL 31/12/2010</t>
  </si>
  <si>
    <t>11.06</t>
  </si>
  <si>
    <t>21,81</t>
  </si>
  <si>
    <t>SANDRA MARCELA MORENO CONTRERAS</t>
  </si>
  <si>
    <t>UNIVERSIDAD DE CARTAGENA</t>
  </si>
  <si>
    <t>ONG ASOCIACION VISION FUTURA</t>
  </si>
  <si>
    <t>01/02/2011 AL 31/10/2013</t>
  </si>
  <si>
    <t>COORDINAR Y DESARROLLAR LOS PLANES DE ACCION VISIBILIZACION DE LAS ESTRATEGIAS COORDINR Y ARTICULAR REUNIONES CON ENTIDADES PUBLICAS Y PRIVADAS CON LA COMUNIDAD HACER MONITOREO Y SEGUIMIENTO A TODOS LOS PROGRAMAS,ARTICULAR ACCIONES DE LA ATENCION</t>
  </si>
  <si>
    <t>ROSA ALBINA BALLESTAS LEDESMA</t>
  </si>
  <si>
    <t>LICENCIADA EN EDUCACION BASICA ENFASIS EN HUMANIDADES LENGUA CASTELLANA E INGLES</t>
  </si>
  <si>
    <t>HOGAR INFANTIL LA BUCARAMANGA</t>
  </si>
  <si>
    <t>03/02/2008 HASTA LA FECHA</t>
  </si>
  <si>
    <t>MARIELA MARIA RIOS AVILA</t>
  </si>
  <si>
    <t>CANTADORA PUBLICA</t>
  </si>
  <si>
    <t>APORTAR  CERTIFICACIONES DE EXPERIENCIA Y FUNCIONES</t>
  </si>
  <si>
    <t>FUNDACION UNIDAD SOCIAL BARRIO ADENTRO FUSBA</t>
  </si>
  <si>
    <t>FUNDACION UNIDAD SOCIAL BARRIO ADENTRO</t>
  </si>
  <si>
    <t>FUSBA</t>
  </si>
  <si>
    <t>FUNDACION UNIDAD SOCIAL BARRIO ADENTRO FUNBAS</t>
  </si>
  <si>
    <t>FUNBAS</t>
  </si>
  <si>
    <t>631 - 632</t>
  </si>
  <si>
    <t>MEDIANTE OFICIO RECIBIDO EL DIA 17 DE DICIEMBRE DE 2014 A LAS 8:09:21 A.M POR SOLICITUD  DE LA FUNDACION UNIDAD SOCIAL BARRIO ADENTRO SE TOMA EL CONTRATO NUMERO 701820120115 DE EXPERIENCIA ADICIONAL Y SE PASA A EXPERIENCIA HABILITANTE QUEDANDO SUBSANADA LA EXPERIENCIA HABILITANTE</t>
  </si>
  <si>
    <t>CENTRO DE DESARROLLO INFANTIL MEDIO FAMILIAR</t>
  </si>
  <si>
    <t>OVEJAS SAN FRANCISCO, LOMA DEL BANCO, EL PALMAR, DAMASCO, VILLA COLOMBIA, ALMAGRA, LA PEÑA Y SAN RAFAEL, FLOR DEL MONTE.</t>
  </si>
  <si>
    <t>1/394</t>
  </si>
  <si>
    <t>ALVARO JAVIER MERCADO FERNANDEZ</t>
  </si>
  <si>
    <t>ADMINISTRADOR DE EMPRESAS</t>
  </si>
  <si>
    <t>02/02/2010
31/12/2010</t>
  </si>
  <si>
    <t>MEDIANTE OFICIO RECIBIDO EL DIA 17 DE DICIEMBRE DE 2014 A LAS 8:09:21 A.M SE ALLEGAN COPIA DE LOS CONTRATOS DEL COORDINADOR ALVARO JAVIER MERCADO FERNANDEZ CON SUS RESPECTIVAS FUNCIONES ANEXAS QUEDANDO SUBSANADA EL PROFESIONAL PARA EL TALENTO HUMANO HABILITANTE</t>
  </si>
  <si>
    <t>07/02/2011
31/12/2011</t>
  </si>
  <si>
    <t>06/02/2012
31/12/2012</t>
  </si>
  <si>
    <t>23/01/2012
21/08/2013</t>
  </si>
  <si>
    <t>01/09/2013
HASTA LA FECHA</t>
  </si>
  <si>
    <t>PROFESIONAL DE APOYO PSICOSOCIAL  FAMILIAR</t>
  </si>
  <si>
    <t xml:space="preserve">SANDRA BEATRIZ OVALLE NARVAEZ </t>
  </si>
  <si>
    <t>01/09/2013 HASTA LA FECHA</t>
  </si>
  <si>
    <t>FOLIOS 107 - 132</t>
  </si>
  <si>
    <t>01/10/2012 - 20/10/2013</t>
  </si>
  <si>
    <t>SECRETARIA DE GOBIERNO DE OVEJAS</t>
  </si>
  <si>
    <t>03/01/2004
31/12/2005</t>
  </si>
  <si>
    <t>SECRETARIA DE DESARROLLO SOCIAL Y SALUD DE OVEJAS</t>
  </si>
  <si>
    <t>03/01/2006
31/12/2007</t>
  </si>
  <si>
    <t>ALCALDIA MUNICIPAL DE OVEJAS</t>
  </si>
  <si>
    <t>04/11/2010
31/12/2011</t>
  </si>
  <si>
    <t>HOSPITAL UNIVERSITARIO SINCELEJO</t>
  </si>
  <si>
    <t>08/06/2010
29/06/2010</t>
  </si>
  <si>
    <t>PROFESIONAL DE APOYO PSICOSOCIAL FAMILIAR</t>
  </si>
  <si>
    <t>MARTA LUCIA MERCADO OROZCO</t>
  </si>
  <si>
    <t>01/09/2014 - HASTA LA FECHA</t>
  </si>
  <si>
    <t>FOLIOS 133 - 155</t>
  </si>
  <si>
    <t>CORPORACION JOVENES Y MAÑANA</t>
  </si>
  <si>
    <t xml:space="preserve">01/02/2014 - 19/09/2014 </t>
  </si>
  <si>
    <t>CONSORSIO BIENESTAR</t>
  </si>
  <si>
    <t xml:space="preserve">01/05/2013 - 17/02/2014 </t>
  </si>
  <si>
    <t>ASOCIACION ASOPROAMOR</t>
  </si>
  <si>
    <t xml:space="preserve">30/08/2012 - 30/04/2013 </t>
  </si>
  <si>
    <t>633 - 634</t>
  </si>
  <si>
    <t>COORDINADOR GENERAL DEL PROYECTO POR CADA MIL CUPOS OFERTADOS O FRACIÓN INFERIOR CDI MODALIDAD MEDIO FAMILIAR</t>
  </si>
  <si>
    <t>CARMEN EDITA NAVARRO PACHECO</t>
  </si>
  <si>
    <t>24/01/2014 26/03/2014</t>
  </si>
  <si>
    <t>02/02/2012
31/12/2012
02/01/2013
02/10/2013 03/10/2013
31/12/2013
02/01/2014
31/10/2014</t>
  </si>
  <si>
    <t xml:space="preserve">
 FOLIOS 255 - 265</t>
  </si>
  <si>
    <t>01/09/2012
31/12/2012</t>
  </si>
  <si>
    <t>PROFAMILIA</t>
  </si>
  <si>
    <t xml:space="preserve">01/07/2011
</t>
  </si>
  <si>
    <t>02/02/2009
30/09/2009
01/02/2010
10/12/2010</t>
  </si>
  <si>
    <t>01/2006
11/2006</t>
  </si>
  <si>
    <t>JANDI ALEJANDRO CASTRO CARDENAS</t>
  </si>
  <si>
    <t>LICENCIADO EN EDUCACION BASICA CON ENFASIS EN CIENCIAS SOCIALES</t>
  </si>
  <si>
    <t>ESCUELA MARIA MONTESSORI DE OVEJAS</t>
  </si>
  <si>
    <t>02/01/2010
30/11/2012</t>
  </si>
  <si>
    <t>PROFESIONAL DE APOYO FINANCIERO CDI MEDIO FAMILIAR</t>
  </si>
  <si>
    <t>RAQUEL CECILIA ALFARO FERNANDEZ</t>
  </si>
  <si>
    <t xml:space="preserve">
FOLIOS  676 - 687</t>
  </si>
  <si>
    <t>PRSENTA TRASLAPO EN TIEMPO</t>
  </si>
  <si>
    <t>SECRETARIA DE EDUCACION MUNICIPAL</t>
  </si>
  <si>
    <t>ED 003</t>
  </si>
  <si>
    <t>DIOCESIS DE SINCELEJO</t>
  </si>
  <si>
    <t xml:space="preserve">FONADE </t>
  </si>
  <si>
    <t>56 AL 72</t>
  </si>
  <si>
    <t xml:space="preserve">CONVENIO FPI 70 174 </t>
  </si>
  <si>
    <t xml:space="preserve">73 AL 85 </t>
  </si>
  <si>
    <t>MEDIANTE CORREO ELECTRONICO RECIBIDO EL DIA MIERCOLES 17 DE DICIEMBRE DE 2014 A LAS 11:55 A.M  SE RECIBIO COPIA DE LOS CONVENIOS ESPECIFICANDO LOS CUPOS.</t>
  </si>
  <si>
    <t>CONVENIO  FPI 70 670</t>
  </si>
  <si>
    <t>2.13</t>
  </si>
  <si>
    <t>CONVENIO  FPI 70 643</t>
  </si>
  <si>
    <t>3.06</t>
  </si>
  <si>
    <t xml:space="preserve">74 AL 85 </t>
  </si>
  <si>
    <t>36,28</t>
  </si>
  <si>
    <t>CUMPLIMIENTO SERVICIOS PÚBLICOS BÁSICOS SEGÚN FORMATO 11 SI/NO</t>
  </si>
  <si>
    <t>MODALIDAD FAMILIAR CRECIENDO CON ALEGRIA</t>
  </si>
  <si>
    <t>CZ SINCELEJO</t>
  </si>
  <si>
    <t>MODALIDAD FAMILIAR MIS PEQUEÑAS ILUSIONES</t>
  </si>
  <si>
    <t>MODALIDAD FAMILIAR GOTITA DE AMOR</t>
  </si>
  <si>
    <t>MODALIDAD FAMILIAR SUEÑOS DEL MAÑANA</t>
  </si>
  <si>
    <t>MODALIDAD FAMILIAR SEMILLAS DE AMOR</t>
  </si>
  <si>
    <t>MODALIDAD FAMILIAR MUNDO DE ILUSIONES</t>
  </si>
  <si>
    <t>MODALIDAD FAMILIAR SEMBRANDO ESPERANZA</t>
  </si>
  <si>
    <t>MODALIDAD FAMILIAR GTITA DE AMOR 1 2 3</t>
  </si>
  <si>
    <t>MODALIDAD FAMILIAR MARCANDO MIS PRIMERA HUELLITAS 1 2 3</t>
  </si>
  <si>
    <t>MODALIDAD FAMILIAR MI PEQUEÑO MUNDO 1 2 3</t>
  </si>
  <si>
    <t xml:space="preserve">MODALIDAD FAMILIAR PASITOS SONRRIENTE 1 2 3 </t>
  </si>
  <si>
    <t xml:space="preserve">MODALIDAD FAMILIAR MUNDO DE SUEÑOS 1 2 3 </t>
  </si>
  <si>
    <t>MODALIDAD FAMILIAR ANGELES DE PAZ 1 2 3</t>
  </si>
  <si>
    <t>MODALIDAD FAMILIAR MIS PRIMEROS PASOS  1 23</t>
  </si>
  <si>
    <t xml:space="preserve">MODALIDAD FAMILIAR MI PEQUEÑO JARDIN 1 2 3 </t>
  </si>
  <si>
    <t>CORDINADOR</t>
  </si>
  <si>
    <t>LUIS MARIANO MOSQUERA</t>
  </si>
  <si>
    <t>LICENCIADO EN ADMINISTRACION EDUCATIVA</t>
  </si>
  <si>
    <t>UNIVERSIDAD SAN BUENA BENTURA</t>
  </si>
  <si>
    <t>INSTITUCION EDUCATIVA LICEO DE LA SABAN</t>
  </si>
  <si>
    <t>AÑO 2002 AL 2007</t>
  </si>
  <si>
    <t>DIRECTOR CON FUNCIONES DE DIRIGIR EL PROYECTO INSTITUCIONAL ENCAMINADO AL SERVICIO DIRIGIDO A NIÑOS NIÑAS DE PARVULO TRANSICION PREESCOLAR PRIMARIA BASICA SECUNDARIA Y MEDIA ACADEMICA</t>
  </si>
  <si>
    <t>MARIA CECILIA PASTRANA RODRIGUEZ</t>
  </si>
  <si>
    <t>LICENCIADA EN EDUCACION VASICA CON ENFASIS EN HUMANIDADES LENGUA CASTELLANA E INGLES</t>
  </si>
  <si>
    <t xml:space="preserve">CORPORACION UNIVESITARIA DEL CARIBE </t>
  </si>
  <si>
    <t>CORPORACION UNIVERSAL 
CENTRO EDUCATIVO LICEO PANAMERICANO</t>
  </si>
  <si>
    <r>
      <t xml:space="preserve">04/02/2012 AL 30/12/2013 
05/01/2004 </t>
    </r>
    <r>
      <rPr>
        <sz val="11"/>
        <color rgb="FFFF0000"/>
        <rFont val="Arial"/>
        <family val="2"/>
      </rPr>
      <t>HASTA  LA FECHA</t>
    </r>
    <r>
      <rPr>
        <sz val="11"/>
        <rFont val="Arial"/>
        <family val="2"/>
      </rPr>
      <t xml:space="preserve">   </t>
    </r>
  </si>
  <si>
    <t>COORDINADORA GENERAL DE PRIMERA INFANCIA COORDINACION DE FUNCIONES DEL TALENTO HUMANO VERIFICANDO QUE TODO ESTE DE ACUERDO A LO ESTABLECIDO POR EL ICBF ESTABLECER ALIANZAS INTERISTITUCIONALES CON ENTIDADES DEL MUNICIPIO Y EL DEPARTAMENTO VERIFICAR QUE LOS AG EDUCATIVO IMPLEMENTEN LOS PLANES EDUCATIVOS
REALIZANDO FUNCIONES DE DOCENTE EN LOS GRADOS DE PREESCOLAR Y BASICA PRIMARIA</t>
  </si>
  <si>
    <t>KATERINE YEPEZ MORALES</t>
  </si>
  <si>
    <t xml:space="preserve">INSTITUCION EDUCATIVA LICEO DE LA SABANA 
FUNDACION EDUCATIVA LICEO DE LA SABANA
FUNDACION EDUCATIVA LICEO DE LA SABANA
DEPOSITO RAMIREZ
HG HERGON AGRO LIMITADA
SIO
ALCALDIA MUNICIPAL DE SINCELEJO
</t>
  </si>
  <si>
    <t>16/01/2012 AL 15/12/2012 Y 28/02/2013 AL 31/12/2013
17/01/2014 AL 31/10/2014 DEL 4/11/2014 AL 15/12/2014
01/01/2007 AL 31/12/2009
01/04/2009 AL 31/10/2010
01/09/2011 al 15/11/2011
VIGENCIA 2013 A LA FECHA</t>
  </si>
  <si>
    <t xml:space="preserve">COORDINADOR MONITOREAR Y DISEÑAR ESTRATEGIAS PARA LA EJECUCION DE LA ATENCION INTEGRAL A LA PRIMERA INFANCIA CONSTRUIR EL PACTO DE CONVIVENCIA
COORDINAR Y MONITORIAR LAS FUNCIONES DEL TALENTO HUMANO PROMOVIENDO LA PARTICIPACION INNOVACION Y MOTIVACION DEL EQUIPO FOMENTAR A TRAVES DE LOS AG EDUCTIVOS LA PARTICIPACION DE LOS NIÑOS NIÑAS EL FORTALECIMIENTO DEL EJERCICIO DE LA CIUDADANIA DESDE LA PRIMERA INFANCIA
COORDINAR Y MONITORIAR LAS FUNCIONES DEL TALENTO HUMANO PROMOVIENDO LA PARTICIPACION INNOVACION Y MOTIVACION DEL EQUIPO FOMENTAR A TRAVES DE LOS AG EDUCTIVOS LA PARTICIPACION DE LOS NIÑOS NIÑAS EL FORTALECIMIENTO DEL EJERCICIO DE LA CIUDADANIA DESDE LA PRIMERA INFANCIA
AUXILIAR CONTABLE
AUXILIAR CONTABLE
AUXILIAR CONTABLE
PARTICIPACION EN MESA DE PRIMERA INFANCIA EN REPRESENTACION DE LA FUNDACION EDUCATIVA LICEO DE LA SABANA
</t>
  </si>
  <si>
    <t>MEDIANTE CORREO ELECTRONICO DE FECHA MIERCOLES 17 DE DICIEMBRE DE 2014 A LAS 11:55 A.M SE REVISA LA PROPUETA INICIAL, LOS FOLIOS DEL 159 AL 161 Y CUENTA CON LA EXPERIENCIA REQUERIDA PARA EL CARGO.</t>
  </si>
  <si>
    <t>PROFESIONAL DE APOYO PSICOSOCIAL</t>
  </si>
  <si>
    <t>EVELIN ESTHER HERAZO BARBOZA</t>
  </si>
  <si>
    <t xml:space="preserve">INSTITUCION EDUCATIVA LICEO DE LA SABANA 
CONSORCIO BIENESTAR
FUNDACION COROZAL VIVIENDA DIGNA Y DESARROLLO SOCIAL
INSTITUTO NACIONAL PENITENCIARIO Y CARCELARIO INPEC
</t>
  </si>
  <si>
    <t xml:space="preserve">01/08/2014 AL 31/10/2014
04/11/2014 AL 15/12/2014
01/!2/2013 AL 15/03/2014
20/02/2011 AL 30/04/2011
16/08/2011 AL 11/05/2012
</t>
  </si>
  <si>
    <t xml:space="preserve">APOYAR EL DISEÑO Y APLICION DE EVALUACION  DEL DESARROLLO DE LOS NIÑOS Y NIÑAS APOYAR A LAS AGENTES EDUCATIVOS PARA EL DISEÑO DE ESTRATEGIAS PEDAGOGICAS ACORDE CON LA CARACTERIZACION DE LOS NIÑOS NIÑAS  FAMILIAS Y COMUNIDADES APOYAR A LAS A FAMILIAS QUE LO REQUIERAN PARA FORTALECER SUS COMPETENCIAS PARA LA EDUCACION CRIANZA Y CUIDADO DE LOS NIÑOS Y NIÑAS
DX CONCERTACION PLAN DE INTERVENCION DEL PROGRAMA DE CONEXIONES
ACOMPAÑAMIENTO Y CARACTERIZACION BASE DE DATOS DE FAMILIAS PARA SOLUCION DE VIVIENDA
PRACTICAS INTEGRALES DE PSICOLOGIA CLINICA Y ORGANIZACIONAL
</t>
  </si>
  <si>
    <t>IVIS ELIANA VIDES GARCIA</t>
  </si>
  <si>
    <t>PSICOLOGA ESPECIALISTA EN PROCESOS FAMILIARES Y COMUNITARIOS</t>
  </si>
  <si>
    <t>ALCALDIA MUNICIPAL DE LOS PALMITOS EN COMISARIA DE FAMILIAS</t>
  </si>
  <si>
    <t>08/03/2912 AL 31/12/2912  Y DEL 24 /02/2013 A 07/2013 DEL 15/08/2013 AL 31/12/2013 Y DEL 24/01/2014 AL 30/06/2014 Y DEL 01/09/2014 A15/12/2014</t>
  </si>
  <si>
    <t>PRESTO SERVICIOS PROFESIONALES COMO PSICOLOGA CON FUNCIONES DE EMITIR CONCEPTO PSICOLOGICO DE NIÑOS NIÑAS Y ADOLESCENTES  PARA RESTABLECIMIENTO DE DERECHOS</t>
  </si>
  <si>
    <t xml:space="preserve"> LA PROFESIONAL SE PRESENTO EN DOS DEPARTAMENTOS EN SUCRE Y  MAGDALENA EN SUCRE SE PRESENTO PARA LA  FUNDACION INSTITUCION EDUCATIVA LICEO DE LA SABANA Y FUNDACION PLENITUD LOS PALMITOS COMO HABILITANTES  Y EN MAGDALENA  PARA FUNDACION MULTIACTIVA  EMPRENDIENDO SE TENDRA EN CUENTA LA PROPUESTA POR ORDEN DE LLEGADA, Y QUEDA ASIGNADA PARA LA PROPUESTA N° 2 FUNDACION INSTITUCION EDUCATIVA LICEO DE LA SABANA   LA CUAL FUE RADICADA  EL 02 DE DICIEMBRE  A LAS 15:39:48 PM LA FUNDACION PLENITUD DE LOS PALMITOS RADICO EL DIA 03 DE DICEIMBRE DE 2014 A LAS 11:57:18 AM Y FUNDACION MULTIACTIVA  EMPRENDIENDO EL DIA 03 DE DICIEMBRE  DE 2014 A LAS 14.41 04PM</t>
  </si>
  <si>
    <t>VIRGINIA ISABEL DIAZ SILVA</t>
  </si>
  <si>
    <t>INSTITUCION EDUCATIVA LICEO DE LA SABANA
FUNDACION EVANO DE COLOMBIA
INSTITUCION EDUCATIVA LICEO VICENTE CAVIEDES</t>
  </si>
  <si>
    <t>01/08/2014 AL 31/10/2014 Y DEL 04/11/2014 15/12/2014
15/10/2011 AL 30/11/2012
08/01/2013 AL 23/23/2013</t>
  </si>
  <si>
    <t>PSICOLOGA EN EL DESARROLLO DE LA ATENCION INTEGRAL A LA PRIMERA INFANCIA CON LA ESTRATEGIA DE CERO A SIEMPRE 
APOYO PSICOLOGICO REALIZANDO ACTIVIDADES A MENORES EN LOS PROGRAMAS Y PROYECTOS QUE SE EJECUTAN
PSICOLOGA EN EL PROGRAMA DE ATENCION INTEGRAL A LA PRIMERA INFANCIA EN EL CENTRO DE DESARROLLO INFANTIL PADRE VICTOR GUEVARA</t>
  </si>
  <si>
    <t>CLAUDIA PATRICIA DE AGUAS GONZALEZ</t>
  </si>
  <si>
    <t>INSTITUCION EDUCATIVA LICEO DE LA SABANA
INSTITUCION EDUCATIVA LICEO DE LA SABANA</t>
  </si>
  <si>
    <t>24/01/2011 AL 29/01/2012
28/02/2014 A 31/12/2014 Y DEL 17/01/2014 AL 31/07/2014</t>
  </si>
  <si>
    <t>PSICOLOGA SOCIAL POR CONTRATO DE PRESTACION DEL SERVICIO
DESEMPEÑO COMO PSICOLOGA EN EL MUNICIPIO DE SINCELEJO EN EL DESARROLLO DE LA ATENCION INTEGRAL A LA PRIMERA INFANCIA CON LA ESTRATEGIA DE CERO A SIEMPRE.</t>
  </si>
  <si>
    <t xml:space="preserve">ENA MILAGROS MARIA MOSCOTE GOMEZ </t>
  </si>
  <si>
    <t xml:space="preserve">PSICOLOGA ESPECIALISTA EN PSICOLOGIA OCUPACIONAL Y ORGANIZACIONAL
</t>
  </si>
  <si>
    <t xml:space="preserve">UNIVERSIDAD METROPOLITANA DE BARRANQUILLA
UNIVERSIDAD DEL BOSQUE </t>
  </si>
  <si>
    <t xml:space="preserve">GIROS &amp;FINANZAS 
COMPAÑÍA PROESADORA DE FRUTALSAS  DEL ATLANTICO
FUNDACION  GUAJIRA NACIENTE 
UNIVERSIDAD ANTONIO NARIÑO
CONSORCIO SIERRA Y MAR LA MACUIRA INVERSIONES Y CONSTRUCCIONES S.A
HEALTH WORKERS SAS  </t>
  </si>
  <si>
    <t>02/01/2012 HASTA EL 
01/05/2009 HASTA EL 01/05/2010 
01/09/2010 HASTA EL 02/05/2011
02/08/2010 HASTA EL 27/11/2010 Y 01/02/2011 HASTA EL 31/05/2011
01/06/2011 HASTA EL 31/12/2011 
01/10/2012 HASTA EL 05/12/2012
01/03/2013 HASTA EL 30/11/2013</t>
  </si>
  <si>
    <t xml:space="preserve">BRINDAR ASESORIA Y CONSULTORIA INTERNA  ASUPERVISORES GERENTES Y EJECUTIVOS SOBRE POLITICAS ACUERDOS LABORALES E INTERESES DE LOS TRABAJADORES
AUXILIAR DE SELECCIONO DE PERSONAL 
PSICOLOGA EN EL ENTORNO INSTITUCIONAL VILLA FATIMA 
COORDINADOR DE BIENESTAR UNIVERSITARIO
PSICOLOGA DEL PROGRAMA PAE
PROFESIONAL DE BIENESTAR LABORAL
PSICOLOGA LICENCIADA EN SALUD OCUPACIONAL   
</t>
  </si>
  <si>
    <t xml:space="preserve">LUZ MILA ESTHER CRUZ VITAL </t>
  </si>
  <si>
    <t xml:space="preserve">UNIVERSIDAD NACIONAL ABIERTA Y A DISTANCIA UNAD </t>
  </si>
  <si>
    <t xml:space="preserve">HOSPITAL UNIVERSITARIO DE SINCELEJO
INDER SUCRE
INSTITUCION EDUCATIVA LUIS CARLOS GALAN </t>
  </si>
  <si>
    <t>02/01/2012 HASTAEL 31/02/2012
01/02/2012 HASTA EL 31/05/2012
01/07/2013 HASTA EL 30/10/2013
01/01/2011 HASTA EL 31 /12/2011</t>
  </si>
  <si>
    <t xml:space="preserve">APOYO AL AREA DE PSICOLOGIA Y ATENCION AL USUARIO 
PSICOLOGA EN EL PROGRAMA ADULTO MAYOR 
PSICORIENTADORA </t>
  </si>
  <si>
    <t>C40546</t>
  </si>
  <si>
    <t xml:space="preserve">BRINDAR ATENCION A LAS FAMILIAS DESPLAZADAS  EN LA PROMOCION DE CUIDADO Y AUTOCUIDADO EN NIÑOS Y NIÑAS AUNADO AL FORTALECIMIENTO DE LA UNIDAD FAMILIAR </t>
  </si>
  <si>
    <t>ED 002</t>
  </si>
  <si>
    <t xml:space="preserve">GARANTIZAR LA PRESTACION DEL SERVICIO EDUCATIVO EN LOS NIVELES DE PREESCOLAR BASICA Y MEDIA ACADEMICA DE NIÑOS NIÑAS Y ADOLESCENTES CUBIERTOS EN PRIMERA INFANCIA EN EL MUNICIPIO DE SINCELEJO </t>
  </si>
  <si>
    <t xml:space="preserve">NO ES VALIDA PARA SUMAR COMO EXPERIENCIA ADICIONAL LA FECHA DE EJECUCION NO ESTA DENTRO DE LOS TERMINOS  DE ACUERDO A LOS PLIEGOS 5 AÑOS </t>
  </si>
  <si>
    <t xml:space="preserve">ICBF  </t>
  </si>
  <si>
    <t>84 DE 2009</t>
  </si>
  <si>
    <t>BRINDAR LA ATENCION EN EL ENTORNO FAMILIAR DIRIGIDA A LOS NIÑOS Y NIÑAS DE LAS ZONAS RURALES Y CABECERAS MUNICIPALES QUE POR SU SITUACION GEOGRAFICA NO PUEDEN ACCEDER DIRECTAMENTE A UN CENTRO INFANTIL</t>
  </si>
  <si>
    <t>2.2</t>
  </si>
  <si>
    <t>93 AL 101</t>
  </si>
  <si>
    <t>293 DE 2008</t>
  </si>
  <si>
    <t xml:space="preserve">REALIZAR LA ATENCION EN EL ENTORNO INSTITUCIONAL UTILIZANDO LA CAPACIDAD INSTALADA Y LA EXPERIENCIA DE OPERADORES QUE PUEDAN BRINDAR A LOS NIÑOS Y NIÑAS LOS COMPENENTE DE CUIDADO NUTRICION Y EDUCACION INICIAL </t>
  </si>
  <si>
    <t>102 AL 109</t>
  </si>
  <si>
    <t>11,9</t>
  </si>
  <si>
    <t>COORDINADOR GENERAL DEL PROYECTO</t>
  </si>
  <si>
    <t xml:space="preserve">PABLO ENRIQUE JIMENEZ ESPITIA </t>
  </si>
  <si>
    <t>ABOGADO
ESPECIALISTA EN DERECHO ADMINISTRATIVO</t>
  </si>
  <si>
    <t xml:space="preserve">UNIVERSIDAD DEL ATLANTICO
CORPORACION UNIVERSITARIA DEL CARIBE  CECAR </t>
  </si>
  <si>
    <t xml:space="preserve">EMPRESA: FUNDACION PARA EL DESARROLLO INTEGRAL SOSTENIBLE DE LA REGION CARIBE FUNRECAR
COMFASUCRE </t>
  </si>
  <si>
    <t>FECHA DE INICIO Y DE TERMINACION DE CONTRATO 17/11/2012  INDEFINIDO
06/11/2002 HASTA EL 15/11/2012</t>
  </si>
  <si>
    <t xml:space="preserve">FUNCIONES: DIRECTOR DE PROYECTOS SOCIALES DE ATENCION A LA NIÑEZ JUVENTUDES Y A LA FAMILIA 
JEFE DIVISION FINANCIERA Y ADMINISTRATIVA </t>
  </si>
  <si>
    <t>ROSARIO DE JESUS FIGUEROA LOBO</t>
  </si>
  <si>
    <t xml:space="preserve">LICENCIADA EN EDUCACION INFANTIL CON ENFASIS EN TEGNOLOGIA E INFORMATICA 
DIPLOMADO EN EDUCACION Y DESARROLLO PSICOAFECTIVO DE LA PRIMERA INFANCIA </t>
  </si>
  <si>
    <t xml:space="preserve">INSTITUCION EDUCATIVA LICEO DE LA SABANA 
FUNDACION INSTITUCION EDUCATIVA LICEO DE LA SABANA 
FUNDACION PARA EL DESARROLLO ECONOMICO SOCIAL Y CULTURAL DE LA COSTA ATLANTICA </t>
  </si>
  <si>
    <t>DESDE EL AÑO 2005 AL AÑO 2012
28/02/2013 HASTA EL 31/12/2013 Y DEL 17/01/2014 HASTA EL 31/10/2014
03/10/2002 HASTA EL 31/12/2004</t>
  </si>
  <si>
    <t xml:space="preserve">DOCENTE EDUCACION PREESCOLAR 
DOCENTE EN EL DESARROLLO DE LA ATENCION INTEGRAL A LA PRIMERA INFFANCIA CON LA ESTRATEGIA DE CERO A SIEMPRE JEFE DE PROYECTOS DE INFANCIA Y ADOLESCENCIA </t>
  </si>
  <si>
    <t xml:space="preserve">FREDY JESUS PEÑATES GALEANO </t>
  </si>
  <si>
    <t>CORPORACION UNIVERSITARIA DE LA COSTA</t>
  </si>
  <si>
    <t xml:space="preserve">CORPORACION CABLE BECERRIL TV
CLINICA DEL CESAR  </t>
  </si>
  <si>
    <t xml:space="preserve">01/07/2006  HASTA EL 30/12/2009 
13/01/2003  HASTA EL 22/09/2008 Y DEL 23/09/2008 HASTA  LA FECHA  </t>
  </si>
  <si>
    <t xml:space="preserve">APLICAR PRINCIPIOS Y NORMAS TECNICAS DE CONTABILIDAD DURANTE EL PROCESO DE REVISION DE DOCUMENTACION PREVIO EL REGISTRO Y PAGO DE VALORES 
ANALISIS PARA LA DEPURACION DE  CUENTAS CON SALDOS ACOMULADOS CON SALDOS ANTERIORES ELABORAR REPORTE FINANCIEROS Y ANALISIS CORRESPONDIENTE 
ASISTENTE CONTABLE 
JEFE FINANCIERO Y DE PRESUPUESTO
</t>
  </si>
  <si>
    <t>CORPORACION SOCIO CULTURAL Y AFRODESCENDIENTE ATAOLE</t>
  </si>
  <si>
    <t>MUNICIPIO DE SIPI- CHOCO</t>
  </si>
  <si>
    <t>CONVENIO  NUMERO 006 DE 2013</t>
  </si>
  <si>
    <t>MEDIANTE OFICIO RECIBIDO EL DIA 17 DE DICIEMBRE DE 2014 A LAS 11:489:12 A.M SE REVISA PROPUESTA INICIAL Y SE ENCUENTRA LA FECHA RELACIONADA EN EL FOLIO 40 Y 41</t>
  </si>
  <si>
    <t>TERRE DES HOMMES</t>
  </si>
  <si>
    <t>CONVENIO 047 DE 2010</t>
  </si>
  <si>
    <t>206 A 208</t>
  </si>
  <si>
    <t>ASOCIACION AFODESCENDIENTE DE LA COSTA CARIBE</t>
  </si>
  <si>
    <t>CONVENIO NUMERO 001 DE 2002</t>
  </si>
  <si>
    <t>209 A 210</t>
  </si>
  <si>
    <t>MEDIANTE OFICIO RECIBIDO EL DIA 17 DE DICIEMBRE DE 2014 A LAS 11:489:12 A.M SE REVISA PROPUESTA INICIAL Y SE ENCUENTRA LA FECHA RELACIONADA EN EL FOLIO 209 A 210</t>
  </si>
  <si>
    <t>SECRETARIA DE EDUCACION Y CULTURA</t>
  </si>
  <si>
    <t>CDI MODALIDAD INSTITUCIONAL</t>
  </si>
  <si>
    <t>SUBSANAR APORTANDO EL FORMATO NUMERO ONCE DEL FOLIO 198, ESPECIFICANDO LAS CARACTERISTICAS DEL INMUEBLE DE ACUERDO A LOS CUPOS OFERTADOS CON Y SIN ARRIENDO . IGUALMENTE SUBSANAR LO REFERIDO A LA MODALIDAD FAMILIAR</t>
  </si>
  <si>
    <t>COORDINADORA PEDAGOGICA</t>
  </si>
  <si>
    <t>1/182</t>
  </si>
  <si>
    <t>NIDYA ESPERANZA SANCHEZ PALACIO</t>
  </si>
  <si>
    <t>LICENCIADA EN EDUCACIONBASICA CON ENFASIS EN MATEMATICAS HUMANIDADES Y LENGUA CASTELLANA</t>
  </si>
  <si>
    <t>UNIVERSIDAD PEDAGOGICA Y TECNOLOGICA DE COLOMBIA</t>
  </si>
  <si>
    <t>COLEGIO DE PUERTO LEGUIZAMO PUTUMAYO, BASE NAVAL FUERZAS MILITARES</t>
  </si>
  <si>
    <t>15/01/2013 A 31/12/2013</t>
  </si>
  <si>
    <t>PLANEACION , ORGANIZACIÓN Y APLICACIÓN DE ACTIVIADES CON LOS NIÑOS</t>
  </si>
  <si>
    <t>MEDIANTE OFICIO RECIBIDO EL DIA 17 DE DICIEMBRE DE 2014 A LAS 11:489:12 A.M SI CUMPLE</t>
  </si>
  <si>
    <t>COLEGIO PEDAGOGICO LOS ALAMOS
EXTRAS PERSONAL TEMPORAL</t>
  </si>
  <si>
    <t>02/03/2010 A 03/03/2012
28/06/2012 A 20/11/2012</t>
  </si>
  <si>
    <t>COORDINADORA EN PRIMERA INFANCIA</t>
  </si>
  <si>
    <t>VERONICA MARIA CASTILLO DAZA</t>
  </si>
  <si>
    <t>UNIVERSIDAD DEL SINU</t>
  </si>
  <si>
    <t>FUNDACION GRANITOS DE PAZ</t>
  </si>
  <si>
    <t>25/01/2010 AL 25/02/2013</t>
  </si>
  <si>
    <t>SERVICIOS INTEGRALES A LA PRIMERA INFANCIA</t>
  </si>
  <si>
    <t>CENTRO DE RECUPERACION NUTRICIONAL DE LA UNIVERSIDAD DEL SINU
HOGAR INFANTIL COMUNITARIO LOS LUCEROS</t>
  </si>
  <si>
    <t>04/03/2013 A 30/12/2013
03/02/2014 A 12/12/02014</t>
  </si>
  <si>
    <t>PSICOLOGA EN PRIMERA INFANCIA
PSICOLOGA CMUNITARIA EN PRIMERA INFANCIA</t>
  </si>
  <si>
    <t>MERY LAURA BOLAÑOS ESCOBAR</t>
  </si>
  <si>
    <t>TRABAJDORA SOCIAL</t>
  </si>
  <si>
    <t>UNIVERSIDA DE CARTAGENA</t>
  </si>
  <si>
    <t>CENTRO DE APRENDIZAJE CONVENIO CON LA UNIVERSIDAD DE CARTAGENA EN PRACTICAS</t>
  </si>
  <si>
    <t>07/2011 AL 15/07/2012</t>
  </si>
  <si>
    <t>PRACTICAS</t>
  </si>
  <si>
    <t>ASOCIACION NIÑOS DE PAPEL</t>
  </si>
  <si>
    <t>22/09/2014 A 23/11/2014</t>
  </si>
  <si>
    <t>LUZ MEIDY PATIÑO ESCUDERO</t>
  </si>
  <si>
    <t>UNIVERSIDAD DE CALDAS</t>
  </si>
  <si>
    <t>CORPORACION ALBERTO ARANGO RESTREPO</t>
  </si>
  <si>
    <t>08/2011 A 07/2012
07/2012 A 12/2012</t>
  </si>
  <si>
    <t>INCLUSION EDUACTIVA, PARD NNA DE PRIMERA INFANCIA</t>
  </si>
  <si>
    <t>FUNDACION FESCO</t>
  </si>
  <si>
    <t>22/04/2013 A 04/04/2014</t>
  </si>
  <si>
    <t>SEGUIMIENTO Y CONTROL HS DE ICBF NNA DE PRIMERA INFANCIA</t>
  </si>
  <si>
    <t>NO CUMPLE YA QUE LA EXPERIENCIA ADICIONAL NO ES SUBSANABLE</t>
  </si>
  <si>
    <t>1/184</t>
  </si>
  <si>
    <t>ORLANDO JAVIER COLINA MARTINEZ</t>
  </si>
  <si>
    <t>UNIVERSIDAD ANTONIO NARIÑO</t>
  </si>
  <si>
    <t xml:space="preserve">FUNDACION RENACER </t>
  </si>
  <si>
    <t>2/5/2005 A 16/11/2007</t>
  </si>
  <si>
    <t>EDUCADOR DE CALLE EN PROGRAMS PARA NIÑOS Y NIÑAS VICTIMA DE EXPLOTACION, MODALIDAD EXTERNADO.</t>
  </si>
  <si>
    <t xml:space="preserve">  ESTE PROFESIONAL NO SE PUEDE SUBSANAR POR QUE ES ADICIONAL  Y  EL  PROFESIONAL SE POSTULO PARA DOS DEPARTAMENTOS SUCRE Y BOLIVAR  PARA SUCRE A LA CORPORACION SOCIO CULTURAL DE AFRODECENDIENTE ATAOLE COMO ADICIONAL  Y PARA BOLIVAR  PARA CORPORACION PARA EL DESARROLLO SOCIAL - CORDESO COMO HABILANTES  SE TENDRA EN CUENTA LA PROPUESTA  POR ORDEN DE RADICADO SE LE ASIGNA A LA  REGIONAL BOLIVAR RADICADO 01/12/14 HORA 14:32 PM COORPORACION PARA EL DESARROLLO SOCIAL CORPODESO Y LA LA CORPORACION SOCIO CULTURAL DE AFRODECENDIENTE ATAOLE RADICO EL 03/12/2014 A LAS 10.11:58 AM</t>
  </si>
  <si>
    <t>ASOCIACION CENTROS DE FORMACION FUTUROS VALORES CARTAGENA DE INDIAS</t>
  </si>
  <si>
    <t>16/11/2007 A 25/10/2009</t>
  </si>
  <si>
    <t>PROTECT CONTRA EL ABUSO SEXUAL IFANTIL.</t>
  </si>
  <si>
    <t>3/03/2011 A 31/01/2013</t>
  </si>
  <si>
    <t>NIÑOS DE PAPEL</t>
  </si>
  <si>
    <t>11/06/2013 A 23/11/2014</t>
  </si>
  <si>
    <t>PLANEAR, DISEÑAR, EJECUTAR INTERVENCION PSICOLOGICA DE NIÑOS, NIÑAS Y ADOLESCENTES. DISEÑAR PROGRAMAS DE CAPACITACION; REALIZAR DIAGNOSTICO, BRINDAR PSICOTERPIA, OFRECER CONSEJERIA A LA FAMILIA.</t>
  </si>
  <si>
    <t>FUNDACION COLOMBIANOS SOLIDARIOS</t>
  </si>
  <si>
    <t>02/04/2012 A 30/05/2012</t>
  </si>
  <si>
    <t>ORIENTADOR EMPLEABILIDAD</t>
  </si>
  <si>
    <t>MARIA BEATRIZ SALAS CASSERES</t>
  </si>
  <si>
    <t>LICENCIADA EN EDUCACION BASICA CON ENFASIS EN CIENCIAS SOCIALES</t>
  </si>
  <si>
    <t xml:space="preserve">FUNDACION PROCIENCIAS </t>
  </si>
  <si>
    <t>11/09/2012 A 1/12/2014</t>
  </si>
  <si>
    <t>COORDINADOR EDUACTIVO DEL POGRAMA DE FAMILIAS CON BIENESTAR</t>
  </si>
  <si>
    <t>CENTRO EDUCATIVO MARIA EUGENIA VELANDIA</t>
  </si>
  <si>
    <t>TRANSFORMEMOS</t>
  </si>
  <si>
    <t>10/03/2010 A 1/09/2011</t>
  </si>
  <si>
    <t>DOCENTE TRANSFORMADOR EN BASICAS SECUNDARIAS DEL SISTEMA INTERACTIVO</t>
  </si>
  <si>
    <t>WALTER SIMARRA NAVARRO</t>
  </si>
  <si>
    <t>FUNDACION POLITECNICO GRAN COLOMBIANO</t>
  </si>
  <si>
    <t>EL PROFESIONAL QUEDA HABILITADO COMO FINANCIERO ADICIONAL  EN ATALOE</t>
  </si>
  <si>
    <t>FUNDACION BIENESTAR COMUNITARIO "FUNBICO"</t>
  </si>
  <si>
    <t>INSTITUTO PEDAGOGICO SAN NICOLAS</t>
  </si>
  <si>
    <t>CONVENIO FPI 23197</t>
  </si>
  <si>
    <t>9 Y 10</t>
  </si>
  <si>
    <t>MUNICIPIO DE SAN PELAYO SECRETARIA ADMINISTRATIVA</t>
  </si>
  <si>
    <t>CONVENIO DE COOPERACION 001</t>
  </si>
  <si>
    <t>11 Y 12</t>
  </si>
  <si>
    <t>TRASLAPO</t>
  </si>
  <si>
    <t>CONTRATOS</t>
  </si>
  <si>
    <t>13 Y 14</t>
  </si>
  <si>
    <t>2069</t>
  </si>
  <si>
    <t>CENTRO DE DESARROLLO INFANTIL EN MEDIO FAMILIAR</t>
  </si>
  <si>
    <t>MUNICIPIO DE MAJAGUAL Y MUNICIPIO DE GUARANDA</t>
  </si>
  <si>
    <t>COORDINADOR PARA MEDIO FAMILIAR</t>
  </si>
  <si>
    <t>KARIME ROSALIA OVIEDO BAUTE</t>
  </si>
  <si>
    <t>LICENCIADA EN EDUCACION INFORMATICA EDUCATIVA Y MEDIOS AUDIOVISUALES</t>
  </si>
  <si>
    <t>UNIVERSIDAD DE CORDOBA</t>
  </si>
  <si>
    <t>CENTRO EDUCATIVO COMUNAL FRANCISCO DE PAULA SANTANDER                    EFICACIA S.A                   CLINICA MONTERIA       AFFINITY NETWOORK S.A
INSTITUTO PEDAGOGICO SAN NICOLAS</t>
  </si>
  <si>
    <t>01/02/2008 AL 30/11/2008 01/12/2004 AL 04/12/2006 01/12/2006 AL 31/12/2007  04/06/2009 AL 08/08/2009
26/04/2010 A 16/12/2010 Y 25/04/2012 A 15/12/2012 Y DEL 20/03/2013 A 28/06/2013</t>
  </si>
  <si>
    <t>JOSE LUIS ESQUIVIA RESTREPO</t>
  </si>
  <si>
    <t>UNIVERSIDAD AUTONOMA DEL CARIBE</t>
  </si>
  <si>
    <t xml:space="preserve">BAME Y BARU                 INSTITUTO TECNOLOGICO SAN AGUSTIN                           SISTEM CENTER            DISTRIBUIDORA COSTANORTE LTDA     POLITECNICO CENTRAL                          ORDEN DE TRABAJO DE SENA NUMERO 71615 099 0375 Y 689         CAMARA DE COMERCIO DE MONTERIA
NSTITUTO PEDAGOGICO SAN NICOLAS         </t>
  </si>
  <si>
    <t>10/02/2009             08/08/2009 AL 15/12/2009 ABRIL 2005 A ABRIL 2006 Y SEPTIEMBRE 2008                 01/01/1999 AL 30/09/2000    SEMESTRE A DEL    2006 AL  SEMESTRE A DEL 2007 Y DEL 01//01!999 AL 30/11/2000
26/04/2010 A 16/12/2010 Y 25/04/2012 A 15/12/2012 Y DEL 20/03/2013 A 28/06/2013</t>
  </si>
  <si>
    <t>CRISTINA ISABEL OTERO BALLESTERO</t>
  </si>
  <si>
    <t>LICENCIADO EN PEDAGOGIA REEDUCATIVA</t>
  </si>
  <si>
    <t xml:space="preserve">NSTITUTO PEDAGOGICO SAN NICOLAS         </t>
  </si>
  <si>
    <t>26/04/2010 A 16/12/2010 Y 25/04/2012 A 15/12/2012 Y DEL 20/03/2013 A 28/06/2013</t>
  </si>
  <si>
    <t>1/476</t>
  </si>
  <si>
    <t>MARIANA SOFIA MANJARREZ HERNANDEZ</t>
  </si>
  <si>
    <t>LICENCIADA EN EDUCACION BASICA, CON ENFASIS EN HYMANIDADES Y LENGUA CASTELLANA</t>
  </si>
  <si>
    <t>INSTITUTO PEDAGOGICO SAN NICOLAS              CENTRO EDUCATIVO MUNDO DE LOS NIÑOS</t>
  </si>
  <si>
    <t>23/04/2013 AL 28/07/2013 Y DEL 28/06/2012 AL 06/09/2012 Y DEL 24/09/2012 AL 15/12/2012 20/01/2011 AL 24/11/2011  25/01/2010 AL 19/11/2010</t>
  </si>
  <si>
    <t>SANDY PATRICIA HERNANDEZ ARIAS</t>
  </si>
  <si>
    <t>LICENCIADA EN EDUCACION BASICA CON ENFASIS ENTECNOLOGIA INFORMATICA</t>
  </si>
  <si>
    <t>COLEGIO DIOCESANO JUAN PABLO II                 ASOCIACIACION PARA EL DESARROLLO INTEGRAL DE LA FAMILIA FUDEINFA         GIMNASIO CORDILLERAS                 INSTITUTO PESTALOZZI</t>
  </si>
  <si>
    <t>29/07/2008 A 03/09/2014   01/01/2007 A MAYO DE 2007                                 FEBRERO 2000 A NOVIEMBRE 2003         ENERO 1999 A DICMEBRE DE 1999</t>
  </si>
  <si>
    <t>CAPITOLINO MARTINEZ ROMERO</t>
  </si>
  <si>
    <t>ARLEDIS ISABEL CRUZ MORALES</t>
  </si>
  <si>
    <t xml:space="preserve">CORPORACION PARA EL DESARROLLO SOCIAL COMUNITARIO
NSTITUTO PEDAGOGICO SAN NICOLAS       
</t>
  </si>
  <si>
    <t>28/06/2011 AL 28/11/2011
26/04/2010 A 16/12/2010 Y 25/04/2012 A 15/12/2012 Y DEL 20/03/2013 A 28/06/2013</t>
  </si>
  <si>
    <t>CLAUDIA RAQUEL SALAS MACIA</t>
  </si>
  <si>
    <t>E.S.E CAMU PUEBLO NUEVO</t>
  </si>
  <si>
    <t>171 DE 2010</t>
  </si>
  <si>
    <t>03/08/210</t>
  </si>
  <si>
    <t>20 Y 21</t>
  </si>
  <si>
    <t>E.S.E CAMU DEL PRADO DE CERETE CORDOBA</t>
  </si>
  <si>
    <t>PRESTACION DE SERVICIOS IFA 045 DE 2010</t>
  </si>
  <si>
    <t>22 Y 23</t>
  </si>
  <si>
    <t>SECRETARIA ADMINISTRATIVA DEL MUNICIPIO DE SAN PELAYO</t>
  </si>
  <si>
    <t>CONVENIO DE COOPERACION N 001</t>
  </si>
  <si>
    <t>24 Y 25</t>
  </si>
  <si>
    <t>MUNICIPIO DE TUCHIN SECRETARIA DE EDUCACION</t>
  </si>
  <si>
    <t>CONVENIO DE COOPERACION N 08 DE 2011</t>
  </si>
  <si>
    <t>26 AL 28</t>
  </si>
  <si>
    <t>NO SE TIENE EN CUENTA  LA EXPERIIENCIA POR NO CUMPLIR CON EL OBJETO DE LOS PLIEGOS DE CONDICION</t>
  </si>
  <si>
    <t>AUGUSTO MEDARDOGONZALEZ RODRIGUEZ</t>
  </si>
  <si>
    <t>LICENCIADO EN EDUCACION BASICA CON ENFASIS EN EDUCACION FISICA, RECREACION Y DEPORTE</t>
  </si>
  <si>
    <t>NO APORTA</t>
  </si>
  <si>
    <t>NO SE EVIDENCIA CARTA DE COMPROMISO NO APORTA EXPERIENCIA LABORAL</t>
  </si>
  <si>
    <t>BORIS JAVIER RUIZ ORTIZ</t>
  </si>
  <si>
    <t>LICENCIADO EN EDUCACION BASICA CON ENFASIS EN EDUCACION ARTISTICA Y MUSICA</t>
  </si>
  <si>
    <t>KATIA DE JESUS ALVAREZ DORIA</t>
  </si>
  <si>
    <t>LICENCIADA EN ADMINISTRACION EDUCATIVA
ESPECIALISTA EN RECREACION ECOLOGICA Y SOCIAL</t>
  </si>
  <si>
    <t>UNIVERSIDAD DE SAN BUENAVENTURA
FUNDACION UNIVERSITARIA LOS LIBERTADORES</t>
  </si>
  <si>
    <t>22/12/1989
20/04/2002</t>
  </si>
  <si>
    <t>SECRETARIA DE EDUCACION DEL MUNICIPIO DE PURISIMA</t>
  </si>
  <si>
    <t>26/05/1997 AL 02/08/2007</t>
  </si>
  <si>
    <t xml:space="preserve">NO SE EVIDENCIA CARTA DE COMPROMISO </t>
  </si>
  <si>
    <t>YESMY ROCIO PATERNINA ESCOBAR</t>
  </si>
  <si>
    <t>LICENCIADA EN EDUCACION BASICA CON ENFASIS EN CIENCIAS NATURLES Y EDUCACION AMBIENTAL</t>
  </si>
  <si>
    <t>EDUARDO MANUEL HERRERA BERTEL</t>
  </si>
  <si>
    <t xml:space="preserve">UNION TEMPORAL SEMILLAS DE AMOR </t>
  </si>
  <si>
    <t>CORPORACION MULTIACTIVA  PARA LA INVERSION SOCIAL EN LA REPUBLICA DE COLOMBIA- COMUINSO</t>
  </si>
  <si>
    <t xml:space="preserve">SEMILLAS PARA SUCRE </t>
  </si>
  <si>
    <t>FUNDACION SEMILLAS PARA SUCRE</t>
  </si>
  <si>
    <t>13.06</t>
  </si>
  <si>
    <t>NO SE VALIDAN POR TRASLAPOS DE AGOSTO DEL 2013 A SEPTIEMBRE DEL 2014</t>
  </si>
  <si>
    <t>COMUINSO</t>
  </si>
  <si>
    <t>20.91</t>
  </si>
  <si>
    <t>1475</t>
  </si>
  <si>
    <t>UNION TEMPORAL SEMILLAS DE AMOR 2</t>
  </si>
  <si>
    <t>SINCELEJO</t>
  </si>
  <si>
    <t>COORDINADOR PARA CDI INSTITUCIONAL</t>
  </si>
  <si>
    <t>ANADIS AGUDELO GRACIA</t>
  </si>
  <si>
    <t>LICENCIADA EN ETNOEDUCACION</t>
  </si>
  <si>
    <t xml:space="preserve">UNIVERSIDAD DE LA GUAJIRA </t>
  </si>
  <si>
    <t xml:space="preserve">FUNDACION SEMILLAS DE SUCRE </t>
  </si>
  <si>
    <t>02/02/2010 A 30/11/2010</t>
  </si>
  <si>
    <t xml:space="preserve">AUXILIAR PEDAGOGICO </t>
  </si>
  <si>
    <t xml:space="preserve">SUBSANADO OPORTO LA EXPERIENCIA REQUERIDA PARA EL CARGO </t>
  </si>
  <si>
    <t xml:space="preserve">FIDC </t>
  </si>
  <si>
    <t>22/05/2012 A 15/12/2012</t>
  </si>
  <si>
    <t xml:space="preserve">DOCENTE TUTOR </t>
  </si>
  <si>
    <t>2/02/2010 AL 30/11/2011</t>
  </si>
  <si>
    <t xml:space="preserve">CUMPLE </t>
  </si>
  <si>
    <t>1/157</t>
  </si>
  <si>
    <t>YOMEIDYS ESTER MARTINEZ RIVERA</t>
  </si>
  <si>
    <t>LICENCIADA EN EDDUCACION BASICA CON ENFASIS EN INFORMATICA</t>
  </si>
  <si>
    <t>CENTRO EDUCATIVO MIS PRIMERAS ILUSIONES</t>
  </si>
  <si>
    <t xml:space="preserve">01/01/2006 SIN FECHA DE TERMINACION </t>
  </si>
  <si>
    <t xml:space="preserve">FUSOCOM </t>
  </si>
  <si>
    <t>2/02/2008 AL 30/11/2010</t>
  </si>
  <si>
    <t xml:space="preserve"> PSICOSOCIAL </t>
  </si>
  <si>
    <t xml:space="preserve">ELIS YOHANA  MACEA RUIZ </t>
  </si>
  <si>
    <t xml:space="preserve">AGENCIA  COLOMBIANA PARA LA PROSPERIDAD SOCIAL </t>
  </si>
  <si>
    <t>10/01/2013 A 05/12/2013</t>
  </si>
  <si>
    <t>SUBSANO</t>
  </si>
  <si>
    <t>LA PROFESIONAL SE PRESENTA  PARA DOS PROPUESTAS PARA EL DEPARTAMENTO DE SUCRE  PARA UNION TEMPORAL UNIDOS POR LA NIÑEZ DE SAN ONOFRE Y PARA LA UNION TEMPORAL SEMILLAS DE AMOR 2 AMBAS COMO HABILITANTES  SE TENDRA EN CUENTA  LA PROPUESTA EL ORDEN DE RADICADO Y FUE ASIGNADA  A LA UNION TEMPORAL SEMILLAS DE AMOR  RADICADA EL 03 DE DICIEMBRE DE 2014 A LAS 10:28:58 AM Y LA UNION TEMPORAL UNIDOS POR LA NIÑEZ DE SAN ONOFRE RADICO EL DIA 03 DE DICIEMBRE DE 2014  A LAS 15:46:14 PM</t>
  </si>
  <si>
    <t xml:space="preserve"> PSICOSOCIAL</t>
  </si>
  <si>
    <t>ELSA ISABEL VERBEL HERNANDEZ</t>
  </si>
  <si>
    <t>COOPERATIVA DE TRABAJO ASICIADO COLFUTURO Y OTROS</t>
  </si>
  <si>
    <t>18/06/2014 A 17/09/2014 Y 27/06/2012 A 15/02/2013</t>
  </si>
  <si>
    <t>169 Y 170</t>
  </si>
  <si>
    <t>539</t>
  </si>
  <si>
    <t>COORDINADOR GENERAL CDI</t>
  </si>
  <si>
    <t>1/357</t>
  </si>
  <si>
    <t>OSCAR DAVID TAPIA ROMERO</t>
  </si>
  <si>
    <t>LICENCIADO EN EDUCACION BASICA</t>
  </si>
  <si>
    <t>C&amp;M Y OTROS</t>
  </si>
  <si>
    <t>01/07/2012 A 31/12/2012 Y 21/02/2010 A 31/12/2010</t>
  </si>
  <si>
    <t>DINORA DEL CARMEN TAMARA CUELLO</t>
  </si>
  <si>
    <t>28/02/2011 AL 5/12/2013</t>
  </si>
  <si>
    <t>LIBARDO RAFAEL ANAYA MENDOZA</t>
  </si>
  <si>
    <t>UNISUCRE</t>
  </si>
  <si>
    <t>FUNDACION CAMINEMOS JUNTOS Y OTROS</t>
  </si>
  <si>
    <t>07/01/2013 A 31/07/2013 Y 01/04/2010</t>
  </si>
  <si>
    <t>FUNDACION PLENITUD LOS PALMITOS</t>
  </si>
  <si>
    <t>SE ENCONTRO QUE  EN EL FOLIO 62 , CERTIFICACION EXPEDIDA POR EL ICBF PRESENTO INCONSISTENCIA EN EL NUMERO DEL CONTRATO, SOLICITANDO AL GRUPO JURIDICO CORREGIR LA CERTIFICACION.</t>
  </si>
  <si>
    <t xml:space="preserve">CENTRO DE DESARROLLO INFANTIL LOS ANGELITOS </t>
  </si>
  <si>
    <t xml:space="preserve">INSTITUCIONAL </t>
  </si>
  <si>
    <t xml:space="preserve">CALLE 7 Nº 12-14 </t>
  </si>
  <si>
    <t xml:space="preserve">SUBSANADO </t>
  </si>
  <si>
    <t>C00RDINADOR CDI INSTITUCIONAL</t>
  </si>
  <si>
    <t>SIOMARA GILMA GOMEZ DOMINGUEZ</t>
  </si>
  <si>
    <t>INSTITUCION EDUCATIVA LOS PALMITOS</t>
  </si>
  <si>
    <t>2044
HASTA 2007</t>
  </si>
  <si>
    <t>ASOCIACION DE PROFESIONALES PARA EL DESARROLLO INTEGRAL DE LA FAMILIA</t>
  </si>
  <si>
    <t>28/03/2007
31/12/2007</t>
  </si>
  <si>
    <t>LICEO SHALOM</t>
  </si>
  <si>
    <t>05/02/2008
HASTA 2008</t>
  </si>
  <si>
    <t xml:space="preserve">INSTITUTO EDUCATIVO RENACER </t>
  </si>
  <si>
    <t>2009
2011
2012 - 2013</t>
  </si>
  <si>
    <t>FUNDACION PLENITUD</t>
  </si>
  <si>
    <t>02/09/2013
HASTA LA FECHA</t>
  </si>
  <si>
    <t>PROFESIONAL DE APOYO PSICOSOCIAL CDI INSTITUCIONAL</t>
  </si>
  <si>
    <t>CAROLAY SOFIA HERNANDEZ PEREZ</t>
  </si>
  <si>
    <t>03/01/2011 - 16/12/2011</t>
  </si>
  <si>
    <t>02/09/2013 - HASTA LA FECHA</t>
  </si>
  <si>
    <t>FUNDACION PARA EL DESARROLLO INTEGRAL DE COLOMBIA</t>
  </si>
  <si>
    <t>26/06/2012
14/12/2012</t>
  </si>
  <si>
    <t>FUNDACION PARA EL FORTALECIMIENTO INTEGRAL DE LAS ENTIDADES</t>
  </si>
  <si>
    <t>3 MESES /2013</t>
  </si>
  <si>
    <t>ADOLFO JOSE GARCIA SIERRA</t>
  </si>
  <si>
    <t>LICENCIADA EN EDUCACION BASICA CON ENFASIS EN EDUCACION FISICA RECREACION Y DEPORTE</t>
  </si>
  <si>
    <t>ELECTRODATA LTDA</t>
  </si>
  <si>
    <t>11/12/1996 - 30/04/1997</t>
  </si>
  <si>
    <t>SUBSANAR APORTANDO PARA LA MODALIDAD CDI MEDIO FAMILIAR  HOJA DE VIDA DE UN SEGUNDO COORDINADOR, SEGÚN LO REQUERIDO EN LOS PLIEGOS
FOLIOS 128 - 146</t>
  </si>
  <si>
    <t xml:space="preserve">22/02/2010 - 25/10/2010 </t>
  </si>
  <si>
    <t xml:space="preserve">20/08/2013 - 20/09/2013 </t>
  </si>
  <si>
    <t>1/324</t>
  </si>
  <si>
    <t>ROSA CRISTINA JARAVA MEZA</t>
  </si>
  <si>
    <t>PARROQUI SAMPEDRO CLAVEL</t>
  </si>
  <si>
    <t xml:space="preserve">SIN FECHA </t>
  </si>
  <si>
    <t xml:space="preserve">SECRETARIA DE EDUCACION DEPARTAMENTAL </t>
  </si>
  <si>
    <t>20/02/2006 AL 09/05/2006</t>
  </si>
  <si>
    <t xml:space="preserve">SECRETERIA DE EDUCACION Y CULTURA </t>
  </si>
  <si>
    <t>1//03/2000 AL 31/05/2000</t>
  </si>
  <si>
    <t>01/07/2000 AL 30/11/2000</t>
  </si>
  <si>
    <t>02/02/2001 A 30/05/2001</t>
  </si>
  <si>
    <t>01/01/2002 AL 31/01/2002</t>
  </si>
  <si>
    <t>01/02/2002 AL 30/11/2002</t>
  </si>
  <si>
    <t xml:space="preserve">INSTITUCION EDUCATIVA MANUELA BELTRAN </t>
  </si>
  <si>
    <t>01/04/2008 AL 14/05/2008</t>
  </si>
  <si>
    <t xml:space="preserve">MINISTERIO DE EDUCACION LOS PALMITOS </t>
  </si>
  <si>
    <t xml:space="preserve">02/04/2008 AL 18/07/2008 </t>
  </si>
  <si>
    <t xml:space="preserve">ALCALDIA MUNICIPAL </t>
  </si>
  <si>
    <t>14/01/2009 AL 04/10/2010</t>
  </si>
  <si>
    <t xml:space="preserve">BELKIS DAZA FARAK </t>
  </si>
  <si>
    <t>CENTRO EDUCATIVO CARITAS FELICES</t>
  </si>
  <si>
    <t>02/2006 - 12/2008</t>
  </si>
  <si>
    <t>FOLIOS 182 - 197</t>
  </si>
  <si>
    <t xml:space="preserve">ACCION SOCIAL UNIDAD TERRITORIAL SUCRE </t>
  </si>
  <si>
    <t>01/03/2007 - 28/11/2007</t>
  </si>
  <si>
    <t>EUCARIS VIDEZ ALVAREZ</t>
  </si>
  <si>
    <t>CLINICA CAMINO A LA VIRTUD</t>
  </si>
  <si>
    <t>08/2009 - 29//11/2009</t>
  </si>
  <si>
    <t>CORPORACION SEMILLAS DE VIDA</t>
  </si>
  <si>
    <t>25/09/2006 - 25/09/2008</t>
  </si>
  <si>
    <t>FUNDACION CASA DE LA MUJER</t>
  </si>
  <si>
    <t>09/2003 - 09/2006</t>
  </si>
  <si>
    <t>COMISARIA DE FAMILIA LOS PALMITOS</t>
  </si>
  <si>
    <t>2012 - 10 MESES
2012 - 6 MESES
2013 6 MESES - 2014 - 5 MESES</t>
  </si>
  <si>
    <t xml:space="preserve">ROSA MILENA TOVAR MEZA </t>
  </si>
  <si>
    <t>13/012/2013</t>
  </si>
  <si>
    <t xml:space="preserve">ASOCIACION COMUNITARIA SEMBRANDO ARMONIA RECOGIENDO PAZ </t>
  </si>
  <si>
    <t>01/06/2011 AL 29/11/2013</t>
  </si>
  <si>
    <t xml:space="preserve">INSTITUCION EDUCATIVA GABRIEL GARCIA MARQUEZ DE COROZAL </t>
  </si>
  <si>
    <t xml:space="preserve">196 HORAS </t>
  </si>
  <si>
    <t>1/174</t>
  </si>
  <si>
    <t>YESICA PAOLA TOVAR MERCADO</t>
  </si>
  <si>
    <t xml:space="preserve">ALCALDIA MUNICIPAL COMISARIA DE FAMILIA LOS PALMITOS  </t>
  </si>
  <si>
    <t xml:space="preserve">02/2013 A 12/2013 </t>
  </si>
  <si>
    <t xml:space="preserve">JUNTA DE ACCION COMUNAL EL COLEY LOS PALMITOS </t>
  </si>
  <si>
    <t>01/02/2013 AL 06/05/2014</t>
  </si>
  <si>
    <t>SE ENCONTRO QUE  EN EL FOLIO 225, CERTIFICACION EXPEDIDA POR EL ICBF PRESENTO INCONSISTENCIA EN EL NUMERO DEL CONTRATO, SOLICITANDO AL GRUPO JURIDICO CORREGIR LA CERTIFICACION</t>
  </si>
  <si>
    <t>SE ENCONTRO QUE  EN EL FOLIO 227, CERTIFICACION EXPEDIDA POR EL ICBF PRESENTO INCONSISTENCIA EN EL NUMERO DEL CONTRATO, SOLICITANDO AL GRUPO JURIDICO CORREGIR LA CERTIFICACION</t>
  </si>
  <si>
    <t>COORDINADOR GENERAL DEL PROYECTO POR CADA MIL CUPOS OFERTADOS O FRACIÓN INFERIOR CDI MODALIDAD INSTITUCIONAL</t>
  </si>
  <si>
    <t>1/820</t>
  </si>
  <si>
    <t>IBIS ELENA VIDEZ GARCIA</t>
  </si>
  <si>
    <t>ALCALDIA MUNICIPAL DE LOS PALMITOS- COMISARIA DE FAMILIA</t>
  </si>
  <si>
    <t>08/03/2012 31/12/2012
24/02/2013 31/07/2013
15/08/2013 31/12/2013
24/01/2014 30/06/2014
01/09/2014 20/11/2014</t>
  </si>
  <si>
    <t>PSICOLOGA COMISARIA DE FAMILIA, EMITIENDO CONCEPTOS PSICOLOGICOS DE NIÑOS Y NIÑS Y ADOLESCENTES PARA RESTABLECIMIENTO DE DERECHO, ARTICULACION EN RED CON INSTITUCIONES GUBERNAMENTALES DEL MUNICIPIO..</t>
  </si>
  <si>
    <t>PROFESIONAL DE APOYO PEDAGOGICO CDI MEDIO FAMILIAR</t>
  </si>
  <si>
    <t>YOMARA MILENA GOMEZ BARBOZA</t>
  </si>
  <si>
    <t>LICENCIADA EN EDUCACION INFALTIL CON ENFASIS EN TECNOLOGIA E INFORMATICA</t>
  </si>
  <si>
    <t>INSTITUCION EDUCATIVA RENACER</t>
  </si>
  <si>
    <t>1999-2002</t>
  </si>
  <si>
    <t>LICEO VICENTE CAVIEDES</t>
  </si>
  <si>
    <t>05/02/2010
15/12/2010</t>
  </si>
  <si>
    <t>08/02/2011
12/12/2011</t>
  </si>
  <si>
    <t>02/2005
10/12/2007</t>
  </si>
  <si>
    <t>ARNEL DAVID MONTERROZA PEREZ</t>
  </si>
  <si>
    <t>TECNICO PROFESIONAL EN PROCESOS EMPRESARIALES</t>
  </si>
  <si>
    <t>IAFIC</t>
  </si>
  <si>
    <t>SUPERTIENDA FRAGO</t>
  </si>
  <si>
    <t>02/02/2012
30/05/2014</t>
  </si>
  <si>
    <t>NO SE HABILITA EL PROFESIONAL PARA LA PROPUESTA N° 26 YA QUE FUE HABILITADA PARA LA PROPUESTA N° 38 DONDE SE POSTULO COMO HABILITANTE</t>
  </si>
  <si>
    <t>FUNDACION PROSOCIAL</t>
  </si>
  <si>
    <t>Grupo a la que se presenta</t>
  </si>
  <si>
    <t xml:space="preserve">FUNDACION PROSOCIAL </t>
  </si>
  <si>
    <t xml:space="preserve">INSTITUTO COLOMBIANO DE BIENESTAR FAMILIAR ICBF </t>
  </si>
  <si>
    <t>BRINDAR ATENCION A LA PRIMERA INFANCIA , NIÑOS NIÑAS MENORES DE CINCO AÑOS DE EDAD, DE FAMILIAS EN SITUACION DE VULNERABILIDAD ECONOMICA, SOCIAL, CULTURAL, NUTRICIONAL Y PSICOAFECTIVA, A TRAVES DE LOS HOGARES COMUNITARIOS DE BIENESTAR MODALIDAD 0-5 AÑOS, EN LAS  SIGUIENTES FORMAS DE ATENCION: FAMILIARES, MULTIPLES, GRUPALES Y EN LA MODALIDAD FAMI, APOYAR  A LAS FAMILIAS EL EN DESARROLLO MUJERES GESTANTES, MADRES LACTANTES Y NIÑOS Y NIÑAS MENORES DE 2 AÑOS QUE SE ENCUENTRAN EN VULNERABILIDAD.</t>
  </si>
  <si>
    <t>69 Y 70</t>
  </si>
  <si>
    <t>BRINDAR ATENCION A LA PRIMERA INFANCIA , NIÑOS NIÑAS MENORES DE CINCO AÑOS DE EDAD, DE FAMILIAS EN SITUACION DE VULNERABILIDAD ECONOMICA, SOCIAL, CULTURAL, NUTRICIONAL Y PSICOAFECTIVA, A TRAVES DE LOS HOGARES COMUNITARIOS DE BIENESTAR MODALIDAD 0-5 AÑOS, EN LAS  SIGUIENTES FORMAS DE ATENCION: FAMILIARES, MULTIPLES, GRUPALES Y EN LA MODALIDAD FAMI, APOYAR  A LAS FAMILIAS EL EN DESARROLLO MUJERES GESTANTES, MADRES LACTANTES Y NIÑOS Y NIÑAS MENORES DE 2 AÑOS QUE SE ENCUENTRAN EN VULNERABILIDAD PSICOAFECTIVA, NUTRICIONAL, ECONOMICA Y SOCIAL.</t>
  </si>
  <si>
    <t>71 Y 72</t>
  </si>
  <si>
    <t>BRINDAR ATENCION A LA PRIMERA INFANCIA, NIÑOS, NIÑAS MENORES DE CINCO AÑOS  (5) AÑOS DE EDAD DE FAMILIAS EN SITUACION DE VULNERABILIDAD A TRAVES DE LOS HOGARES COMUNITARIOS DE BIENESTAR  EN LAS IGUIENTES FORMAS DE ATENCION: FAMILIARES, MULTIPLES, GRUPALES, JARDIN SOCIAL, EMPRESARIALES, EN LA MODALIDAD FAMI, DE CONFORMIDAD CON LOS LINEAMIENTOS, ESTANDARES Y DIRECTRICES QUE EL ICBG EXPIDA PARA LAS MISMAS.</t>
  </si>
  <si>
    <t>73 Y 74</t>
  </si>
  <si>
    <t>31</t>
  </si>
  <si>
    <t xml:space="preserve">CDI SIN  ARRIENDO </t>
  </si>
  <si>
    <t>CRA 40D 101 BARRIO EL TENDAL</t>
  </si>
  <si>
    <t xml:space="preserve">CORREGIMIENTO EL MAMON </t>
  </si>
  <si>
    <t xml:space="preserve">BARRIO LAS DELICIAS </t>
  </si>
  <si>
    <t>COORDINADOR</t>
  </si>
  <si>
    <t>TATIANA MILENA SIERRA ALVAREZ</t>
  </si>
  <si>
    <t xml:space="preserve">EMPRESA: INSTITUCION EDUCATIVA PEDAGOGICO VENECIA </t>
  </si>
  <si>
    <t>FECHA DE INICIO Y TERMINACIÓN: 01/02/2006 AL 30/11/2010</t>
  </si>
  <si>
    <t xml:space="preserve">FUNCIONES: DOCENTE BASICA PRIMARIA  </t>
  </si>
  <si>
    <t>NO APLICA PARA DESEMPEÑAR EL ROL DE COORDINADORA DEL CDI, PUESTO QUE NO CUMPLE CON EL MINIMO REQUERIDO DE EXPERIENCIA Y TIEMPO, COMO LO INDICA LA TABLA  PERFILES DE CARGOS PARA CDI.  ( SUBSANAR)</t>
  </si>
  <si>
    <t xml:space="preserve">EMPRESA: ESCUELA RURAL COINSTRUCCION MOQUEN  </t>
  </si>
  <si>
    <t>FECHA DE INICIO Y TERMINACIÓN: 02/02/2001AL 30/11/2001</t>
  </si>
  <si>
    <t xml:space="preserve">FUNCIONES: DOCENTE VOLUNTARIA </t>
  </si>
  <si>
    <t xml:space="preserve">EMPRESA: INSTITUCION EDUCATIVA SANTA ROSA DE LIMA </t>
  </si>
  <si>
    <t>FECHA DE INICIO Y TERMINACIÓN: 19/08/2006  AL 17/11/2006</t>
  </si>
  <si>
    <t xml:space="preserve">FUNCIONES: PRACTICAS INTEGRAL DOCENTE EN EL GRADO 4B </t>
  </si>
  <si>
    <t>INSTITUCION EDUCATIVA PEDAGOGICA VENECIA</t>
  </si>
  <si>
    <t xml:space="preserve">2006-2007   Y  2008-2010 </t>
  </si>
  <si>
    <t>DOCENTE Y JEFE DE AREA COORDINADORA DE PROYECTOS TRANSVERSALES NO CUMPLE EL PERFIL CARGO</t>
  </si>
  <si>
    <t xml:space="preserve">NATALI STELLA BERTEL OLIVERO </t>
  </si>
  <si>
    <t xml:space="preserve">LICENCIADA EN EDUCACION BASICA CON ENFASIS EN TECNOLOGIA E INFORMATICA </t>
  </si>
  <si>
    <t>EMPRESA: CENTRO EDUCATIVO PEPE GRILLO</t>
  </si>
  <si>
    <t>FECHA DE INICIO Y TERMINACIÓN: 02/02/2004 AL 30/ 11/2008</t>
  </si>
  <si>
    <t xml:space="preserve">FUNCIONES: DOCENTE  DE AULA DE LA PRIMERA INFANCIA GRADO PREJARDIN  Y JARDIN </t>
  </si>
  <si>
    <t>FECHA DE INICIO Y TERMINACIÓN: 02/02/2009 AL 30/ 11/2010</t>
  </si>
  <si>
    <t xml:space="preserve">FUNCIONES: DOCENTE  GRADO CERO TRANSICION </t>
  </si>
  <si>
    <t>FECHA DE INICIO Y TERMINACIÓN: 02/02/2011 AL 30/ 11/2012</t>
  </si>
  <si>
    <t xml:space="preserve">FUNCIONES: DOCENTE  BASICA PRIMARIA AREA TECNOLOGIA E INFORMATICA </t>
  </si>
  <si>
    <t>FECHA DE INICIO Y TERMINACIÓN: 02/02/2013 AL 30/ 11/2014</t>
  </si>
  <si>
    <t xml:space="preserve">FUNCIONES: COORDINADORA ACADEMICA Y DISCIPLINARIA </t>
  </si>
  <si>
    <t>1/90</t>
  </si>
  <si>
    <t xml:space="preserve">MARIELA ESTELA  GOMEZ ARRIETA </t>
  </si>
  <si>
    <t xml:space="preserve">LICENCIADA EN EDUCACION INFANTIL CON ENFASIS EN EDUCACION FISICA RECREACION Y DEPORTE </t>
  </si>
  <si>
    <t xml:space="preserve">EMPRESA: ASOCIACION DE PADRES DE FAMILIA HCB GALERAS SUCRE No 1 </t>
  </si>
  <si>
    <t>FECHA DE INICIO Y TERMINACIÓN:  MARZO DE1991 HASTA AGOSTO DE 1994</t>
  </si>
  <si>
    <t xml:space="preserve">FUNCIONES: MADRE COMUNITARIA FAMI </t>
  </si>
  <si>
    <t>SUBSANADO MARIELA ESTELA GOMEZ ARRIETA PRESENTO EXPERIENCIA EN ATENCION INTEGRAL A LA PRIMERA INFANCIA CUMPLIENDO CON ERL PERFIL PARA EL CARGO. DE ACUERDO AL NUMERO DE CUPOS CUMPLE  EN PROPORCION   PARA ATENCION DEL CDI INSTITUCIONAL  CON DOS COORDINADORAS  NO ES NECESARIO SUBSANAR  DOS CUMPLEN  EL PERFIL LA TERCERA NO ES NECESARIA.</t>
  </si>
  <si>
    <t xml:space="preserve">EMPRESA: BELLSTAR S.A </t>
  </si>
  <si>
    <t xml:space="preserve">FECHA DE INICIO Y TERMINACIÓN:  17/01/2000 </t>
  </si>
  <si>
    <t xml:space="preserve">FUNCIONES: TRABAJADORA INDEPENDIENTE PRODUCTOS DE BELLEZA  </t>
  </si>
  <si>
    <t xml:space="preserve">EMPRESA: GIMNASIO DEL SAN JORGE </t>
  </si>
  <si>
    <t xml:space="preserve">FECHA DE INICIO Y TERMINACIÓN:  06/04/2011 AL 02/03/2012 </t>
  </si>
  <si>
    <t xml:space="preserve">FUNCIONES: DOCENTE, ATENCION INTEGRAL A LA PRIMERA INFANCIA ENTORNO FAMILIAR  </t>
  </si>
  <si>
    <t xml:space="preserve">EMPRESA: HONORABLE CONCEJO MUNICIPAL DE GALERAS </t>
  </si>
  <si>
    <t>FECHA DE INICIO Y TERMINACIÓN:  02/01/2004 AL 31/12/2007</t>
  </si>
  <si>
    <t xml:space="preserve">FUNCIONES: CONCEJALA   </t>
  </si>
  <si>
    <t xml:space="preserve">EMPRESA: ALCALDIA MUNICIPIO DE GALERAS </t>
  </si>
  <si>
    <t>FECHA DE INICIO Y TERMINACIÓN JUNIO DE 1988 AL 29 DE FEBRERO DE 1989</t>
  </si>
  <si>
    <t xml:space="preserve">FUNCIONES:  JEFA DE PRESUPUESTO </t>
  </si>
  <si>
    <t>FECHA DE INICIO Y TERMINACIÓN 09/03/1989 AL 10/06/1990</t>
  </si>
  <si>
    <t xml:space="preserve">FUNCIONES:  AUXILIAR ADMINISTRATIVO  </t>
  </si>
  <si>
    <t>GIMNASIO DEL SAN JORGE</t>
  </si>
  <si>
    <t>01/02/2011 - 2/05/2012</t>
  </si>
  <si>
    <t>COORDINADORA Y DOCENTE DEL PAIPI</t>
  </si>
  <si>
    <t>TATIANA MARIA BANQUEZ GARCIA</t>
  </si>
  <si>
    <t xml:space="preserve">UNIVERSIDAD NACIONAL  ABIERTA  Y A DISTANCIA UNAD </t>
  </si>
  <si>
    <t xml:space="preserve">EMPRESA: ESTRAS S.A </t>
  </si>
  <si>
    <t xml:space="preserve">FECHA DE INICIO Y TERMINACION: 27/06/2012 </t>
  </si>
  <si>
    <t xml:space="preserve">FUNCIONES:  EDUCADOR FAMILIAR PARA EL EVENTO DE ADELANTAR PROCESOS FORMATIVOS CON LAS FAMILIAS BENEFICIARIAS DEL PROGRAMA </t>
  </si>
  <si>
    <t>SUBSANADO TATIANA BANQUET GARCIA  PRESENTO EXPERIENCIA    ACLARATORIA</t>
  </si>
  <si>
    <t>27/06/2012 A 15/02/2013</t>
  </si>
  <si>
    <t xml:space="preserve"> EDUCADOR FAMILIAR - CUMPLE EL PERFIL</t>
  </si>
  <si>
    <t>CONVENIO DE ASOCIACION ALCALDIA SINCELEJO</t>
  </si>
  <si>
    <t>14/02/2012 - 14/02/2012</t>
  </si>
  <si>
    <t>LA EXPERIENCIA APORTADA NO CUMPLE EL PERFIL</t>
  </si>
  <si>
    <t xml:space="preserve">EMPRESA:  CONVENIOS DE ASOCIACION  </t>
  </si>
  <si>
    <t xml:space="preserve">FECHA DE INICIO Y TERMINACION: </t>
  </si>
  <si>
    <t xml:space="preserve">FUNCIONES:  PRACTICAS LABORALES COMO PSICOLOGA EN LA CAMPAÑA CULTURAL CIUDADANA ACTITUD POSITIVA POR SINCELEJO </t>
  </si>
  <si>
    <t xml:space="preserve">EMPRESA:  FUNDACION TIERRA FIRME </t>
  </si>
  <si>
    <t>FECHA DE INICIO Y TERMINACION:  205 AL 2007</t>
  </si>
  <si>
    <t xml:space="preserve">FUNCIONES:  GESTORA SOCIAL Y CHARLAS DE APOYO AL NUCLEO FAMILIAR A MADRES COMUNITARIAS Y USUARIOS DE LOS PROGRAMAS DE HOGARES COMUNITARIOS </t>
  </si>
  <si>
    <t xml:space="preserve">ELDA MARIA MEZA SAN MARTIN </t>
  </si>
  <si>
    <t xml:space="preserve">EMPRESA:   EXTRAS S.A </t>
  </si>
  <si>
    <t>FECHA DE INICIO Y TERMINACION: 27/06/2012 AL 15/02/2013</t>
  </si>
  <si>
    <t xml:space="preserve">FUNCIONES:  EDUCADORA FAMILIAR PRSENTANDO SUS SERVICIOS PARA LA FUNDACION PLAN </t>
  </si>
  <si>
    <t xml:space="preserve">LA PROFESIONAL SE PRESENTO EN TRES PROPUESTAS PARA EL DEPARTAMENTO DE SUCRE LA  UNION TEMPORAL FUNDACION ENLACE CORPORACION EDUCATIVA COLEGIO GRAN COLOMBIA COMO ADICIONAL   EN LA FUNDACION PROSOCIAL Y UNION TEMPORAL FUNDACION ENLACE CORPORACION EDUCATIVA COLEGIO GRAN COLOMBIA  COMO HABILANTE, SE TENDRA EN CUENTA PARA LAS PROPUESTAS QUE APLICA COMO HABILITANTE Y POR ORDEN DE LLEGADA,  QUEDA ASIGNADA PARA LA PROPUETA N° 5 LA FUNDACION PROSOCIAL LA CUAL FUE RADICADA  EL 02 DE DICIEMBRE  A LAS 16:35:02 PM Y LA UNION TEMPORAL FUNDACION ENLACE CORPORACION EDUCATIVA COLEGIO GRAN COLOMBIA SE PRESENTO EL DIA EL 03 D EDICIEMBRE  A LAS 15:13:57PM </t>
  </si>
  <si>
    <t>EMPRESA:   INSTITUCION EDUCATIVA TECNICO INDUSTRIAL DE FLAMENCO</t>
  </si>
  <si>
    <t>FECHA DE INICIO Y TERMINACION: 01/02/2008 A 30/08/2008</t>
  </si>
  <si>
    <t xml:space="preserve">FUNCIONES:  PSICOORIENTADORA  </t>
  </si>
  <si>
    <t>SUBSANADO APORTO FECHA DE INICIO Y TERMINACION DEL CONTRATO</t>
  </si>
  <si>
    <t>EMPRESA:   EDITORIAL CIRCULOS AFECTIVOS  FILIAL DE LA FUNDACION INTERNACIONAL DE LA PEDAGOGIA CONCEPTUAL ALBERTO MERANI</t>
  </si>
  <si>
    <t>FECHA DE INICIO Y TERMINACION: FEBRERO 2011 HASTA EL 18 JUNIO DE 2011</t>
  </si>
  <si>
    <t xml:space="preserve">FUNCIONES:  FORMADORA AFECTIVA   </t>
  </si>
  <si>
    <t xml:space="preserve">EMPRESA:   SECRETARIA DE MARIA LA BAJA MUNICPIO DE MARIA LA BAJA </t>
  </si>
  <si>
    <t>20/02/2009 A 30/03/2010</t>
  </si>
  <si>
    <t xml:space="preserve">FUNCIONES: PSICOLOGA  </t>
  </si>
  <si>
    <t xml:space="preserve">ALBA MARIA OVIEDO DIAZ </t>
  </si>
  <si>
    <t>EMPRESA:  CENTRO EDUCATIVO PEPE GRILLO</t>
  </si>
  <si>
    <t xml:space="preserve">FECHA DE INICIO Y TERMINACION: FEBRERO DE 2005 HASTA LA FECHA </t>
  </si>
  <si>
    <t>BRINDAR ATENCION A LA PRIMERA INFANCIA , NIÑOS NIÑAS MENORES DE CINCO AÑOS DE EDAD, DE FAMILIAS EN SITUACION DE VULNERABILIDAD ECONOMICA, SOCIAL, CULTURAL, NUTRICIONAL Y PSICOAFECTIVA, A TRAVES DE LOS HOGARES COMUNITARIOS DE BIENESTAR MODALIDAD 0-5 AÑOS, EN LAS  SIGUIENTES FORMAS DE ATENCION: FAMILIARES, MULTIPLES, GRUPALES Y EN LA MODALIDAD FAMI, APOYAR  A LAS FAMILIAS EL EN DESARROLLO MUJERES GESTANTES, MADRES LACTANTES Y NIÑOS Y NIÑAS MENORES DE 2 AÑOS QUE SE ENCUENTRAN EN VULNERABILIDAD PSICOAFECTIVA, NUTRICIONAL, ECONOMICA Y SOCIAL PRIORITARIAMENTE EN SITUACIO DE DESPLAZAMIENTO .</t>
  </si>
  <si>
    <t>78 Y  79</t>
  </si>
  <si>
    <t>ATENDER A LA PRIMERA INFANCIA EN EL MARCO DE LA ESTRATEGIA" DE CERO A SIEMPRE", DE CONFORMIDAD CON LAS DIRECTRICES, LINEAMIENTOS Y PARAMETROS ESTABLECIDOS POR EL INSTITUTO COLOMBIANO DE BIENESTAR FAMILIAR, ASI COMO REGULAR LAS RELACIONES ENTRE LAS PARTES DERIVADAS DE LA ENTREGA DE APORTES DEL ICBF AL CONTRATISTA, EN LA MODALIDAD DE HOGARES COMUNITARIOS DE BIENESTAR EN LAS SIGUIENTES FORMAS DE ATENCION: FAMILIARES, MULTIPLES, GRUPALES, EMPRESARIALES, JARDINES SOCIALES Y EN LA MODALIDAD FAMI.</t>
  </si>
  <si>
    <t>80 Y 81</t>
  </si>
  <si>
    <t>NUNGUNO</t>
  </si>
  <si>
    <t>1/490</t>
  </si>
  <si>
    <t xml:space="preserve">DELIA REGINA GUEVARA RODRIGUEZ </t>
  </si>
  <si>
    <t xml:space="preserve">LICENCIADA EN EDUCACION BASICA CON ENFASIS EN CIENCIAS NATURALES </t>
  </si>
  <si>
    <t xml:space="preserve">UNIVERSIDAD DE SUCRE </t>
  </si>
  <si>
    <t xml:space="preserve">EMPRESA: INSTITUCION EDUCATIVA SAN IGNACIO </t>
  </si>
  <si>
    <t xml:space="preserve">FECHA DE INICIO Y TERMINACIÓN: 25/04/2004 HASTA </t>
  </si>
  <si>
    <t xml:space="preserve">FUNCIONES:  DOCENTE </t>
  </si>
  <si>
    <t>EMPRESA: INSTITUCION EDUCATIVA AGROPECUARIO ANIBAL GANDARA CAMPO</t>
  </si>
  <si>
    <t>FECHA DE INICIO Y TERMINACIÓN: 30/07/2012HASTA 11/03/2013</t>
  </si>
  <si>
    <t>EMPRESA: INSTITUCION EDUCATIVA SAN MATEO</t>
  </si>
  <si>
    <t>FECHA DE INICIO Y TERMINACIÓN: 12/03/2013 HASTA 06/02/2014</t>
  </si>
  <si>
    <t>LEODITH ELENA MERCADO BARBOZA</t>
  </si>
  <si>
    <t xml:space="preserve">LICENCIADA EN EDUCACION PREESCOLAR </t>
  </si>
  <si>
    <t xml:space="preserve">UNIVERSIDAD DE SAN BUENAVENTURA </t>
  </si>
  <si>
    <t>EMPRESA: INSTITUCION EDUCATIVA SAN VICENTE DE PAUL</t>
  </si>
  <si>
    <t>FECHA DE INICIO Y TERMINACIÓN: 01/02/1998 HASTA 29/03/2005</t>
  </si>
  <si>
    <t>EMPRESA: INSTITUCION EDUCATIVA TECNICO INDUSTRIAL ANTONIO PRIETO</t>
  </si>
  <si>
    <t xml:space="preserve">FECHA DE INICIO Y TERMINACIÓN: 24/04/2007 (196 HORAS) </t>
  </si>
  <si>
    <t xml:space="preserve">FUNCIONES:  DOCENTE ( PROGRAMA NACIONAL DE ALFABETIZACION DE JOVENES Y ADULTOS ILETRADOS </t>
  </si>
  <si>
    <t xml:space="preserve">JOSE RAMIRO TOVAR JIMENEZ </t>
  </si>
  <si>
    <t xml:space="preserve">EMPRESA: C&amp;M CONSULTORES </t>
  </si>
  <si>
    <t>FECHA DE INICIO Y TERMINACIÓN: VIGENCIA 2013</t>
  </si>
  <si>
    <t>FUNCIONES: INTERVENTORIA ADMINISTRATIVA TECNICA Y FINANCIERA CONTABLE Y JURIDICA A LOS CONTRATOS CELEBRADOS CON LOS OPERADORES DEL ICBF EN EL TERRITORIO NACIONAL PARA LA VIGENCIA 2013.</t>
  </si>
  <si>
    <t xml:space="preserve">UNA VEZ REVISADA LA INFORMACION DE LA HOJA DE VIDA ( EXPERIENCIA LABORAL CERTIFICADA POR C&amp;M CONSULTORES  S.A,  SE EVIDENCIO QUE LA CERTIFICACION NO  TIENE FIRMA( ACLARAR )  </t>
  </si>
  <si>
    <t xml:space="preserve">EMPRESA: ESTACION DE SERVICIOS GRANADA CUNDINAMARCA </t>
  </si>
  <si>
    <t>FECHA DE INICIO Y TERMINACIÓN: 01/08/2010 HASTA 31/10/2011</t>
  </si>
  <si>
    <t xml:space="preserve">FUNCIONES: ASESOR CONTABLE </t>
  </si>
  <si>
    <t xml:space="preserve">EMPRESA: ESTACION DE SERVICIO LA SULTANA  </t>
  </si>
  <si>
    <t>FECHA DE INICIO Y TERMINACIÓN: /08/2008 HASTA 08/2008</t>
  </si>
  <si>
    <t xml:space="preserve">FUNCIONES: CONTADOR  </t>
  </si>
  <si>
    <t xml:space="preserve">EMPRESA: PROCESADORA DE LECHE DE LA SABANA LTDA </t>
  </si>
  <si>
    <t xml:space="preserve">FECHA DE INICIO Y TERMINACIÓN: 15/06/2010 HASTA  LA FECHA </t>
  </si>
  <si>
    <t xml:space="preserve">FUNCIONES: ASESOR CONTABLE Y FINANCIERO </t>
  </si>
  <si>
    <t xml:space="preserve">U.T. UNIDOS POR  EL BIENESTAR  DE LA NIÑEZ Y  LA FAMILIA  DE COLOMBIA </t>
  </si>
  <si>
    <t>FUNDACION AMOR , FE Y ESPERANZA "FUNAFES "</t>
  </si>
  <si>
    <t xml:space="preserve">FUNDACION FLORECER DE LA SABANA </t>
  </si>
  <si>
    <t xml:space="preserve">                                                                                                                                                                                                                                                                                                                                                                                                                                                                                               </t>
  </si>
  <si>
    <t xml:space="preserve">FUNDACION AMOR, FE Y ESPERANZA </t>
  </si>
  <si>
    <t xml:space="preserve">DESDE LA 72 HASTA  LA 92  </t>
  </si>
  <si>
    <t xml:space="preserve">DESDE LA 93 HASTA LA   112 </t>
  </si>
  <si>
    <t xml:space="preserve"> SE SOLICITA ACLARACION SOBRE EL FORMATO N°. 6 EXPERIENCIA MINIMA HABILITANTE PAG. 69 TODA VEZ QUE REPORTA  400 CUPOS  SEGÚN  CONTRTO N°: 701820110167, SIENDO  QUE ESTE CONTRATO ES POR 20 HCB QUE CORRESPONDEN A 280 CUPOS FOLIO 100 , SE CONSIDERA SUBSANABLE PRESENTAR ACLARACION DEL FORMATO N°: 6 .</t>
  </si>
  <si>
    <t>1522</t>
  </si>
  <si>
    <t xml:space="preserve">CENTRO DE DESARROLLO INFANTIL   SIN ARRIENDO </t>
  </si>
  <si>
    <t xml:space="preserve"> MUNICIPIO DEL ROBLE   AREA URBANA:  BRR. 12 DE OCTUBRE </t>
  </si>
  <si>
    <t xml:space="preserve">CENTRO DE DESARROLLO INFANTIL   EN MEDIO FAMILIAR  </t>
  </si>
  <si>
    <t xml:space="preserve">MEDIO FAMILIAR </t>
  </si>
  <si>
    <t xml:space="preserve">MUNICIPIO DEL ROBLE AREA RURAL : VEREDA LAS TABLITAS , EL SITIO, COMETA , SAN FRANCISCO Y CAÑO DE PALMA </t>
  </si>
  <si>
    <t xml:space="preserve">MUNICIPIO DE SAMPUES AREA URBANA: IGLESIA SHALOM  , COLEGIO MILAN  VARGAS, IGLESIA SALEM , SENA Y MILAN VIEJA </t>
  </si>
  <si>
    <t xml:space="preserve">MUNICIPIO DE SAMPUES AREA URBANA:CLL 14 BRR. SANTA MARTHA, GIMNACIO PEDAGOGICO SAMPUESANO.  </t>
  </si>
  <si>
    <t xml:space="preserve">NO ESPECIFICA </t>
  </si>
  <si>
    <t>TIBISAY VANESA OTERO LAZARO</t>
  </si>
  <si>
    <t xml:space="preserve">ISTITUTO SUPERIOR ISER DE PAMPLONA </t>
  </si>
  <si>
    <t xml:space="preserve">NO APORTA EXPERIENCIA </t>
  </si>
  <si>
    <t xml:space="preserve">NO APORTA EXPERINCIA </t>
  </si>
  <si>
    <t xml:space="preserve">FUNCIONES :NO  CUMPLE </t>
  </si>
  <si>
    <t>LA CARTA PRESENTADA NO ESPECIFICA EL CARGO AL CUAL ASPIRA POR CUANTO EL PERFIL LICENCIADA EN EDUCACION  NO APLICA EN EL TALENTO HUMANO HABILITANTE SEGÚN LOS PLIEGOS DE CONDICIONES.ASI MISMO LA EXPERIENCIA  NO CUMPLE CON EL PERFIL ESTABLECIDO EN EL PLIEGO.</t>
  </si>
  <si>
    <t>GIMNASIO MONTESORI</t>
  </si>
  <si>
    <t>2/01/2013 A 29/11/2014</t>
  </si>
  <si>
    <t>DOCENTE PREESCOLAR NO CUMPLE PERFIL CARGO COORDINADORA</t>
  </si>
  <si>
    <t>23/01/2012 A 23/11/2012</t>
  </si>
  <si>
    <t>AUXILIAR DOCENTE PREESCOLAR</t>
  </si>
  <si>
    <t xml:space="preserve">YISETH PATRICIA MARTINEZ MARTINEZ </t>
  </si>
  <si>
    <t xml:space="preserve">CORPORACION UNIVERSITARIA DEL CARIBE  CECAR </t>
  </si>
  <si>
    <t xml:space="preserve">U.T. GENERACIONES 2014 </t>
  </si>
  <si>
    <t xml:space="preserve">FECHA DE INICIO: 21/12/2013 HASTA  15/08/2014 Y 01/07/2013 AL 15/12/2013 </t>
  </si>
  <si>
    <t xml:space="preserve">FUNCIONES : NO CUMPLE </t>
  </si>
  <si>
    <t xml:space="preserve">NO  CUMPLE </t>
  </si>
  <si>
    <t>FOLIO:  179 Y 180</t>
  </si>
  <si>
    <t>NO FIRMA LA HOJA DE VIDA, NO APORTA CARTA DE COMPROMISO FORMATO N°: 8 , NO ES CLARO A QUE CARGO ASPIRA. SE CONSIDERA SUBSANABLE. EN  OFICIO  DE FECHA 15 DE DICIEMBRE   DICEN QUE APORTAN CARTA DE COMPROMISO Y HOJA DE VIDA SIN EMBARGO  NO LO ANEXARON EN LOS DOCUMENTOS RELACIONADOS.</t>
  </si>
  <si>
    <t xml:space="preserve">FUNDACION TALENTOS </t>
  </si>
  <si>
    <t>FECHA DE INICIO: 06/07/2006 HASTA 06/12/2006  Y DEL 05/02/2007 HASTA EL 29/06/2011</t>
  </si>
  <si>
    <t>FOLIO:  181 Y 182</t>
  </si>
  <si>
    <t>U.T. GENERACIONES JUVENILES 2012</t>
  </si>
  <si>
    <t>FECHA DE INICIO: 01/09/2012HASTA 31/12/2012</t>
  </si>
  <si>
    <t>FOLIO:  183</t>
  </si>
  <si>
    <t xml:space="preserve">FUNDACION PARA  EL FOMENTO DE LA LECTURA, FUNDALECTURA </t>
  </si>
  <si>
    <t xml:space="preserve">NO ESPECIFICA TIEMPO DE TRABAJO </t>
  </si>
  <si>
    <t>FOLIO:  184</t>
  </si>
  <si>
    <t>U.T. CLUBES 2011</t>
  </si>
  <si>
    <t>FECHA DE INICIO: 01/09/2011 HASTA 31/12/2011</t>
  </si>
  <si>
    <t>FOLIO:  185</t>
  </si>
  <si>
    <t>COORPORACION DE ORIENTACION EDUCATIVA Y ATENCION INTEGRAL -COE</t>
  </si>
  <si>
    <t>FECHA DE INICIO: 01/07/2010 HASTA 31/08/2011</t>
  </si>
  <si>
    <t>FOLIO:  186</t>
  </si>
  <si>
    <t xml:space="preserve">COOPERATIVA DE SALUD COMUNITARIA , EMPRESA SOLIDARIA DE SALUD- COMPARTA </t>
  </si>
  <si>
    <t>FECHA DE INICIO: 01/08/2004 HASTA 03/01/2006</t>
  </si>
  <si>
    <t>FOLIO:  187</t>
  </si>
  <si>
    <t xml:space="preserve">COORDINADOR  INSTITUCIONAL </t>
  </si>
  <si>
    <t>1/149</t>
  </si>
  <si>
    <t xml:space="preserve">EDITH  ESTELLA GARCIA ARROYO </t>
  </si>
  <si>
    <t xml:space="preserve">NORMALISTA SUPERIOR CON ENFASIS EN CIENCIAS SOCIALES Y TECNICO EN ATENCION INTEGRAL A LA PRIMERA INFANCIA  Y 5° SEMESTRE DE LICENCIATURA EN PEDAGOGIA INFANTIL </t>
  </si>
  <si>
    <t xml:space="preserve">ESCUELA NORMAL SUPERIOR MARINA ARIZA SANTIAGO  Y SERVICIO NACIONAL DE APRENDISAJE -SENA ,Y FUNDACION UNIVERSITARIA DEL AREA  ANDINA </t>
  </si>
  <si>
    <t>30/10/2004 Y 05/06/2014</t>
  </si>
  <si>
    <t xml:space="preserve">U.T. SEMILLAS DE MOSTAZA </t>
  </si>
  <si>
    <t xml:space="preserve"> FECHA DE INICIO:  DEL MES DE ABRIL DEL AÑO 2010 A DICIEMBRE   DE 2010 Y DEL 05/09/2012 AL 14/12/2012 </t>
  </si>
  <si>
    <t xml:space="preserve">  CUMPLE </t>
  </si>
  <si>
    <t>SUBSANADO PRESENTARON ACTA DE COMPROMISO  FORMATO No 8  .</t>
  </si>
  <si>
    <t xml:space="preserve">I.E. MIGUEL DE SERVANTES SAVEDRA </t>
  </si>
  <si>
    <t>FECHA DE INICIO: 09/05/2012 HASTA EL 30/09/2012</t>
  </si>
  <si>
    <t xml:space="preserve">COORDINADOR  MODALIDAD  CDI EN MEDIO FAMILIAR </t>
  </si>
  <si>
    <t xml:space="preserve">LEONOR MARINA CALDERA PATERNINA </t>
  </si>
  <si>
    <t xml:space="preserve">COORPORACION UNIVERSITARIA DEL CARIBE </t>
  </si>
  <si>
    <t xml:space="preserve">FUNCIONES : NO  CUMPLE </t>
  </si>
  <si>
    <t>SUBSANO HOJA DE VIDA Y FORMATO No 8. PERO  EL PLIEGO ESTABLECE QUE PARA EL CARGO DE COORDINADOR  LA EXPERIENCIA DEBE SER DE UN AÑO COMO DIRECTOR COORDINADOR O JEFE EN PROGRAMA O PROYECTOS SOCIALES PARA LA INFANCIA O CENTROS EDUCATIVOS  POR TANTO NO CUMPLE CON EL PERFIL.</t>
  </si>
  <si>
    <t xml:space="preserve">COORDINADOR MODALIDAD CDI  EN MEDIO FAMILIAR </t>
  </si>
  <si>
    <t xml:space="preserve">YOLIMA DEL CARMEN PACHECO CONDE </t>
  </si>
  <si>
    <t xml:space="preserve">NORMALISTA SUPERIOR  CON 10° SEMESTRE DE EDUCACION BASICA CON ENFASIS EN LENGUA CASTELLANA </t>
  </si>
  <si>
    <t>INSTITUTO SUPERIOR  DE EDUCACION RURAL ISER-PAMPLONA</t>
  </si>
  <si>
    <t xml:space="preserve"> FECHA DE GRADO DE NORMALISTA  SUPERIOR  05/10/1997</t>
  </si>
  <si>
    <t xml:space="preserve">CENTRO DE DESARROLLO INFANTIL LOS SABANERITOS </t>
  </si>
  <si>
    <t xml:space="preserve">ESTE CERTIFICADO NO  ESPECIFICA EL TIEMPO DE SERVICIO </t>
  </si>
  <si>
    <t xml:space="preserve">SI CUMPLE </t>
  </si>
  <si>
    <t xml:space="preserve">FOLIO 222, FOLIO 224, 226  </t>
  </si>
  <si>
    <t xml:space="preserve">FUNDECOSTA </t>
  </si>
  <si>
    <t xml:space="preserve">FECHA DE INICIO; 01/02/2008 HASTA EL 19/12/2011 </t>
  </si>
  <si>
    <t xml:space="preserve"> SEGÚN CERTIFICACION LABORO DURANTE EL AÑO  2013</t>
  </si>
  <si>
    <t xml:space="preserve">ISTITUTO MODERNO DE SAMPUES </t>
  </si>
  <si>
    <t xml:space="preserve"> FECHA DE INICIO                        DESDE 01/03/1999 HASTA EL 30/11/2005</t>
  </si>
  <si>
    <t xml:space="preserve">GIMNACIO MONTESORY </t>
  </si>
  <si>
    <t xml:space="preserve"> FECHA DE INICIO                        DESDE 01/02/2000 HASTA EL 30/11/2000 Y DESDE EL 01/02/2007 A 30/11/2007</t>
  </si>
  <si>
    <t xml:space="preserve">INSTITUCION EDUCATIVA  LICEO SAN LUIS BELTRAN </t>
  </si>
  <si>
    <t xml:space="preserve"> FECHA DE INICIO                        DESDE 01/09/2001  HASTA EL 30/09/2001</t>
  </si>
  <si>
    <t xml:space="preserve">APOYO PSICOSOCIAL INSTITUCIONAL </t>
  </si>
  <si>
    <t xml:space="preserve">ANDREA CAROLINA  ACUÑA RODRIGUEZ </t>
  </si>
  <si>
    <t xml:space="preserve">CENTRO DE SALUD  SAMPUES </t>
  </si>
  <si>
    <t xml:space="preserve"> FECHA DE INICIO                        DESDE  EL MES DE ABRIL DE 2012 HASTA EL 15 DE JUNIO DE 2013</t>
  </si>
  <si>
    <t>FOLIO 241</t>
  </si>
  <si>
    <t xml:space="preserve"> SUBSANARON CARTA FORNATO No 8.</t>
  </si>
  <si>
    <t xml:space="preserve"> FECHA DE INICIO                        DESDE  27/05/2013  HASTA EL 31/12/2013 </t>
  </si>
  <si>
    <t xml:space="preserve">LORENA PATRICIA LUNA CONTRERAS </t>
  </si>
  <si>
    <t xml:space="preserve">ASOCIACION PRO-DESARROLLO DEL CHOCO </t>
  </si>
  <si>
    <t xml:space="preserve"> FECHA DE INICIO                        DESDE  06/02/2006  HASTA EL 07/03/2008</t>
  </si>
  <si>
    <t>FOLIO 259</t>
  </si>
  <si>
    <t>SUBSANARON APORTARON EL FORMATO No 8</t>
  </si>
  <si>
    <t>ASOCIACION PROMOTORA PARA EL DESARROLLO SOCIAL, ECONOMICA  Y AMBIENTAL,: DE LA COSTA CARIBE "ASOPROAGRO"</t>
  </si>
  <si>
    <t xml:space="preserve">FECHA DE  EXPERIENCIA :  DEL 01/12/2008 HASTA 17/10/2009       05/01/2010 HASTA 31/07/2010      24/08/2010 HASTA 31/12/2010     01/02/2011 HASTA 30/06/2011     01/07/2011 HASTA 31/10/2011      27/12/2011 HASTA 31/12/2012      01/01/2013 HASTA 31/12/2013      02/01/2014 HASTA 31/07/2014     </t>
  </si>
  <si>
    <t>FOLIO DESDE 260 HASTA EL FOLIO 267</t>
  </si>
  <si>
    <t xml:space="preserve">LIGIA MARGARITA BALMACEDA SALGADO </t>
  </si>
  <si>
    <t>UUNIVERSIDAD NACIONAL ABIERTA Y A DISTANCIA - UNAD</t>
  </si>
  <si>
    <t xml:space="preserve">ASOCIACION DE PADRES DE FAMILIA  DE HCB FAMILIAR -CORREGIMIENTO DE SAN LUIS </t>
  </si>
  <si>
    <t xml:space="preserve">FECHA DE INICIO : 01/01/2014 HASTA EL 01/10/2014 </t>
  </si>
  <si>
    <t>FOLIO 272</t>
  </si>
  <si>
    <t xml:space="preserve">EVER JAIRO MARTINEZ MARTINEZ </t>
  </si>
  <si>
    <t xml:space="preserve">UNIVERSIDAD ANTONIO NARIÑO </t>
  </si>
  <si>
    <t xml:space="preserve">FUNDACION LA LUZ  DE ESPERANZA -FLUDES </t>
  </si>
  <si>
    <t>FECHA DE INICIO : 05/02/2011 HASTA EL 31/12/2011</t>
  </si>
  <si>
    <t>FOLIO 296</t>
  </si>
  <si>
    <t xml:space="preserve">SUBSANARON  APORTA LA CARTA DE COMPROMISO FORMATO N°. 8 </t>
  </si>
  <si>
    <t xml:space="preserve">ALCALDIA MUNICIPAL DE SAMPUES </t>
  </si>
  <si>
    <t xml:space="preserve">FECHA DE INICIO : 01/06/2010  HASTA EL 30/06/2010 Y  DE FEBRERO  DE 2010 AL MES DE AGOSTO DE 2010. </t>
  </si>
  <si>
    <t xml:space="preserve">ASOC. DE MICROEMPRESARIOS DE TALABATEROS DE SAMPUES - ASMITASAM </t>
  </si>
  <si>
    <t>FECHA DE INICIO : DEL MES DE FEBRERO DE 2006 HASTA  EL MES DE DICIEMBRE DE 2006</t>
  </si>
  <si>
    <t xml:space="preserve">PSICOSOCIAL  MODALIDAD FAMILIAR </t>
  </si>
  <si>
    <t xml:space="preserve">BERTHA ISABEL SUAREZ BRAVO </t>
  </si>
  <si>
    <t xml:space="preserve">FUNDACION PARA EL DESARROLLO ECONOMICO , SOCIAL Y CULTURAL DE LA COSTA ATLANTICA  - FUNDECOSTA </t>
  </si>
  <si>
    <t>FECHA DE INICIO : 01/02/2005 HASTA EL 30/12/2007</t>
  </si>
  <si>
    <t xml:space="preserve">FUNCIONES: SI CUMPLE </t>
  </si>
  <si>
    <t>FOLIO 216</t>
  </si>
  <si>
    <t xml:space="preserve">INSTITUCION EDUCATIVA LICEO SAN LUIS BELTRAN </t>
  </si>
  <si>
    <t>FECHA DE INICIO : 01/02/2006 HASTA EL 31/03/2008</t>
  </si>
  <si>
    <t>FOLIO 317</t>
  </si>
  <si>
    <t xml:space="preserve">ASOCIACION  PROMOTORA PARA EL DESARROLLO SOCIAL ECONOMICO Y AMBIENTAL DE LA COSTA CARIBE - ASOPROAGROS </t>
  </si>
  <si>
    <t xml:space="preserve">FECHA DE INICIO : 05/01/2010 HASTA EL 31/007/2010 Y DESDE EL 02/01/2014 AL 31/07/2014  Y DEL 05/01/2010 HASTA EL 31/07/2010 </t>
  </si>
  <si>
    <t xml:space="preserve">FOLIO 318, 319   Y 320 </t>
  </si>
  <si>
    <t xml:space="preserve">NO ESPECIFICA CARGO </t>
  </si>
  <si>
    <t xml:space="preserve">EDUARDO ANCELMO  CERVANMTES OVIEDO </t>
  </si>
  <si>
    <t xml:space="preserve">LA UNIVERSIDAD AUTONOMA DEL CARIBE </t>
  </si>
  <si>
    <t xml:space="preserve">FUNDACION PARA LA GESTION Y EL DESARROLLO DE LA SALUD COLOMBIANA - FUNGESSACOL </t>
  </si>
  <si>
    <t>FECHA DE INICIO : 23/08/2006 HASTA EL 27/03/2008</t>
  </si>
  <si>
    <t xml:space="preserve">FUNCIONES: NO  CUMPLE </t>
  </si>
  <si>
    <t>FOLIO 329 Y 330</t>
  </si>
  <si>
    <t>SUBSANARON PRESENTARON EL FORMATO No 8. PERO ESTE CARGO NO HACE PARTE DEL TALENTO HABILITANTE</t>
  </si>
  <si>
    <t xml:space="preserve">ADMINISTRACION POSTAL NACIONAL </t>
  </si>
  <si>
    <t>FECHA DE INICIO : 26/02/1997 HASTA EL 15/04/2005</t>
  </si>
  <si>
    <t>INVERSIONES ROBLES  BULA  LTD</t>
  </si>
  <si>
    <t xml:space="preserve">FECHA DE INICIO :  19/08/2009   SIN FECHA DE TERMINACION . </t>
  </si>
  <si>
    <t xml:space="preserve">ELENA  RUIZ BERTHEL </t>
  </si>
  <si>
    <t xml:space="preserve">TRABAJADORA  SOCIAL </t>
  </si>
  <si>
    <t xml:space="preserve">FUNDACION PARA EL DESARROLLO DE LA POBLACION  CON NECESIDADES EDUCATIVAS ESPECIALES - TALENTOS </t>
  </si>
  <si>
    <t>FECHA DE INICIO :  11/02/2011 HASTA  29/04/2013</t>
  </si>
  <si>
    <t xml:space="preserve">FUNCIONES;  NO CUMPLE </t>
  </si>
  <si>
    <t xml:space="preserve">FOLIOS 352 Y 353 </t>
  </si>
  <si>
    <t xml:space="preserve">SUBSANARON  APORTA LA  CARTA DE COMPROMISO FORMATO N°. 8 </t>
  </si>
  <si>
    <t>BIO-AGUAS LTDA</t>
  </si>
  <si>
    <t>FECHA DE INICIO :  105/05/2013  HASTA  31/09/2013</t>
  </si>
  <si>
    <t>FOLIOS  354</t>
  </si>
  <si>
    <t>EXTRA-PERSONAL TEMPORAL</t>
  </si>
  <si>
    <t>10/06/2012 A 29/11/2013</t>
  </si>
  <si>
    <t>PSICOLOGA CORPORACION PARA LA NIÑEZ</t>
  </si>
  <si>
    <t>05/06/2010 A 10/12/2010</t>
  </si>
  <si>
    <t>TRABAJO  CON FLIAS DESPLAZADOS</t>
  </si>
  <si>
    <t>FOLIOS: DESDE  359 HASTA 373</t>
  </si>
  <si>
    <t xml:space="preserve">FOLIOS  DESDE  377 AL 400  </t>
  </si>
  <si>
    <t xml:space="preserve">FOLIOS  401  HASTA EL  406  </t>
  </si>
  <si>
    <t xml:space="preserve">FOLIOS 407 HASTA 434  </t>
  </si>
  <si>
    <t>FOLIOS 439 HASTA LA 455</t>
  </si>
  <si>
    <t>PROFESIONAL DE APOYO PEDAGOGICO</t>
  </si>
  <si>
    <t>1/769</t>
  </si>
  <si>
    <t xml:space="preserve">CARLOS ALBERTO  DIAZ GRANADOS </t>
  </si>
  <si>
    <t xml:space="preserve">ADMINISTRADOR DE EMPRESAS  CON ENFASIS EN FINANZAS </t>
  </si>
  <si>
    <t xml:space="preserve">UNIVERSIDAD DE SUCRE  </t>
  </si>
  <si>
    <t xml:space="preserve">PROSERVIR </t>
  </si>
  <si>
    <t>24/09/1993 HASTA EL 24/10/1994</t>
  </si>
  <si>
    <t xml:space="preserve">FUNCION :NO CUMPLE </t>
  </si>
  <si>
    <t xml:space="preserve">FOLIO 481, 482,483,484,485,486  LA EXPERINCIA  NO ES VALIDADA POR POR NO PRESENTA TRABAJO CON INFANCIA O FAMILIA </t>
  </si>
  <si>
    <t>NO ES SUBSANABLE</t>
  </si>
  <si>
    <t xml:space="preserve">DAVIVIENDA </t>
  </si>
  <si>
    <t>18/10/19994 HASTA EL 30/11/1995</t>
  </si>
  <si>
    <t>GRANAHORAR</t>
  </si>
  <si>
    <t>18/10/1995 HASTA EL 28/12/1998</t>
  </si>
  <si>
    <t xml:space="preserve">CONCEL </t>
  </si>
  <si>
    <t>16/10/2007 HASTA EL 29/02/2008</t>
  </si>
  <si>
    <t xml:space="preserve">MEDICAMENTOS NEUROSIQUIATRICOS </t>
  </si>
  <si>
    <t>04/03/2004 HASTA EL 15/04/2009</t>
  </si>
  <si>
    <t xml:space="preserve">LA SANTE </t>
  </si>
  <si>
    <t>16/04/2009 HASTA EL 30/08/2010</t>
  </si>
  <si>
    <t xml:space="preserve">COORDINADORA  GENERAL </t>
  </si>
  <si>
    <t xml:space="preserve">CARMEN ALICIA  BENITEZ TUIRAN </t>
  </si>
  <si>
    <t xml:space="preserve">LICENCIADA EN EDUCACION INFANTIL   </t>
  </si>
  <si>
    <t xml:space="preserve">INSTITUCION EDUCATIVA MATEO PEREZ </t>
  </si>
  <si>
    <t>23/01/2001  HASTA EL 23/04/2001</t>
  </si>
  <si>
    <t xml:space="preserve">FUNCION : SI CUMPLE </t>
  </si>
  <si>
    <t>FOLIO 501</t>
  </si>
  <si>
    <t xml:space="preserve">CENTRO EDUCATIVO LA LUCHA </t>
  </si>
  <si>
    <t>15/01/2007 HASTA EL 24/03/2007</t>
  </si>
  <si>
    <t>FOLIO 502</t>
  </si>
  <si>
    <t>GIMNACIO MONTESSORI</t>
  </si>
  <si>
    <t>01/02/2002 HASTA  EL 30/11/2012</t>
  </si>
  <si>
    <t>FOLIO 503</t>
  </si>
  <si>
    <t xml:space="preserve">FINANCIERO </t>
  </si>
  <si>
    <t xml:space="preserve"> EN EL CUADRO  DEL EQUIPO DE TALENTO HUMANO ADICIONAL PRESENTA  FOLIO 456 PRESENTA AL SEÑOR EDUARDO ANSELMO  CERVANTES OVIEDO CON EL CARGO DE CONTADOR PUBLICO ,  PERO SU HOJA DE VIDA SE ENCUENTRA EN EL   EQUIPO TALENTO HUMANO HABILITANTE . FOLIOS DEL 322 AL 345 </t>
  </si>
  <si>
    <t>UNION TEMPORAL INFANCIA PARA UN MEJOR PAIS</t>
  </si>
  <si>
    <t>FUNDACION PARA EL DESARROLLO SOSTENIBLE DE LA FAMILIA</t>
  </si>
  <si>
    <t>ORGANIZACIÓN JUVENIL JUCAPROY</t>
  </si>
  <si>
    <t>ICBF REGIONAL GUAJIRA</t>
  </si>
  <si>
    <t>FUNDACION JUVENIL GESTORA DEL PROGRESO</t>
  </si>
  <si>
    <t>INSTITUCION EDUCATIVA LUIS RODRIGUEZ VALERA</t>
  </si>
  <si>
    <t>INSTITUCION EDUCATIVA TRUJILLO</t>
  </si>
  <si>
    <t>11 DEL 2010</t>
  </si>
  <si>
    <t>CDI MODALIDAD FAMILIAR OVEJAS</t>
  </si>
  <si>
    <t xml:space="preserve">FAMILIAR </t>
  </si>
  <si>
    <t xml:space="preserve">FLOR DEL MONTE SAN RAFAEL </t>
  </si>
  <si>
    <t>SUBSANAR FORMATO 11 CONDICIONES HABILITATES DE INFRAESTRUTURA FOLIO 221</t>
  </si>
  <si>
    <t>SUBSANADO APORTARON FORMATO 11</t>
  </si>
  <si>
    <t>LOMA DEL BANCO - SAN FRANCISCO - DAMASCO - VILLA COLOMBIA - EL PALMAR - ALMAGRA- LA PEÑA - SAN RAFAEL.</t>
  </si>
  <si>
    <t>COORDINADOR CDI MODALIDAD FAMILIAR</t>
  </si>
  <si>
    <t>GINA PAOLA TORRES HERNANDEZ</t>
  </si>
  <si>
    <t>LICENCIADA EN CIENCIAS NATURALES Y EDUCACION AMBIENTAL</t>
  </si>
  <si>
    <t>UNIVERSIDAD POPULAR DEL CESAR</t>
  </si>
  <si>
    <t>GIMNASIO BRITANICO</t>
  </si>
  <si>
    <t>01/02/2010 A 14/11/2014</t>
  </si>
  <si>
    <t>DIRECTORA DOCENTE</t>
  </si>
  <si>
    <t>APOYO PSICOSOCIAL CDI MODALIDAD FAMILIAR</t>
  </si>
  <si>
    <t>JULIANA MARIA PEREZ GUERRA</t>
  </si>
  <si>
    <t>ASOCIACION HORMIGUERAL CAFETAL</t>
  </si>
  <si>
    <t>02/02/2009 A 14/07/2011</t>
  </si>
  <si>
    <t>PRACTICA DE TRABAJO SOCIAL</t>
  </si>
  <si>
    <t>COMISARIA DE FAMILIA E INSPECCION DE POLICIA DE LA GUAJIRA</t>
  </si>
  <si>
    <t>01/06/2007 A 30/06/2007</t>
  </si>
  <si>
    <t>TRABAJO SOCIAL COMUNITARIO EN HCB</t>
  </si>
  <si>
    <t>MARIA LAURA SAURITH OVALLE</t>
  </si>
  <si>
    <t>COMFAGUAJIRA</t>
  </si>
  <si>
    <t>04/01/2012 A 31/12/2013</t>
  </si>
  <si>
    <t>COGESTOR SOCIAL</t>
  </si>
  <si>
    <t>INSTITUCION EDUCATIVA AGROPECUARIA DE URUMITA</t>
  </si>
  <si>
    <t>01/01/2007   A 30/06/2007</t>
  </si>
  <si>
    <t>PRACTICA INSTITUCIONAL</t>
  </si>
  <si>
    <t>INSTITUCION EDUCATIVA ROQUE DE ALBA</t>
  </si>
  <si>
    <t>01/08/2005 A 30/11/2005; 01/03/2006 A 30/06/2006</t>
  </si>
  <si>
    <t>PRACTICA INSTITUCIONAL DE TRABAJO SOCIAL</t>
  </si>
  <si>
    <t>1//94</t>
  </si>
  <si>
    <t xml:space="preserve">ISABEL CRISTINA VILLALBA TUIRAN </t>
  </si>
  <si>
    <t>SEGURO SOCIAL SECCIONAL SUCRE</t>
  </si>
  <si>
    <t>15/12/2005 A 31/08/2006</t>
  </si>
  <si>
    <t>FUNVEAMYDES</t>
  </si>
  <si>
    <t>01/02/2010 A 30/05/2010</t>
  </si>
  <si>
    <t>COORDINADORA PSICOSOCIAL</t>
  </si>
  <si>
    <t>FUNDACION HOGARES CLARET</t>
  </si>
  <si>
    <t>01/02/2003 A 30/11/2003</t>
  </si>
  <si>
    <t>PRACTICAS UNIVERSITARIAS</t>
  </si>
  <si>
    <t>ALCALDIA MUNICIPAL DE HATO NUEVO GUAJIRA</t>
  </si>
  <si>
    <t>014 DEL 2013</t>
  </si>
  <si>
    <t>NO SE VALIDA NO TIENE FECHAS DE INICIO Y TERMINACION DEL CONTRATO EN LA CERTIFICACION</t>
  </si>
  <si>
    <t xml:space="preserve">ESTA EXPERIENCIA FUE PRESENTADA TAMBIEN EN LA REGIONAL GUAJIRA PARA EL GRUPO 39  RADICADA EL DIA 03/12/2014 A LAS 14:31PM POR TAL RAZON ESTA SERA TENIDA ENCUENTA PARA LA REGIONAL GUAJIRA </t>
  </si>
  <si>
    <t>ADRIANA SOFIA RAMOS SEVERICHE</t>
  </si>
  <si>
    <t>FUNDACION DESPERTARE</t>
  </si>
  <si>
    <t>01/02/2004 A 01/06/2014</t>
  </si>
  <si>
    <t>GESTORA SOCIAL EN PROGRAMAS DE FAMILIA, INFANCIA</t>
  </si>
  <si>
    <t>MARIA ISABEL TORRES MUÑOZ</t>
  </si>
  <si>
    <t>FEDERACION NACIONAL DE CAFETEROS DE COLOMBIA</t>
  </si>
  <si>
    <t>03/03/2008 A 02/12/2008</t>
  </si>
  <si>
    <t>EDUCADORA RURAL</t>
  </si>
  <si>
    <t xml:space="preserve">NO CUMPLE CON EL PERFIL, COMO TAMPOCO SE VALIDA LAS EXPERIENCIAS APORTADAS POR NO PRESENTAR FECHAS DE INICIO Y TERMINACION, </t>
  </si>
  <si>
    <t>SIN FECHAS</t>
  </si>
  <si>
    <t>ALCALDIA VILLANUEVA GUAJIRA</t>
  </si>
  <si>
    <t>01/02/2013 A 01/12/2013</t>
  </si>
  <si>
    <t>TRABAJADORA SOCIAL COMISARIA DE FAMILIA</t>
  </si>
  <si>
    <t>GREYS CAROLINA GUERRA SARMIENTO</t>
  </si>
  <si>
    <t>UNIVERSIDA POPULAR DEL CESAR</t>
  </si>
  <si>
    <t>BAMCOLOMBIA</t>
  </si>
  <si>
    <t>01/03/2010 A 31/10/2010</t>
  </si>
  <si>
    <t>APRENDIZ</t>
  </si>
  <si>
    <t xml:space="preserve">U.T. UNIDOS POR LA NIÑEZ DE SAN ONOFRE </t>
  </si>
  <si>
    <t xml:space="preserve">FUNDACION PARA EL BIENESTAR Y LA PAZ </t>
  </si>
  <si>
    <t xml:space="preserve">ASOCIACION DE PADRES DE FAMILIA DE LOS HCB DEL BARRIO LA CANDELARIA </t>
  </si>
  <si>
    <t>CONTRATO EN EJECUCIION HASTA EL 01/12/2014</t>
  </si>
  <si>
    <t>ESTA EXPERIENCIA FUE PRESENTADA PARA EL GRUPO 11 PROPUESTA 33 LA CUAL FUE RADICADA EL DIA 03/12/2014 A LAS 14:22 PM POR TAL RAZON ESTA SERA TENIDA ENCUENTA PARA EL GRUPO 11 Y NO SE TENDRA ENCUENTA PARA ESTA PROPUESTA</t>
  </si>
  <si>
    <t>109 y 110</t>
  </si>
  <si>
    <t xml:space="preserve">APORTARON NUEVAS EXPERIENCIAS </t>
  </si>
  <si>
    <t>30,18</t>
  </si>
  <si>
    <t>194</t>
  </si>
  <si>
    <t xml:space="preserve">AREA RURAL CORREGIMIENTO SABANETA , LIBERTAD Y VEREDA PISISI </t>
  </si>
  <si>
    <t xml:space="preserve">AREA  URBANA, BRR. PALITO, BRR. PALO ALTO, BRR. LAS FLORES, BRR. PORVENIR, Y BRR. MOCHILA </t>
  </si>
  <si>
    <t xml:space="preserve">KAREN MILENA MERCADO MARTINEZ </t>
  </si>
  <si>
    <t xml:space="preserve">LICENCIADA EN EDUCACION BASICA CON ENFASIS EN MATEMATICA </t>
  </si>
  <si>
    <t xml:space="preserve">HAPPY PLANET SCHOL CENTER  Y CIA. </t>
  </si>
  <si>
    <t xml:space="preserve">FECHA DE INICIO: 23/02/2014 HASTA  30/11/2014 </t>
  </si>
  <si>
    <t xml:space="preserve">FUNCIONES : SI CUMPLE </t>
  </si>
  <si>
    <t xml:space="preserve">FOLIOS : 126, 127,128,129,130 131 </t>
  </si>
  <si>
    <t xml:space="preserve"> INSTITUCION EDUCATIVA NNIÑOS DE PAZ NICOLASA FUNEZ</t>
  </si>
  <si>
    <t>FECHA DE INICIO: 15/04/2010HASTA  09/06/2012</t>
  </si>
  <si>
    <t xml:space="preserve">INSTITUCION TECNICA LABORAL FUNDESCOLOMBIA </t>
  </si>
  <si>
    <t>FECHA DE INICIO: 16/04/2011 HASTA  25/06/2011 Y DESDE EL 24/08/2011 HASTA EL 15/11/2011</t>
  </si>
  <si>
    <t xml:space="preserve">CENTRO EDUCATIVO PRIMERO LOS NIÑOS </t>
  </si>
  <si>
    <t xml:space="preserve">SEGÚN CERTIFICACION   LABORO DURANTE LOS AÑOS 2010,2011 Y 2012, CONSECUTIVAMENTE. </t>
  </si>
  <si>
    <t>FECHA DE INICIO: 10/02/2012 HASTA  18/02/2013</t>
  </si>
  <si>
    <t xml:space="preserve">ASTRID GREY OCHOA ALVAREZ </t>
  </si>
  <si>
    <t xml:space="preserve">LICENCIADA EN LENGUA CASTELLANA </t>
  </si>
  <si>
    <t>FECHA DE INICIO: 06/02/2008 HASTA  18/08/2009</t>
  </si>
  <si>
    <t>FOLIO:  119</t>
  </si>
  <si>
    <t xml:space="preserve">INSTITUCION EDUCATIVA MADRE AMALIA </t>
  </si>
  <si>
    <t xml:space="preserve"> PRACTICAS  UNIVERSITARIAS FECHA DE INICIO: 13/08/2011 HASTA  26/11/2011</t>
  </si>
  <si>
    <t>FOLIO 159</t>
  </si>
  <si>
    <t xml:space="preserve">JUAN CARLOS PEREZ  OLIVERA </t>
  </si>
  <si>
    <t xml:space="preserve">DIOSESIS DE SINCELEJO SEPAS- DIAKONIA DE LA PAZ </t>
  </si>
  <si>
    <t xml:space="preserve"> FECHA DE INICIO: 01/12/2013 HASTA  30/09/2014</t>
  </si>
  <si>
    <t xml:space="preserve"> FUNCIONES: SI CUMPLE </t>
  </si>
  <si>
    <t>ESCUELA GALAN PARA EL DESARROLLO DE LA DEMOCRACIA</t>
  </si>
  <si>
    <t xml:space="preserve">  SEGÚN CERTIFICACION LABORO DURANTE LOS MESES DE SEPTIEMBRE A NOVIEMBRE DE 2013</t>
  </si>
  <si>
    <t xml:space="preserve">FUNDACION AMIGUITOS </t>
  </si>
  <si>
    <t xml:space="preserve"> FECHA DE INICIO: 05/ 06/2012 HASTA  29/02/2013</t>
  </si>
  <si>
    <t>FOLIO:  188</t>
  </si>
  <si>
    <t xml:space="preserve">MEDICOS SIN FROTERAS </t>
  </si>
  <si>
    <t xml:space="preserve"> FECHA DE INICIO:  DESDE EL MES DE DICIEMBRE DE 2005 HASTA  L MES DE JUNIO DE 2006</t>
  </si>
  <si>
    <t>FOLIO:  189</t>
  </si>
  <si>
    <t xml:space="preserve">CORPORACION MINUTO DE DIOS </t>
  </si>
  <si>
    <t xml:space="preserve"> SEGÚN CERTIFICACION LABORO DURANTE EL PERIODO 2001, 2002 Y 2003 </t>
  </si>
  <si>
    <t>FOLIO:  190</t>
  </si>
  <si>
    <t xml:space="preserve">LILIETH  ESTHER PATERNINA ESCUDERO </t>
  </si>
  <si>
    <t>PROYECTOS  DE PROTECCION INTEGRAL DE AGUUAS SIUBTERRANEAS -PPIAS</t>
  </si>
  <si>
    <t xml:space="preserve"> REALIZO CICLO DE PRACTICAS INTEGRALES  DURANTE  EL AÑO 2002 HASTA EL PRIMER SEMESTRE DEL AÑO 2004</t>
  </si>
  <si>
    <t>FOLIOS : 202,203,207,208,209,210,211,212,213,214 Y 215</t>
  </si>
  <si>
    <t xml:space="preserve">INSTITUCION EDUCATIVA JORGE TADEO LOZANO </t>
  </si>
  <si>
    <t xml:space="preserve"> SEGÚN CERTIFICACION  PRESTO SERVICIOS DURANTE EL PRIMER SEMESTRE DE 2005 </t>
  </si>
  <si>
    <t xml:space="preserve">FUNDACION FOLKLORICA  CAÑAVERAL </t>
  </si>
  <si>
    <t>FECHA DE INICIO: 01/01/2006 HASTA EL 30/11/2008</t>
  </si>
  <si>
    <t xml:space="preserve">ASOCIACION PROMOTORA DEL DESARROLLO SOCIAL ECONOCIMICO Y AMBIENTAL DE LA COSTA CARIBE ASOPROAGRO </t>
  </si>
  <si>
    <t xml:space="preserve">FECHA DE INICIO: 01/12/2008  HASTA EL 13/09/2009 , 05/01/2010 HASTA  31/06/2010  ,  24/08/2010 AL 31/12/2010 ,  DEL 05/02/2011 AL 30/06/2011  , 01/07/2011  HASTA EL 31/10/2011 , 27/12/2011 AL 31/12/2012  ,  DEL 02/01/2013 HASTA EL 31/12/2013  Y DEL 02/01/2014 AL 31/10/2014. </t>
  </si>
  <si>
    <t xml:space="preserve">LILIANA MARCELA CARBALLO JIMENEZ </t>
  </si>
  <si>
    <t xml:space="preserve">UNIVERSIDAD DEL SINU </t>
  </si>
  <si>
    <t xml:space="preserve">POLITECNICO INDER </t>
  </si>
  <si>
    <t>FECHA DE INICIO: 16/02/2008 AL 05/07/2008</t>
  </si>
  <si>
    <t xml:space="preserve">FUNCIONES : SI CUMPLE  </t>
  </si>
  <si>
    <t xml:space="preserve">FOLIO 173, 232, 233,234,235, 236, 237 Y  238 </t>
  </si>
  <si>
    <t xml:space="preserve">NO PRESENTA CEDULA DE CIUDADANIA  SE CONSIDERA SUBSANABLE </t>
  </si>
  <si>
    <t>HOSPITAL REGIONAL NUESTRA SEÑORA DE LAS MERCEDES  DE COROZAL SUCRE ESE</t>
  </si>
  <si>
    <t>FECHA DE INICIO: 07/09/2007 AL 07/01/2008</t>
  </si>
  <si>
    <t xml:space="preserve">CLUB DE LEONES COROZAL MONARCA </t>
  </si>
  <si>
    <t>FECHA DE INICIO: 02/05/2007  AL 29/08/2007</t>
  </si>
  <si>
    <t xml:space="preserve">CENTRO DE SALUD CARTAGENA DE INDIAS -  COROZAL SUCRE </t>
  </si>
  <si>
    <t xml:space="preserve">PRESTO SERVICIOS EN EL DESARROLLO  DEL PAC  MUNICIPLA EN EL AÑO 2007 </t>
  </si>
  <si>
    <t xml:space="preserve">ORGANIZACIÓN INTERNACIONAL PARA LAS MIGRACIONES  OIM </t>
  </si>
  <si>
    <t>FECHA DE INICIO: 01/03/2010 AL 31/10/2010 Y  19/08/2009 AL 30/06/2011</t>
  </si>
  <si>
    <t xml:space="preserve">ELIS JHIHANA MACEA RUIZ </t>
  </si>
  <si>
    <t xml:space="preserve">FONDO DE PROGRAMAS ESPECIALES PARA LA PAZ - REINTEGRACION SOCIAL Y ECONOMICA DE GRUPOS ALZADOS EN ARMAS </t>
  </si>
  <si>
    <t xml:space="preserve">FECHA DE INICIO: 02/03/2009 AL 30/11/2009  Y 11/11/2009 AL 20/06/2010 21/06/2010 AL 31/12/2010.  Y 13/01/2011 AL 31/12/2011. Y 06/02/2012 AL 15/12/2012., 16/01/2013  HASTA  EL 15/12/2013. </t>
  </si>
  <si>
    <t xml:space="preserve">FUNCIONES ; SI CUMPLE </t>
  </si>
  <si>
    <t xml:space="preserve">247,248,249,250,251,252,253,254 Y 255. </t>
  </si>
  <si>
    <t>NO  FIRMO LA HOJA DE VIDA  SE CONSIDERA SUBSABABLE  FOLIO 243</t>
  </si>
  <si>
    <t xml:space="preserve">CENTRO DE FORMACION Y DESARROLLO INTEGRAL  SHARON -CO -605 </t>
  </si>
  <si>
    <t xml:space="preserve">LABORO DESDE EL 01/01/2003 HASTA EL 15/04/2003. </t>
  </si>
  <si>
    <t>FOLIOS: DEL  414, AL 422</t>
  </si>
  <si>
    <t xml:space="preserve">ASOC. DE PADRES DE FAMILIA DE HCB LA CANDELARIA </t>
  </si>
  <si>
    <t>O</t>
  </si>
  <si>
    <t>269 Y 270</t>
  </si>
  <si>
    <t>271  Y 272</t>
  </si>
  <si>
    <t>273 Y 274</t>
  </si>
  <si>
    <t xml:space="preserve">CORDINADOR GENERAL </t>
  </si>
  <si>
    <t xml:space="preserve">VIVIANA DEL CARMEN MONTES SIERRA </t>
  </si>
  <si>
    <t xml:space="preserve">LICENCIADA EN EDUCACION BASICA CON ENFASIS EN EDUCACION FISICA RECREACION Y DEPORTES </t>
  </si>
  <si>
    <t>02/02/2008 HASTA EL 18/03/2011</t>
  </si>
  <si>
    <t>FOLIO 285</t>
  </si>
  <si>
    <t xml:space="preserve">CENTRO DOCENTEB EUCARISTICO </t>
  </si>
  <si>
    <t>01/02/2014 HASTA EL 01/09/2014</t>
  </si>
  <si>
    <t>FOLIO 286</t>
  </si>
  <si>
    <t xml:space="preserve">MARIA ALEJANDRA HERAZO OLIVERO </t>
  </si>
  <si>
    <t xml:space="preserve">LICENCIADA EN EDUCACION BASICA CON ENFASIS EN CIENCIAS SOCIALES  </t>
  </si>
  <si>
    <t>05/02/2012  HASTA EL 30/11/2012</t>
  </si>
  <si>
    <t>FOLIO 298</t>
  </si>
  <si>
    <t xml:space="preserve">JORGE TADEO LOZANO </t>
  </si>
  <si>
    <t>02/02/2013  HASTA EL 30/11/2013</t>
  </si>
  <si>
    <t>FOLIO 299</t>
  </si>
  <si>
    <t xml:space="preserve">JOSE IGNACIO MARTINEZ BENAVIDES </t>
  </si>
  <si>
    <t xml:space="preserve">COMTADOR PUBLICO </t>
  </si>
  <si>
    <t>SERVICIOS INTEGRALES DE LA COSTA S.A.S</t>
  </si>
  <si>
    <t xml:space="preserve"> DESDE EL 01/04/2006 HASTA EL 31/12/2009</t>
  </si>
  <si>
    <t>FOLIO 306</t>
  </si>
  <si>
    <t xml:space="preserve">COOPERATIVA DE TRABAJO ASOCIADOS SERVIR </t>
  </si>
  <si>
    <t xml:space="preserve"> DESDE EL 02/01/2010  HASTA EL 31/08/2010</t>
  </si>
  <si>
    <t>C.M.S. CONSTRUCCIONES S.A.S.</t>
  </si>
  <si>
    <t xml:space="preserve"> DESDE EL MES DE SEPTIEMBRE DEL 2010   HASTA EL 30/08/2012</t>
  </si>
  <si>
    <t>06/2011 AL 11/2012</t>
  </si>
  <si>
    <t xml:space="preserve">PRACTICAS EN EL AREA DE PRIMERA INFANCIA  </t>
  </si>
  <si>
    <t xml:space="preserve">CON LA CERTIFICACION APORTADA CUMPLE  EL PERFAIL PARA EL CARGO  SEGÚN OFICIO DEL 17/12/2014 FOLIO 3 </t>
  </si>
  <si>
    <t>ACLARARON  LA CERTIFICACION  CUMPLE CON EL PERFIL</t>
  </si>
  <si>
    <t>12/03/2012 A 14/11/2012</t>
  </si>
  <si>
    <t>SUBSANARON SEGÚN OFICIO DE FECHA 17/12/2014 FOLIOS 41-42</t>
  </si>
  <si>
    <t>30/05/2013 A 31/12/2013</t>
  </si>
  <si>
    <t>FAMILIAS CON BIENESTAR</t>
  </si>
  <si>
    <t>22/05/2014 A 31/12/2014</t>
  </si>
  <si>
    <t>ESTE TALENTO HUMANO  QUEDO HABILITADO PARA APSEFACOM POR TANTO ANEXARON  HOJA DE VIDA DE  NELIDA INES GUEVARA OFICIO DE 17/12/14 FOLIOS 5-23</t>
  </si>
  <si>
    <t>ESTE TALENTO HUMANO  QUEDO HABILITADO PARA APSEFACOM POR TANTO ANEXARON  HOJA DE VIDA DE  MOLIS DEL CARMEN DOMINGUZ SIERRA OFICIO DE 17/12/14 FOLIOS 24- 39</t>
  </si>
  <si>
    <t xml:space="preserve">ACLARARON  LA CERTIFICACION </t>
  </si>
  <si>
    <t>NELIDA INES GUEVARA TAPIAS</t>
  </si>
  <si>
    <t>UNIVESIDAD NACIONAL ABIERTA Y A DISTANCIA</t>
  </si>
  <si>
    <t>CORFUTURO</t>
  </si>
  <si>
    <t>26/10/2013 A 31/03/2014</t>
  </si>
  <si>
    <t>ORIENTADOR</t>
  </si>
  <si>
    <t xml:space="preserve">FOLIO DE LA 5-24 APORTADO EN OFICIO DE DE FECHA 17/12/2014 EN REMPLAZO DE MARIA TULIA VELEZ </t>
  </si>
  <si>
    <t>FUNDACON INTEGRAL PORVENIR</t>
  </si>
  <si>
    <t>16/03/2012 A 15/12/212</t>
  </si>
  <si>
    <t>MOLIS DEL CARMEN DOMINGUEZ SIERRA</t>
  </si>
  <si>
    <t>UNIVERSIDAD NACIONAL  ABIERTA Y A DISTANCIA</t>
  </si>
  <si>
    <t>COMFASUCRE/ICBF</t>
  </si>
  <si>
    <t>03/02/2014 A 31/10/2014</t>
  </si>
  <si>
    <t>PSICOLOGA CDI</t>
  </si>
  <si>
    <t>FOLIO DE LA 25-39  APORTADO EN OFICIO DE DE FECHA 17/12/2014 EN REMPLAZO DE KATHERIN VERGARA FLOREZ</t>
  </si>
  <si>
    <t>CONVENIO PLAN-FENAVIP</t>
  </si>
  <si>
    <t>ENERO 2005 A AGOSTO 2005</t>
  </si>
  <si>
    <t>ATENCION NIÑEZ DESPLAZADA</t>
  </si>
  <si>
    <t>06/02/2012
30/12/2012</t>
  </si>
  <si>
    <t>LA EXPERIENCIA ACREDITADA NO CUMPLE CON EL PERFEL REQUERIDO</t>
  </si>
  <si>
    <t>FUNDACION RENACER SOCIAL</t>
  </si>
  <si>
    <t>FUNDACION SIGLO XXI</t>
  </si>
  <si>
    <t>90-91</t>
  </si>
  <si>
    <t>LIBERTAD PISISI - BARRIO PALITO - LAS FLORES - PORVENIR - MOCHILA - CZNORTE</t>
  </si>
  <si>
    <t xml:space="preserve">SE SOLICITA SUBSANAR  ALLEGANDO EL  FORMATO NUMERO 11 </t>
  </si>
  <si>
    <t>SUBSANO PRESENTO FORMATO No 11</t>
  </si>
  <si>
    <t>BARRIO PALITO</t>
  </si>
  <si>
    <t xml:space="preserve">ANA ELVIRA DE LA ROSA SULBARAN </t>
  </si>
  <si>
    <t>LICENCIADA EN EDUCACION INFANTIL CON ENFASIS EN EDUCACION ARTISTICA</t>
  </si>
  <si>
    <t>JARDIN INFANTIL CARITAS ALEGRES</t>
  </si>
  <si>
    <t>FEBRERO/2010   NOVIEMBRE/2013</t>
  </si>
  <si>
    <t>ALLEGAR CERTIFICACION DE EXPERIENCIA LABORAL EN ORIGINAL, PUESTO QUE LA APORTADA EN LA PROPUESTA ESTA ILEGIBLE
FOLIOS 107 - 120</t>
  </si>
  <si>
    <t>SUBSANO APORTO CERTIFICACION EN ORIGINAL  FOLIO No2</t>
  </si>
  <si>
    <t>RUTH BENAVIDEZ SILVA</t>
  </si>
  <si>
    <t>CENTRO EDUCATIVO MI SEGUNDO HOGAR DE SAN ONOFRE</t>
  </si>
  <si>
    <t>2002 -  2008</t>
  </si>
  <si>
    <t xml:space="preserve">ALLEGAR CERTIFICACION DE EXPERIENCIA LABORAL EN ORIGINAL, PUESTO QUE LA APORTADA EN LA PROPUESTA ESTA ILEGIBLE Y ACTUALIZADA  
FOLIOS 122 - 136
                       </t>
  </si>
  <si>
    <t>SUBSANO APORTO CERTIFICACION EN ORIGINAL  FOLIO No3</t>
  </si>
  <si>
    <t>LEIDY PAOLA BLANCO ZARZA</t>
  </si>
  <si>
    <t>FUNDACION SEMBRANDO FUTURO IPS</t>
  </si>
  <si>
    <t>02/04/2014 - NOVIEMBRE DE 2014</t>
  </si>
  <si>
    <t>ALLEGAR CERTIFICACION DE EXPERIENCIA LABORAL EN ORIGINAL CON FECHAS ESPECIFICAS
FOLIOS 138 - 157</t>
  </si>
  <si>
    <t>SUBSANO APORTO CERTIFICACION EN ORIGINAL  FOLIO No 4</t>
  </si>
  <si>
    <t>INSTITUCION EDUCATIVA PAJONAL</t>
  </si>
  <si>
    <t>10/07/2012 - MARZO 2014</t>
  </si>
  <si>
    <t>ERIKA MARIA VEGA LOPEZ</t>
  </si>
  <si>
    <t>4/02/2013 - 6/05/2013</t>
  </si>
  <si>
    <t>FOLIOS 159 - 179</t>
  </si>
  <si>
    <t xml:space="preserve">FUNDACION ESPERANZA DEL MAÑANA </t>
  </si>
  <si>
    <t>01/08/2012 - 31/12/2012 01/02/2013 -    31 /12/2013</t>
  </si>
  <si>
    <t>ADIELA HOYOS SALGADO</t>
  </si>
  <si>
    <t>JUNTA DE VIVIENDA COMUNITARIA CASITA NUEVA</t>
  </si>
  <si>
    <t>01/07/2006 - 07/2007</t>
  </si>
  <si>
    <t xml:space="preserve"> SE SOLICITA SUBSANAR  CON OTRA HOJA DE VIDA LA PROFESIONAL SE POSTULO PARA DOS DEPARTAMENTOS PARA SUCRE CON LA UNION TEMPORAL SEMILLAS DE AMOR  Y PARA NORTE DE SANTANDER CON LA FUNDACION ESTRUCTURAR  SE TENDRA EN CUENTA  POR ORDEN DE LLEGADA  SE ASIGNA  LA PROPUESTA  LA FUNDACION ESTRUCTURAR EN EL NORTE DE SANTANDER  LA CUAL FUE RADICADA EN 28 DE NOVIEMBRE  DE 2014 A LAS 10:11AM   Y LA UNION TEMPORAL SEMILLAS DE AMOR LA RADICO EL DIA 03 DE DICIEMBRE  DE 2014  A LAS 8:02 AM</t>
  </si>
  <si>
    <t>SUBSANO APORTO HOJA DE VIDA DE RENATA LUCIA BRUN OYOLA FOLIOS 5-20</t>
  </si>
  <si>
    <t>SERVICIO TEMPORAL ESPECIALIZADO</t>
  </si>
  <si>
    <t xml:space="preserve">06/02/2012 - 30/03/2012 </t>
  </si>
  <si>
    <t>ERIKA PATRICIA LEON MONTIEL</t>
  </si>
  <si>
    <t>UNION TEMPORAL PROSPERIDAD</t>
  </si>
  <si>
    <t>01/01/2003 - 30/06/2013</t>
  </si>
  <si>
    <t>FOLIOS 202 - 236</t>
  </si>
  <si>
    <t>23/03/2012 - 30/12/2012</t>
  </si>
  <si>
    <t>01/09/2011 - 20/12/2011</t>
  </si>
  <si>
    <t>CORPORACION INTERINSTITUCIONAL DEL TROPICO ANDINO PARA EL MEDIO AMBIENTE</t>
  </si>
  <si>
    <t>04/2011 - 05/2011</t>
  </si>
  <si>
    <t>RENATA LUCIA BRUN OYOLA</t>
  </si>
  <si>
    <t>GESTION HUMANA Y ORGANIZACIONAL</t>
  </si>
  <si>
    <t>ABRIL DE 1999 A FEBRERO 2004</t>
  </si>
  <si>
    <t>SUBSANARON ALLEGARON HOJA DE VIDA DE  RENATA BRUN OYOLA  FOLIOS No 5-20</t>
  </si>
  <si>
    <t>CERREJON</t>
  </si>
  <si>
    <t>GRACE JUDITH CHICA PEINADO</t>
  </si>
  <si>
    <t>LICENCIADA EN EDUCACION BASICA CON ENFASIS EN TECNOLOGIA E INFORMATICA</t>
  </si>
  <si>
    <t>HOGAR INFALTIL BUCARAMANGA</t>
  </si>
  <si>
    <t>03/02/2009 AL 2/12/2014</t>
  </si>
  <si>
    <t>LORENA MARCELA CORDERO ALVAREZ</t>
  </si>
  <si>
    <t>LICENCIADA EN EDUCACION BASICA CON ENFASIS EN HUMANIDADES LENGUA CASTELLANA</t>
  </si>
  <si>
    <t>CENTRO EDUCATIVO MILAGROS</t>
  </si>
  <si>
    <t>04/02/2011 - 15/12/2013</t>
  </si>
  <si>
    <t>CLARA PEREZ ARRIETA</t>
  </si>
  <si>
    <t>FUNDACION UNIVERSITARIA LOS LIBERTADORES</t>
  </si>
  <si>
    <t>FRIOGAN</t>
  </si>
  <si>
    <t>01/02/2008 - 05/09/2009</t>
  </si>
  <si>
    <t>PAPELERIA TAURO</t>
  </si>
  <si>
    <t>08/2005 - 11/2007</t>
  </si>
  <si>
    <t>LA SURTIDORA</t>
  </si>
  <si>
    <t>16/02/2011 - 18/03/2012</t>
  </si>
  <si>
    <t xml:space="preserve">UT SEMILLAS DE AMOR </t>
  </si>
  <si>
    <t>FUNDACION JUVENIL SIGLO XXI 45%</t>
  </si>
  <si>
    <t>FUNDACION RENACER SOCIAL 55%</t>
  </si>
  <si>
    <t xml:space="preserve">ICBF </t>
  </si>
  <si>
    <t>NO SE TENDRA ENCUENTA LA CERTIFICACION APORTADA DEBIDO  QUE YA FUE TENIDADA ENCUENTA EL LA PROPUESTA 35 GRUPO 8 DE LA UT PRIMERA INFANCIA DE SUCRE 2014</t>
  </si>
  <si>
    <t>CDI  SIN ARRIENDO</t>
  </si>
  <si>
    <t>INSTITUCIONAL</t>
  </si>
  <si>
    <t>FRENTE AL POLIDEPORTIVO CHALAN</t>
  </si>
  <si>
    <t>CDI FAMILIAR</t>
  </si>
  <si>
    <t>CALLE PRINCIAPL CHALAN</t>
  </si>
  <si>
    <t>CENTRO PLAZA PRINCIPAL COLOSO</t>
  </si>
  <si>
    <t xml:space="preserve">COORDINADOR CDI INSTITUCIONAL </t>
  </si>
  <si>
    <t>ANA VICTORIA PEREZ CHAMORRO</t>
  </si>
  <si>
    <t xml:space="preserve">LICENCIADA EN EDUCACION BASICA CON ENFASIS EN ARTES PLASTICAS </t>
  </si>
  <si>
    <t xml:space="preserve">MINICIPIO DE CHALAN SECRETARIA DE EDUCACION </t>
  </si>
  <si>
    <t>DEL 2003 AL 2005</t>
  </si>
  <si>
    <t xml:space="preserve">ACLARAR SUBSANAR LAS CERTIFICACIONES EXPEDIDAS NO RELACINAN LOS TIEMPO LABORADOS EN DIAS MESES CORRESPONDIENTES A CADA AÑO </t>
  </si>
  <si>
    <t>SUBSANO PRESENTO CERTIFICACION CON TIEMPO DE SERVICIO FOLIO 18</t>
  </si>
  <si>
    <t xml:space="preserve">COORDINADORA DE ASUNTOS SOCIALES </t>
  </si>
  <si>
    <t>4/02/2003 AL 08/06/2008</t>
  </si>
  <si>
    <t xml:space="preserve">PLAN MUNDIAL DE ALIMENTO </t>
  </si>
  <si>
    <t xml:space="preserve">PROFESIONAL DE APOYO PSICOSOCIAL CDI INSTITUCIONAL </t>
  </si>
  <si>
    <t xml:space="preserve">CAPITOLINO MARTINEZ ROMERO </t>
  </si>
  <si>
    <t>NUESTRA SEÑORA DEL SOCORRO</t>
  </si>
  <si>
    <t>11/02/2013 AL 25/07/2013</t>
  </si>
  <si>
    <t>COODINADOR MODALIDAD FAMILIAR</t>
  </si>
  <si>
    <t>LUZ DARY CHAMORRO BELTRAN</t>
  </si>
  <si>
    <t>FUNDACION HACIA EL BUEN MAÑANA</t>
  </si>
  <si>
    <t>26/01/2004 AL 30/12/2005</t>
  </si>
  <si>
    <t>CORDINADORA ACADEMICA</t>
  </si>
  <si>
    <t>01/09/2013 AL 27 DE NOVIEMBRE DE 2014</t>
  </si>
  <si>
    <t>CORDINADORA  CDI</t>
  </si>
  <si>
    <t>CORDINADOR MODALIDAD FAMILIAR</t>
  </si>
  <si>
    <t>ALBA LUZ BUELVAS ESTRADA</t>
  </si>
  <si>
    <t>LICENCIADA EN EDUCACION BASICA CON ENFASIS EN INFORMATICA</t>
  </si>
  <si>
    <t>IINSTITUCION EDUCATIVA GIMNASIO DEL ROSARIO</t>
  </si>
  <si>
    <t>5/02/2007 HASTA EL 15/06/2014</t>
  </si>
  <si>
    <t>SE DEBE ACLARAR FECHA  DE TERMINACION DEL CONTRATO CON LA IE GIMNASIO DEL ROSARIO</t>
  </si>
  <si>
    <t>SUBSANO PRESENTO CERTIFICACION CON TIEMPO DE SERVICIO FOLIO 19</t>
  </si>
  <si>
    <t>PROFESIONAL DE APOYO PSICOSOCIAL CDI  FAMILIAR</t>
  </si>
  <si>
    <t>MANUEL DIONISIO BERTEL GRAJALES</t>
  </si>
  <si>
    <t>EXTRAS S.A( PERSONAL TEMPORAL)</t>
  </si>
  <si>
    <t>11/07/2012  HASTA 15/02/2013</t>
  </si>
  <si>
    <t xml:space="preserve">CRUZANDO LA BASE DE DATOS ENTRE REGIONALES SE DETECTA QUE  ESTE PROFESIONAL QUEDA DESABILITADO EN LA REGIONAL SUCRE PARA LA PROPUESTA UT SEMILLAS DE AMOR.  TENIENDO EN CUENTA QUE SE POSTULO EN LA REGIONAL BOLIVAR EN PROPUESTA RADICADA  EL 01/12/2014 A LAS 14:47 PM. QUEDANDO
SUBSANAR ALLEGANDO HOJA DE VIDA </t>
  </si>
  <si>
    <t>PROFESIONAL DE APOYO PSICOSIAL CDI FAMILIAR</t>
  </si>
  <si>
    <t>GLORIA PAOLA REYES OSPINA</t>
  </si>
  <si>
    <t>METROSALUD</t>
  </si>
  <si>
    <t>JULIIO DE 2006 A MAYO 2007</t>
  </si>
  <si>
    <t>PRACTICAS PROFESIONALES</t>
  </si>
  <si>
    <t>SE DEBE ACLARAR SUBSANAR FECHA  DE TERMINACION DE INICIO Y TERMINACION DE LAS PRACTICAS EN METROSALUD</t>
  </si>
  <si>
    <t>SUBSANO CON CERTIFICACION FUNDECOSTA</t>
  </si>
  <si>
    <t>COMFENALCO ANTIOQUIA</t>
  </si>
  <si>
    <t>3 DE JULIO DE 2007 AL 30 DE ENERO DE 2008</t>
  </si>
  <si>
    <t>CONTRATO DE APRENDIZAJE</t>
  </si>
  <si>
    <t>4 DE JUNIO DE 2008AL 31 DE AGOSTO DE 2008</t>
  </si>
  <si>
    <t xml:space="preserve"> ANALISTA DE SELECCIÓN                      NO CUMPLE </t>
  </si>
  <si>
    <t>FUNDECOSTA</t>
  </si>
  <si>
    <t>01 DE ABRIL DE 2009 AL 31 DE DICIEMBRE DE 2009</t>
  </si>
  <si>
    <t>ASESORIAS Y GESTION HUMANAS S.A</t>
  </si>
  <si>
    <t>17 DE OCTUBRE DE 2012 AL 15 DE ABRIL DE 2013</t>
  </si>
  <si>
    <t>VIVIAN  MERCEDESCARDOZO MARTINEZ</t>
  </si>
  <si>
    <t>MARZO</t>
  </si>
  <si>
    <t>26 DE NOVIEMBRE DEL 2012 AL 15 DE FEBRERO DE 2013</t>
  </si>
  <si>
    <t xml:space="preserve"> SUBSANAR  ACLARAR FECHA  DE OBTENCION DEL TITULO DE GRADO, NO ES LEGIBLE.
CRUZANDO LA BASE DE DATOS ENTRE REGIONALES SE DETECTA QUE  ESTA PROFESIONAL DESABILITADA EN LA REGIONAL SUCRE PARA LA PROPUESTAS UT SEMILLAS DE AMOR.  POR POSTULARSE INICIALMENTE EN LA REGIONAL MAGDALENA EN  LA PROPUESTA RADICADA EL 03/12/2014 A LAS 14:37 PM. QUEDANDO 
ALLEGAR HOJA DE VIDA.</t>
  </si>
  <si>
    <t>COOPERTIVA DE TRABAJO ASOCIADO ESPECIALIADO EN SALUD  FAMISALUD</t>
  </si>
  <si>
    <t>01 DE OCTUBRE DE 2008 AL 28 DE FEBRERO DE 2010</t>
  </si>
  <si>
    <t>CORDINADORA S.I.A.U.</t>
  </si>
  <si>
    <t>30 DE MAYO DE 2013 AL 31 DE DIECIEMBRE DE 2013</t>
  </si>
  <si>
    <t>AGENTE EDUCATIVA</t>
  </si>
  <si>
    <t xml:space="preserve">PROFESIONAL DE APOYO PSICOSOCIAL </t>
  </si>
  <si>
    <t xml:space="preserve">TANIA MILENA CAÑAS MANJARES </t>
  </si>
  <si>
    <t xml:space="preserve">UNIVERSIDAD METROPOLITANA </t>
  </si>
  <si>
    <t xml:space="preserve">DAPRE- FONDO </t>
  </si>
  <si>
    <t>19/11/2009 AL 30/06/2010</t>
  </si>
  <si>
    <t>SE SUBSANO CON EL CAMBIO DE HOJA DE VIDA FOLI 21 AL 33 DE RADICADO E- 2014-361798-7000</t>
  </si>
  <si>
    <t>NO ANEXARON FORMATO 9 EXPERIENCIA ADICIONAL</t>
  </si>
  <si>
    <t>CORDINADOR  GENERAL DEL PROYECTO</t>
  </si>
  <si>
    <t>1/520</t>
  </si>
  <si>
    <t>KARIAN PATRICIA PATERNINA HERNENDEZ</t>
  </si>
  <si>
    <t>29 DE AGOSTO DE 2003</t>
  </si>
  <si>
    <t>IE.PREUNIVERSIDAD INFANTIL</t>
  </si>
  <si>
    <t>ENERO 07 DE 2008 AL ENERO 08 DE 2010</t>
  </si>
  <si>
    <t>CORDINADORA DE PRE-ESCOLAR</t>
  </si>
  <si>
    <t xml:space="preserve">PROFESIONAL DE APOYO PEDAGÓGICO </t>
  </si>
  <si>
    <t xml:space="preserve">MARIA EUGENIA SALGADO ARRIETA </t>
  </si>
  <si>
    <t>28 DE NOVIEMBRE DE 2003</t>
  </si>
  <si>
    <t xml:space="preserve">LICEO BOLIVAR </t>
  </si>
  <si>
    <t xml:space="preserve">01 DE MARZO DE 2004 AL 30 DE ABRIL DEL 2004 </t>
  </si>
  <si>
    <t xml:space="preserve">CRUZANDO LA BASE DE DATOS ENTRE REGIONALES SE DETECTA QUE  ESTA PROFESIONAL QUEDA DESABILITADA EN LA REGIONAL SUCRE PARA LAS PROPUESTAS UT SEMILLAS DE AMOR Y CONSORCIO MIS PRIMEROS PASOS. TENEINDO EN CUENTA QUE SE POSTULO  EN LA REGIONAL BOLIVAR EN LA PROPUESTA RADICADA   EL 01/12/2014 A LAS 14:59 PM.  </t>
  </si>
  <si>
    <t>FUNDETEC</t>
  </si>
  <si>
    <t>14 DE JULIO DE 2008 AL 17 DE DICIEMBRE DE 2010</t>
  </si>
  <si>
    <t>CENTRO INTEGRAL DE APRENDIZAJE Y DESARROLLO</t>
  </si>
  <si>
    <t>01 DE OCTUBRE DE 2011 AL 30 DE ABRIL DEL 2012</t>
  </si>
  <si>
    <t>PROFESIONAL DE APOYO FINANCIERO</t>
  </si>
  <si>
    <t>SUGELIS PERZ MONTES</t>
  </si>
  <si>
    <t>CONTADORA PUBLICO</t>
  </si>
  <si>
    <t>19 DE DICIEMBRE DE 2008</t>
  </si>
  <si>
    <t>MUEBLES SAN FRANCISCO</t>
  </si>
  <si>
    <t>ENERO  1996- A JUNIO DE 1997</t>
  </si>
  <si>
    <t>AUXILIAR CONTABLE</t>
  </si>
  <si>
    <t>ROGER FADUL PANTOJA- INGENIERO CIVIL</t>
  </si>
  <si>
    <t>01 DE AGOSTO DE 1998 AL 30 DE OCTUBRE DEL 2004</t>
  </si>
  <si>
    <t>CAJA DE COMPESACION FAMILIAR DE SUCRE</t>
  </si>
  <si>
    <t>25 DE MAYO DE 2005 AL 24 DE NOVIEMBRE DEL 2005</t>
  </si>
  <si>
    <t>OFICIO CONTABLE VARIOS</t>
  </si>
  <si>
    <t xml:space="preserve">COOPCARIBE </t>
  </si>
  <si>
    <t>02 DE NOVIEMBRE DEL 2006 AL 31 DE DICIEMBRE DE 2009</t>
  </si>
  <si>
    <t>ASISTENTE CONTABLE</t>
  </si>
  <si>
    <t>COPRPIEDAD EDIFICIO CAJA  AGRARIA DE SINCELEJO</t>
  </si>
  <si>
    <t>11 DE SEPTIEMBRE DE 2013</t>
  </si>
  <si>
    <t>REVISORA FISCAL</t>
  </si>
  <si>
    <t>TELLER AUTOSABANAS</t>
  </si>
  <si>
    <t>05 DE MAYO  DE 2012 HASTA EL 20 DE NOVIEMBRE DE 2014</t>
  </si>
  <si>
    <t>ESPUMAS Y COLCHONES DEL CARIBE</t>
  </si>
  <si>
    <t>15 DE JUNIO DEL2006 HASTA EL 19 DE NOVIEMBRE DE  2014</t>
  </si>
  <si>
    <t>116 AL 129</t>
  </si>
  <si>
    <t>2716</t>
  </si>
  <si>
    <t>CDI RAYITO DE LUZ INSTITUCIONAL SINE</t>
  </si>
  <si>
    <t xml:space="preserve"> BARRIO SAN JOSE</t>
  </si>
  <si>
    <t>FAMILIAR ZONA URBANA Y RURAL</t>
  </si>
  <si>
    <t>INSTITUCION SAN JUAN BAUTISTA Y ZONA RURAL BASA VIVIENDA VELEZ VALENCIAGRANADA Y COCOROTE</t>
  </si>
  <si>
    <t xml:space="preserve">COORDINADOR PARA CDI </t>
  </si>
  <si>
    <t>1/257</t>
  </si>
  <si>
    <t>ELLA PIEDAD JIMENEZ GUAZO</t>
  </si>
  <si>
    <t>LICIENCIADA EN ESPAÑOL Y LITERATURA</t>
  </si>
  <si>
    <t>ALCALDIA DE SINCE</t>
  </si>
  <si>
    <t>01/01/2008 AL 31/12/2011</t>
  </si>
  <si>
    <t>CONFASUCRE</t>
  </si>
  <si>
    <t>01/10/2013 AL 01/10/2013 AL 28/11/2014</t>
  </si>
  <si>
    <t xml:space="preserve">APOYO PSICOSOCIAL CDI </t>
  </si>
  <si>
    <t>CAROLINA ANDREA PINEDA PEREZ</t>
  </si>
  <si>
    <t>PoNTIFICIA BOLIVARIANA</t>
  </si>
  <si>
    <t>PROSPERAR INTEGRADOS  CONFASUCRE</t>
  </si>
  <si>
    <t>03/09/2013 AL 20/12/2013 Y 21/01AL 27/03/2013 Y 03/02/2014 AL 312/07/2014</t>
  </si>
  <si>
    <t>EDUCADORES</t>
  </si>
  <si>
    <t>16/01/2012 AL 30/11/2012</t>
  </si>
  <si>
    <t>COORDINADOR CDI MODALIDAD MEDIO FAMILIAR</t>
  </si>
  <si>
    <t>CLAUDIA PATRICIA BARVOSA RUIZ</t>
  </si>
  <si>
    <t>LICENCIADA EN MATEMATICA</t>
  </si>
  <si>
    <t>01/04/2005 AL 21/12/2013</t>
  </si>
  <si>
    <t>APOYO PSICOSOCIAL  MODALIDAD FAMILIAR</t>
  </si>
  <si>
    <t>ALIETH OMARIS FARIA SALGADO</t>
  </si>
  <si>
    <t>NORMAL SUPERIOR DE SINCELEJO Y OTRAS</t>
  </si>
  <si>
    <t>23/02/2011 AL 18/11/2011</t>
  </si>
  <si>
    <t>CIA</t>
  </si>
  <si>
    <t>23/01/2012 AL 15/02/2011</t>
  </si>
  <si>
    <t>HEIDY PAOLA GONZALEZ PACHECO</t>
  </si>
  <si>
    <t xml:space="preserve">FAUDECO </t>
  </si>
  <si>
    <t>01/11/2013 AL 31/07/2014</t>
  </si>
  <si>
    <t>IE JOSE IGNACIO LOPEZ</t>
  </si>
  <si>
    <t>20/02/2012 AL 20/11/2012</t>
  </si>
  <si>
    <t>SANDY VALESKA MARTINEZ RODRIGUEZ</t>
  </si>
  <si>
    <t>DESPERTAR Y CONFASUCRE</t>
  </si>
  <si>
    <t>06/012014 AL 19/08/2014 Y 24/092014 A18/11/2014</t>
  </si>
  <si>
    <t>MARLIN GABRIELA MARTINEZ DORIA</t>
  </si>
  <si>
    <t>SIMON BOLIVAR</t>
  </si>
  <si>
    <t>FUNDACION DESPERTAR</t>
  </si>
  <si>
    <t>06/01/2014 AL 13/07/2014</t>
  </si>
  <si>
    <t>14707/2014 A 14/11/2014</t>
  </si>
  <si>
    <t>COMO EL PROPONENTE PRESENTA LAS HOJAS DE VIDA DE LAS AGENTES EDUCATIVAS  NO SE TENDRAN EN CUENTA COMO PERSONAL HABILITANTE  DADO QUE NO HACE PARTEL DEL EQUIPO DE APOYO PSICOSOCIAL COMO LO ESTABLECE LOS PLIEGOS EN EQUIPO DE TALENTO MINIMO HABILITANTE.</t>
  </si>
  <si>
    <t>ICBF CONVENIO DE APORTE</t>
  </si>
  <si>
    <t>SECRETARIA EDUCACION DE SINCELEJO</t>
  </si>
  <si>
    <t>COORDINADOR  GENERAL</t>
  </si>
  <si>
    <t>1/707</t>
  </si>
  <si>
    <t>ELSY ALVIS DE TOUS</t>
  </si>
  <si>
    <t>LICENCIADA EN PRESCOLAR Y PROMOCION DE FAMKILIA</t>
  </si>
  <si>
    <t>UNIVERSIDAD SANTO TOMAS</t>
  </si>
  <si>
    <t>19/05/2001 AL 20/11/2014</t>
  </si>
  <si>
    <t>APORTAN EXPERIENCIA POSTERIOR LO CUAL NO SE TIENE EN CUENTA POR CUANTO HACE PARTE DE LOS CRITERIOS DE PONDERACION Y ESTOS NO SON SUBSANABLES</t>
  </si>
  <si>
    <t>JARDIN INFANTIL TOM SAWYER</t>
  </si>
  <si>
    <t>AÑO 1998</t>
  </si>
  <si>
    <t>COLEGIO HEBREO</t>
  </si>
  <si>
    <t>1/08/1995 A 18/12/1996</t>
  </si>
  <si>
    <t>APOYO PEDAGOGICO</t>
  </si>
  <si>
    <t>NEYLA DEL ROSARIO PINEDA PALENCIA</t>
  </si>
  <si>
    <t>LICENCIADA EDUCACION INFANTIL</t>
  </si>
  <si>
    <t>INSTITUTO MARCOS FIDEL SUAREZ</t>
  </si>
  <si>
    <t>02/11/1997 A 01/02/2009</t>
  </si>
  <si>
    <t>LA PROFESIONAL QUEDA HABILITADA EN LA PROPUESTA 38 PARA EL GRUPO 6 DE CONFASUCRE YA QUE FUE POSTULADA COMO TALENTO HUMANO HABILITANTE  Y EN LA PROPUESTA 60 DEL GRUPO 11 NO SE RELACIONA EN EL LISTADO DE PROFESIONALES QUE FUEREON POSTULADOS PARA SUS DIFERENTES CARGOS.</t>
  </si>
  <si>
    <t>PROFESIONAL FINANCIERO</t>
  </si>
  <si>
    <t>YEFERSON CAICEDO PARDO</t>
  </si>
  <si>
    <t>UNIVERSIDAD DE LOS LLANOS</t>
  </si>
  <si>
    <t>FUNDACION AMIGOS UNIDOS DE CORAZON</t>
  </si>
  <si>
    <t>FUNDACION UNIDOS DE CORAZON</t>
  </si>
  <si>
    <t>35 - 36</t>
  </si>
  <si>
    <t>37-38</t>
  </si>
  <si>
    <t>39-40</t>
  </si>
  <si>
    <t>53,07</t>
  </si>
  <si>
    <t xml:space="preserve">APORTAR  EL FORMATO 11 </t>
  </si>
  <si>
    <t>APORTO CARTA DE COMPROMISO  25 PERO NO APORTO EL FORMATO 11</t>
  </si>
  <si>
    <t>LLILIAN CARINA MENDIVIL CALDERA</t>
  </si>
  <si>
    <t>27/05/2013 AL 23/07/2014</t>
  </si>
  <si>
    <t>TUTORA PROGRAMA TODOS APRENDER</t>
  </si>
  <si>
    <t>INSTITUCION EDUCATIVA GIMNASIO DEL ROSARIO</t>
  </si>
  <si>
    <t>08/12/2007 A 14/12/2007 Y 23/07/2008-12/12/2008 Y 02/04/2009 A 4/08/2009</t>
  </si>
  <si>
    <t>ASOPROAGROS</t>
  </si>
  <si>
    <t>23/02/2010 AL 30/04/2013</t>
  </si>
  <si>
    <t>CENTRO EDUCATIVO SAN RAFAEL</t>
  </si>
  <si>
    <t>CENTRO EDUCATIVO JHON DEWEY</t>
  </si>
  <si>
    <t>FEDERACION COLOMBIANA DE MUNICIPIOS</t>
  </si>
  <si>
    <t>SECRETARIA DESARROLLO COMUNITARIO SAN BENITO</t>
  </si>
  <si>
    <t>11/02/2008 A 10/12/2008 Y 09/02/2009 - 11/12/2009</t>
  </si>
  <si>
    <t>COORDINADORA DEL PROGRAMA DE PRIMERA INFANCIA</t>
  </si>
  <si>
    <t>CORPORACION EDUCATIVA DEL CARIBE</t>
  </si>
  <si>
    <t>INSTITUCION EDUCATIVA PALMARITO</t>
  </si>
  <si>
    <t>09/07/2012 A 26/10/2012 Y 11/01/2013 - 15/11/2013</t>
  </si>
  <si>
    <t>APORTO OTRA HOJA DE VIDA SEGÚN OFICIO DE 15/12/2014</t>
  </si>
  <si>
    <t>INSTITUCION EDUCATIVA NUEVA ESTRELLA</t>
  </si>
  <si>
    <t>22/03/2012 - 22/06/2012</t>
  </si>
  <si>
    <t>06/02/2012-18/04/2012</t>
  </si>
  <si>
    <t>FUNDACION FUNDECI</t>
  </si>
  <si>
    <t>10/02/2009 -30/10/2013</t>
  </si>
  <si>
    <t>2009-2010-2011</t>
  </si>
  <si>
    <t>MERLYS  JUDITH CAUSADO CHAMORRO</t>
  </si>
  <si>
    <t>INSTITUCION EDUCATIVA LA UNION</t>
  </si>
  <si>
    <t>01/06/2005-30/06/2005</t>
  </si>
  <si>
    <t>CAPACITACION TALLERES LUDICOS</t>
  </si>
  <si>
    <t xml:space="preserve">CAPACITACION ,ASESORIA Y CONSULTAS PSICOLOGICA </t>
  </si>
  <si>
    <t>LICEO PANAMERICANO</t>
  </si>
  <si>
    <t>30/01/2006-20/06/2008</t>
  </si>
  <si>
    <t>COPSERVIR</t>
  </si>
  <si>
    <t>01/04/2006 A 30/10/2008</t>
  </si>
  <si>
    <t>PSICOLOGA EXTERNA</t>
  </si>
  <si>
    <t>02/02/2006-25/07/2008</t>
  </si>
  <si>
    <t xml:space="preserve">TUTORA PROGRAMA </t>
  </si>
  <si>
    <t>SERTEMPO</t>
  </si>
  <si>
    <t>06/08/2008-10/05/2010</t>
  </si>
  <si>
    <t>PSICOLOGA DE SELECCION</t>
  </si>
  <si>
    <t>E &amp;S EFICIENCIA Y SERVICIO</t>
  </si>
  <si>
    <t>19/05/2010 AL 29/10/2011</t>
  </si>
  <si>
    <t>ESPECIALISTA D SERVICIO</t>
  </si>
  <si>
    <t>13/02/2012 - 18/08/2014</t>
  </si>
  <si>
    <t xml:space="preserve">COORDINADORA PROGRAMA DE PRIMERA INFANCIA </t>
  </si>
  <si>
    <t xml:space="preserve">APOYO PSICOSOCIAL </t>
  </si>
  <si>
    <t>MARIA EUGENIA DANIELS PALENCIA</t>
  </si>
  <si>
    <t>CORPORACION EDUCATIVA DEL  CARIBE</t>
  </si>
  <si>
    <t>01/09/2013 AL 20/11/2014</t>
  </si>
  <si>
    <t>PSICOLOGA MODALIDAD FAMILIAR</t>
  </si>
  <si>
    <t>GENESIS IPS</t>
  </si>
  <si>
    <t>01/04/2012-30/11/2012</t>
  </si>
  <si>
    <t>JESSICA MARQUEZ BUELVAS</t>
  </si>
  <si>
    <t>CORPORACION UNIVERSITARIA DE SUCRE</t>
  </si>
  <si>
    <t>08/05/2012 AL 09/08/2012</t>
  </si>
  <si>
    <t>PSICOLOGA  ENTORNO INSTITUCIONAL</t>
  </si>
  <si>
    <t xml:space="preserve">APORTAR  CERTIFICANDO MAS EXPERIENCIA POR CUANTO  SOLO ACREDITA 4 MESES DE EXPERIENCIA FOLIOS 210-222 </t>
  </si>
  <si>
    <t>SUBSANO APORTO EXPERIENCIA SEGÚN OFICIO DE 15/12/25014</t>
  </si>
  <si>
    <t>INSTITUCION EDUCATIVA GIMNASIO DEL SAN JORGE</t>
  </si>
  <si>
    <t>08/05/2012 A 09/08/2012</t>
  </si>
  <si>
    <t>FUNDACION PACTOS</t>
  </si>
  <si>
    <t>01/02/2013 A 31/12/2013</t>
  </si>
  <si>
    <t>ANDREA CAROLINA SIERRA SIERRA</t>
  </si>
  <si>
    <t>CORPORACION UNIVERSITARIA ANTONIO JOSE DE SUCRE</t>
  </si>
  <si>
    <t>ETICOS LTDA</t>
  </si>
  <si>
    <t>02/09/2013 AL 15/11/2013</t>
  </si>
  <si>
    <t>PRACTICAS EN GESTION HUMANA</t>
  </si>
  <si>
    <t>SUBSANAR  CERTIFICANDO EXPERIENCIA DE ACUERDO A LO ESTABLECIDO EN EL PERFIL PARA APOYO PSICOCIAL   224 -239</t>
  </si>
  <si>
    <t>COLEGIO NUESTRA SEÑORA DE FATIMA</t>
  </si>
  <si>
    <t>02/14/2013- A 15/06/2013</t>
  </si>
  <si>
    <t>PRACTICAS PSICOLOGIA CLINICA</t>
  </si>
  <si>
    <t>08/08/2012 A 11/11/2012</t>
  </si>
  <si>
    <t>PRACTICAS PSICOLOGIA EDUCATIVA</t>
  </si>
  <si>
    <t>FUNBIENPAZ</t>
  </si>
  <si>
    <t>02/2013 A 10/2013</t>
  </si>
  <si>
    <t>CRUZ ROJA COLOMBIANA</t>
  </si>
  <si>
    <t>10/02/2012  A 30/05/2012</t>
  </si>
  <si>
    <t>PRACTICAS PSICOLOGIA SOCIAL</t>
  </si>
  <si>
    <t>CORPOVIDA</t>
  </si>
  <si>
    <t>02/12/2009-18/11/2009</t>
  </si>
  <si>
    <t>NO SE VALIDA LA EXPERIENCIA  POR CUANTO A LA FECHA NO  ACREDITABA  PRACTICAS ADEMAS LA EXPERIENCIA NO  ES LA EXIGIDA EN LA CONVOCATORIA FOLIO 240</t>
  </si>
  <si>
    <t>FANCY FARIDIS TEJADA MONTERROZA</t>
  </si>
  <si>
    <t>SECRETARIO DE EDUCACION  MUNICIPIO DE SAN MARCOS</t>
  </si>
  <si>
    <t>02/02/2014 A 4/11/2014</t>
  </si>
  <si>
    <t xml:space="preserve">PROYECTOS DE CAPACITACION A LAS FAMILIAS  </t>
  </si>
  <si>
    <t>FUNDACION TALENTOS</t>
  </si>
  <si>
    <t>01/09/2013 AL 28/02/2014</t>
  </si>
  <si>
    <t xml:space="preserve">PROYECTOS DE DESARROLLO A NIÑEZ Y  A LAS FAMILIAS  </t>
  </si>
  <si>
    <t>EDITH JOHANA MONTERROZA BENITEZ</t>
  </si>
  <si>
    <t>UNIVERSIDAD COOPERATIVA DE COLOMBIA</t>
  </si>
  <si>
    <t>FUNDACION ROSA ELENA</t>
  </si>
  <si>
    <t>28/06/2012 A 28/06/2013</t>
  </si>
  <si>
    <t>PROGRAMA SALUD SEXUAL Y VIOLENCIA INTRAFAMILIAR</t>
  </si>
  <si>
    <t>YULIANA HERNANDEZ MERCADO</t>
  </si>
  <si>
    <t>CONTUPERSONAL</t>
  </si>
  <si>
    <t>28/07/2009 A 30/09/2010 Y</t>
  </si>
  <si>
    <t>AUXILIAR DESARROLLO COMUNITARIO</t>
  </si>
  <si>
    <t>APORTAR   CERTIFICANDO EXPERIENCIA DE ACUERDO A LO ESTABLECIDO EN EL PERFIL PARA APOYO PSICOCIAL FOLIO    266-307
CRUZANDO LA BASE DE DATOS ESTA PROFESIONAL QUEDA HABILITADA EN LA REGIONAL CORDOBA POR SER RADICADA DICHA PROPUESTA EL 24/11/2014 A LAS 11:05 AM. QUEDANDO DESABILITADA EN LA REGIONAL SUCRE.  
POR LO QUE DEBE ALLEGAR NUEVA HOJA DE VIDA</t>
  </si>
  <si>
    <t>APORTO OTRA HOJA DE VIDA BLEYDIS ANDREA TAPIAS ARRIETA SEGÚN OFICIO DE 15/12/2014</t>
  </si>
  <si>
    <t>PROGRESEMOS</t>
  </si>
  <si>
    <t>01/01/2011 A 10/07/2011</t>
  </si>
  <si>
    <t>BLEYDIS ANDREA TAPIAS ARRIETA</t>
  </si>
  <si>
    <t>FUNDACION PARA EL DESARROLLO SOCIAL LLANURA FERTIL</t>
  </si>
  <si>
    <t>AGOSTO A NOVIEMBRE DE 2009</t>
  </si>
  <si>
    <t>INTER ASEO</t>
  </si>
  <si>
    <t>14/02/2011 A 06/6/2011</t>
  </si>
  <si>
    <t>CEREVIDE</t>
  </si>
  <si>
    <t>FEBRERO A JULIO 2010</t>
  </si>
  <si>
    <t>ASOMUJERES</t>
  </si>
  <si>
    <t>06/02/2010 A 30/11/2010</t>
  </si>
  <si>
    <t>TRABAJO CON NIÑEZ Y FLIA</t>
  </si>
  <si>
    <t>ANA LEONOR ESTRADA RUIZ</t>
  </si>
  <si>
    <t>LICENCIADA EN EDUCACION BASICA Y PRIMARIA</t>
  </si>
  <si>
    <t>2013 A 2012</t>
  </si>
  <si>
    <t>COORDINADORA DE PRIMERA INFANCIA</t>
  </si>
  <si>
    <t>A`PORTO ESTA HOJA DE VIDA EN OFICIO DE 15/12/2014</t>
  </si>
  <si>
    <t>CENTRO EDUCATIVO PENSAR Y JUGAR</t>
  </si>
  <si>
    <t>01/02/2011 A 28/11/2014</t>
  </si>
  <si>
    <t>NO APORTOFORMATO 9 EXPERIENCIA ADICIONAL Y ESTOS SON CRITERIOS DE PONDERACION LOS CUALES NO SON SUBSANABLES</t>
  </si>
  <si>
    <t>JESSICA DE JESUS ACUÑA RUZ</t>
  </si>
  <si>
    <t>ADMINISTRADORA DE EMPRESA</t>
  </si>
  <si>
    <t>MUNICIO DE SUCRE SUCRE</t>
  </si>
  <si>
    <t>01/10/2010 A 30/05/2011</t>
  </si>
  <si>
    <t>ASESORA DE PROYECTOS DE PROMOCION Y PREVENCION</t>
  </si>
  <si>
    <t>ASOCIACION GESTORA Y ASESORA PARA EL DESARROLLO DE LA MOJANA</t>
  </si>
  <si>
    <t>01/02/2011-30/10/2011</t>
  </si>
  <si>
    <t>APOYO COORDINACION DE CAPACITACION EN RESIDUOS SOLIDOS</t>
  </si>
  <si>
    <t>FUNDESOCIAL</t>
  </si>
  <si>
    <t>18/01/2013 A 04/12/2013</t>
  </si>
  <si>
    <t>JUANA ISABELL TOSCANO MENDEZ</t>
  </si>
  <si>
    <t>SECRETARIA EDUCACION SINCELEJO</t>
  </si>
  <si>
    <t>3/04/1999 A 30/11/1999 Y 01/02/2000  A 30/04/2000  Y 01/02/2001 A 30/11/2001 Y 01/02/2002 A 30/11/2002  Y 01/02/2003 A 06/04/2003</t>
  </si>
  <si>
    <t>KAREN PAOLA SOLAR FLOREZ</t>
  </si>
  <si>
    <t xml:space="preserve">ADMINISTRADOR DE EMPRESAS </t>
  </si>
  <si>
    <t>COMADERAS</t>
  </si>
  <si>
    <t>10/02/2011 A 10/06/2011</t>
  </si>
  <si>
    <t xml:space="preserve">MANEJO DE CREDITO </t>
  </si>
  <si>
    <t>ORGANIZACIÓN TIEMPOS DE PAZ</t>
  </si>
  <si>
    <t>CORPORACION SER SOCIAL</t>
  </si>
  <si>
    <t>CSS225-2009</t>
  </si>
  <si>
    <t>69 A 76</t>
  </si>
  <si>
    <t>1395</t>
  </si>
  <si>
    <t>MODALIDAD FAMILIAR MI PEQUEÑO MUNDO</t>
  </si>
  <si>
    <t>CORREGIMIENTO: SABANETICA, LIBERTAD,VEREDA PISISI</t>
  </si>
  <si>
    <t>MODALIDAD FAMILIAR PASOS QUE DEJAN HUELLAS</t>
  </si>
  <si>
    <t>BARRIOS: PALITO, PALO ALTO, LAS FLOREZ, PORVENIR Y MOCHILA</t>
  </si>
  <si>
    <t>COORDINADOR PARA CDI MODAlIDAD FAMILIAR</t>
  </si>
  <si>
    <t>MARIA DEL PILAR CAMARGO MORAN</t>
  </si>
  <si>
    <t>FUNDACION CLUB JUVENIL DEL SUR</t>
  </si>
  <si>
    <t>14/05/2013 HASTA 31/1271013</t>
  </si>
  <si>
    <t>TRABAJADORA SOCIAL ATENDIENDO LAS UNIDADS BASICAS DE ATENCION</t>
  </si>
  <si>
    <t>SE SUBSANA HOJA DE VIDA DE LA SEÑORA  CARMEN ALICIA PAZO MARBELO POR MARIA DEL PILAR CAMARGO MORAN,  SEGÚN RADICADO N° E-2014-359468-7000 DE FECHA 2014-12-16 DE HORA 16:54:33</t>
  </si>
  <si>
    <t>FUNDACION BET SHALOM</t>
  </si>
  <si>
    <t>01/01/2010 HASTA 30/12/2012</t>
  </si>
  <si>
    <t>TRABAJADOR SOCIAL EN PORGRAMAS DE RESTABLECIMIENTO DE DERECHOS DE NIÑOS, NIÑAS Y JOVENES CON DISCAPACIDAD</t>
  </si>
  <si>
    <t>SERVICIOS INTEGRALES DE SALUD DEL MAGDALENA SAS</t>
  </si>
  <si>
    <t>01/02/2010 HASTA EL 30/06/2010</t>
  </si>
  <si>
    <t>TRABAJADOR SOCIAL EN EL PROGRAMA DE SALUD SEXUAL Y REPRODUCTIVA</t>
  </si>
  <si>
    <t>FUNDACION PARA EL APOYO Y RESTAURACION INTEGRAL DEL INDIVIDUO Y LA FAMILIA</t>
  </si>
  <si>
    <t>NOVIEMBRE DEL 2007 HASTA SEPTIEMBRE DEL 2010</t>
  </si>
  <si>
    <t>TRABAJDORA SOCIAL PARA LA ATENCION DE NIÑOS NIÑAS Y ADOLESCENTES VICTIMAS DE DELITOS SEXUALES</t>
  </si>
  <si>
    <t>FUNDACION HORIZONTES</t>
  </si>
  <si>
    <t>19/06/2007 HASTA EL 30/JUNIO/ 2007</t>
  </si>
  <si>
    <t>TRABAJADORA SOCIAL EN EL PROGRAMA DE NIÑOS NIÑAS Y JOVENES EN SITUACION DE PELIGRO</t>
  </si>
  <si>
    <t>PROGRESAR LTDA</t>
  </si>
  <si>
    <t>SEPTIEMBRE DE 1999 HASTA DICIEMBRE DEL 2001</t>
  </si>
  <si>
    <t>ORGANIZAVION TIEMPOS DE PAZ</t>
  </si>
  <si>
    <t>03 DE MARZO DEL 2009 HASTA EL 29 DE MARZO DEL 2003</t>
  </si>
  <si>
    <t>COORDINADORA MUNICIPAL DE PROYECTOS DIRIGIDOS A LA PRIMERA INFANCIA DEL MUNICIPIO DE PEDRAZA MAGDALENA</t>
  </si>
  <si>
    <t>COORDINADOR PARA CDI MODALIDAD FAMILIAR</t>
  </si>
  <si>
    <t>SHADIA MARCELA SOLANO ACUÑA</t>
  </si>
  <si>
    <t>COORPORACION UNIVERSITARIA DEL CARIBE CECAR</t>
  </si>
  <si>
    <t>TIEMPOS DE PAZ</t>
  </si>
  <si>
    <t>01/02/2010 AL 30/03/2012</t>
  </si>
  <si>
    <t>COORDINADORA MUNICIPAL PROYECTO DIRIGIDO A PRIMERA INFANCIA DEL MUNICIPIO DE MAGANGUE</t>
  </si>
  <si>
    <t>SE SUBSANA HOJA DE VIDA DEL SEÑOR GUIDO ESEQUIEL POR SHADIA MARCELA SOLANO ACUÑA,  SEGÚN RADICADO N° E-2014-359468-7000 DE FECHA 2014-12-16 DE HORA 16:54:33</t>
  </si>
  <si>
    <t>MARTHA LUCIA MANJARREZ CAMERO</t>
  </si>
  <si>
    <t>HOGAR INFANTILLOS NARANJOS</t>
  </si>
  <si>
    <t>DURANTE  6 MESES EN EL AÑO 2013</t>
  </si>
  <si>
    <t>DESARROLANDO UN TRABAJO SOCIAL Y COMUNITARIO CON LAS FAMILIAR USUARIAS DEL PROGRAMA</t>
  </si>
  <si>
    <t>SE SUBSANA HOJA DE VIDA DE LA SEÑORA  LAUREN INES VERGARA HERNANDEZ POR LA DE MARTHA LUCIA MANJARREZ CAMERO SEGÚN RADICADO N° E-2014-359468-7000 DE FECHA 2014-12-16 DE HORA 16:54:33</t>
  </si>
  <si>
    <t>01/02/2013 HASTA 30/04/2014</t>
  </si>
  <si>
    <t>COORDINADOR DE APOYO PSICOSOAIAL EN EL MUNICIPIO DE MOMPOS</t>
  </si>
  <si>
    <t>GLORIA INES LIZARAZO POTE</t>
  </si>
  <si>
    <t>UNIVERSIDAD DEL NORTE</t>
  </si>
  <si>
    <t>03/03/2009 AL 29/03/2013</t>
  </si>
  <si>
    <t>COORDINADORA DEL AREA DE PRIMERA INFANCIA EN EL MUNICIPIO DE MAGANGUE</t>
  </si>
  <si>
    <t>CAROLIN PATRICIA ANGULO PALENCIA</t>
  </si>
  <si>
    <t>COOPERATIVA DE COLOMBIA</t>
  </si>
  <si>
    <t>FUNDACION EMPRENDIENDO</t>
  </si>
  <si>
    <t>02/04/2012 AL 31/07/2014</t>
  </si>
  <si>
    <t>EN  ATENCION A OFICIO DE RADICADO N° E-2014-359468-7000 DE FECHA 2014-12-16 DE HORA 16:54:33 DONDE SOLICITA EL CAMBIO DE LA PROFESIONAL CAROLIN PATRICIA ANGULO PALENCIA POR EL SEÑOR ROLANDO DE JESUS CAMACHO SAN GREGORIO SE COMUNICA QUE NO SE REALIZA YA QUE AL REVISIAR LA HOJA DE VIDA NO CUMPLE CON EL PERFIL TENIENDO EN CUENTA QUE NO SE ANEXAN LAS CERTIFICACIONES QUE RESPALDEN LA EXPERIENCIA LABORAL., ADEMAS PORQUE NO SE SOLICITO CAMBIO YA QUE LA PROFESIONAL REUNE EL PERFIL Y QUEDO HABILITADA PARA SU PROPUESTA.</t>
  </si>
  <si>
    <t>EN ATENCION A OFICIO RADICADO  N° E2014-360102-7000 DE FECHA 2014-12-17 DE HORA 09:59:54 DONDE APORTA CERTIFICACION DE EXPERIENCIA LABORAL DEL SEÑOR ROLANDO JESUS CAMACHO SAN GREGORIO, NO SE VALIDA TENEINDO EN CUENTA QUE LA CERTIFICACION EXPEDIDAD ES COMO PROFESIONAL EN TRABAJO SOCIAL, LO CUAL NO CORRESPONDE CON EL TITULO PROFESIONAL</t>
  </si>
  <si>
    <t>IVANIA LUZ BELTRAN VASCO</t>
  </si>
  <si>
    <t>UIVERSIDADA ABIERTA Y A DISTANCIA</t>
  </si>
  <si>
    <t>REALIZAR PROYECTO EDUCACION DIRIGIDO A PRIMERA INFANCIA</t>
  </si>
  <si>
    <t xml:space="preserve">TENIENDO EN CUENTA RADICADON° E-2014-359468-7000 DE FECHA 2014-12-16 DE HORA 16:54:33  SE SUBSANA NOMBRE DE LOS MUNICIPIOS RELACIONADOS INICIALMENTE POR SAN ONOFRE. </t>
  </si>
  <si>
    <t>CORPORACION MULTIACTIVA EMPRENDER</t>
  </si>
  <si>
    <t>CE- 025 DEL 2012</t>
  </si>
  <si>
    <t>78 AL 86</t>
  </si>
  <si>
    <t>COORDINADOR GENERAL DEL PROYECTO POR CADA MIL CUPOS OFERTADOS O FRACIÓN INFERIOR.</t>
  </si>
  <si>
    <t>ANA LOPEZ BALDERRAMA</t>
  </si>
  <si>
    <t>LICENCIADA EN FILOSOFIA Y CIENCIAS RELIGIOSA</t>
  </si>
  <si>
    <t>UNIVERSIDAD CATOLICA DEL ORIENTE</t>
  </si>
  <si>
    <t>EMPRESA FUNDACION MULTIACTIVA EMPRENDIENDO</t>
  </si>
  <si>
    <t>FECHA DEINICIO Y FECHA DE TERMINACION2/04/2012 A 31/07/2014</t>
  </si>
  <si>
    <t xml:space="preserve"> FUNCIONES
REALIZAR PROYECTO DE EDUCACION DIRIGIDO A LA PRIMERA INFANCIA, BAJO UN ENFOQUE CONTINUO QUE GARANTICE EL FORTALECIMIENTO DE LAS COMPETENCIAS Y CAPACIDADES DE LA POBLACION OBJETIVO.</t>
  </si>
  <si>
    <t>NO SE HABILITA EL PROFESIONAL YA QUE FUE POSTULADO COMO HABILITANTE EN LA REGIONAL MAGDALENA</t>
  </si>
  <si>
    <t xml:space="preserve">LUZ DARIS QUINTERO </t>
  </si>
  <si>
    <t>LICENCIADA EN NECESIDADES EDUCATIVAS ESPECIALES</t>
  </si>
  <si>
    <t>2/04/2012 A 31/07/2014</t>
  </si>
  <si>
    <t>FUNCIONES 
REALIZAR PROYECTO DE EDUCACION DIRIGIDO A LA PRIMERA INFANCIA, BAJO UN ENFOQUE CONTINUO QUE GARANTICE EL FORTALECIMIENTO DE LAS COMPETENCIAS Y CAPACIDADES DE LA POBLACION OBJETIVO.</t>
  </si>
  <si>
    <t>OSCAR ENRRIQUE PEÑALOZA MARTINEZ</t>
  </si>
  <si>
    <t>POLITECNICO JAIME ISSAZA</t>
  </si>
  <si>
    <t>NUMERO DE LA PROPUESTA  29</t>
  </si>
  <si>
    <t xml:space="preserve">ORGANIZACION TIEMPOS DE PAZ </t>
  </si>
  <si>
    <t xml:space="preserve">ORGANIZACIÓN TIEMPOS DE PAZ </t>
  </si>
  <si>
    <t xml:space="preserve">CORPORACION MULTIACTIVA EMPRENDER </t>
  </si>
  <si>
    <t>CE-205-2009</t>
  </si>
  <si>
    <t>68 y 69</t>
  </si>
  <si>
    <t>SE SOLICITA ACLARACION SOBRE LAS CERFIFICACIONES DE LOS FOLIOS 68 HASTA LA 75, RELACIONAN EL MISMO NUMERO DE CONTRTATO, CON LA MISMA POBLACION EN LA MISMA FECHA.</t>
  </si>
  <si>
    <t xml:space="preserve">MUNICIPIO DE GUARANDA : VEREDAS LAS DEMETRIAS , LA CEJA, LA PITA, CIENEGA DEL MEDIO, PUEBLO NUEVO, EL CANAL, CAMPO SANTO, LAS MOCHILAS, MEDELLIN, PUERTO LOPEZ, LAS PAVAS, TIERRA SANTA Y  SAN RAFAEL. </t>
  </si>
  <si>
    <t>FOLIO: 89-90</t>
  </si>
  <si>
    <t xml:space="preserve">MUNICIPIO DE GUARANDA : BARRIOS  URIBE, EL SOCORRO, LAS MERCEDES , SAN CAMILO, SAN JUAQUIN Y TAMAGUZ.  </t>
  </si>
  <si>
    <t xml:space="preserve">MUNICIPIO DE MAJAGUAL  : VEREDAS  NUEVO INDIO, SNA ROQUE, NO TE PASES, SANN  MIGUEL , LOS PATOS , SANTA TERESA.   </t>
  </si>
  <si>
    <t xml:space="preserve">MUNICIPIO DE MAJAGUAL  : ALFONSO LOPEZ SAN VICENTE Y CALLE LAS DAMAS.    </t>
  </si>
  <si>
    <t xml:space="preserve">COORDINADOR CENTRO DESARROLLO INFANTIL EN MEDIO FAMILIAR </t>
  </si>
  <si>
    <t>JULIO ALFONSO RUZ CEPEDA</t>
  </si>
  <si>
    <t>UNIVERSIDAD TECNOLOGICA DE CARTAGENA</t>
  </si>
  <si>
    <t xml:space="preserve">CORPORACION TIEMPOS DE PAZ </t>
  </si>
  <si>
    <t xml:space="preserve">FECHA DE  INICIO 03/03/2009 Y TERMINACION 29/03/2013 </t>
  </si>
  <si>
    <t>FOLIO 109 Y 110</t>
  </si>
  <si>
    <t xml:space="preserve">PRESIDENCIA DE LA REPUBLICA DEPARTAMENTO ADMINISTRATIVO NACIONAL DE LA ECONOMIA SOLIDARIA-  DAN SOCIAL </t>
  </si>
  <si>
    <t>FECHA DE  INICIO Y TERMINACION : 19/10/200HASTA EL 19/1042001</t>
  </si>
  <si>
    <t>FUNCIONES :PRACTICAS EMPRESARIALES EN EL DEPARTAMENTO ADMINISTRATIVO NACIONAL DE LA ECONOMIA SOLIDARIA DANSOCIAL EN LA COSTA NORTE</t>
  </si>
  <si>
    <t xml:space="preserve">ISMELIN  GUSTAVO CABRERA CARVAJALINO </t>
  </si>
  <si>
    <t xml:space="preserve">UNIVERSIDAD SAN BUENAVNTURA </t>
  </si>
  <si>
    <t>N/ A</t>
  </si>
  <si>
    <t>FECHA DE  INICIO 03/03/2009   FECHA DE TERMINACION 29/03/2013</t>
  </si>
  <si>
    <t xml:space="preserve">FUNCIONES :  CUMPLE </t>
  </si>
  <si>
    <t xml:space="preserve">INCRIS PAOLA FONTALBO FERNANDEZ </t>
  </si>
  <si>
    <t>36 668815</t>
  </si>
  <si>
    <t xml:space="preserve">LICENCIADA  EN LENGUA CASTELLANA Y COMUNICACIÓN </t>
  </si>
  <si>
    <t>FECHA DE  INICIO 03/03/2009  FECHA DE TERMINACION 29/03/2013</t>
  </si>
  <si>
    <t>FOLIO:  124</t>
  </si>
  <si>
    <t>SE HABILITA PARA ESTA REGIONAL TENIENDO EN CUENTA QUE LA FECHA Y HORA RADICADO DE LA PRESENTACION DE LA PROPUESTA FUE PRIMERO QUE LA PRESENTADA POR LA REGIONAL MAGDALENA</t>
  </si>
  <si>
    <t xml:space="preserve">COLEGIO DIVINO JESUS </t>
  </si>
  <si>
    <t>FECHA DE  INICIO 01/02/96  FECHA DE TERMINACION 30/11/2003</t>
  </si>
  <si>
    <t>FOLIO:  125</t>
  </si>
  <si>
    <t xml:space="preserve">COLEGIO GIMNACIO BOLIVARIANO </t>
  </si>
  <si>
    <t>FECHA DE  INICIO 01/02/2004FECHA DE TERMINACION 30/11/2004</t>
  </si>
  <si>
    <t>FOLIO:  127</t>
  </si>
  <si>
    <t>COLEGIO LA VILLA SANTAMARTA</t>
  </si>
  <si>
    <t xml:space="preserve">FECHA DE  INICIO  DE FEBRERO DE 2005 A  DICIEMBRE DE 2005 </t>
  </si>
  <si>
    <t>FOLIO:  128</t>
  </si>
  <si>
    <t xml:space="preserve">COLEGIO AMERICANO DEL CARIBE </t>
  </si>
  <si>
    <t xml:space="preserve">FECHA DE  INICIO  DEL 02/02/2007  A 30/11/2007 </t>
  </si>
  <si>
    <t>FOLIO:  130</t>
  </si>
  <si>
    <t xml:space="preserve">ALBIS SASTRIZ LEAL PONCE </t>
  </si>
  <si>
    <t xml:space="preserve">LICENCIADA EN FILOSOFIA Y CIENCIAS RELIGIOSAS </t>
  </si>
  <si>
    <t xml:space="preserve">UNIVERSIDAD  CATOLICA DE ORIENTE </t>
  </si>
  <si>
    <t xml:space="preserve">COLEGIO BILINGÜE DE SANTA MARTHA </t>
  </si>
  <si>
    <t>FECHA DE  INICIO  DEL 05/08/1998  AL 15/06/2001</t>
  </si>
  <si>
    <t>FUNCIONES CUMPLE</t>
  </si>
  <si>
    <t>FOLIO:  141</t>
  </si>
  <si>
    <t>FECHA DE  INICIO  DEL 03/03/2009  AL 29/03/20013</t>
  </si>
  <si>
    <t>FOLIO 142</t>
  </si>
  <si>
    <t xml:space="preserve">COLEGIO VICTORIA  BOCIO </t>
  </si>
  <si>
    <t>FECHA DE  INICIO  DEL  MES DE ABRIL  AL  MES DE NOVIEMBRE DEL 2012</t>
  </si>
  <si>
    <t>FOLIO 143</t>
  </si>
  <si>
    <t xml:space="preserve">COORDINADORA CENTRO DESARROLLO INFANTIL EN MEDIO FAMILIAR </t>
  </si>
  <si>
    <t>1/176</t>
  </si>
  <si>
    <t xml:space="preserve">DALGIS SOLIZ AVENDAÑO </t>
  </si>
  <si>
    <t xml:space="preserve">LICENCIADA EN EDUCACION BASICA CON ENFASIS EN CIENCIAS SOCIALES </t>
  </si>
  <si>
    <t>FECHA DE  INICIO: 03/03/2009   HASTA : 29/03/2013</t>
  </si>
  <si>
    <t xml:space="preserve">FUNCIONES: CUMPLE </t>
  </si>
  <si>
    <t>FOLIO 153</t>
  </si>
  <si>
    <t xml:space="preserve">  PSICOSOCIAL CENTRO DESARROLLO INFANTIL EN MEDIO FAMILIAR </t>
  </si>
  <si>
    <t xml:space="preserve">NUBIS DEL CARMEN MEJIA RAMOS </t>
  </si>
  <si>
    <t>FOLIO 173</t>
  </si>
  <si>
    <t xml:space="preserve">SECRETARIA DE SALUD DEPARTAMENTAL EN UNIDAD  DE SALUD PUBLICA </t>
  </si>
  <si>
    <t>FECHA DE  INICIO: 01/06/2011   HASTA : 06/12/2011</t>
  </si>
  <si>
    <t>FOLIO 174</t>
  </si>
  <si>
    <t xml:space="preserve">JOSEFINA DE LEON MARTINEZ </t>
  </si>
  <si>
    <t xml:space="preserve">COLFENALCO - CARTGENA </t>
  </si>
  <si>
    <t>FECHA DE INICIO  SEGUNDO SEMESTRE DE 2001 - PRACTICAS  UNIVERSITARIAS</t>
  </si>
  <si>
    <t>FOLIO 188</t>
  </si>
  <si>
    <t>SE HABILITA EL PROFESIONAL PARA LA PROPUESTA N° 29 ORGANIZACIÓN TIEMPOS DE PAZ TENIENDO EN CUENTA QUE LA FECHA DE RADICACION FUE 03/12/214 A LAS 12: 38 :02 P.M YA QUE EN LA N° 37 PARA LA CUAL FU POSTULA EN HORA Y FECHA POSTERIOR</t>
  </si>
  <si>
    <t xml:space="preserve">CORPORACION ACCION POR BOLIVAR - ACTUAL FAMI EMPRESAS </t>
  </si>
  <si>
    <t xml:space="preserve">FECHA DE INICIO   02/02/2010  a 30/08/2011 </t>
  </si>
  <si>
    <t>FOLIO 189</t>
  </si>
  <si>
    <t xml:space="preserve">FUNDACION SOLIDARIA  COLOMBIANO </t>
  </si>
  <si>
    <t>FECHA DE INICIO   03/10/2011  HASTA  31/12/2011 Y DEL 20/03/2012 HASTA EL 30/052012</t>
  </si>
  <si>
    <t>FOLIO 190</t>
  </si>
  <si>
    <t xml:space="preserve">EXTRAS S.A. PERSONAL TEMPORAL </t>
  </si>
  <si>
    <t>FECHA DE  INICIO: 30/08/2012 HASTA : 07/02/2013</t>
  </si>
  <si>
    <t>FOLIO 195</t>
  </si>
  <si>
    <t>YOLIMA GALVIS PALACIOS</t>
  </si>
  <si>
    <t>UNIVERSIDAD COPERATIVA DE COLOMBIA</t>
  </si>
  <si>
    <t>DESDE EL 03/03/2009 HASTA EL 29/03/2013</t>
  </si>
  <si>
    <t>DESEMPÑO FUNIONES COMO COORDINADOR DE ACTIVIDADES DE PRIMERA INFANCIA EN EL MUNICIPIO DE MAGANGUE</t>
  </si>
  <si>
    <t>FOLIO 35</t>
  </si>
  <si>
    <t>EN  ATENCION A OFICIO DE RADICADO N° E-2014-359456-7000 DE FECHA 2014-12-16 DE HORA 16:52:47 DONDE SOLICITA EL CAMBIO DE LA PROFESIONAL YOCELYN CECILIA GARCIA CONTRERAS POR LA PROFESIONAL YOLIMA GALVIS PALACIOS REALIZANDOSE LA RESPECTIVA SUBSANACION DE LA HOJA DE VIDA.</t>
  </si>
  <si>
    <t xml:space="preserve">PSICOSOCIAL CENTRO DESARROLLO INFANTIL EN MEDIO FAMILIAR </t>
  </si>
  <si>
    <t>ASOCIAZION DE APOYO AL DESARROLLO ARAUCANO</t>
  </si>
  <si>
    <t>FECHA DE  INICIO: 23/10/2013 HASTA : 15/12/2013</t>
  </si>
  <si>
    <t>FUNCIONES: PSICOLOGA EN CDI MODALIDAD FAMILIAR EN EL MUNICIPIO DE ARAUQUITA</t>
  </si>
  <si>
    <t>FOLIO 30</t>
  </si>
  <si>
    <t xml:space="preserve">OLGA LUCIA BRAVO CARREÑO </t>
  </si>
  <si>
    <t xml:space="preserve">TRABAJADORA SOCIAL , ESPECIALISTA EN PEDAGOGIA </t>
  </si>
  <si>
    <t xml:space="preserve">LA UNIVERSIDAD DE CARTAGENA </t>
  </si>
  <si>
    <t xml:space="preserve">ALCALDIA MUNICIPIO DE MAGANQUE </t>
  </si>
  <si>
    <t>FECHA DE  INICIO: 06/07/1999 HASTA : 25/10/1999</t>
  </si>
  <si>
    <t xml:space="preserve">FUNCIONES : CUMPLE </t>
  </si>
  <si>
    <t>FOLIO 211</t>
  </si>
  <si>
    <t xml:space="preserve">CORPORACION DE ESTUDIOS TECNICOS DE LA COSTA </t>
  </si>
  <si>
    <t xml:space="preserve"> CEGUN CERTIFICACION : PRIMER Y SEGUNDO SEMESTRE DE 2003</t>
  </si>
  <si>
    <t>FOLIO 212</t>
  </si>
  <si>
    <t xml:space="preserve">ORGANIZACIÓN VIVA LA GENTE </t>
  </si>
  <si>
    <t xml:space="preserve">SEGÚN CERTIFICACION NO  ESPECIFICA  FECHA  INICIO Y TERMINACION DE  TRABAJO </t>
  </si>
  <si>
    <t>FOLIO 213</t>
  </si>
  <si>
    <t>FECHA DE  INICIO: 03/03/2009 HASTA : 29/03/2013</t>
  </si>
  <si>
    <t xml:space="preserve">LUCILA CRISTANCHO DE SIERRA </t>
  </si>
  <si>
    <t>IUNIVERSIDAD A DISTANCIA  -UNAD</t>
  </si>
  <si>
    <t xml:space="preserve">SOCIEDAD COLOMBIANA DE ENTOMOLOGIA </t>
  </si>
  <si>
    <t>FECHA DE  INICIO: 02/01/2005 HASTA : 29/02/2008</t>
  </si>
  <si>
    <t>FOLIO 245</t>
  </si>
  <si>
    <t>FECHA DE  INICIO: 01/03/2013 HASTA : 29/03/2013</t>
  </si>
  <si>
    <t>FOLIO  246</t>
  </si>
  <si>
    <t>GLORIA SARETH ACOSTA MEDINA</t>
  </si>
  <si>
    <t>FECHA DE  INICIO: 04/09/2012 HASTA : 27/09/2013</t>
  </si>
  <si>
    <t>FOLIO  60</t>
  </si>
  <si>
    <t>EN  ATENCION A OFICIO DE RADICADO N° E-2014-359456-7000 DE FECHA 2014-12-16 DE HORA 16:52:47 DONDE SOLICITA EL CAMBIO DE LA PROFESIONAL GIANINA MEREA JIMENEZ VILORIA POR LA PROFESIONAL GLORIA SARETH ACOSTA MEDINA REALIZANDOSE LA RESPECTIVA SUBSANACION DE LA HOJA DE VIDA.</t>
  </si>
  <si>
    <t xml:space="preserve">GINA MARGARITA MORALES CABRERA </t>
  </si>
  <si>
    <t>45555/751</t>
  </si>
  <si>
    <t xml:space="preserve">UNIVERSIDA  DE CARTAGENA </t>
  </si>
  <si>
    <t>COLMENA</t>
  </si>
  <si>
    <t xml:space="preserve">CERTIFICACION DE ESTUDIOS  EN CULTURA Y SEGURIDAD </t>
  </si>
  <si>
    <t>NO SE TENDRA  EN CUENTA COMO EXPERIENCIA  DE TRABAJO . FOLIO 279</t>
  </si>
  <si>
    <t xml:space="preserve">CORPORACION PARA EL FOMENTO Y  LA PROMOCION INFANCIA Y COMUNIDAD - PROINFACOM </t>
  </si>
  <si>
    <t>FECHA DE  INICIO: 01/08/2012 HASTA : 29/04/2013</t>
  </si>
  <si>
    <t>FOLIO 283</t>
  </si>
  <si>
    <t xml:space="preserve">UNIVERSIDAD DE CARTAGENA </t>
  </si>
  <si>
    <t>SEGÚN CERTIFICACION AÑO 2010</t>
  </si>
  <si>
    <t xml:space="preserve">FUNCIONES : NO CUMPLEN </t>
  </si>
  <si>
    <t xml:space="preserve"> NO SE TENDAR EN CUENTA POR NO CUMPLIR CON EL PERFIL . FOLIO 284</t>
  </si>
  <si>
    <t xml:space="preserve">SEGÚN CERTIFICACION EL PERIODO COMPRENDIDO  DESDE EL 2008 Y 2009 </t>
  </si>
  <si>
    <t xml:space="preserve">ALCALDIA MAYOR DE CARTAGENA </t>
  </si>
  <si>
    <t>DESDE EL MES DE JULIO  A DICIEMBRE DE 2006 Y DESDE FEBRERO A JUNIO DE 2007</t>
  </si>
  <si>
    <t>ADRIANA MARGARITA HERNANDEZ GOMEZ</t>
  </si>
  <si>
    <t>FUNDESOL</t>
  </si>
  <si>
    <t>FECHA DE  INICIO: 08/01/2013 HASTA : 30/06/2014</t>
  </si>
  <si>
    <t xml:space="preserve">FUNCIONES: PSICOLOGA EN PROYECTO DE EDUCACION DIRIGIDO A LA PRIMERA INFANCIA EN EL MUNICIPO DE PLATO </t>
  </si>
  <si>
    <t>FOLIO 88</t>
  </si>
  <si>
    <t>EN  ATENCION A OFICIO DE RADICADO N° E-2014-359456-7000 DE FECHA 2014-12-16 DE HORA 16:52:47 DONDE SOLICITA EL CAMBIO DE LA PROFESIONAL CLAUDIA PATRICIA FERNANDEZ ROCHA POR LA PROFESIONAL ADRIANA MARGARITA HERNANDEZ GOMEZ REALIZANDOSE LA RESPECTIVA SUBSANACION DE LA HOJA DE VIDA.</t>
  </si>
  <si>
    <t>MARIA JOSE ESPITIA BARRIOS</t>
  </si>
  <si>
    <t>FECHA DE  INICIO: 10 DE ENERO DEL 2012 HASTA : 13 DE DICIEMBRE DEL 2013-</t>
  </si>
  <si>
    <t xml:space="preserve">FUNCIONES CUMPLE </t>
  </si>
  <si>
    <t>FOLIO 114</t>
  </si>
  <si>
    <t>EN  ATENCION A OFICIO DE RADICADO N° E-2014-359456-7000 DE FECHA 2014-12-16 DE HORA 16:52:47 DONDE SOLICITA EL CAMBIO DE LA PROFESIONAL ARISLEIDI GUTIERREZ SILVA POR LA PROFESIONAL MARIA JOSE ESPITIA BARRIOS REALIZANDOSE LA RESPECTIVA SUBSANACION DE LA HOJA DE VIDA.</t>
  </si>
  <si>
    <t>1/026</t>
  </si>
  <si>
    <t xml:space="preserve">DERLY RODRIGUEZ RESTREPO </t>
  </si>
  <si>
    <t xml:space="preserve">ORGANIZACIÓN TEIMPOS DE PAZ </t>
  </si>
  <si>
    <t>FECHA DE  INICIO: 03/03/2009   HASTA :29/03/2013</t>
  </si>
  <si>
    <t>FOLIO 331</t>
  </si>
  <si>
    <t>SE HABILITA PARA ESTA PROPUESTA TENIENDO EN CUENTA QUE SU HOJA DE VIDA ESTA POSTULADA EN LA PROPUESTA 40 DE LA UNION TEMPORAL UNIDOS POR EL SAN JORGE</t>
  </si>
  <si>
    <t>TENIENDO EN CUENTA QUE NO SE SOLICITO EL CAMBIO DE PROFESIONAL YA QUE ESTE CUMPLE CON EL PERFIL PROFESIONAL, Y SE HABILITO PARA SU PROPUESTA NO SE TIENE EN CUENTA EL CAMBIO DE PROFESIONAL LO SOLICITADO EN EL OFICIO RADICADO E-2014-359456-7000 DE FECHA 2014-12-16 DE HORA 16:52.47</t>
  </si>
  <si>
    <t>ADDIE ASTRID CARROL PINEDA</t>
  </si>
  <si>
    <t>PSICOLOGO SOCIAL COMUNITARIO</t>
  </si>
  <si>
    <t xml:space="preserve">FECHA DE  INICIO: 14/05/2013 HASTA 31/12/2013
                             </t>
  </si>
  <si>
    <t xml:space="preserve">FUNCIONES  CUMPLE </t>
  </si>
  <si>
    <t>FOLIO 163</t>
  </si>
  <si>
    <t>EN  ATENCION A OFICIO DE RADICADO N° E-2014-359456-7000 DE FECHA 2014-12-16 DE HORA 16:52:47 DONDE SOLICITA EL CAMBIO DE LA PROFESIONAL YULIANA HERNANDEZ MERCADO POR LA PROFESIONAL ADDIE ASTRID CARROL PINEDA REALIZANDOSE LA RESPECTIVA SUBSANACION DE LA HOJA DE VIDA-</t>
  </si>
  <si>
    <t xml:space="preserve">CORPORACION PARA EL DESARROLLO INTEGRAL </t>
  </si>
  <si>
    <t>CC-225-2011</t>
  </si>
  <si>
    <t xml:space="preserve">78,79,80,81.82,83,84,85,86,87 </t>
  </si>
  <si>
    <t xml:space="preserve">LINETH PAOLA  BURGOS HERNANDEZ </t>
  </si>
  <si>
    <t xml:space="preserve">LICENCIADA EN EDUCACION BASICA , CON ENFASIS EN INFORMATICA </t>
  </si>
  <si>
    <t xml:space="preserve">EMPRENDIENDO </t>
  </si>
  <si>
    <t>FECHA DE INICIO: 02/04/2012 Y FECHA DE TERMINACION: 31/07/2014</t>
  </si>
  <si>
    <t xml:space="preserve">FUNCION : CUMPLE </t>
  </si>
  <si>
    <t>FOLIO 362</t>
  </si>
  <si>
    <t xml:space="preserve">COORDINADOR  GENERAL </t>
  </si>
  <si>
    <t>1/376</t>
  </si>
  <si>
    <t xml:space="preserve">EDILBERTO PEREZ CONTRERAS </t>
  </si>
  <si>
    <t xml:space="preserve">ECONOMISTA </t>
  </si>
  <si>
    <t xml:space="preserve">UNIVERSIDAD DE CARTAGENA  </t>
  </si>
  <si>
    <t>FECHA DE INICIO: 03/03/2009 Y FECHA DE TERMINACION: 29/03/2013</t>
  </si>
  <si>
    <t>FOLIO 380</t>
  </si>
  <si>
    <t xml:space="preserve">MARY LUZ DIAZ CONTRERAS </t>
  </si>
  <si>
    <t xml:space="preserve">LICENCIADA EN EDUCACION FISICA RECREACION Y DEPORTE </t>
  </si>
  <si>
    <t>FOLIO 390</t>
  </si>
  <si>
    <t>STALIN MANUEL CONTRERAS GUTIERREZ</t>
  </si>
  <si>
    <t xml:space="preserve">LICENCIADA EN EDUCACION BASICA CON ENFASIS  EN EDUCACION FISICA  RECREACION Y DEPORTES  </t>
  </si>
  <si>
    <t>FOLIO 402</t>
  </si>
  <si>
    <t>1/1376</t>
  </si>
  <si>
    <t xml:space="preserve">LENIS YOHANA PALENCIA GOMEZ </t>
  </si>
  <si>
    <t xml:space="preserve">UNIVERSIDAD AUTONOMA DEL CARIBE </t>
  </si>
  <si>
    <t>UNION TEMPORAL LA LUZ</t>
  </si>
  <si>
    <t>FUNDACION PROSPERAR COLOMBIA</t>
  </si>
  <si>
    <t>FUNDACION PARA EL DESARROLLO SOCIAL Y COMUNITARIO LA LUZ</t>
  </si>
  <si>
    <t>FUNDACION PROSPERAR</t>
  </si>
  <si>
    <t>ICBF- REGIONAL SUCRE</t>
  </si>
  <si>
    <t>FUNDACION COMUNITARIA LA LUZ</t>
  </si>
  <si>
    <t>REGIONAL SUCRE</t>
  </si>
  <si>
    <t>31/02/2011</t>
  </si>
  <si>
    <t>624</t>
  </si>
  <si>
    <t>CDI BUENAVISTA LA BENDICION</t>
  </si>
  <si>
    <t>BUENAVISTA</t>
  </si>
  <si>
    <t xml:space="preserve">CDI INSTITUCIONAL BUENAVISTA ZONA URBANA </t>
  </si>
  <si>
    <t>DIAGONAL A LA ALCALDIA MUNICIPAL</t>
  </si>
  <si>
    <t>N-A</t>
  </si>
  <si>
    <t>SAN PEDRO URBANO</t>
  </si>
  <si>
    <t>SAN  PEDRO RURAL</t>
  </si>
  <si>
    <t>SAN PEDRO RURAL</t>
  </si>
  <si>
    <t>COORDINADOR  MODALIDAD FAMILIAR</t>
  </si>
  <si>
    <t>JUAN CARLOS PEREZ OLIVERA</t>
  </si>
  <si>
    <t xml:space="preserve">DIACONIA DE LA PAZ </t>
  </si>
  <si>
    <t xml:space="preserve">01/12/2013 AL 30/09/2014 </t>
  </si>
  <si>
    <t>FUNDACION AMIGUITOS</t>
  </si>
  <si>
    <t>02/01/2009 A 12/08/2011</t>
  </si>
  <si>
    <t>COORDINADOR PROYECTOS PSICOSOCIALES</t>
  </si>
  <si>
    <t>KELLY SUSANA FLOREZ VERGARA</t>
  </si>
  <si>
    <t>13/072007</t>
  </si>
  <si>
    <t>CONSORICIO CIA Y FUNDACION PROSPERAR</t>
  </si>
  <si>
    <t>10/10/2008 AL 31/12/2009 Y 21/01/2014 AL 30/08/2014</t>
  </si>
  <si>
    <t>EBVORA MARIA SIMANCA AKJURE</t>
  </si>
  <si>
    <t>DIACONIA DE LA PAZ  E IE NIÑOS DE PAZ</t>
  </si>
  <si>
    <t>01/02/2005 AL 15/03/2007 Y 01/04/2007 AL 21/07/2007</t>
  </si>
  <si>
    <t>COORDINADOR CDI MODALIDAD INSTITUCIONAL</t>
  </si>
  <si>
    <t>MARIA ANGELICA PADILLA PEREZ</t>
  </si>
  <si>
    <t>UNICARTAGENA</t>
  </si>
  <si>
    <t>DIOSECIS DE SINCELEJO Y FUNDACION LA LUZ Y COLEGIO NJUESTRA SEÑORA DEL CARMEN</t>
  </si>
  <si>
    <t>01/01/2009 A 01/01/2010 Y 02/02/2013 AL 21/11/2014 Y 01/04/2008 AL 10/06/008</t>
  </si>
  <si>
    <t>APOYO PSICOSOCIAL CDI MODALIDAD INSTITUCIONAL</t>
  </si>
  <si>
    <t>MERCEDES CANDELARIA CRUZ CORREA</t>
  </si>
  <si>
    <t xml:space="preserve">FUNDACION PROSPERAR </t>
  </si>
  <si>
    <t>03/09/2013 AL 15 /11/2014</t>
  </si>
  <si>
    <t>,</t>
  </si>
  <si>
    <t>11.01</t>
  </si>
  <si>
    <t>209 Y 210</t>
  </si>
  <si>
    <t>8.2</t>
  </si>
  <si>
    <t>19.03</t>
  </si>
  <si>
    <t>COORDINADOR GENERAL</t>
  </si>
  <si>
    <t>1/482</t>
  </si>
  <si>
    <t>MALENA ESTER BARRIOS ARRIETA</t>
  </si>
  <si>
    <t>UNION TEMPORAL ARAUCA Y UNISUCRE</t>
  </si>
  <si>
    <t>1/11/2002 AL 30/12/2003 Y 04/05/1992 AL 05/11/1992</t>
  </si>
  <si>
    <t>MARTA VIVIANA ARROYO JIMENEZ</t>
  </si>
  <si>
    <t>FUNDACION LA LUZ Y CORPORACION INFANCIA Y DESARROLLO</t>
  </si>
  <si>
    <t>3/08/2013 AL 20/07/2014 Y 20/05/2009 AL 05/12/2009</t>
  </si>
  <si>
    <t>FINANCIERO</t>
  </si>
  <si>
    <t>MARCOS GREGORIO  QUIROZ PEREZ</t>
  </si>
  <si>
    <t>CONTADOR</t>
  </si>
  <si>
    <t>TRANS AGRO SA</t>
  </si>
  <si>
    <t>01/10/2010 AL 06/08/2014</t>
  </si>
  <si>
    <t>FUNDACION PARA EL DESARROLLO SOCIAL Y COMUNITARIO LA LUZ.</t>
  </si>
  <si>
    <t>SEGÚN CORREO ELECTRONICO DE FECHA 17 DE DICIEMBRE DEL 2014 A LAS 1:31 P.M DONDE SOLICITA LA SUMATORIA DE DOS CONTRATOS PARA EFECTOS DE CUPOS EN EL NUMERAL 1 , SE LE COMUNICA QUE SEGÚN LO ESTABLECIDO EN EL PLIEGO DE CONDICIONES EN LA PAGINA 53 ITENS 7  MANIFIESTA QUE SE SUMARAN LOS CUPOS QUE SE SOBREPOGAN O QUE SE HALLAN DESARROLADO EN UN MISMO LAPSO DE TIEMPO POR LA MISMA PERSONA JURIDICA CON LA MISMA O DIFERENTES PERSONAS CONTRATANTES.</t>
  </si>
  <si>
    <t>ESTA EXPERIENCIA FUE PRESENTADA EN LA REGIONAL AMAZONAS EL 28/11/2014 A LAS 14:21 PM POR TAL RAZON LA EXPERIENCIA SERA TENIDA ENCUENTA EN ESA REGIONAL</t>
  </si>
  <si>
    <t>SOLICITAR A GRUPO JURIDICO CERTIFICACION DE ESTA ESPERIENCIA</t>
  </si>
  <si>
    <t>PLAZA DE LA CRUZ GALERAS</t>
  </si>
  <si>
    <t>SI PRESENTA</t>
  </si>
  <si>
    <t>FOLIOS 481 - 483</t>
  </si>
  <si>
    <t>ABRE EL OJO, MATA DE GUASIMO, PALMITAL, BARAYA, PUEBLO NUEVO, PUERTO FRANCO</t>
  </si>
  <si>
    <t>FOLIOS 482</t>
  </si>
  <si>
    <t>C00RDINADOR CDI INSTITUCIONAL CON ARRIENDO</t>
  </si>
  <si>
    <t>DIANA BEATRIZ PADILLA VERGARA</t>
  </si>
  <si>
    <t>LICENCIADO EN EDUCACION INFANTIL</t>
  </si>
  <si>
    <t xml:space="preserve">CENTRO EDUCATIVO LA TRINIDAD </t>
  </si>
  <si>
    <t>DESDE 1998 HASTA 2004</t>
  </si>
  <si>
    <t xml:space="preserve">FOLIOS 314 - 331 NO SEHABILITA EN SUCRE EL PROFESIONAL YA QUE FUE POSTULADO EN LA REGIONAL BOLIVAR EN LA UNION TEMPORAL FAMILIAS DE HOY Y DEL MAÑANA PARA EL GRUPO 12 Y 13 CON HORA Y FECHA DE RADICACION INFERIOR A LA RADICADA EN LA REGIONAL SUCRE EN EL GRUPO 2 </t>
  </si>
  <si>
    <t xml:space="preserve">GOBERNACION DE SUCRE </t>
  </si>
  <si>
    <t>05/05/2003 - 30/06/2003
15/07/2003
14/10/2003
15/10/2003
15/12/2003</t>
  </si>
  <si>
    <t>PROFESIONAL DE APOYO PSICOSOCIAL CDI INSTITUCIONAL CON ARRIENDO</t>
  </si>
  <si>
    <t>ANDREA DANIELA GONZALEZ HERNANDEZ</t>
  </si>
  <si>
    <t>ASOCIACION DE MUJERES CABEZAS DE FAMILIA DESPLAZADAS POR LA VIOLENCIA EN LA COSTA ATLANTICA ASOMUDFAVIC</t>
  </si>
  <si>
    <t>ENERO DE 2014 A JULIO 2014</t>
  </si>
  <si>
    <t>FUNDIMUR PRACITA PROFESIONAL EN PSICOLOGIOA SOCIAL</t>
  </si>
  <si>
    <t>22/02/2012 - 25/05/2012</t>
  </si>
  <si>
    <t>COLINA CAMPESTRE GARABATO SCHOLL PRACTICA PSICOLOGIA EDUCATIVA</t>
  </si>
  <si>
    <t>16/08/2012 - 22/11/2012</t>
  </si>
  <si>
    <t>CLINICA SALUD MENTAL Y REHABILITACION INTEGRAL MANANTIALES SAS. PRACTICAS</t>
  </si>
  <si>
    <t>25/02/2013 - 20/05/2013</t>
  </si>
  <si>
    <t>1/264</t>
  </si>
  <si>
    <t>LINA MARCELA PADILLA PEREZ</t>
  </si>
  <si>
    <t>FEBRERO 2012 HASTA LA FECHA</t>
  </si>
  <si>
    <t>DIOSESIS DE SINCELEJO DIAKONIA DE LA PAZ</t>
  </si>
  <si>
    <t>01/01/2006
22/12/2006</t>
  </si>
  <si>
    <t>FUNDACION DIOSESANA PARA LA MOJANA</t>
  </si>
  <si>
    <t>DESDE EL AÑO /2007 A INICIO DEL /2009</t>
  </si>
  <si>
    <t>PROGRAMA DIOSESANO DE RECONCILIACION</t>
  </si>
  <si>
    <t>DEL 2009 AL 2010</t>
  </si>
  <si>
    <t>FUNDACION CARLOS Y SONIA HAIME</t>
  </si>
  <si>
    <t>DE ENERO A NOVIEMBRE DEL 2012</t>
  </si>
  <si>
    <t>YENIS JUDITH AMIN MADERA</t>
  </si>
  <si>
    <t>29/05/2013 31/12/2013</t>
  </si>
  <si>
    <t>NO ESTA FIRMADO POR EL CONTRATANTE FOLIO 440 Y 441
FOLIOS 402 - 450</t>
  </si>
  <si>
    <t xml:space="preserve">INCODER </t>
  </si>
  <si>
    <t>AGOSTO A DICIEMBRE DE 2012</t>
  </si>
  <si>
    <t>15/09/2010 - 3 MESES
15/01/2010 - 5 MESES Y 15 DIAS
02/02/2009 - 8 MESES
19/05/2008 - 6 MESES
26/11/2008 - 1 MES</t>
  </si>
  <si>
    <t>NO SE ADJUNTA  CERTIFICACION FIRMADA POR EL CONTRATANTE EN CORREO RECIBIDO  EL MIERCOLES 17 DE DICEIMBRE DE 2014 A LA 1:31 P.M</t>
  </si>
  <si>
    <t>ASESORES EN SELECCIÓN Y ADMINISTRACION DE PERSONAL ASAP LTDA</t>
  </si>
  <si>
    <t>05/02/1997
17/02/1999</t>
  </si>
  <si>
    <t>MUNICIPIO DE MOMIL PROGRAMA ALIMENTO ESCOLAR</t>
  </si>
  <si>
    <t>30/09/2002
22/11/2002
03/10/2003
18/11/2003</t>
  </si>
  <si>
    <t>PRACTICAS COMUNITARIAS ALCALDIA MAYOR DE BARRANQUILLA</t>
  </si>
  <si>
    <t>JUNIO A NOVIEMBBRE 1992 - FEBRERO A JUNIO 1993</t>
  </si>
  <si>
    <t>PRACTICAS INSTITUCIONALES ALCALDIA MAYOR DE BARRANQUILLA</t>
  </si>
  <si>
    <t xml:space="preserve">JULIO 1994 A JULIO 1995 - </t>
  </si>
  <si>
    <t>1/164</t>
  </si>
  <si>
    <t xml:space="preserve">LAURA SOFIA MARTINEZ HERNANDEZ </t>
  </si>
  <si>
    <t>COLINA CAMPESTRE  GARABATO SCHOOL</t>
  </si>
  <si>
    <t>FEBRERO A OCTUBRE 2014 Y EN EL MES DE NOVIEMBRE DOS VECES A LA SEMANA</t>
  </si>
  <si>
    <t>FOLIOS 451 - 479</t>
  </si>
  <si>
    <t>CENTRO DE SALUD CARTAGENA DE INDIAS - PRACTICAS INTEGRALES</t>
  </si>
  <si>
    <t>11/02/2013 22/11/2013</t>
  </si>
  <si>
    <t>485 - 486</t>
  </si>
  <si>
    <t>EN EJECUCION</t>
  </si>
  <si>
    <t>1/434</t>
  </si>
  <si>
    <t>CLAUDIA MARIA GONZALEZ HERNANDEZ</t>
  </si>
  <si>
    <t>UNICEF</t>
  </si>
  <si>
    <t>26/10/2010
15/03/2012</t>
  </si>
  <si>
    <t xml:space="preserve">
FOLIOS 489 - 559</t>
  </si>
  <si>
    <t>CAMPAÑA COLOMBIANA CONTRA MINAS</t>
  </si>
  <si>
    <t>04/01/2013
30/08/2013
AGOSTO/2014
HASTA LA FECHA</t>
  </si>
  <si>
    <t>SIXTA TULIA MOTIEL AGAMEZ</t>
  </si>
  <si>
    <t>INSTITUCION EDUCATIVA 20 DE ENERO</t>
  </si>
  <si>
    <t>04/03/2008 HASTA SEPTIEMBRE DE 2008</t>
  </si>
  <si>
    <t>FOLIOS 559 - 600</t>
  </si>
  <si>
    <t>ALCALDIA DE SINCELEJO - INSTITUCION EDUCATIVA NUEVA ESPERANZA</t>
  </si>
  <si>
    <t>18/04 HASTA SEPTIEMBRE 2007</t>
  </si>
  <si>
    <t>JARDIN INFANTIL BILINGÜE GOODKIDS DE LAS AMERICAS</t>
  </si>
  <si>
    <t>AÑO ESCOLAR 2009</t>
  </si>
  <si>
    <t>CENTRO EDUCATIVO TIA ENY</t>
  </si>
  <si>
    <t>10/06/2009
HASTA JUNIO DEL 2010</t>
  </si>
  <si>
    <t>21/07/2010
A 11/2010</t>
  </si>
  <si>
    <t>GIMNASIO MODERNO LOS ANGELES</t>
  </si>
  <si>
    <t>SEPT 2011 A NOV 2011</t>
  </si>
  <si>
    <t>55 - 56</t>
  </si>
  <si>
    <t>CRA 7E # 26F - 04 BARRIO NUEVO PIONEROS</t>
  </si>
  <si>
    <t>FOLIOS 174 - 176</t>
  </si>
  <si>
    <t>FOLIOS 176</t>
  </si>
  <si>
    <t>ANA MATILDE ORTEGA ALDANA</t>
  </si>
  <si>
    <t>03/09/2013 HASTA LA FECHA</t>
  </si>
  <si>
    <t>FOLIOS 59 - 79</t>
  </si>
  <si>
    <t>08/03/2011 - 30/08/2013</t>
  </si>
  <si>
    <t>FUNDACION NUEVA SABANA</t>
  </si>
  <si>
    <t>15/02/2008 - 30/04/2010</t>
  </si>
  <si>
    <t>ADRIANA PATRICIA MENDOZA CHAVEZ</t>
  </si>
  <si>
    <t>18/09/2013
30/06/2014</t>
  </si>
  <si>
    <t>NO ESPECIFICA EL TIEMPO DE EXPERIENCIA FOLIO 151, 152
FOLIOS 249 - 261</t>
  </si>
  <si>
    <t>FUNDACION PARA EL DESARROLLO INTEGRAL EN GENERO Y FAMILIA - GENFAMI</t>
  </si>
  <si>
    <t>01/02/2014 - 30/08/2014</t>
  </si>
  <si>
    <t>03/10/2012 - 31/12/2012</t>
  </si>
  <si>
    <t>29/05/2013 - 31/12/2013</t>
  </si>
  <si>
    <t xml:space="preserve">CORPORACION OPCION LEGAL </t>
  </si>
  <si>
    <t>22/02/2011 - 22/05/2011</t>
  </si>
  <si>
    <t>22/05/2011 - 22/09/2011
02/12/2011
19/12/2011</t>
  </si>
  <si>
    <t>SAVE THE CHILDREN</t>
  </si>
  <si>
    <t>25/05/2012 - 31/12/2012</t>
  </si>
  <si>
    <t>TENIENDO EN CUENTA CORREO ELECTRONICO RECIBIDO EL MIERCOLES 17 DE DICIEMBRE DEL 2014 A LAS 3:05 P.M SE ADJUNTAN CERTIFICACIONES DE LA PROFESIONAL DONDESE ESTABLECEC EL PERIODO LABORADO;  SUBSANADO.</t>
  </si>
  <si>
    <t>20/06/2010
30/10/2010</t>
  </si>
  <si>
    <t>INSTITUCION SER</t>
  </si>
  <si>
    <t>INSTITUCION EDUCATIVA MIGUEL DE CERVANTES SAAVEDRA</t>
  </si>
  <si>
    <t>05/09/2012
30/05/2013</t>
  </si>
  <si>
    <t>LICEO MODERNO DEL LITORAL</t>
  </si>
  <si>
    <t>05/01/2010 HASTA MAYO 2010</t>
  </si>
  <si>
    <t>COMISARIA DE FAMILIA DE SAMPUES SUCRE</t>
  </si>
  <si>
    <t>08/02/2008 AL 30/06/2008</t>
  </si>
  <si>
    <t xml:space="preserve"> CUMPLE</t>
  </si>
  <si>
    <t>12/08/2008
18/03/2009</t>
  </si>
  <si>
    <t>FONDO MUNICIPAL DE VIVIENDA DE INTERES SOCIAL Y REFORMA URBANA DE SINCELEJO</t>
  </si>
  <si>
    <t>14/04/2009
14/10/2009</t>
  </si>
  <si>
    <t>ELEHONORA CASTELLAR NOBLE</t>
  </si>
  <si>
    <t>PROFESIONAL EN DESARROLLO FAMILIAR
PSICOLOGA</t>
  </si>
  <si>
    <t>06/12/2003
20/01/2012</t>
  </si>
  <si>
    <t>ASOPROAGROS - COORDINADORA LOCAL.</t>
  </si>
  <si>
    <t>01/07/2013
31/12/2013
02/01/3013
30/06/2013
10/02/2012
30/12/2012
28/06/2011
31/12/2011
08/08/2010
31/10/2011</t>
  </si>
  <si>
    <t>FOLIOS 80 - 116</t>
  </si>
  <si>
    <t>02/2008
08/2010</t>
  </si>
  <si>
    <t>CLIMACO ROMERO GOMEZ- TECNOLOGO EN CONSTRUCCION</t>
  </si>
  <si>
    <t>11/2006
12/2007</t>
  </si>
  <si>
    <t>FUNDACION DE APOYO A JOVENES EN EXTREMA POBREZA</t>
  </si>
  <si>
    <t>01/08/2005
31/03/2006
01/03/2005
30/07/2005</t>
  </si>
  <si>
    <t>FUNDACION SALUD MENTAL PARA TODOS</t>
  </si>
  <si>
    <t>DURANTE EL AÑO/2002 - 2003</t>
  </si>
  <si>
    <t>KELLY JOHANNA ORTEGA CASTIBLANCO</t>
  </si>
  <si>
    <t>UNIVERSIDAD DE PAMPLONA PRACTICA UNIVERSITARIA</t>
  </si>
  <si>
    <t>SEGUNDO PERIODO ACADEMICO DEL 2012</t>
  </si>
  <si>
    <t>FOLIOS 155 - 173</t>
  </si>
  <si>
    <t>03/09/2013 - HASTA LA FECHA</t>
  </si>
  <si>
    <t>FOLIOS 181 - 249</t>
  </si>
  <si>
    <t>FOLIOS 250 - 268</t>
  </si>
  <si>
    <t>EDWIN JESUS CONTRERAS GARAY</t>
  </si>
  <si>
    <t>DROGAS SUCRE</t>
  </si>
  <si>
    <t>01/03/1999
28/02/2000</t>
  </si>
  <si>
    <t>HOTEL HORIZONTE</t>
  </si>
  <si>
    <t>01/01/2001
30/06/2008</t>
  </si>
  <si>
    <t>COLTEMPORA SA</t>
  </si>
  <si>
    <t>08/09/2009
14/09/2009
27/10/2009
15/11/2009</t>
  </si>
  <si>
    <t>UNION TEMPORAL CRECIENDO JUNTOS 2015</t>
  </si>
  <si>
    <t>FUNDACION PARA EL DESARROLLO Y LA SOLIDARIDAD FUNDESOL</t>
  </si>
  <si>
    <t>FUNDACION DE HABILITACION ARTISTICA POMPEYA</t>
  </si>
  <si>
    <t>GOBERNACION DE BOLIVAR</t>
  </si>
  <si>
    <t>CONVENIO 42</t>
  </si>
  <si>
    <t>6.03</t>
  </si>
  <si>
    <t>ALCALDIA MAYOR DE CARTAGENA</t>
  </si>
  <si>
    <t>CONVENIO 245</t>
  </si>
  <si>
    <t>1.66</t>
  </si>
  <si>
    <t>3.43</t>
  </si>
  <si>
    <t>EL TIEMPO DEL CONVENIO NO SE VALIDA POR ENCONTRARSE TRASLAPADO, CON LOS FOLIO 97</t>
  </si>
  <si>
    <t>CONVENIO 389</t>
  </si>
  <si>
    <t>2.6</t>
  </si>
  <si>
    <t>4.17</t>
  </si>
  <si>
    <t>EL TIEMPO DEL CONVENIO NO SE VALIDA POR ENCONTRARSE TRASLAPADO, CON LOS FOLIOS 97 Y 98</t>
  </si>
  <si>
    <t>CONTRATO MC-DS-004-2014</t>
  </si>
  <si>
    <t>CORPORACION PARA LA RECONQUISTA DE LOS VALORES</t>
  </si>
  <si>
    <t xml:space="preserve">04/02/2012
01/09/2013
</t>
  </si>
  <si>
    <t xml:space="preserve">30/05/2012
30/11/2013
</t>
  </si>
  <si>
    <t>6.8</t>
  </si>
  <si>
    <t>SUBSANAR LA CERTIFICACION POR NO TENER  DIA Y MES, FECHA EXACTA DE INICIO Y TERMINACION, TAMPOCO SE EVIDENCIA QUE TIPO DE ACTO ADMINISTRATIVO ES FOLIO 101</t>
  </si>
  <si>
    <t>3457</t>
  </si>
  <si>
    <t>CDI INSTITUCIONAL PADRE VICTOR GUEVARA</t>
  </si>
  <si>
    <t>AVENIDA SAN CARLOOS CALLE 15 NO 14 -16</t>
  </si>
  <si>
    <t>CDI INSTITUCIONAL POLICARPA</t>
  </si>
  <si>
    <t>BARRIO VILLA ANGELA SEDE IE POLICARPA</t>
  </si>
  <si>
    <t>CDI INSTITUCIONAL SAN JOSE</t>
  </si>
  <si>
    <t>BARRIO SANTA CECILIA SEDE INSTITUCION EDUCATVA SAN JOSE</t>
  </si>
  <si>
    <t>JANNY LUZ ARELLANO ACOSTA</t>
  </si>
  <si>
    <t>LINCENCIADA EN PEDAGOGIA INFANTIL</t>
  </si>
  <si>
    <t>FUNDACION SUEÑOS Y VIVENCIAS</t>
  </si>
  <si>
    <t>21/01/2013 A 31/10/2014</t>
  </si>
  <si>
    <t>COORDINADORA MODALIDAD FAMILIAR CDI ICBF</t>
  </si>
  <si>
    <t>SUBSANADO FORMATO NUMERO 7</t>
  </si>
  <si>
    <t>GIMNASIO LUDICO PEDAGOGICO HORIZONTE</t>
  </si>
  <si>
    <t>01/02/2011 A 30/12/2011</t>
  </si>
  <si>
    <t>DOCENTE PREESCOLAR</t>
  </si>
  <si>
    <t>GIMNASIO MODERNO VILLA DEL NORTE</t>
  </si>
  <si>
    <t>01/02/2012 A 30/11/2013</t>
  </si>
  <si>
    <t>CORDINADOR CDI INSTITUCIONAL</t>
  </si>
  <si>
    <t>LEANDRA MARCELA CASTELLON RIOS</t>
  </si>
  <si>
    <t>LICENCIADO EN EDUCACION ESPECIAL ENFASIS EN PEDAGOGIA DE LA INTEGRACION</t>
  </si>
  <si>
    <t>CORPORACION UNIVERSITARIA RAFAEL NUÑEZ</t>
  </si>
  <si>
    <t>POMPEYA</t>
  </si>
  <si>
    <t>DEL 01/02/2006 HASTA 30/11/2014</t>
  </si>
  <si>
    <t>COORDINADORA Y DIRECTORA DE PROYECTO DIRIGIDOS CON NINOS NIÑAS Y JOVENES CON DISCAPACIDAD</t>
  </si>
  <si>
    <t xml:space="preserve">TENIENDO EN CUENTA OFICIO RADICADO  N° E-2014-360113-7000 DE FECHA 2014-12-17 DE HORA 10:03:48 SE REALIZA SUBSANACION DE PROFESIONAL </t>
  </si>
  <si>
    <t>1/292</t>
  </si>
  <si>
    <t>PAOLA PATRICIA ALVAREZ QUESADA</t>
  </si>
  <si>
    <t xml:space="preserve">LICENCIADA EN EDUCACION INFANTIL CON ENFASIS EN EDUCACION ARTISITICA </t>
  </si>
  <si>
    <t>INSTITUCION EDUCATIVA LICEO JOAQUIN F VELEZ</t>
  </si>
  <si>
    <t>04/02/2004 A 18/05/2005</t>
  </si>
  <si>
    <t>SUBSANADO EL FORMATO NUMERO 7</t>
  </si>
  <si>
    <t>INSTITUCION EDUCATIVA GUATACA SUR</t>
  </si>
  <si>
    <t>14/09/2006 A 31/09/2008</t>
  </si>
  <si>
    <t>GRAN COLOMBIA PROGRAMA DE PRIMERA INFANCIA MODALIDAD FAMILIAR MEN</t>
  </si>
  <si>
    <t>20/01/2011 A 30/11/2014</t>
  </si>
  <si>
    <t>COORDINADORA CDI ICBF</t>
  </si>
  <si>
    <t>APOYO PSICOSOCIAL CDI INSTITUCIONAL</t>
  </si>
  <si>
    <t>SANDY PAOLA CASTILLO</t>
  </si>
  <si>
    <t>UNION TEMPORAL PRIMERA INFANCIA BOLIVAR</t>
  </si>
  <si>
    <t>20/01/2014 A 30/11/2014</t>
  </si>
  <si>
    <t>SUBSANADO FORMATO NUMERO 8 FOLIO 72</t>
  </si>
  <si>
    <t>ALCALDIA MUNICIPAL DE TURBACO</t>
  </si>
  <si>
    <t>01/11/2013 A 30/12/2013</t>
  </si>
  <si>
    <t>APOYO A GESTION ACTIVIDADES PROPIAS DE LA SECRETARIA DE SALUD</t>
  </si>
  <si>
    <t>01/07/2013 A 30/10/2013</t>
  </si>
  <si>
    <t>COMISARIA DE FAMILIA MUNICIPIO DE TURBACO</t>
  </si>
  <si>
    <t>14/02/2013 A 31/07/2013</t>
  </si>
  <si>
    <t>YICELA PATRICIA RODRIGUEZ RIOS</t>
  </si>
  <si>
    <t>APOYO PSICOSOCIAL CDI</t>
  </si>
  <si>
    <t>SUBSANADO EL FORMATO NUMERO 8 FOLIO 71</t>
  </si>
  <si>
    <t>01/0872011 A 18/11/2011</t>
  </si>
  <si>
    <t>PRACTICAS PROFESIONALES EN PROYECTOS NNA EN CONDICIONES DE DESPLAZAMIENTO</t>
  </si>
  <si>
    <t>EDUCACION EDUCATIVA NORMAL SUPERIOR DE SINCELEJO</t>
  </si>
  <si>
    <t>22/02/2012 A 07/06/2012</t>
  </si>
  <si>
    <t>PRACTICAS DE PSICOLOGIA EDUCATIVA</t>
  </si>
  <si>
    <t>MARTHA CONTRERA HERAZO</t>
  </si>
  <si>
    <t>CORPORACION UNIVERSITARIA ANTONIO JOSE DE SUCRE CORPOSUCRE</t>
  </si>
  <si>
    <t>FUNDACION POMPEYA</t>
  </si>
  <si>
    <t>DEL 15/01/2012 A 30/11/2012
DEL 14/01/2013 A 30/11/2013</t>
  </si>
  <si>
    <t>CORPORACION SOL NACIENTE</t>
  </si>
  <si>
    <t>FUNDECON</t>
  </si>
  <si>
    <t>CSN-129-2009</t>
  </si>
  <si>
    <t>NO SE VALIDA, PUESTO QUE EL CONTRATO DE PRESTACION NO. CSN- 129-2009 CELEBRADO ENTRE LA CORPORACION SOL NACIENTE Y LA FUNDACION PARA EL DESARROLLO Y LA CONSTRUCCION EN COLOMBIA FUNDECON NO SE VALIDA PORQUE NO INTEGRA LA UNION TEMPORAL CRECIENDO JUNTOS 2015.</t>
  </si>
  <si>
    <t xml:space="preserve">TENIENDO EN CUENTA OFICIO RADICADO  N° E-2014-360113-7000 DE FECHA 2014-12-17 DE HORA 10:03:48 EN EL FOLIO NUMERO 3 DONDE SOLICTA INCLUIR LOS CONTRATOS Y CERTIFICACIONES APORTADOS PARA LA EXPERIENCIA ADICIONAL SE LE COMUNICA QUE ABSOLUTAMENTE NADA DE LOS ADICIONAL ES SUBSANABLE SEGUN LO ESTABLECIDO EN EL PLIEGO DE CONDICIONES </t>
  </si>
  <si>
    <t>ICBF BOLIVAR</t>
  </si>
  <si>
    <t>NO SE VALIDA ESTA EXPERIENCIA PORQUE  NO EXISTE CERTIFICACION NINGUNA DEL CONTRATO, COMO TAMPOCO COPIA DEL CONTRATO, NO HAY INFORMACION DE LA ENTIDAD CONTRATANTE FOLIOS 94, 95 Y 96.</t>
  </si>
  <si>
    <t>HANNE MARGARITA JASSIR GOMEZ</t>
  </si>
  <si>
    <t>UNIVERSIDAD DE SAN BUENAVENTURA</t>
  </si>
  <si>
    <t>01/09/2014 A 30/11/2014</t>
  </si>
  <si>
    <t>COORDINADORA GENERAL DE PROGRAMAS DE ATENCION INTEGRAL A LA PRIMERA INFANCIA</t>
  </si>
  <si>
    <t>CORPORACION COMUNITARIA INSTITUTO WINDY</t>
  </si>
  <si>
    <t>07/01/2014 A 31/08/2014</t>
  </si>
  <si>
    <t>COORDINADORA CDI CIUDAD DE CARTAGENA SEDE EDUCADOR BOLIVAR</t>
  </si>
  <si>
    <t>20/01/2012 A 31/12/2013</t>
  </si>
  <si>
    <t>COORDINADORA OPERATIVA Y SUPERVISORA PROGRAMA DE CDI</t>
  </si>
  <si>
    <t xml:space="preserve">ASOCIACION SAN LUCAS DE CARTAGENA </t>
  </si>
  <si>
    <t>20/04/2010 A 20/12/2011</t>
  </si>
  <si>
    <t>COORDINADORA ADMINISTRATIVA DEL PROGRAMA ATENCION INTEGRAL A LA PRIMERA INFANCIA</t>
  </si>
  <si>
    <t>CARMEN SALGADO CAÑATE</t>
  </si>
  <si>
    <t>LICENCIADA EN PEDAGOGIA REEDUCATIVA</t>
  </si>
  <si>
    <t xml:space="preserve">FUNDACION MAMONAL </t>
  </si>
  <si>
    <t>15/03/2004 A 15/12/2004</t>
  </si>
  <si>
    <t>AREA DE EDUACION COMO PROFESIONAL DE APOYO AL PROYECTO DE DESARROLLO INTEGRAL</t>
  </si>
  <si>
    <t xml:space="preserve">CORPORACION EDUCATIVA COLEGIO JOSE ANTONIO GALAN </t>
  </si>
  <si>
    <t>01/01/1996 A 31/12/1996</t>
  </si>
  <si>
    <t>DOCENTE DE BASICA PRIMARIA</t>
  </si>
  <si>
    <t>INSTITUCION EDUCATIVA MERCEDES ABREGO</t>
  </si>
  <si>
    <t>03/08/1999 A 31/12/1999</t>
  </si>
  <si>
    <t>FUNDACION PARA EL MEJORAMIENTO FAMILIAR DE CARTAGENA</t>
  </si>
  <si>
    <t>01/06/2007 A 31/12/2007</t>
  </si>
  <si>
    <t>COORDINADORA DEL PROYECTO ATENCION A MENORES POBLADORES DE CALLE</t>
  </si>
  <si>
    <t>ALFREDO DE JESUS ARNEDO AMOR</t>
  </si>
  <si>
    <t>CORPORACION UNIVERSITARIA REMINGTON</t>
  </si>
  <si>
    <t>01/02/2012 A 01/02/2013</t>
  </si>
  <si>
    <t>01/02/2011 A 30/01/2012</t>
  </si>
  <si>
    <t>03/02/2012 A 30/11/2014</t>
  </si>
  <si>
    <t xml:space="preserve">UNION TEMPORAL LA ESPERANZA </t>
  </si>
  <si>
    <t>FUNDACION JOVENES EN ACCION MUNICIPIO DE LA UNION</t>
  </si>
  <si>
    <t>JUNTA DE ACCION COMUNAL BARRIO LAS BRISAS</t>
  </si>
  <si>
    <t>8.26</t>
  </si>
  <si>
    <t>FUNDACION JOVENES EN ACCION DEL MUNICIPIO DE LA UNION</t>
  </si>
  <si>
    <t>11.1</t>
  </si>
  <si>
    <t>86-100</t>
  </si>
  <si>
    <t xml:space="preserve">NO SE VALIDO LA CERTIFICACION NO APORTA LOS CUPOS </t>
  </si>
  <si>
    <t>30.36</t>
  </si>
  <si>
    <t>CDI INSTITUCIONAL EL CARRUSEL DE LA ALEGRIA</t>
  </si>
  <si>
    <t xml:space="preserve">CDI  INSTITUCIONAL </t>
  </si>
  <si>
    <t>BARRIO SANTANDER</t>
  </si>
  <si>
    <t>SE SUBSANA CARTA DE COMPROMISO</t>
  </si>
  <si>
    <t>CDI INSTITUCIONAL EL ROSARIO</t>
  </si>
  <si>
    <t>BARRIO SAN RAFAEL</t>
  </si>
  <si>
    <t>CDI FAMILIAR FAMILIAS RADIANTES</t>
  </si>
  <si>
    <t>AV NUÑEZ, BARRIO SANTO DOMINGO,LOS CAYITOS Y BARRIO LOS ALMENDROS</t>
  </si>
  <si>
    <t>CDI FAMILIAR FAMILIAS CARITAS FELICES</t>
  </si>
  <si>
    <t>VEREDA PAJARITO,PIÑALITO Y EL  JOVO</t>
  </si>
  <si>
    <t>SE SUBSANA CARTA DE COMPROMISO DEL COMODATO</t>
  </si>
  <si>
    <t>CDI FAMILIAR FAMILIAS EL BUEN COMIENZO DEL SABER</t>
  </si>
  <si>
    <t>TOFEME,LA ESTACION, NUEVA ESTRELLA, LA MEJIA,SIETE PALMAS, VILLA NUEVA, CAIMITICO, LAS PAVITA, LA SOLERA</t>
  </si>
  <si>
    <t>COORDINADOR CDI  MODALIDAD FAMILIAR</t>
  </si>
  <si>
    <t>SANDRA MARCELA MARQUEZ GUERRA</t>
  </si>
  <si>
    <t xml:space="preserve">LICENCIADA EN EDUCACION BASICA CON ENFASIS EN HUMANIDADES EN LENGUAS CASTELLANAS E  INGLES </t>
  </si>
  <si>
    <t>05/02/2009 A 31/12/2009</t>
  </si>
  <si>
    <t>COORDINADORA EL PROGRAMA DE ATENCION A LA PRIMERA INFANCIA EN EL MUNICIPIO DE BUENAVISTA</t>
  </si>
  <si>
    <t>SE SUBSANA HOJA DE VIDA</t>
  </si>
  <si>
    <t>06/02/2010 A 31/12/2010</t>
  </si>
  <si>
    <t>10/02/2011-31/12/2011</t>
  </si>
  <si>
    <t xml:space="preserve">COORDINADOR CDI MODALIDAD FAMILIAR </t>
  </si>
  <si>
    <t>LILIANA MARIA VELASQUEZ MARIN</t>
  </si>
  <si>
    <t>LICENCIADA EN EDUCACION BASICA PRIMARIA</t>
  </si>
  <si>
    <t>CORPEORACION EDUCATIVA MAYOR DEL DESARROLLO SIMON BOLIVAR</t>
  </si>
  <si>
    <t>DESDE EL 05/02/2009 HASTA EL 31/12/2009
DEL 06/02/2010 HASTA EL 31/12/2010
10/02/2011 HASTA EL 31/12/2011</t>
  </si>
  <si>
    <t>COORDINADOR PEDAGOGICO DEL PROGRAMA DE ATENCION A PRIMERA INFANCIA DEL MUNICIPIO DE SANPEDRO</t>
  </si>
  <si>
    <t>COORINADOR  CD IMODALIDAD  FAMILIAR</t>
  </si>
  <si>
    <t>RUBIELA ROMINA ROMERO RIVERA</t>
  </si>
  <si>
    <t>DEL 05/02/2009 HASTA 31/12/2009
DEL 06/02/2010 HASTA 31/12/2010
DEL 10/02/2011 HASTA 31/12/2011</t>
  </si>
  <si>
    <t>COORDINADOR PEDAGOGICO DEL PROGRAMA DE ATENCION A PRIMERA INFANCIA DEL MUNICIPIO DE TOLU.</t>
  </si>
  <si>
    <t>APOYO PSICOSOCIAL MODALIDAD FAMILIAR</t>
  </si>
  <si>
    <t>MARIA TRINIDAD MENDOZA GONZALEZ</t>
  </si>
  <si>
    <t>PROFESIONAL DE APOYO PSICOSOCIAL DEL PROGRAMA DE ATENCION A PRIMERA INFANCIA DEL MUNICIPIO DE SANPEDRO</t>
  </si>
  <si>
    <t>SAIRA MARGARITA ALEAN RINCON</t>
  </si>
  <si>
    <t>PROFESIONAL DE APOYO PSICOSOCIAL DEL PROGRAMA DE ATENCION A PRIMERA INFANCIA DEL MUNICIPIO DE TOLUVIEJO</t>
  </si>
  <si>
    <t>YENIS PATRICIA PATERNINA SERRANO</t>
  </si>
  <si>
    <t>UNIVERSIDAD NACIONAL ABIERTA Y ADISTANCIA</t>
  </si>
  <si>
    <t>07/05/2013 HASTA EL 30/12/2013</t>
  </si>
  <si>
    <t>PSICOLOGA DEL PROGRAMA DE ATENCION INTEGRAL A LA PRIMERA INFANCIA EN LA MODALIDAD FAMILIAR EN EL MUNICIPIO DE BETULIA</t>
  </si>
  <si>
    <t>MAURA ALEJANDRA CARRASCAL CANTILLO</t>
  </si>
  <si>
    <t>FUNDACION MIGUEL DE CERVANTES SAAVEDRA</t>
  </si>
  <si>
    <t>27/02/2013 HASTA EL 31/12/2013
01/02/2014 AL 31/12/2014</t>
  </si>
  <si>
    <t>PSICOLOGA DEL PROGRAMA DE ATENCION INTEGRAL A LA PRIMERA INFANCIA EN LA MODALIDAD FAMILIAR EN EL MUNICIPIO DE SAMPUES Y MORROA</t>
  </si>
  <si>
    <t>NOHORA CECILIA VEGA NAVARRO</t>
  </si>
  <si>
    <t>CORPORACION SOCIAL NUESTRA SEÑORA DEL ROSARIO</t>
  </si>
  <si>
    <t>06/03/2013 HASTA 31/12/2013
01/24/2014 HASTA 30/09/2014</t>
  </si>
  <si>
    <t>APOYO DE TRABAJOS  SOCIALES EN EL PROGRAMA DE ATENCION A LA PRIMERA INFANCIA EN EL ENTORNO CDI INSTITUCIONAL SINCELEJO</t>
  </si>
  <si>
    <t>ALFRITH DANIEL SALAS QUINTERO</t>
  </si>
  <si>
    <t>LICENCIADO EN CIENCIAS SOCIALES Y FILOSOFIA</t>
  </si>
  <si>
    <t>COORDINADOR PEDAGOGICO DEL PROGRAMA DE ATENCION A PRIMERA INFANCIA DEL MUNICIPIO DE MORROA</t>
  </si>
  <si>
    <t>APOYO PSICOSOCIAL EN CDI INSTITUCIONAL</t>
  </si>
  <si>
    <t>GLEDYS CANDELARIA VITAL TOVAR</t>
  </si>
  <si>
    <t>PROFESIONAL DE APOYO PSICOSOCIAL EN EL PROGRAMA DE ATENCION A LA PRIMERA INAFNCIA EN EL MUNICIPIO DE SAN BENITO</t>
  </si>
  <si>
    <t>10.86</t>
  </si>
  <si>
    <t>21.86</t>
  </si>
  <si>
    <t>TENIENDO EN CUENTA OFICIO RADICADO N° E-2014-361766-7000 DE FECHA 2014-12-17 DE HORA 17:15:20 DONDE SOLICITA SUBSANACION DEL EQUIPO TALENTO HUMANO ADICIONAL SE LE COMUNICA QUE SEGÚN LOS PLIEGOS DE CONDICIONES EN LO ADICIONAL  NO SE REALIZA SUBSANACION((PAGINA 30 NUMERAL 1.11.9 REGLAS DE SUBSANABILIDAD)</t>
  </si>
  <si>
    <t>RITA ISABEL RAMIREZ MONTIEL</t>
  </si>
  <si>
    <t>30/10/2006 A 30/12/2006</t>
  </si>
  <si>
    <t>NO ESPECIFICO TIEMPO CERTIFICACION</t>
  </si>
  <si>
    <t>JHON MARIO NARVAEZ VERGARA</t>
  </si>
  <si>
    <t>NUMERO DE LA PROPUESTA  10</t>
  </si>
  <si>
    <t>FUNDACION INSTITUCION EDUCATIVA GIMNASIO DEL SAN JORGE FUNSANJORGE</t>
  </si>
  <si>
    <t xml:space="preserve">FUNDACION INSTITUCION EDUCATIVA GIMNASIO DEL SAN JORGE </t>
  </si>
  <si>
    <t>3 DE FEBRERO DE 2014</t>
  </si>
  <si>
    <t>31 DE OCTUBRE DE 2014</t>
  </si>
  <si>
    <t>14 DE MARZO DE 2013</t>
  </si>
  <si>
    <t>31 DE DICIEMBRE DE 2013</t>
  </si>
  <si>
    <t xml:space="preserve">UNIDAD MEDICA INTEGRAL DEL SAN JORGE </t>
  </si>
  <si>
    <t>1 DE NOVIEMBRE DE 2011</t>
  </si>
  <si>
    <t>30 DE MAYO DE 2012</t>
  </si>
  <si>
    <t xml:space="preserve">CDI CON ARRIENDO </t>
  </si>
  <si>
    <t>CENTRO DE DESARROLLO INFANTIL</t>
  </si>
  <si>
    <t xml:space="preserve">SAN MARCOS - URBANO  CRA 23, N° 21-38 Brr. El PRADO SEDE N°.1  520 CUPOS  Y SAN MARCOS RURAL  CGTO EL LLANO  SEDE N°: 2, 80 CUPOS </t>
  </si>
  <si>
    <t xml:space="preserve">FOLIOS ;64,65,66, 67,68 </t>
  </si>
  <si>
    <t>DESARROLLO INFANTIL EN MEDIO FAMILIAR</t>
  </si>
  <si>
    <t xml:space="preserve">CORREGIMIENTOS:   BUENAVISTA , BELEN, CALLO DE LA CRUZ. VEREDAS :  EL LIMON, EL REPARO, EL LLANO. </t>
  </si>
  <si>
    <t>FOLIOS ;  69</t>
  </si>
  <si>
    <t xml:space="preserve">MAIRA ALEJANDRA  RAMOS SANCHEZ </t>
  </si>
  <si>
    <t xml:space="preserve">LICENCIADA EN EDUCACION BASICA  CON ENFASIS EN CIENCIAS SOCIALES </t>
  </si>
  <si>
    <t xml:space="preserve">INSTITUCION: FUNDACION INSTITUCION EDUCATIVA GIMNACIO DEL SAN JORGE </t>
  </si>
  <si>
    <t xml:space="preserve">FECHA DE INICIO Y TERMINACION INICIO 01/11/2014 FINALIZA  15/12/2014 </t>
  </si>
  <si>
    <t>FOLIOS : 86 Y  87</t>
  </si>
  <si>
    <t>INICIO 24/01/2014 FINALIZA  31/07/2014</t>
  </si>
  <si>
    <t>FOLIOS : 88 Y 89</t>
  </si>
  <si>
    <t>INICIO 20/03/2013 FINALIZA  31/12/2013</t>
  </si>
  <si>
    <t>FOLIOS : 90 Y 91</t>
  </si>
  <si>
    <t xml:space="preserve">Institucion: INSTITUCION EDUCATIVA GIMNACIO DEL SAN JORGE </t>
  </si>
  <si>
    <t>INICIO 30/04/2012 FINALIZA  15/12/2012</t>
  </si>
  <si>
    <t>FOLIOS : 93</t>
  </si>
  <si>
    <t>INICIO 24/01/2011 FINALIZA  30/07/2011</t>
  </si>
  <si>
    <t>FOLIOS : 94</t>
  </si>
  <si>
    <t xml:space="preserve">JAIRO ALFREDO QUINTERO ARRIETA </t>
  </si>
  <si>
    <t xml:space="preserve">LICENCIADA EN EDUCACION BASICA  CON ENFASIS EN HUMANIDADES Y LENGUA CASTELLANA </t>
  </si>
  <si>
    <t>INICIO 02/02/2010 FINALIZA  03/11/2010</t>
  </si>
  <si>
    <t>FOLIOS : 111</t>
  </si>
  <si>
    <t>Institucion: COORPORACION PROSPERIDAD POR COLOMBIA / COORPROCOL</t>
  </si>
  <si>
    <t>INICIO 02/05/2012 FINALIZA  15/12/2012</t>
  </si>
  <si>
    <t>FOLIOS : 112</t>
  </si>
  <si>
    <t>ANGI MELISSA PEREZ EALO</t>
  </si>
  <si>
    <t xml:space="preserve">UNIVERSIDAD DEL TOLIMA </t>
  </si>
  <si>
    <t>INICIO 03/03/2014 FINALIZA  03/06/2014</t>
  </si>
  <si>
    <t>FOLIOS : 126</t>
  </si>
  <si>
    <t xml:space="preserve">Institucion: CASA DE LA CULTURA  ALEJANDRO RODRIGUEZ </t>
  </si>
  <si>
    <t>INICIO 14/01/2013 FINALIZA  01/01/2014</t>
  </si>
  <si>
    <t>FOLIOS : 127</t>
  </si>
  <si>
    <t xml:space="preserve">GLORIA SARETH  ACOSTA MEDINA </t>
  </si>
  <si>
    <t xml:space="preserve">COORPORACION UNIVERSITARIA  DEL CARIBE CECAR </t>
  </si>
  <si>
    <t>INICIO 01/08/2014 FINALIZA  31/10/2014 Y DEL 01/11/2014 AL 15/12/2014</t>
  </si>
  <si>
    <t>FOLIOS : 146 Y 147</t>
  </si>
  <si>
    <t>INICIO 01/08/2012 FINALIZA  15/12/2012</t>
  </si>
  <si>
    <t>FOLIOS : 148 Y 149</t>
  </si>
  <si>
    <t>1/201</t>
  </si>
  <si>
    <t xml:space="preserve">SANDRA MILENA AGUILAR VERGARA </t>
  </si>
  <si>
    <t>Institucion: ASOCIACION DE PROFESIONALES  EN PROGRAMAS  DE PROMOCION Y PREVENCION  PARA LA SALUD, LA EDUCACION, LA FAMILIA Y LA COMUNIDAD . APSEFACOM</t>
  </si>
  <si>
    <t>INICIO 29/05/2013 FINALIZA  21/12/2013</t>
  </si>
  <si>
    <t>FOLIOS : 170</t>
  </si>
  <si>
    <t>Institucion: INSTITUCION EDUCATIVA TERCER MILENIO  E.U.</t>
  </si>
  <si>
    <t xml:space="preserve">INICIO 23/09/2013 FINALIZA  30/11/2013 </t>
  </si>
  <si>
    <t>FOLIOS : 171</t>
  </si>
  <si>
    <t xml:space="preserve"> SE SOLICITA SUBSANAR                     NO  ESPÉCIFICA LA FECHA DE TERMINACION EN LA INSTITUCION EDUCATIVA TERCER MILENIO </t>
  </si>
  <si>
    <t>SUBSANADA, SE TENDRA EN CUENTA LA PRIMERA FECHA DEL PERIODO DE EXPERIENCIA</t>
  </si>
  <si>
    <t xml:space="preserve">Institucion: COLEGIO PESTALOZZIANO </t>
  </si>
  <si>
    <t xml:space="preserve">INICIO:  DE JULIO A DICIEMBRE DE 2011  Y FEBRERO A MAYO DE 2012 </t>
  </si>
  <si>
    <t xml:space="preserve">FUNCIONES : PRACTICAS EN PSICOLOGIA EDUCATIVA </t>
  </si>
  <si>
    <t>FOLIOS : 172</t>
  </si>
  <si>
    <t xml:space="preserve">SE SOLICITA SUBSANAR    NO ESPECIFICA  LOS DIAS  EXACTO DE INICIO Y TERMINACION  DEL CONTRATO </t>
  </si>
  <si>
    <t>SUBSANADA</t>
  </si>
  <si>
    <t xml:space="preserve">YUNYS ESTHER  BELTRAN VERGARA </t>
  </si>
  <si>
    <t>INICIO 24/01/2014 FINALIZA  31/07/2014  Y DESDE  01/08/2014 AL 31/10/2014 Y DEL 01/11/2014 AL 15/12/2014</t>
  </si>
  <si>
    <t>FOLIOS : 189 Y 190</t>
  </si>
  <si>
    <t xml:space="preserve">Institucion: UNION TEMPORAL PROSPERIDAD  </t>
  </si>
  <si>
    <t>INICIO 21/03/2012 FINALIZA  20/01/2014</t>
  </si>
  <si>
    <t>FOLIOS : 191  Y 192</t>
  </si>
  <si>
    <t xml:space="preserve">Institucion:  ALCALDIA MUNICIPAL DE LA UNION SUCRE  </t>
  </si>
  <si>
    <t>INICIO 24/02/2011 FINALIZA  24/12/2011</t>
  </si>
  <si>
    <t>FOLIOS : 193</t>
  </si>
  <si>
    <t>INICIO 01/02/2010 FINALIZA  03/11/2010</t>
  </si>
  <si>
    <t>FOLIOS : 194 Y 195</t>
  </si>
  <si>
    <t>INICIO 27/03/2009 FINALIZA  14/08/2009</t>
  </si>
  <si>
    <t>FOLIOS : 196 Y 197</t>
  </si>
  <si>
    <t>Institucion: COMISARIA DE FAMILIA DE SINCELEJO - SUCRE</t>
  </si>
  <si>
    <t>PRACTICAS PROFESIONALES EN EL AÑO 2006</t>
  </si>
  <si>
    <t>FOLIOS : 198</t>
  </si>
  <si>
    <t xml:space="preserve">SE SOLICITA SUBSANAR    NO ESPECIFICA EL TIEMPO  DE PRACTICA </t>
  </si>
  <si>
    <t>TENIENDO EN CUENTA QUE CON LAS OTRAS CERTIFICACIONES SE CUMPLE CON EL TIEMPO MINIMO ESTABLECIDO LA PROFESIONAL CUMPLE CON LA EXPERIENCIA</t>
  </si>
  <si>
    <t>COO RDINADOR MODALIDAD FAMILIAR</t>
  </si>
  <si>
    <t>FLOR  MARY BARRETO MENDOZA</t>
  </si>
  <si>
    <t>LICENCIADA EN EDUCACION FISICA RECREACION Y DEPORTE</t>
  </si>
  <si>
    <t>INICIO 26/04/2011 FINALIZA  15/12/2011</t>
  </si>
  <si>
    <t>FOLIO: 216</t>
  </si>
  <si>
    <t>ALCALDIA MUNICIPAL DE SAN MARCOS SUCRE, CASA DE LA CULTURA ALEJANDRO RODRIGUEZ.</t>
  </si>
  <si>
    <t>INICIO 02/01/2012 FINALIZA  31/12/2012</t>
  </si>
  <si>
    <t>FOLIO:217-218</t>
  </si>
  <si>
    <t>MARIA ALEJANDRA CARPIO MERCADO</t>
  </si>
  <si>
    <t xml:space="preserve">INSTITUCION: INSTITUCION EDUCATIVA GIMNACIO DEL SAN JORGE </t>
  </si>
  <si>
    <t>FOLIO:250-251</t>
  </si>
  <si>
    <t xml:space="preserve">INSTITUCION: ESCUELA NORMAL DE PAMPLONA - CONSTANCIA DE PRACTICA </t>
  </si>
  <si>
    <r>
      <t xml:space="preserve">INICIO 21/02/2011 FINALIZA  </t>
    </r>
    <r>
      <rPr>
        <sz val="11"/>
        <color rgb="FFFF0000"/>
        <rFont val="Calibri"/>
        <family val="2"/>
        <scheme val="minor"/>
      </rPr>
      <t>00/06/2011</t>
    </r>
  </si>
  <si>
    <t>FOLIO: 252</t>
  </si>
  <si>
    <t xml:space="preserve">INSTITUCION: ESCUELA NORMAL DE PAMPLONA - CONSTANCIA DE PRACTICA SEGUNDO SEMESTRE </t>
  </si>
  <si>
    <t>SEGUNDO SEMESTRE DEL AÑO 2011</t>
  </si>
  <si>
    <t>FOLIO: 253</t>
  </si>
  <si>
    <t>INSTITUCION: ESCUELA NORMAL DE PAMPLONA - CONSTANCIA DE PRACTICA SEGUNDO SEMESTRE COOPERATIVA DE TRASPORTADORES NACIONALES DE PAMPLONA</t>
  </si>
  <si>
    <t xml:space="preserve">EL DIA 21 DE OCTUBRE DE 2011 </t>
  </si>
  <si>
    <t>FOLIO: 254</t>
  </si>
  <si>
    <t xml:space="preserve">ESTA CERTIFICACION NO SERA TENIDA EN CUENTA  PORQUE NO CUMPLE </t>
  </si>
  <si>
    <t>1/165</t>
  </si>
  <si>
    <t xml:space="preserve">YINA PAOLA TAMARA REYES </t>
  </si>
  <si>
    <t xml:space="preserve">COORPORACION  UNIVERSITARIA DEL CARIBE CECAR </t>
  </si>
  <si>
    <t>FOLIO: 269-270</t>
  </si>
  <si>
    <t>INSTITUCION: COORPORACION UNIVERSITARIA DEL CARIBE -CECAR</t>
  </si>
  <si>
    <t>INICIO 22/05/2011 FINALIZA  21/07/2011</t>
  </si>
  <si>
    <t>FOLIO: 271-272</t>
  </si>
  <si>
    <t>INSTITUCION:ORGANIZACIÓN DE LOS ESTADOS AMERICANOS MISION DE APOYO A LOS PROCESOS DE PAZ.- MAPP/OEA</t>
  </si>
  <si>
    <t xml:space="preserve">DEL 22/10/2010 AL 30/01/2011  DEL 22/09/2010 AL 21/10/2010 DEL 21/06/2010 AL 21/09/2010 DEL 01/12/2009 AL 15/12/2009 DEL14/09/2009 AL 30/10/2009 DEL02/07/2009 AL 02/08/2009 </t>
  </si>
  <si>
    <t>FOLIO: 271-273</t>
  </si>
  <si>
    <t>INICIO 01/02/2010  FINALIZA  01/06/2010</t>
  </si>
  <si>
    <t>FOLIO: 274-275</t>
  </si>
  <si>
    <t>INSTITUCION: FIDUCIARIA DE OXIDENTE  S.A</t>
  </si>
  <si>
    <t xml:space="preserve">NO EXISTE CLARIDAD DEL TIEMPO  LABORADO </t>
  </si>
  <si>
    <t>FOLIO: 276</t>
  </si>
  <si>
    <t xml:space="preserve">NO CUMPLE  POR QUE SU EXPERIENCIA NO ESTA ENMRCADA EN LA ATENCION  INTEGRAL A LA PRIMERA INFANCIA Y LA FAMILIA </t>
  </si>
  <si>
    <t xml:space="preserve">FUNDACION  INSTITUCION  EDUCATIVA GIMNASIO DEL SAN JORGE </t>
  </si>
  <si>
    <t xml:space="preserve">CORPORACION  AMBIENTAL Y SANITARIA DE COLOMBIA CORPO -ECO- AMBIENTAL </t>
  </si>
  <si>
    <t>N°: 314,315 Y 316</t>
  </si>
  <si>
    <t>JHON JADIS  PAYAREZ GARCIA</t>
  </si>
  <si>
    <t xml:space="preserve">LICENCIADO EN CIENCIAS ECONOMICAS Y SOCIALES </t>
  </si>
  <si>
    <t xml:space="preserve">EMPRESA: INSTITUCION EDUCATIVA GIMNACIO DEL SAN JORGE </t>
  </si>
  <si>
    <t>FECHA DE INICIO: 10/01/2012  Y TERMINACIÓN:15/12/1012</t>
  </si>
  <si>
    <t xml:space="preserve">FUNCIONES: CUMPLE  </t>
  </si>
  <si>
    <t>FOLIO: 328</t>
  </si>
  <si>
    <t>CENTRO REGIONALES  DE EDUCACION SUPERIOR- CERES</t>
  </si>
  <si>
    <t>FECHA DE INICIO:  ENERO DE 2011 A     TERMINACIÓN:FEBRERO DE 2011</t>
  </si>
  <si>
    <t xml:space="preserve">FUNCIONES: NO CUMPLE  </t>
  </si>
  <si>
    <t>FOLIO : 329</t>
  </si>
  <si>
    <t>NO ES TENIDA EN CUENTA POR NO TENER CLARIDAD SOBR EL TIEMPO Y FUNCIONES DESEMPEÑADAS</t>
  </si>
  <si>
    <t>FECHA DE INICIO: 08/03/2010  Y TERMINACIÓN:15/10/2010  Y 27/03/2009 HASTA EL 14/08/2009 Y 13/04/2008 HASTA EL 12/12/2008</t>
  </si>
  <si>
    <t xml:space="preserve">FUNCIONES:  CUMPLE  </t>
  </si>
  <si>
    <t>FOLIO : 330</t>
  </si>
  <si>
    <t xml:space="preserve">EMPRESA: INSTITUCION EDUCATIVA  SAN JUAN BAUTISTA </t>
  </si>
  <si>
    <t>FECHA DE INICIO:  16/01/2006     TERMINACIÓN:09/04/2006</t>
  </si>
  <si>
    <t>FOLIO : 331</t>
  </si>
  <si>
    <t xml:space="preserve">AMINTA LUZ MEDINA SUAREZ </t>
  </si>
  <si>
    <t xml:space="preserve">LICENCIADO EN EDUCACION INFANTIL CON ENFASIS EN ARTISTICA </t>
  </si>
  <si>
    <t>COORPORACION UNIVERSITARIA DEL CARIBE - CECAR</t>
  </si>
  <si>
    <t xml:space="preserve">EMPRESA:FUNDACION  INSTITUCION EDUCATIVA GIMNACIO DEL SAN JORGE </t>
  </si>
  <si>
    <t xml:space="preserve">FECHA DE INICIO:  01/11/2014     TERMINACIÓN:15/12/2014  Y 01/14/2014 HASTA EL 31/10/2014  , 24/01/2014 HASTA EL 31/07/2014 </t>
  </si>
  <si>
    <t>FOLIO : 356-357</t>
  </si>
  <si>
    <t xml:space="preserve">DEL 20/03/2013 AL 31/12/2013  DEL 30//04/2012 AL 15/12/2012 DEL 30/09/2011 AL 15/12/2011 DEL 01/2/2010 AL 3/11/2010 DEL27/03/2009 AL 14/08/2009  </t>
  </si>
  <si>
    <t>FOLIO : 358, 359,360,361,362,363,</t>
  </si>
  <si>
    <t xml:space="preserve">EMPRESA: NUCLEO EDUCATIVO N°: N° 85 DEL CORREGIMIENTO EL PALMAR  - MUNICIPIO DE MONTELIBANO  </t>
  </si>
  <si>
    <t xml:space="preserve">NO ESPECIFICA FECHA DE INICIO  SOLO EL AÑO DEL 2007  AL  20014  </t>
  </si>
  <si>
    <t>FOLIO 364</t>
  </si>
  <si>
    <t>YISSLA MARBETH  VELASQUEZ VILLADIEGO</t>
  </si>
  <si>
    <t xml:space="preserve">ADMINISTRADOR FINANCIERO  Y TECNOLOGO EN ADMINISTRACION  FINANCIERA </t>
  </si>
  <si>
    <t xml:space="preserve">UNIVERSIDAD DEL TOLIMA , EN CONVENIO CON LA UNIVERSIDAD DE CARTAGENA </t>
  </si>
  <si>
    <t xml:space="preserve"> 15/04/2011 Y 15/06/2013</t>
  </si>
  <si>
    <t xml:space="preserve">FECHA DE INICIO:  08/0/2013     HASTA LA FECHA </t>
  </si>
  <si>
    <t>FOLIO 393</t>
  </si>
  <si>
    <t xml:space="preserve">EMPRESA:  INSTITUCION EDUCATIVA GIMNACIO DEL SAN JORGE </t>
  </si>
  <si>
    <t>FECHA DE INICIO:  03/01/2010     HASTA 31/12/2012</t>
  </si>
  <si>
    <t>FOLIO 394</t>
  </si>
  <si>
    <t xml:space="preserve">EMPRESA:  CENTRO DE ESTUDIOS Y CONSULTAS </t>
  </si>
  <si>
    <t>FECHA DE INICIO:  05/01/2007     HASTA 05/01/2010</t>
  </si>
  <si>
    <t>FOLIO 395</t>
  </si>
  <si>
    <t>FUNDACION DESARROLLO SOCIAL FUNDESOCIAL</t>
  </si>
  <si>
    <t>09 DE DICIEMBRE DE 2014</t>
  </si>
  <si>
    <t>ALCALDIA MUNICIPAL DE COROZAL</t>
  </si>
  <si>
    <t>03 DE JULIO DE  2009</t>
  </si>
  <si>
    <t>03 DE JUNIO DE 2010</t>
  </si>
  <si>
    <t>27 DE ENERO DE 2010</t>
  </si>
  <si>
    <t>31 DE DICIEMBRE DE  2010</t>
  </si>
  <si>
    <t>12 DE DICIEMBRE DE 2012</t>
  </si>
  <si>
    <t xml:space="preserve"> 15 DE DICIEMBRE DE  2014</t>
  </si>
  <si>
    <t>SOLO SE TENDRA EN CUENTA EL TIEMPO DE EXPERINCIA HASTA EL 30 DE SEPTIEMBRE DE 2014</t>
  </si>
  <si>
    <t>23 DE ENERO DE 2013</t>
  </si>
  <si>
    <t>30 DE DICIEMBRE DE 2013</t>
  </si>
  <si>
    <t>11.23</t>
  </si>
  <si>
    <t>EL NUMERO DE CONTRATO  N° 701820120126 REPORTADO EN FOLIO N° 71 NO COINCIDE CON LA COPIA DE ACTA DE LIQUDACION. TODA VEZ QUE ESTE NUMERO DE CONTRATO CORRESPONDE A UNA VIGENCIA DEL AÑO 2012 Y LA INFORMACION REPORTADA EN LA CERTIFICACION  CORRESPONDE AL AÑO 2013 FAVOR ACLARAR</t>
  </si>
  <si>
    <t>SUBSANDO</t>
  </si>
  <si>
    <t>21 DE ENERO DE 2014</t>
  </si>
  <si>
    <t>30 DE NOVIEMBRE DE 2014</t>
  </si>
  <si>
    <t>SOLO SE TENDRA EN CUENTA EL TIEMPO DE EXPERINCIA HASTA EL 30 DE SEPTIEMBRE DE 2014 Y TRASLAPO</t>
  </si>
  <si>
    <t>54,93</t>
  </si>
  <si>
    <t>921</t>
  </si>
  <si>
    <t xml:space="preserve">CDI MODALIDAD FAMILIAR </t>
  </si>
  <si>
    <t>NO ANEXO EL FORMATO 11(CONDICIONES HABILITANTES DE INFRAESTRUCTURA) DEBE SUBSANAR  CON TODOS SUS SOPORTES</t>
  </si>
  <si>
    <t>TENIENDO EN CUENTA OFICIO RADICADO N°E-2014-361823-7000 DE FECHA 2014 -12-17 DE HORA 17:51:47 SE SUBSANA CON EL FORMATO 11 APORTADO Y LOS SOPORTES.</t>
  </si>
  <si>
    <t>CLAUDIA PATRICIA BLANCO VITOLA</t>
  </si>
  <si>
    <t>ADMINISTRADOR PUBLICO MUNICIPAL Y REGIONAL</t>
  </si>
  <si>
    <t>ESCUELA SUPERIOR DE ADMINISTRACION PIBLICA</t>
  </si>
  <si>
    <t>01 DE ENERO  DE 2013 AL 14 DE NOVIEMBRE DEL 2014</t>
  </si>
  <si>
    <t>CORDINADORA</t>
  </si>
  <si>
    <t xml:space="preserve"> SUBSANAR  FECHA DE GRADO  DE  ESTUDIOS UNIVERSITARIOS , LA CUAL NO SE EVIEDENCIA     FOLIO 116</t>
  </si>
  <si>
    <t>SUBSANDO SEGÚN DOCUMENTO ANEXO EN OFICOS ADJUNTOS EN EL RADICADO N°E-2014-361823-7000 DE FECHA 2014/12/17 FOLIO 55</t>
  </si>
  <si>
    <t>25 DE ABRIL  DE 2011 A 21 DICIEMBRE DE 2012</t>
  </si>
  <si>
    <t>SUBSANAR  FECHA DE INICIO Y FINALIZACION DEL CONTRATO  CON LA FUNDACION DESARROLLO SOCIAL FOLIO 117</t>
  </si>
  <si>
    <t>SUBSANADO</t>
  </si>
  <si>
    <t>26 ENERO DE 2009 A 07 MARZO DE 2011</t>
  </si>
  <si>
    <t>REPRESENTANTE LEGAL</t>
  </si>
  <si>
    <t>SUBSANAR  FECHA DE INICIO Y FINALIZACION DEL CONTRATO  CON LA FUNDACION DESARROLLO SOCIAL FOLIO 118</t>
  </si>
  <si>
    <t>21 ENERO DE 2008 A 05 ENERO 2009</t>
  </si>
  <si>
    <t>SUBSANAR  FECHA DE INICIO Y FINALIZACION DEL CONTRATO  CON LA FUNDACION DESARROLLO SOCIAL FOLIO 119</t>
  </si>
  <si>
    <t xml:space="preserve">SUBSANDO  </t>
  </si>
  <si>
    <t xml:space="preserve"> 10 NOVIEMBRE  DE 2008 A 27 MARZO 2009</t>
  </si>
  <si>
    <t>SUBSANAR  FECHA DE INICIO Y FINALIZACION DEL CONTRATO  CON LA FUNDACION DESARROLLO SOCIAL FOLIO 120</t>
  </si>
  <si>
    <t>23 FEBRERO  DE 2004 A 21 DICIEMBRE 2007</t>
  </si>
  <si>
    <t>SUBSANAR  FECHA DE INICIO Y FINALIZACION DEL CONTRATO  CON LA FUNDACION DESARROLLO SOCIAL FOLIO 121</t>
  </si>
  <si>
    <t>CENTRO DE DESARROLLO COMUNITARIO</t>
  </si>
  <si>
    <t>04 FEBREERO  DE 2002 A 17 FEBRERO DE 2004</t>
  </si>
  <si>
    <t>ADMINISTRADORA</t>
  </si>
  <si>
    <t>SUBSANAR  FECHA DE INICIO Y FINALIZACION DEL CONTRATO  CON LA FUNDACION DESARROLLO SOCIAL FOLIO 122</t>
  </si>
  <si>
    <t>CORDINADOR  CDI FAMILIAR</t>
  </si>
  <si>
    <t>DANIEL ANTONIO TATIS VITOLA</t>
  </si>
  <si>
    <t>UNIVERSIDAD ABIERTA Y A DISTANCIA UNAD</t>
  </si>
  <si>
    <t>15 DE DICIEMBRE DE 2012</t>
  </si>
  <si>
    <t>MAYO 07 DE 2009 A  ABRIL  07 DE 2010</t>
  </si>
  <si>
    <t>CORDINADOR EN PRIMERA INFANCIA PAIPI</t>
  </si>
  <si>
    <t>SE VALIDA ESTA EXPERIENCIA COMO CORDINADOR EN PRIMERA INFANCIA</t>
  </si>
  <si>
    <t>JUNIO 29 DE 2011 A DICIEMBRE 20 DEL 2011</t>
  </si>
  <si>
    <t>JORGE LUIS GONZALES ESCOBAR</t>
  </si>
  <si>
    <t>UNIVERSIIDAD AUTONOMA DEL CARIBE</t>
  </si>
  <si>
    <t>01 DE DICIEMBRE DE 2000</t>
  </si>
  <si>
    <t>ASOCIACION DE PROMOTORES COMUNITARIOS APROCO</t>
  </si>
  <si>
    <t>04 DE AGOSTO DE 2009 HASTA EL 04 DE NOVIEMBRE DEL 2010</t>
  </si>
  <si>
    <t>CORDINADOR   EN PRIMERA INFANCIA</t>
  </si>
  <si>
    <t>SE VALIDA Y CUMPLE CON EL TIEMPO Y LA EXPERENCIA</t>
  </si>
  <si>
    <t>EIDA PATRICIA GUEVARA LA MADRID</t>
  </si>
  <si>
    <t>ADMINISTRADORA DE EMRESA</t>
  </si>
  <si>
    <t>CORPRACION UNICOSTA</t>
  </si>
  <si>
    <t>01 DE FEBRERO E 1994</t>
  </si>
  <si>
    <t>MAYO 13 DE 2003 A MAYO 14 DE 2005</t>
  </si>
  <si>
    <t xml:space="preserve">CORDINADORA </t>
  </si>
  <si>
    <t>SHIRLEY CONSUELO PEREZ PEREZ</t>
  </si>
  <si>
    <t>15 DE DICIEMBRE DE 2006</t>
  </si>
  <si>
    <t>ENERO 01 DE 2013 HASTA EL 14 DE NOVIEMBRE DE 2014</t>
  </si>
  <si>
    <t xml:space="preserve">PSICOLOGA EN ATENCION INTEGRAL A LA PRIMERA PAIPI </t>
  </si>
  <si>
    <t>11 DE OCTUBRE DE 2011 HASTA 15 DE DICIEMBRE DE 2012</t>
  </si>
  <si>
    <t xml:space="preserve">DOCENTE EN ATENCION INTEGRAL A LA PRIMERA PAIPI </t>
  </si>
  <si>
    <t>10 DE OCTUBRE DE 2011 HASTA 04 DE OCTUBRE DE 2012</t>
  </si>
  <si>
    <t>07 DE SEPTIEMBRE  DE 2010 HASTA EL 30 DE NOVIEMBRE DE 2010</t>
  </si>
  <si>
    <t>DOCENTE EN EL AREA DE PSICOLOGIA BASICA</t>
  </si>
  <si>
    <t>INSTITUCION EDUCATIVA JUAN XXIII</t>
  </si>
  <si>
    <t>FEBREO 28 DE 2008 HASTA 30 DE NOVIEMBRE DE 2008</t>
  </si>
  <si>
    <t>AGOSTO 01 DE 2009 HASTA 30 DE NOVIEMBRE DE 2009</t>
  </si>
  <si>
    <t>VIRGINIA ROSA CARRILLO BENJUMEA</t>
  </si>
  <si>
    <t>27 DE JUNIO DE 2009</t>
  </si>
  <si>
    <t>01 DE ENERO DE 2013 HASTA 14 DE NOVIEMBRE DE 2014</t>
  </si>
  <si>
    <t>11 DE OCTUBRE DE 2011 HASTA EL 15 DE DICIEMBRE DE 2012</t>
  </si>
  <si>
    <t>IE TECNICO AGROPECUARIO CERRITO DE LA PALMA</t>
  </si>
  <si>
    <t>20 DE MAYO DE 2009 HASTA 01 DE SEPTIRMBRE DE 2009</t>
  </si>
  <si>
    <t>PRACTICANTE DE PSICOLOGIA</t>
  </si>
  <si>
    <t>JAIRO ANTONIO PATERNINA BETTIN</t>
  </si>
  <si>
    <t>31 DE MARZO DE 2006</t>
  </si>
  <si>
    <t>FUNDACION PARA EL DESARROLLO SOCIAL Y HUMANO</t>
  </si>
  <si>
    <t>01 DE SEPTIEMBRE DE 2009 HASTA EL 23 DE JULIO DE 2010</t>
  </si>
  <si>
    <t>FACILITADOR EN LA CONSTRUCCION DE PROYECTOS PARA LA RESTITUCION DE DERECHOS</t>
  </si>
  <si>
    <t>ACLARAR LAS OBLIGACIONES ESPECIFICAS DE SU CONTRATO LABORAL Y LOS RANGOS DE EDAD DE LA POBLACION ESPECIFICA FOLIO 426</t>
  </si>
  <si>
    <t>ESTAS DOS EXPERIENCIAS NO SE VALIDAN PARA TENER EN CUENTA LA EXPERIENCIA ACREDITADA.</t>
  </si>
  <si>
    <t>13 DE ENERO DE 2009 HASTA EL 30 DE MAYO DE 2009</t>
  </si>
  <si>
    <t>FACILITADOR EN EL PROYECTO GENERANDO CAPACITACION PARA LA COVIVENCIA</t>
  </si>
  <si>
    <t>ACLARAR LAS OBLIGACIONES ESPECIFICAS DE SU CONTRATO LABORAL Y LOS RANGOS DE EDAD DE LA POBLACION ESPECIFICA. ADEMAS  NO TIENE CONEXIÓN DIRECTA  CON EL  OBJETO DE LA CONVOCATOTIA FOLIO 427</t>
  </si>
  <si>
    <t>CERIVI I.P.S</t>
  </si>
  <si>
    <t>09 DE SETIEMBRE DE 2013 HASTA 19 DE NOVIEMBRE DE 2014</t>
  </si>
  <si>
    <t>PSICOLOGA CON NN CON DISCAPACIDAD</t>
  </si>
  <si>
    <t>ACLARAR LAS OBLIGACIONES ESPECIFICAS DE SU CONTRATO LABORAL Y LOS RANGOS DE EDAD DE LA POBLACION ESPECIFICA FOLIO 428</t>
  </si>
  <si>
    <t xml:space="preserve">SUBSANADO TENEIDNO EN CUENTA CERTIFICACION LABORAL REMITIDA EN ANEXOS DE OFICIO N°E-2014-361823-7000 DE FECHA 2014/12/17 </t>
  </si>
  <si>
    <t>HARLYS  MARIA CHICA FLOREZ</t>
  </si>
  <si>
    <t>21 DE JUNIO DE 2008</t>
  </si>
  <si>
    <t>ASOCIACION PROMOTORA PARA EL DESARROLLO SOCIAL, ECONOMICO Y AMBIENTAL  DE LA COSTA CARIBE  ASOPROAGROS</t>
  </si>
  <si>
    <t>02 DE ENERO DE 2014 HASTA 31 DE OCTUBRE DE 2014</t>
  </si>
  <si>
    <t>COORDINADOR LOCAL MICROREGION</t>
  </si>
  <si>
    <t>SUBSANAR LAS FUNCIONES DESEMPEÑADAS  COMO CORDINADOR EN LA ESTRATEGIA DE RED UNIDOS AMPLIAR FUNCIONES  Y  LOS RANGOS DE EDAD DE LA POBLACION ESPECIFICA FOLIO 445</t>
  </si>
  <si>
    <t>SEGÚN DOCUMENTO ADJUNTO EN OFICIO RADICADO N°E-2014-361823-7000 DE FECHA 2014/12/17 SE DESCRIBEN LAS FUNCIONES DESARROLLADAS POR EL PROFESIONAL LAS CUALES TIENEN RELACION CON EL PERFIL REQUERIDO QUEDANDO SUBSANADA-</t>
  </si>
  <si>
    <t>02 DE ENERO DE 2013 AL 31 DE DICIEMBRE DE 2013</t>
  </si>
  <si>
    <t xml:space="preserve">COORDINADOR LOCAL MICROREGION  </t>
  </si>
  <si>
    <t>SUBSANAR LAS FUNCIONES DESEMPEÑADAS  COMO CORDINADOR EN LA ESTRATEGIA DE RED UNIDOS AMPLIAR FUNCIONES  Y LOS RANGOS DE EDAD DE LA POBLACION ESPECIFICA  FOLIO 446</t>
  </si>
  <si>
    <t>09 DE FEBRERO DE 2012 AL 31 DE DICIEMBRE DEL 2012</t>
  </si>
  <si>
    <t xml:space="preserve">COORDINADOR LOCAL </t>
  </si>
  <si>
    <t xml:space="preserve"> SUBSANAR LAS FUNCIONES DESEMPEÑADAS  COMO CORDINADOR EN LA ESTRATEGIA DE RED UNIDOS AMPLIAR FUNCIONES ACORDE CON EL PERFIL1 PAG 79 FOLIO 447</t>
  </si>
  <si>
    <t>JUNIO 8 DE 2010 HASTA EL 31 DE OCTUBRE DE 2011</t>
  </si>
  <si>
    <t>SUBSANAR LAS FUNCIONES DESEMPEÑADAS  COMO CORDINADOR EN LA ESTRATEGIA DE RED UNIDOS AMPLIAR FUNCIONES  Y LOS RANGOS DE EDAD DE LA POBLACION ESPECIFICA  FOLIO 448</t>
  </si>
  <si>
    <t>15 DE NOVIEMBRE DE 2008 HASTA EL 31 DE MAYO DE 2010</t>
  </si>
  <si>
    <t>CORDINADOR COGESTORA SOCIAL</t>
  </si>
  <si>
    <t>SUBSANAR LAS FUNCIONES DESEMPEÑADAS  COMO CORDINADOR EN LA ESTRATEGIA DE RED UNIDOS AMPLIAR FUNCIONES Y LOS RANGOS DE EDAD DE LA POBLACION ESPECIFICA  FOLIO 449</t>
  </si>
  <si>
    <t>01 DE AGOSTO DE 2006 HASTA EL 01 DE AGOSTO DE 2007</t>
  </si>
  <si>
    <t>ATENCION A LA POBLACION DESPLAZADA, MEJORAMIENTO DE LA DINAMICA FAMILIAR</t>
  </si>
  <si>
    <t xml:space="preserve"> A LA FECHA NO SE HABIA GRADUADO COMO PSICOLOGA, ADEMAS NO SE ENCONTRABA REALIZANDO LAS PRACTICAS PROFESIONALES . FOLIO 450</t>
  </si>
  <si>
    <t>01 DE AGOSTO 2007 HASTA 24  DE DICIEMBRE DE 2007</t>
  </si>
  <si>
    <t>PRACTICAS EN PSICOLOGIA CLINICA EN EL PROYECTO DE RESTABLECIMIENTO DE DERECHOS</t>
  </si>
  <si>
    <t>NO CUMPLE CON  EL TIEMPO DE PARACTICAS UNIVERITARIAS EN EL ICBF  PERFIL 1 PAG 79 FOLIO 451</t>
  </si>
  <si>
    <t>ANA RAMONA VITAL CRUZ</t>
  </si>
  <si>
    <t>27 DEJUNIO DE 2009</t>
  </si>
  <si>
    <t>SALA CUNA DE SANTA LUCIA</t>
  </si>
  <si>
    <t>07 DE FEBRERO DE 1995 AL 28 DE MARZO DE 1995</t>
  </si>
  <si>
    <t>PRACTICA EN EDUCACION ESPECIAL</t>
  </si>
  <si>
    <t>NO CUMPLE CON EL PERFIL 1  Y 2PAG 79 ADEMAS EJERCE FUNCIONES ANTES DE GRADUARSE FOLIO 468</t>
  </si>
  <si>
    <t>ESTA EXPERIENCIA NO SE TIENE EN CUENTA PARA ACREDITAR LA EXPERIENCIA PROFESIONAL, DEBIDO A QUE CON UNA CERTIFICACION RELACIONADA SE VALIDA EL PERFIL.</t>
  </si>
  <si>
    <t>CENTRO DE REHABILITACION Y ATENCION INTEGRAL MANITOS CREATIVAS</t>
  </si>
  <si>
    <t>2003 AL 2006</t>
  </si>
  <si>
    <t xml:space="preserve">MAESTRA DE NINOS NIÑAS Y ADOLESCENTES DE 3 AÑOS A 13 AÑOS </t>
  </si>
  <si>
    <t>NO CUMPLE CON EL PERFIL 1  Y 2PAG 79 ADEMAS EJERCE FUNCIONES ANTES DE GRADUARSE FOLIO 469</t>
  </si>
  <si>
    <t>CENTRO DE FISIOTERAPIA REHABILITAR</t>
  </si>
  <si>
    <t xml:space="preserve">MAESTRA DE NINOS NIÑAS DESDE LOS 5AÑOS HASTA LOS 16 AÑOS </t>
  </si>
  <si>
    <t>SUBSANAR FECHA DE INICIO Y ESPECIFICAR FUNCIONES FOLIO 470 NO CUMPLE CON EL PERFIL 1 Y 2 DE LA PAG 79</t>
  </si>
  <si>
    <t xml:space="preserve">CENTRO EDUCATIVO JUGAR Y PENSAR </t>
  </si>
  <si>
    <t>DEL 08/01/2013 HASTA 21/12/2013</t>
  </si>
  <si>
    <t>PSICOLOGA DE ESTUDIANTES EN PREJARDIN Y QUINTO DE PRIMARIA</t>
  </si>
  <si>
    <t>SUBSANAR FECHA DE INICIO Y DE FINALIZACION DEL CONTRATO FOLIO 471</t>
  </si>
  <si>
    <t>2006- 2008</t>
  </si>
  <si>
    <t>EDUCADORA ESPECIAL</t>
  </si>
  <si>
    <t>NO CUMPLE CON EL PERFIL EXIDO EN LOS PLIEGOS  ADEMAS EJERCE FUNCIONES ANTES DE GRADUARSE FOLIO 472</t>
  </si>
  <si>
    <t>FUNDACION  CENTRO DE REHABILITACION VIDA DIFERENTE CEREVIDI</t>
  </si>
  <si>
    <t>2008-2009</t>
  </si>
  <si>
    <t>MAESTRA  DE NIÑOS Y NIÑAS DESDE LOS 3 HASTA LOS 8 AÑOS</t>
  </si>
  <si>
    <t>NO CUMPLE CON EL PERFIL 1  Y 2PAG 79 FOLIO 473</t>
  </si>
  <si>
    <t>AURA MARIA LEON BELLO</t>
  </si>
  <si>
    <t>21 DE DICIEMBRE DEL 2012</t>
  </si>
  <si>
    <t>FUNDACION EBANO DE COLOMBIA</t>
  </si>
  <si>
    <t>22 DE MARZO DE 2013 HASTA 30 DE SEPTIEMBRE DE 2014</t>
  </si>
  <si>
    <t>SE DESEMPEÑO COMO TRABAJADORA SOCIAL EN EL PROGRAMA TOLU SIN HAMBRE DESARROLANDO ACTIVIDADES CON LA FAMILIA, POBLACION VULNERABLE, MUJERES GESTANTES Y LACTANTES Y NIÑOS MENORES DE CINCO AÑOS</t>
  </si>
  <si>
    <t>TENEINDO EN CUENTA OFICIO RADICADO N°E-SE REALIZA CAMBIO DE PROFESIONAL EL CUAL NO CUMPLE CON LA CARTA DE COMPROMISO QUE DEBIO ANEXAR EN SU HOJA DE VIDA.</t>
  </si>
  <si>
    <t>CLAUDIA HELENA BAQUERO GONZALEZ</t>
  </si>
  <si>
    <t>06 DE OCTUBRE DE 2000</t>
  </si>
  <si>
    <t>DEL 15/01/2008 A 15/12/2008</t>
  </si>
  <si>
    <t>SE DESEMPEÑO COMO PSICOLOGA EN EL PROYECTO DE FORTALECIMIENTO ORGANIZACIONAL PARA ATENCION A NIÑOS MENORES DE 5 AÑOS Y FAMILIAS EN SITUACION DE DESPLAZAMIENTOS</t>
  </si>
  <si>
    <t>SUBSANAR LA FECHA DE INICIO Y FINALIZACION DE LAS PRACTICAS FOLIO 534</t>
  </si>
  <si>
    <t>TENIENDO EN CUENTA OFICIO RADICADO N°E-SE REALIZA CAMBIO DE PROFESIONAL EL CUAL NO CUMPLE CON LA CARTA DE COMPROMISO QUE DEBIO ANEXAR EN SU HOJA DE VIDA.</t>
  </si>
  <si>
    <t>NO SEHABILITA EN SUCRE EL PROFESIONAL YA QUE FUE POSTULADO EN LA REGIONAL CORDOBA EN LA ASOCIACION RED COLOMBIA SOLIDARIA PARA EL GRUPO 3 CON HORA Y FECHA DE RADICACION INFERIOR A LA RADICADA EN LA REGIONAL SUCRE EN EL GRUPO 25</t>
  </si>
  <si>
    <t>COLEGIO GIMNACIO MODERNO DE FLORENCIA</t>
  </si>
  <si>
    <t>8 DE OCTUBRE DE 2010 HASTA EL 15 DE DICIEMBRE DE 2010</t>
  </si>
  <si>
    <t>PSICOLOGO EN ATENCION INTEGRAL A LA PRIMERA INFANCIA</t>
  </si>
  <si>
    <t>ELIECER RAFAEL BELTRAN RUIZ</t>
  </si>
  <si>
    <t>28 DE MARZO DE 2014</t>
  </si>
  <si>
    <t>03 DE MARZO DE 2014 HASTA 28 DE NOVIEMBRE DE 2014</t>
  </si>
  <si>
    <t>ACLARAR LAS OBLIGACIONES ESPECIFICAS DE SU CONTRATO LABORAL Y LOS RANGOS DE EDAD DE LA POBLACION ESPECIFICA FOLIO 553</t>
  </si>
  <si>
    <t>RED UNIDOS</t>
  </si>
  <si>
    <t>PRACTICAS FORMATIVAS EN PSICOLOGIA</t>
  </si>
  <si>
    <t>ACLARAR LAS OBLIGACIONES ESPECIFICAS DE SU CONTRATO LABORAL Y LOS RANGOS DE EDAD DE LA POBLACION ESPECIFICA , ADEMAS ESPECIFICAR FECHAS DE INICIO Y DE FINALIZACION DEL CONTRATO FOLIO 554</t>
  </si>
  <si>
    <t xml:space="preserve">NO SE SUBSANA PUES EN DOCUMENTOS ANEXOS DE OFICIO RADICADO N°E-2014-361823-7000 DE FECHA 2014/12/17 NO ANEXAN CERTIFICACION LABORAL CON LO REQUERIDO </t>
  </si>
  <si>
    <t>RESGUARDO INDIGENA ZENU DE SAN ANDRES  DE SOTAVENTO</t>
  </si>
  <si>
    <t>001-01-2010</t>
  </si>
  <si>
    <t>07 DE ENERO DE 201O</t>
  </si>
  <si>
    <t>30 DE DICIEMBRE  DE 2010</t>
  </si>
  <si>
    <t>67-68</t>
  </si>
  <si>
    <t>10.93</t>
  </si>
  <si>
    <t>11.03</t>
  </si>
  <si>
    <t>33.72</t>
  </si>
  <si>
    <t>40</t>
  </si>
  <si>
    <t>ARMANDO RAMON DIAZ BOHORQUEZ</t>
  </si>
  <si>
    <t>ADMINISTRDOR  PUBLICO MUNICIPAL Y REGIONAL</t>
  </si>
  <si>
    <t xml:space="preserve">ESCUELA  SUPERIOR DE ADMINISTRACION PUBLICA </t>
  </si>
  <si>
    <t>NO SE EVIDENCIA LA FECHA DE GRADUACION  EN EL EN DIPLOMA UNIVERSITARIO   Y NO ANEXA  EL ACTA DE GRADO</t>
  </si>
  <si>
    <t>NOVIEMBRE 20 DE 2008 HASTA  MARZO 30 DE 2009</t>
  </si>
  <si>
    <t>CORDINADOR GENERAL</t>
  </si>
  <si>
    <t>NO SE SUBSANATENIENDO EN CUENTA LOS PLIEGOS DE CONDICIONES EN LA PAGINA 30 NUMERAL 1.11.9 REGLAS DE SUBSANABILIDAD</t>
  </si>
  <si>
    <t>MAYO 07 DE 2009 HASTA ABRIL 07 DE  2010</t>
  </si>
  <si>
    <t>JULIO 13 DE 2009 HASTA 05 DE AGOSTO 2010</t>
  </si>
  <si>
    <t>03 DE JULIO DE  2009 HASTA 03 E JUNIO DE 2010</t>
  </si>
  <si>
    <t>MARZO 25 DE 2011 HASTA  29 DE DICIEMBRE DE 2011</t>
  </si>
  <si>
    <t>16 DE OCTUBRE DE 2006 HASTA 15 DE MARZO DE 2007</t>
  </si>
  <si>
    <t>PEDRO LUIS MUÑOZ SIERRA</t>
  </si>
  <si>
    <t>29 DE SEPTIEMBRE DE 2006</t>
  </si>
  <si>
    <t>18 DE ABRIL DE 2007 AL 17 DE JULIO DE2009</t>
  </si>
  <si>
    <t>CAFAM</t>
  </si>
  <si>
    <t>CAPACITADOR EN PROGRAMA CAFAM</t>
  </si>
  <si>
    <t>YEISSINIS DEL SOCORRO NUÑEZ PATERNINA</t>
  </si>
  <si>
    <t>21 DE MARZO DE 2011</t>
  </si>
  <si>
    <t xml:space="preserve">CENTRO EDUCATIVO SAN LUIS </t>
  </si>
  <si>
    <t>ABRIL DE 2011 A JUNIO DE 2O14</t>
  </si>
  <si>
    <t>CORDINADOR DE PREESCOLAR</t>
  </si>
  <si>
    <t>NO SE EVIDENCIA DIA DE INICIO Y DIA DE FINALIZACION DEL CONTRATO. FOLIO 187 NO ES SUBSANABLE</t>
  </si>
  <si>
    <t>ENERO 2008 HASTA NOVIEMBRE DE 2010</t>
  </si>
  <si>
    <t>DOCENTE DE PRIMARIA</t>
  </si>
  <si>
    <t>NO SE EVIDENCIA DIA DE INICIO Y DIA DE FINALIZACION DEL CONTRATO. FOLIO 188 NO ES SUBSANABLE,  ADEMAS NOS E HABIA GRADUADO COMO LICENCIADA</t>
  </si>
  <si>
    <t>ENERO DE 2009 HASTA  ABRIL DE 2013</t>
  </si>
  <si>
    <t>NO SE EVIDENCIA DIA DE INICIO Y DIA DE FINALIZACION DEL CONTRATO. FOLIO 189 NO ES SUBSANABLE,  ADEMAS NOS E HABIA GRADUADO COMO LICENCIADA</t>
  </si>
  <si>
    <t>|</t>
  </si>
  <si>
    <t>ENERO DE 2004 A NOVIEMBRE  DE 2007</t>
  </si>
  <si>
    <t>DOCENTE PREEESCOLAR</t>
  </si>
  <si>
    <t>NO SE EVIDENCIA DIA DE INICIO Y DIA DE FINALIZACION DEL CONTRATO. FOLIO 190 NO ES SUBSANABLE,  ADEMAS NOS E HABIA GRADUADO COMO LICENCIADA</t>
  </si>
  <si>
    <t>IE SAN JOSE CIP</t>
  </si>
  <si>
    <t xml:space="preserve">11 DE ABRIL HASTA 18 DE NOVIEMBRE </t>
  </si>
  <si>
    <t>NO SE EVIDENCIA EL AÑO DE INICIO  Y DE TERMINACION DEL CONTRATO, ADEMAS ES ESPEDIDA LA CERTIFICACION  EL 25 DE NOVIEMBRE DEL 2005  A ESA FECHA NO HABIA RECIBIDO EL GRAGO COMO LICENCIADA.</t>
  </si>
  <si>
    <t>CLAUDIA MARCELA ARRUBLA HOYOS</t>
  </si>
  <si>
    <t>LICENCIADA EN EDUCACION BASICA CON ENFASIS EN HUMANIDADES, LENGUA CASTELLANA E INGLES</t>
  </si>
  <si>
    <t>14 DE DICIEMBRE DE 2011</t>
  </si>
  <si>
    <t>GIMNASIO MODELO DEL SABER</t>
  </si>
  <si>
    <t>FEBRERO 01 DE 2011 HASTA NOVIEMBRE 30 DE 2011</t>
  </si>
  <si>
    <t>DOCENTE EN PRIMARIA</t>
  </si>
  <si>
    <t>SUS SERVICIOS  COMO DOCENTE EN PRIMARIA NO APLICA PARA EL PERFIL ESTABLECIDO EN EL OBJETO DE LA CONVOCATRIA PARA EL CUAL ASPIRA. FOLIO 212</t>
  </si>
  <si>
    <t xml:space="preserve">IE  ALTOS DEL ROSARIO </t>
  </si>
  <si>
    <t>14 DE SEPTIEMBRE DE 2009 HASTA 31 DE OCTUBRE DE 2010</t>
  </si>
  <si>
    <t xml:space="preserve">NO CUMPLE YA DESEMPEÑO LAS FUNCIONES COMO DOCENTE  ANTES DE OBTENER EL TITULO PROFESIONAL FOLIO 214  </t>
  </si>
  <si>
    <t>JORGE LUIS FLOREZ MARTINEZ</t>
  </si>
  <si>
    <t>10 DE JUNIO DE 2004</t>
  </si>
  <si>
    <t>16 DE OCTUBRE DE 2009 HASTA 15 DE SEPTIEMBRE DE 2009</t>
  </si>
  <si>
    <t>3 DE ENERO DE 2011 HASTA 30 DE MAYO DE 2011</t>
  </si>
  <si>
    <t>ALBA LUCIA VEGA MEZA</t>
  </si>
  <si>
    <t>CORPORACION UNIVERSITARIA REGIONAL  DEL CARIBE IAFIC</t>
  </si>
  <si>
    <t>FEBRERO 25 DE 2012</t>
  </si>
  <si>
    <t>CONSORCIO COLECTOR 2013</t>
  </si>
  <si>
    <t>23 DE SEPTIEMBRE DE 2013 HASTA DE 30 DE ENERO DE 2014</t>
  </si>
  <si>
    <t>CONSORCIO INTERCANALES DE 2011</t>
  </si>
  <si>
    <t>12 DE OCTUBRE DE 2011 HASTA 30 DE AGOSTO DE 2012</t>
  </si>
  <si>
    <t>MAIRA ALEJANDRA  MARTINEZ PERNAGORDA</t>
  </si>
  <si>
    <t>AUXILIAR  CONTABLE Y FINANCIERO</t>
  </si>
  <si>
    <t>INSTITUTO COMPUTADORES DE LA COSTA</t>
  </si>
  <si>
    <t>04 DE ENERO DE 2013</t>
  </si>
  <si>
    <t xml:space="preserve">GRANERO EL SALVADOR </t>
  </si>
  <si>
    <t xml:space="preserve">01 DE ENERO DE 2013 </t>
  </si>
  <si>
    <t xml:space="preserve">AUXILIAR DE VENTAS </t>
  </si>
  <si>
    <t>NO CUMPLE CON EL PERFIL DADO QUE SE SOLICITA PROFESIONAL O TECNOLOGO  Y SU PROFESION ES AUXILIAR CONTABLE FOLIO 283</t>
  </si>
  <si>
    <t xml:space="preserve">NUT3 SALUD </t>
  </si>
  <si>
    <t>01 DE JUNIO DE 2013 HASTA EL 30 DE NOVIEMBRE DE 2013</t>
  </si>
  <si>
    <t xml:space="preserve">AUXILIAR DE CARTERA </t>
  </si>
  <si>
    <t>NUMERO DE LA PROPUESTA  36</t>
  </si>
  <si>
    <t xml:space="preserve">UNION TEMPORAL PRIMERA INFANCIA SUCREÑA </t>
  </si>
  <si>
    <t xml:space="preserve">CORPORACION PIEDRALIPE </t>
  </si>
  <si>
    <t xml:space="preserve">CORPORACION EDUCATIVA LA GRAN COLOMBIA </t>
  </si>
  <si>
    <t xml:space="preserve">U.T. PRIMERA INFANCIA SUCREÑA </t>
  </si>
  <si>
    <t>CORPORACION PIEDRALIPE</t>
  </si>
  <si>
    <t xml:space="preserve">ALCALDIA MUNICIPAL DE SAN PABLO BOLIVAR </t>
  </si>
  <si>
    <t>CONVENIO N°. 119-2012</t>
  </si>
  <si>
    <t>NO SE VALIDA LA EXPERINCIA MINIMA HABILTANTE PUES SEGÚN LO ESTABLECIDO EN LOS PLIEGOS PARA EL CASO DE LAS UNIONES TEMPORALES CADA UNO DE LOS INTEGRANTES DEBE APORTAR MINIMO UNA CERTIFICACION DE EXPERIENCIA Y POR CONSIGUIENTE NO DEBEN DE CRUZARSE. NO CUMPLE</t>
  </si>
  <si>
    <t>1083</t>
  </si>
  <si>
    <t xml:space="preserve">CENTRO DESARROLLO INFANTIL </t>
  </si>
  <si>
    <t xml:space="preserve">MUNICIPIO DE SAMPUES  AREA URBANA, BARRIO 12 DE OCTUBRE </t>
  </si>
  <si>
    <t>MEDIANTE RADICADO N° E-2014-353631-7000 DEL 2014- 12-15 EN HORA 08:31:17AM LA ENTIDAD  UT PRIMERA INFANCIA SUCREÑA GRUPO 9 SUBSANA LO SOLICITADO FOLIO 3-5</t>
  </si>
  <si>
    <t xml:space="preserve">CENTRO DESARROLLO INFANTIL  EN MEDIO FAMILIAR </t>
  </si>
  <si>
    <t xml:space="preserve">MUNICIPIO EL ROBLE  AREA RURAL  VEREDAS LAS TABLITAS , EL SITIO, COMETA, SAN FRANCISCO Y CALLO DE PALMA  </t>
  </si>
  <si>
    <t xml:space="preserve">MUNICIPIO SAMPUES , AREA URBANA , IGLESIA DE SHALON, COLEGIO MILLAN VARGAS, IGLESIA SHALON, SENA Y MILLAN VIEJA </t>
  </si>
  <si>
    <t xml:space="preserve">MUNICIPIO SAMPUES , AREA URBANA , GIMNACIO PEDAGOGICO SAMPUESANO , CLLE 14 , BRR. SANTA MARTHA </t>
  </si>
  <si>
    <t xml:space="preserve">COORDINADOR CDI </t>
  </si>
  <si>
    <t xml:space="preserve">SADY GARAY ACOSTA </t>
  </si>
  <si>
    <t xml:space="preserve">LICENCIADA EN EDUCACION INFANTIL, CON ENFASIS EN EDUCACION ARTISTICA </t>
  </si>
  <si>
    <t xml:space="preserve">CENTRO EDUCATIVO SAN JOSE DE ACHI - BOLIVAR </t>
  </si>
  <si>
    <t>FECHA DE  INICIO 04/06/2004 FINALIZA   EN OCTUBRE 2004</t>
  </si>
  <si>
    <t xml:space="preserve">FUNCIONES : SI  CUMPLE </t>
  </si>
  <si>
    <t xml:space="preserve">FOLIOS; 99 y 100 </t>
  </si>
  <si>
    <r>
      <t>FECHA DE  INICIO  DESDE EL AÑO 1997 HASTA EL AÑO 2002</t>
    </r>
    <r>
      <rPr>
        <sz val="11"/>
        <color rgb="FFFF0000"/>
        <rFont val="Calibri"/>
        <family val="2"/>
        <scheme val="minor"/>
      </rPr>
      <t xml:space="preserve"> </t>
    </r>
  </si>
  <si>
    <t xml:space="preserve">COOPERATIVA DE SERVICIOS GENERALES LA HEROICA </t>
  </si>
  <si>
    <t>FECHA DE  INICIO 02/09/2002 FINALIZA  10/10/2004</t>
  </si>
  <si>
    <t xml:space="preserve">COORDINADOR MEDIO FAMILIAR </t>
  </si>
  <si>
    <t>SIXTA DEL CARMEN OCHOA LOPEZ</t>
  </si>
  <si>
    <t>LICENCIADA EDUCACION PREESCOLAR</t>
  </si>
  <si>
    <t>CORPORACON UNIVERSITARIA RAFAEL NUÑEZ</t>
  </si>
  <si>
    <t xml:space="preserve">FUNDACION ENLACE </t>
  </si>
  <si>
    <t>06/08/2012 AL 31/10/2014</t>
  </si>
  <si>
    <t>CORDINADORA PEDAGOGICA DE LA MODALIDAD FAMILIAR ICBF FOLIO 26</t>
  </si>
  <si>
    <t>FUNDACION EDUCATIVA INSTITUTO ECOOGICO BARBACOAS</t>
  </si>
  <si>
    <t>15/01/1997 HASTA 01/12/2001</t>
  </si>
  <si>
    <t>DOCENTE FOLIO 27</t>
  </si>
  <si>
    <t>HOJA SUBSANDA FOLIO 11 A LA 28</t>
  </si>
  <si>
    <t>INSTITUTO GUADALUPE</t>
  </si>
  <si>
    <t>FEBRERO 2004 A FEBRERO DE 2014</t>
  </si>
  <si>
    <t>DOCENTE EN PRESCOLAR FOLIO 28</t>
  </si>
  <si>
    <t xml:space="preserve">COORDINADORA MEDIO FAMILIAR </t>
  </si>
  <si>
    <t xml:space="preserve">SIMONA VEGA RIVERA </t>
  </si>
  <si>
    <t xml:space="preserve">MAESTRA EN EDUCCACION PRE ESCOLAR </t>
  </si>
  <si>
    <t xml:space="preserve">CENTRO DE ESTUDIOS PSICOPEDAGOGICOS </t>
  </si>
  <si>
    <t xml:space="preserve">GIMNACIO LOS AMIGUITOS </t>
  </si>
  <si>
    <t>FECHA DE  INICIO  DEL MES DE ENERO DEL 2012 HASTA  EL MES DE DICIEMBRE DE 2013</t>
  </si>
  <si>
    <t xml:space="preserve">FOLIOS 154, 155, 156, 157 </t>
  </si>
  <si>
    <t>FUNDACION ACCION Y DESARROLLO PARA EL CRECIMIENTO HUMANO  DE LA CIUDAD DE MONTERIA -* FADC</t>
  </si>
  <si>
    <t>FECHA DE  INICIO  01/06/2013  HASTA  EL 31/12/2013</t>
  </si>
  <si>
    <t xml:space="preserve">UNION TEMPORAL CORPORACION TECNICA , INSTITUTO ROCHY - FUNDACION PROCIENCIA </t>
  </si>
  <si>
    <t>FECHA DE  INICIO  16/04/2012 HASTA  EL 14/08/2012</t>
  </si>
  <si>
    <t xml:space="preserve">PROSERVICIOS </t>
  </si>
  <si>
    <t xml:space="preserve">DESDE 16/10/2008  HASTA  12/10/2008  DESDE  07/05/2009 HASTA 26/09/2009  DESDE 13/04/2010 HASTA 15/12/2010 </t>
  </si>
  <si>
    <t>KETTY CORDOBA MENA</t>
  </si>
  <si>
    <t>UNIVERSIDD TECNOLOGICA DE BOLIVAR</t>
  </si>
  <si>
    <t>UNION TEMPORAL INFANCIA BARULLO</t>
  </si>
  <si>
    <t>20/01/2014 HASTA 26/11/2014</t>
  </si>
  <si>
    <t>PROFESIONAL PSICOSOCIAL FOLIO 41</t>
  </si>
  <si>
    <t>HOJA SUBSANDA FOLIO 29 A LA 49</t>
  </si>
  <si>
    <t>01 /09/203 HASTA 30/12/2013</t>
  </si>
  <si>
    <t>PROFESIONAL PSICOSOCIAL FOLIO 42</t>
  </si>
  <si>
    <t>FUNDACION NUCLEOS FAMILIARES</t>
  </si>
  <si>
    <t>15/01/2012 HASTA 15/12/2012</t>
  </si>
  <si>
    <t>PSICOLOGA FORMADORA DE PREVENCION DEL ACOSO ESCOLOAR FOLIO 43</t>
  </si>
  <si>
    <t>18/02/ 2013 AL 30/08/2013</t>
  </si>
  <si>
    <t>PRACTICAS PROFESIONALES FOLIO 44</t>
  </si>
  <si>
    <t xml:space="preserve">LEYDY  MARIANA AGULO  MEZA  </t>
  </si>
  <si>
    <t xml:space="preserve">FUNDACION ARCOIRIS </t>
  </si>
  <si>
    <t xml:space="preserve">DESDE EL 02/05/2011  HASTA EL 02/05/2012 </t>
  </si>
  <si>
    <t>FOLIO 191</t>
  </si>
  <si>
    <t xml:space="preserve">AURA BERRIO CABARCAS </t>
  </si>
  <si>
    <t xml:space="preserve">UNIVERSIDAD SAN BUENABENTURA </t>
  </si>
  <si>
    <t>DESDE EL 20/01/2012 HASTA EL 31/07/2014</t>
  </si>
  <si>
    <t>FOLIO 207</t>
  </si>
  <si>
    <t xml:space="preserve">TANIA ELICETH BARRIOS PARRA </t>
  </si>
  <si>
    <t>DESDE EL 02/01/2014  HASTA EL 30/09/2014</t>
  </si>
  <si>
    <t>FOLIO 230</t>
  </si>
  <si>
    <t xml:space="preserve">YURIS BARRIOS NUEVOS BENITEZ </t>
  </si>
  <si>
    <t xml:space="preserve">DESDE   EL MES DE JUNIO DEL 2009 A EL MES DE NOVIEMBRE DEL 2010 </t>
  </si>
  <si>
    <t>FOLIO 231, 260, 262 Y 263</t>
  </si>
  <si>
    <t xml:space="preserve">CENTRO DE SALUD MAJAGUAL </t>
  </si>
  <si>
    <t xml:space="preserve">DESDE   EL 01/07/2012 HASTA EL 15/08/2012 </t>
  </si>
  <si>
    <t>DESDE   EL 002/09/2010  HASTA EL 31/10/2014</t>
  </si>
  <si>
    <t xml:space="preserve">ASOCIACION DE PROFESIONALES INTERDICIPLINARIOS  PARA EL DESARROLLO DE LA REGION CARIBE ( APROINCA ) </t>
  </si>
  <si>
    <t>DESDE   EL 03/01/2010  HASTA EL 31/12/2011</t>
  </si>
  <si>
    <t>FOLIOS : DE LA  264  HASTA LA 267 MEDIO FAMILIAR</t>
  </si>
  <si>
    <t>MEDIANTE RADICADO N° E-2014-353631-7000 DEL 2014- 12-15 EN HORA 08:31:17AM LA ENTIDAD  UT PRIMERA INFANCIA SUCREÑA GRUPO 9 SUBSANA LO SOLICITADO PARA CDI INSTITUCIONAL FOLIO 7 - 10</t>
  </si>
  <si>
    <t xml:space="preserve">CORPORACION EDUCATIVA  DEL DESARROLLO  COLEGIO GRAN  COLOMBIA </t>
  </si>
  <si>
    <t xml:space="preserve">FONDO FINANCIERO DE PROYECTOS  Y DESARROLLO  FONADE </t>
  </si>
  <si>
    <t>21/11/025</t>
  </si>
  <si>
    <t xml:space="preserve"> LA OBSEVACION ANTERIOR FUE EN CALIDAD DE INFORMACION POR LO TANTO LOS FOLIOS  DEL 45 AL 75 NO SERAN TENIDOS EN CUENTA POR QUE SON DE EXPERIENCIA ADICIONAL Y NO SON SUBSANABLES</t>
  </si>
  <si>
    <t xml:space="preserve">ICBF - REGIONAL BOLIVAR </t>
  </si>
  <si>
    <t>730 DEL 2012</t>
  </si>
  <si>
    <t>293 DEL 2013</t>
  </si>
  <si>
    <t>422 DE 2013</t>
  </si>
  <si>
    <t>365 Y 366</t>
  </si>
  <si>
    <t>192 DE 2014%</t>
  </si>
  <si>
    <t>366 Y 367</t>
  </si>
  <si>
    <t>1/726</t>
  </si>
  <si>
    <t xml:space="preserve">MONICA MARIA BENITEZ BOHORQUEZ </t>
  </si>
  <si>
    <t xml:space="preserve">CORPORACION UNIVERSITARIA DEL CARIBE - CECAR </t>
  </si>
  <si>
    <t>15/012/2006</t>
  </si>
  <si>
    <t xml:space="preserve"> FECHA DE  INICIO Y TERMIONACION 02/09/2010 HASTA EL 31/10/2014</t>
  </si>
  <si>
    <t xml:space="preserve">FUNCION: SI CUMPLE </t>
  </si>
  <si>
    <t>FOLIOS 287, 289, 290</t>
  </si>
  <si>
    <t xml:space="preserve">EDITORES LIMITADA </t>
  </si>
  <si>
    <t xml:space="preserve">TRABAJO DURANTE EL AÑO 2007 </t>
  </si>
  <si>
    <t xml:space="preserve">SECAP </t>
  </si>
  <si>
    <t>DESDE EL MES DE FECBRERO DE 2009 HASTA EL 07/01/2010</t>
  </si>
  <si>
    <t xml:space="preserve">EDITORIAL CIRCULOS AFECTIVOS </t>
  </si>
  <si>
    <t>14/01/2010 HASTA EL 30/06/2011</t>
  </si>
  <si>
    <t xml:space="preserve">FUNDACION LA SIEMBRA </t>
  </si>
  <si>
    <t>01/01/2007 HASTA EL 30/01/2010</t>
  </si>
  <si>
    <t xml:space="preserve">PROFESIONAL DE  APOYO PEDAGOGICO </t>
  </si>
  <si>
    <t xml:space="preserve">JANIA MARGARITA MUÑOZ TOUS </t>
  </si>
  <si>
    <t xml:space="preserve">LICENCIADA EN EDUCACION ESPECIAL </t>
  </si>
  <si>
    <t xml:space="preserve">FUNDACION PROCIENCIA </t>
  </si>
  <si>
    <t xml:space="preserve">LABORO DURANTE 6 MSES EN EL AÑO 2006 </t>
  </si>
  <si>
    <t xml:space="preserve"> LA PROFESIONAL SE PRESENTO PARA DOS DEPARTAMENTOS SUCRE Y MAGDALENA PARA SUCRE POR LA UNION TEMPORAL FUNDACION ENLACE CORPORACION EDUCATIVA COLEGIO GRAN COLOMBIA  Y POR MAGDALENA FUNDACION HACIA EL DESARROLLO SOCIAL FUNDESSE TENDRA EN CUENTA EL ORDEN DEL RADICADA  SE ASIGNA A LA UNION TEMPORAL FUNDACION ENLACE CORPORACION EDUCATIVA COLEGIO GRAN COLOMBIA RADICADA EL DIA 03 DE DICIEMBRE 2014 A LAS  15:13.57 PM   Y LA FUNDACION HACIA EL DESARROLLO SOCIAL FUNDESSE   RADICADA EL DIA 03 DE DICIEMBRE E 2014  A LAS 16:00: 02 PM FOLIOS  328,329,330, 331 Y 332</t>
  </si>
  <si>
    <t xml:space="preserve">CONFENACO </t>
  </si>
  <si>
    <t xml:space="preserve">LABORO DURANTE UN AÑO EN LA VIENCIA 2008 </t>
  </si>
  <si>
    <t xml:space="preserve">PROSERVICIO </t>
  </si>
  <si>
    <t>DESDE 01/10/2008 HASTA EL 15/12/2008</t>
  </si>
  <si>
    <t xml:space="preserve">FUNDACION GRANITOS DE PAZ </t>
  </si>
  <si>
    <t>DESDE EL 01/02/2011 HASTA EL 15/12/2011</t>
  </si>
  <si>
    <t xml:space="preserve">SERVICIO NACIONAL DE APRENDISAJE SENA </t>
  </si>
  <si>
    <t>DESDE 22/08/2011 HASTA EL 17/12/2011  Y DESDE 03/03/2012 HASTA EL 06/16/2012</t>
  </si>
  <si>
    <t xml:space="preserve">PROFESIONAL DE  APOYO  FINANCIERO </t>
  </si>
  <si>
    <t xml:space="preserve">ALEXANDER PATERNINA FERNANDEZ </t>
  </si>
  <si>
    <t>INALSERVIR</t>
  </si>
  <si>
    <t>DESDE EL 01/06/2008  HASTA EL 15/06/2010</t>
  </si>
  <si>
    <t xml:space="preserve">FOLIOS ; 354,355,356, 357, 358 Y 359 </t>
  </si>
  <si>
    <t xml:space="preserve">BRASA BRUCELA </t>
  </si>
  <si>
    <t>DESDE EL 11/01/2006  HASTA EL 30/12/2007</t>
  </si>
  <si>
    <t xml:space="preserve">GRANANDINA  CIA LTD </t>
  </si>
  <si>
    <t>DESDE EL 01/08/2007  HASTA EL 30/12/2007</t>
  </si>
  <si>
    <t xml:space="preserve">INSTITUTO DE SISTEMAS PROGRAMADOS </t>
  </si>
  <si>
    <t>DESDE EL 27/01/2007 HASTA EL 30/10/2007, DESDE 217/06/2010 HASTA 30/11/2010. DESDE 01/04/2011 HASTA 30/11/2011 , 01/02/2012 HASTA 19/07/2012</t>
  </si>
  <si>
    <t xml:space="preserve">LICEO PEDRO DE HEREDIA </t>
  </si>
  <si>
    <t xml:space="preserve">DESDE 01/02/2012 HASTA EL 22/06/2014 </t>
  </si>
  <si>
    <t xml:space="preserve">CENTRO EDUCATIVO FUENTE DE VALORES </t>
  </si>
  <si>
    <t>DESDE EL 01/11/2006 HASTA EL 15/12/2008</t>
  </si>
  <si>
    <t>NOTA: EL FOLIO N° 6  DE REFERENCIA DE COMPROMISOS DE COFINANCIACION NO SERA TENIDO EN CUENTA PUESTO QUE NO ES SUBSANABLE, DADO QUE ES UN CRITERIO DE DESEMPATE</t>
  </si>
  <si>
    <t>LOS FOLIOS EN SU TOTALIDAD  PARA LA SUBSANACION FUERON DEL 1 AL 75</t>
  </si>
  <si>
    <t>NUMERO DE LA PROPUESTA  15</t>
  </si>
  <si>
    <t>UNION TEMPORAL PRIMERA INFANCIA SUCREÑA</t>
  </si>
  <si>
    <t xml:space="preserve">CORPORACION EDUCATIVACOLEGIO  GRAN COLOMBIA </t>
  </si>
  <si>
    <t>CORPORACION EDUCATIVA COLEGIO GRAN COLOMBIA</t>
  </si>
  <si>
    <t>ICBF - REGIONAL BOLIVAR</t>
  </si>
  <si>
    <t>0737-2012</t>
  </si>
  <si>
    <t>19 DE DICIEMBRE DE 2012</t>
  </si>
  <si>
    <t>15 DE DICIEMBRE DE 2014</t>
  </si>
  <si>
    <t xml:space="preserve">90-91-92-93 </t>
  </si>
  <si>
    <t>MEDIANTE RADICADO N° E-2014-353665-7000 DEL 2014- 12-15 EN HORA 08:36:04 AM LA ENTIDAD  UT PRIMERA INFANCIA SUCREÑA GRUPO 12 SUBSANA LO SOLICITADO FOLIO 3</t>
  </si>
  <si>
    <t xml:space="preserve">FONDO FINANCIERO DE PROYECTOS DE DESARROLLO - FONADE </t>
  </si>
  <si>
    <t>10 DE FEBRERO DE 2010</t>
  </si>
  <si>
    <t>24 DE MAYO DE 2010</t>
  </si>
  <si>
    <t>N°. 94</t>
  </si>
  <si>
    <t>14 DE AGOSTO DE 2012</t>
  </si>
  <si>
    <t>21 DE FEBRERO DE 2013</t>
  </si>
  <si>
    <t>FOLIO 9</t>
  </si>
  <si>
    <t>DE ACUERDO A LO ESTIPULADO EN LOS PLIEGOS PARA EFECTO DE CONTABILIZAR LOS CUPOS REQUERIDOS (MINIMO EL 80% DEL NUEMERO TOTAL DE LOS CUPOS DE LOS GRUPOS OFERTADOS) SE SUMARAN AQUELLOS QUE SE SOBREPONGAN O QUE SE HAYAN DESARROLLADO EN UN MISMO LAPSO DE TIEMPO, POR LA MISMA PERSONA JURIDICA CON LA MISMA  DIFERENTE ENTIDAD CONTRATANTE LO CUAL APLICA PARA ESTE CASO</t>
  </si>
  <si>
    <t>631</t>
  </si>
  <si>
    <t xml:space="preserve">CORREGIMIENTOS:  CAMPO ALEGRE , OREGERO, BAJO GRANDE , SAN JOSE, LA PALMA, LAS CLAVOLINAS, LAS TRINCHERAS, BAJO PUREZA, SANTA HELENA, LAS CARRACUCHAS , EL PORVENIR , EL PALMAR , NUEVO MAMON, ATO NUEVO , ARBOLEDA, CORDOBA , SANTA ROSA , LA VENTURA , NARANJAL , NARIÑO Y SAN LUIS. </t>
  </si>
  <si>
    <t>MEDIANTE RADICADO N° E-2014-353665-7000 DEL 2014- 12-15 EN HORA 08:36:04AM LA ENTIDAD  UT PRIMERA INFANCIA SUCREÑA GRUPO 9 SUBSANA LO SOLICITADO FOLIO 10 Y 11</t>
  </si>
  <si>
    <t>KEYBIS BABILONIA GARCIA</t>
  </si>
  <si>
    <t>UNIVERSIDAD INCCA DE COLOMBIA</t>
  </si>
  <si>
    <t>07 DE DICIEMBRE DE 2006</t>
  </si>
  <si>
    <t>03/02/2012 A 12/12 / 2012 Y DE 02/03/2013 -15/12/2013</t>
  </si>
  <si>
    <t>CORDINADORA DE PROGRAMA DE PRIMERA INFANCIA COVENIO ICBF - FUNDACION ENLACE</t>
  </si>
  <si>
    <t>MEDIANTE RADICADO N° E-2014-353665-7000 DEL 2014- 12-15 EN HORA 08:36:04AM LA ENTIDAD  UT PRIMERA INFANCIA SUCREÑA GRUPO 9 SUBSANA LO SOLICITADO HOJA SUBSANADA FOLIO 13 AL 34</t>
  </si>
  <si>
    <t>INPEC CARTAGENA</t>
  </si>
  <si>
    <t>09/08/2004 HASTA EL 15/02 /2005</t>
  </si>
  <si>
    <t>HOGAR INFANTIL COMUNITARIO MADRE MATILDE</t>
  </si>
  <si>
    <t>AÑO 2008</t>
  </si>
  <si>
    <t>CONSULTA A PADRES Y NIÑOS Y NIÑAS</t>
  </si>
  <si>
    <t>CIRCULO DE OBREROS DE SAN PEDRO DE CLAVER</t>
  </si>
  <si>
    <t>01/12/2009 HASTA 31/12/2010 Y 07/02/2011 HASTA 15/12/2011</t>
  </si>
  <si>
    <t>COGESTORA SOCIAL EN LOS PROGRAMAS DE RED UNIDOS</t>
  </si>
  <si>
    <t>01/09/2007 AL 30/11/2001</t>
  </si>
  <si>
    <t>PSICOLOGA CASA DE JUSTICIA</t>
  </si>
  <si>
    <t>COLEGIO DE LA ESPERANZA</t>
  </si>
  <si>
    <t>PRIMER SEMESTRE DEL 2003</t>
  </si>
  <si>
    <t>1/135</t>
  </si>
  <si>
    <t xml:space="preserve">YERICA JHOANA  COHEN TORRES </t>
  </si>
  <si>
    <t xml:space="preserve">CDI SEMILLAS DE AMOR </t>
  </si>
  <si>
    <t>FECHA DE  INICIO 05/03/2013   A 18/11/2014</t>
  </si>
  <si>
    <t xml:space="preserve">LA FUNDACION PARA LA PROMOCION DE LAS CIENCIAS , EL ARTE LA TECNOLOGIA Y LA CULTURA - PROCIENCIA </t>
  </si>
  <si>
    <t>01/02/2010    A 15 /12/2010  -   01/06/2009  A 22/10/2009</t>
  </si>
  <si>
    <t>FOLIO:  133 Y 134</t>
  </si>
  <si>
    <t xml:space="preserve">FUNDACION COLOMBIANO SOLIDARIO </t>
  </si>
  <si>
    <t>FECHA DE  INICIO 04/01/2012    Y DE TERMINACION 29/02/2012  FECHA DE  INICIO 03/10/2011   Y DE TERMINACION 31/12/2011    FECHA DE  INICIO 20/03/2012   Y DE TERMINACION 30/05/2012</t>
  </si>
  <si>
    <t>FOLIO 135 ,136,137 , 138 , 142  Y 143</t>
  </si>
  <si>
    <t xml:space="preserve">CENTRO DE ATENCION INTEGRAL DE LA PRIMERA INFANCIA VIDA SCHOOL </t>
  </si>
  <si>
    <t>FECHA DE  INICIO 05/01/2011    Y DE TERMINACION 05/05/2011</t>
  </si>
  <si>
    <t>FOLIO:  139</t>
  </si>
  <si>
    <t>WPC EDW CANDO S.A.S</t>
  </si>
  <si>
    <t>FECHA DE  INICIO 07/06/2012  Y DE TERMINACION 23/06/2012</t>
  </si>
  <si>
    <t>FOLIO:  140 Y 141</t>
  </si>
  <si>
    <t>FUNDACION RENACER</t>
  </si>
  <si>
    <t>02/05/2005 AL 16/11/2007</t>
  </si>
  <si>
    <t>EDUCADOR DE CALLE</t>
  </si>
  <si>
    <t>MEDIANTE RADICADO N° E-2014-353665-7000 DEL 2014- 12-15 EN HORA 08:36:04AM LA ENTIDAD  UT PRIMERA INFANCIA SUCREÑA GRUPO 9 SUBSANA LO SOLICITADO HOJA SUBSANADA HOJA SUBSANADA FOLIO 35 AL 72</t>
  </si>
  <si>
    <t>FUNDACION PROTECT</t>
  </si>
  <si>
    <t>03/03/2011 HASTA EL 31/01/2013</t>
  </si>
  <si>
    <t>INVESTIGADOR</t>
  </si>
  <si>
    <t>ASOCIACION CENTRO DE FUTUROS VALORES</t>
  </si>
  <si>
    <t>16/11/2007 HASTA EL 25/10/2009</t>
  </si>
  <si>
    <t>11/06/2013 HASTA EL 23/11/2014</t>
  </si>
  <si>
    <t>SANDRA PATRICA CARDONA UPEGUI</t>
  </si>
  <si>
    <t>CORPORACION EDUCATIVA GRAN COLOMBIA</t>
  </si>
  <si>
    <t>20/01/2012 HASTA 19/12/2014</t>
  </si>
  <si>
    <t>ATENCION ITEGRAL A LA PRIMERA INFANCIA</t>
  </si>
  <si>
    <t>MEDIANTE RADICADO N° E-2014-353665-7000 DEL 2014- 12-15 EN HORA 08:36:04AM LA ENTIDAD  UT PRIMERA INFANCIA SUCREÑA GRUPO 9 SUBSANA LO SOLICITADO HOJA SUBSANADA HOJA SUBSANADA FOLIO 73 AL 89</t>
  </si>
  <si>
    <t>DAVID  ELIAS JIMENEZ MENDZ</t>
  </si>
  <si>
    <t>CONSULTORES  SEGURIDAD INTEGRAL</t>
  </si>
  <si>
    <t>01/08/2011 HASTA 27/09/2012</t>
  </si>
  <si>
    <t>VISITAS DOMICILIARIAS</t>
  </si>
  <si>
    <t>MEDIANTE RADICADO N° E-2014-353665-7000 DEL 2014- 12-15 EN HORA 08:36:04AM LA ENTIDAD  UT PRIMERA INFANCIA SUCREÑA GRUPO 9 SUBSANA LO SOLICITADO HOJA SUBSANADA HOJA SUBSANADA FOLIO 90 AL 108</t>
  </si>
  <si>
    <t>ASOCIACION DE PADRES COMUNITARIOS DE ICBF ALTOS DEL ROSARIO</t>
  </si>
  <si>
    <t>01/10/2012 HASTA 31/12/2012</t>
  </si>
  <si>
    <t>CDI INSTITUCIONAL ROBERTO ALANDETE RODRIGUEZ</t>
  </si>
  <si>
    <t>ASOCIACION JUVENIL VISION FUTURA</t>
  </si>
  <si>
    <t>14/01/2013 HASTA EL 14/07/2013</t>
  </si>
  <si>
    <t>PSICOLOGA EN ATENCION INTEGRAL A LA PRIMERA INFANCIA</t>
  </si>
  <si>
    <t>CORSODE</t>
  </si>
  <si>
    <t>09/09/2013 HASTA 05/12/2013</t>
  </si>
  <si>
    <t>PSICOLOGA DE MODALIDAD FAMILIAR</t>
  </si>
  <si>
    <t>16/12/2013 HASTA EL 30/07/2014</t>
  </si>
  <si>
    <t>SERVICIO PROFESIONALES COMO PSICOLOGO</t>
  </si>
  <si>
    <t xml:space="preserve">CORPORACION EDUCATIVA COLEGIO GRAN COLOMBIA </t>
  </si>
  <si>
    <t xml:space="preserve">MINISTERIO DE EDUCACION NACIONAL </t>
  </si>
  <si>
    <t xml:space="preserve">FP1-13-470 </t>
  </si>
  <si>
    <t>0.00</t>
  </si>
  <si>
    <t>N°: 270</t>
  </si>
  <si>
    <t xml:space="preserve">COORPORACION PIEDRALIPE </t>
  </si>
  <si>
    <t xml:space="preserve">INSTITUCION EDUCATIVA TECNICA AGROPECUARIA - VICENTE HORDANZA </t>
  </si>
  <si>
    <t xml:space="preserve">001-2011 </t>
  </si>
  <si>
    <t>N°. 271</t>
  </si>
  <si>
    <t xml:space="preserve">CORPORACION EDUCATIVA  COLEGIO GRAN COLOMBIA </t>
  </si>
  <si>
    <t>FPI-13-472</t>
  </si>
  <si>
    <t>N°. 272</t>
  </si>
  <si>
    <t xml:space="preserve">YURANIS SOFIA  PEREZ  CASTRO </t>
  </si>
  <si>
    <t xml:space="preserve">FONOAUDIOLOGA </t>
  </si>
  <si>
    <t xml:space="preserve">INSTITUCION DE REHABILITACION  INTEGRAL </t>
  </si>
  <si>
    <t>FECHA DE INICIO : 01-06-2009  HASTA EL 19-11-2010</t>
  </si>
  <si>
    <t xml:space="preserve">CENTRO DE RECONOCIMIENTO DE CONDUCTORES CERCO - CERETE </t>
  </si>
  <si>
    <t>FECHA DE INICIO : 09/12/2008  HASTA EL 05/06/2009</t>
  </si>
  <si>
    <t xml:space="preserve">CENTRO AUDITIVO  WIDES - MARACAIBO </t>
  </si>
  <si>
    <t xml:space="preserve">FECHA DE INICIO : 15/08/2011   SIN FECHA DE TERMINACION </t>
  </si>
  <si>
    <t xml:space="preserve">ILENIS DEL CARMEN  ROYERO MEZA </t>
  </si>
  <si>
    <t xml:space="preserve">LICENCIADO EN EDUCACION INFANTIL </t>
  </si>
  <si>
    <t xml:space="preserve">CORPORACION UNIVERSITARIA  DEL CARIBE- CECAR </t>
  </si>
  <si>
    <t xml:space="preserve">NUCLEO DEL DESARROLLO EDUCATIVO CON SEDE EN  EL COLEGIO DE MAJAGUAL SUCRE </t>
  </si>
  <si>
    <t xml:space="preserve">FECHA DE INICIO : 01/10/1993 SIN FECHA DE TERMINACION </t>
  </si>
  <si>
    <t xml:space="preserve">ALCALDIA DEL MUNICIPIO DE MAJAGUAL </t>
  </si>
  <si>
    <t>12/ 02/2012 A   02/08/2013</t>
  </si>
  <si>
    <t xml:space="preserve"> 02/09/2013 A 31/10/2013</t>
  </si>
  <si>
    <t xml:space="preserve">DILIA JOSEFA FIGUEROA RUIZ </t>
  </si>
  <si>
    <t xml:space="preserve">COORPORACION UNIVERSITARIA  CECAR </t>
  </si>
  <si>
    <t>ASOCIACION DE PRODUCTORES AGRICOLAS DE SUCRE - APRAS</t>
  </si>
  <si>
    <t>FECHA DE INICIO : 05/06/2011 FECHA DE TERMINACION : 30/11/2012</t>
  </si>
  <si>
    <t xml:space="preserve">SOCIEDAD DE INGENIEROS  SALAS  MENDOZA Y FIGUEREDO </t>
  </si>
  <si>
    <t>FECHA DE INICIO :  DESDE EL MES DE MARZO DE 1998 HASTA EL MES DE DICIEMBRE DEL 2000</t>
  </si>
  <si>
    <t xml:space="preserve">FUNDACION GESTIONAR </t>
  </si>
  <si>
    <t>FECHA DE INICIO : 14/03/2011 FECHA DE TERMINACION : 31/08/2012</t>
  </si>
  <si>
    <t xml:space="preserve">PARMATIENDA DE LA SABANA </t>
  </si>
  <si>
    <t>FECHA DE INICIO : 16/04/2008 FECHA DE TERMINACION : 31/12/2008</t>
  </si>
  <si>
    <t xml:space="preserve">TRASPORTE Y TRANSITO DE  COROZAL SUCRE </t>
  </si>
  <si>
    <t>FECHA DE INICIO : 29/12/2004 FECHA DE TERMINACION : 32/01/2005</t>
  </si>
  <si>
    <t xml:space="preserve">COPSERVIR </t>
  </si>
  <si>
    <t>FECHA DE INICIO : 26/06/1997 FECHA DE TERMINACION : 14/0181998</t>
  </si>
  <si>
    <t>NOTA: EL FOLIO N° 12  DE REFERENCIA DE COMPROMISOS DE COFINANCIACION NO SERA TENIDO EN CUENTA PUESTO QUE NO ES SUBSANABLE, DADO QUE ES UN CRITERIO DE DESEMPATE</t>
  </si>
  <si>
    <t>LOS FOLIOS EN SU TOTALIDAD  PARA LA SUBSANACION FUERON DEL 1 AL 108</t>
  </si>
  <si>
    <t>1. CRITERIOS HABILITANTES PROPUESTA 14</t>
  </si>
  <si>
    <t>FUNDACION ENLACE</t>
  </si>
  <si>
    <t>JUNTA DE ACCION COMUNAL DE BAYUNCA BOLIVAR</t>
  </si>
  <si>
    <t>CONVENIO DE ASOCIACION</t>
  </si>
  <si>
    <t>INSTITUTO DE EDUCACION INTEGRAL</t>
  </si>
  <si>
    <t>6.53</t>
  </si>
  <si>
    <t>MEDIANTE RADICADO N° E-2014-353691-7000 DEL 2014- 12-15 EN HORA 08:39:27AM LA ENTIDAD  FUNDACION ENLACE SUBSANA LO SOLICITADO FOLIO 6</t>
  </si>
  <si>
    <t>29.93</t>
  </si>
  <si>
    <t>350</t>
  </si>
  <si>
    <t>FLOR DE MONTE SAN RAFAEL</t>
  </si>
  <si>
    <t>LA PEÑA, ALMAGRA, PALMAR,VILLA COLOMBIANA, LOMA DEL BANCO</t>
  </si>
  <si>
    <t>MEDIANTE RADICADO N° E-2014-353691-7000 DEL 2014- 12-15 EN HORA 08:39:27AM LA ENTIDAD  FUNDACION ENLACE SUBSANA LO SOLICITADO FOLIO 12 Y 13</t>
  </si>
  <si>
    <t>LUIS OBETH MARTINEZ BARRIOS</t>
  </si>
  <si>
    <t>INSTITUTO EL RODEO</t>
  </si>
  <si>
    <t>01/03/2007 A NOV DE 2008</t>
  </si>
  <si>
    <t>CORDINADORA Y DOCENTE EN EL AREA DE ETICA Y VALORES DE BASICA PRIMARIA</t>
  </si>
  <si>
    <t>SE REEMPLAZA PROFESIONAL POR DECISION DE LA MISMA</t>
  </si>
  <si>
    <t>FUNDACION EL DIVINO SEMBRADOR</t>
  </si>
  <si>
    <t>01/02/2011 AL 30/11/2012</t>
  </si>
  <si>
    <t>PSICOLOGA Y CORDINADOR DEL TALENTO HUMANO</t>
  </si>
  <si>
    <t>CENTRO DE DESARROLLO INFANTIL CO 533</t>
  </si>
  <si>
    <t>05/2005 Y 12/05/2008</t>
  </si>
  <si>
    <t>PSICOLOGO DEL CDI</t>
  </si>
  <si>
    <t>NO ES CLARA LA CERTIFICACION</t>
  </si>
  <si>
    <t>ALDEAS INFANTILES</t>
  </si>
  <si>
    <t>11/04/2013 HASTA EL 09/06/2014</t>
  </si>
  <si>
    <t>ASESOR FAMILIAR</t>
  </si>
  <si>
    <t>CENTRO MEDICO  ESPECIALISTA EN SALUD OCUPACIONAL</t>
  </si>
  <si>
    <t>19/09/2014 HASTA 29/11/2014</t>
  </si>
  <si>
    <t>VALORACIONES</t>
  </si>
  <si>
    <t>CINDY YARITZA COLMENARES OVIEDO</t>
  </si>
  <si>
    <t xml:space="preserve">COMISARIA DE FAMILIA  MUNICIPIO DE PINILLO BOLIVAR
</t>
  </si>
  <si>
    <t>27/05/2013 A 27/06/2014</t>
  </si>
  <si>
    <t>HOSPITAL SAN NICOLAS DE TOLENTINO- PINILLO BOLIVAR</t>
  </si>
  <si>
    <t>1/8/2013 A 31/12/2013</t>
  </si>
  <si>
    <t>DESARROLLO DE ACTIVIDADES DE SALUD MENTAL</t>
  </si>
  <si>
    <t>2/09/2013 A 31/12/2014</t>
  </si>
  <si>
    <t>PSICOLOGA A LA ATENCION EN PRIMER INFANCIA MODALIDAD FAMILIAR</t>
  </si>
  <si>
    <t>EVEDITH TERAN LORA</t>
  </si>
  <si>
    <t>FUNDACION DESARROLLO SOCIAL INTEGRAL HUMANA</t>
  </si>
  <si>
    <t>SELECCIÓN Y EVALUACION A PROFESIONALES</t>
  </si>
  <si>
    <t>MEDIANTE RADICADO N° E-2014-353691-7000 DEL 2014- 12-15 EN HORA 08:39:27AM LA ENTIDAD  FUNDACION ENLACE SUBSANA LO SOLICITADO  FOLIO 40</t>
  </si>
  <si>
    <t>HOSPITAL INFANTIL NAPOLEON FRANCO PAREJA</t>
  </si>
  <si>
    <t>4/02/2000 A 30/05/2000</t>
  </si>
  <si>
    <t xml:space="preserve">COMISARIA DE FAMILIA ZONA SUR OCCIDENTAL DE CARTAGENA
</t>
  </si>
  <si>
    <t>21/07/1999 A 30/12/1999</t>
  </si>
  <si>
    <t>SENA REGIONAL BOLIVAR</t>
  </si>
  <si>
    <t>4/10/2004 A 4/12/2004</t>
  </si>
  <si>
    <t>ATENCION A JOVENES DEL PROGRAMA JOVENES EN ACCION, FORMACION EN TALLERES OCUPACIONALES Y AUTO ESTIMA, ORGANIZACIÓN, PLANEACION Y CONTROL DE LAS LABORES DE INSCRIPCION.</t>
  </si>
  <si>
    <t>02/01/2005 AL 15/12/2005 Y 05/01/2006 AL 30/12/2006</t>
  </si>
  <si>
    <t>MEDIANTE RADICADO N° E-2014-353691-7000 DEL 2014- 12-15 EN HORA 08:39:27AM LA ENTIDAD  FUNDACION ENLACE SUBSANA LO SOLICITADO FOLIO 51</t>
  </si>
  <si>
    <t>MARIA EUGENIA ARROYO MENDOZA</t>
  </si>
  <si>
    <t>2/09/2013 A 29/09/2014</t>
  </si>
  <si>
    <t>COORDINADORA PRIMERA INFANCIA MODALIDAD FAMILIAR</t>
  </si>
  <si>
    <t>MEDIANTE RADICADO N° E-2014-353691-7000 DEL 2014- 12-15 EN HORA 08:39:27AM LA ENTIDAD  FUNDACION ENLACE SUBSANA LO SOLICITADO FOLIO 53</t>
  </si>
  <si>
    <t xml:space="preserve">CONVENIO DE ASOCIACION </t>
  </si>
  <si>
    <t>LIZDANY ISABEL  GOMEZ PORTACIO</t>
  </si>
  <si>
    <t>16/09/2013 A 16/05/2014</t>
  </si>
  <si>
    <t>ATENCION PSICOSOCIAL A  NIÑOS VICTIMAS DEL CONFLICTO</t>
  </si>
  <si>
    <t>ORGANIZACIÓN INTERNACIONAL PARA LAS MIGRACIONES OIM</t>
  </si>
  <si>
    <t>30/10/2007 A 31/03/2011</t>
  </si>
  <si>
    <t>TYS TEMPORALES  LTDA</t>
  </si>
  <si>
    <t>18/11/2011 A 16/04/2012</t>
  </si>
  <si>
    <t>ASESORA</t>
  </si>
  <si>
    <t>LUDIS TERESA ALFARO URIBE</t>
  </si>
  <si>
    <t>SECRETARIA DE EDUCACION DEL MUNICIPIO DE OVEJAS</t>
  </si>
  <si>
    <t>9/08/2002 A 30/11/2002</t>
  </si>
  <si>
    <t>DOCENTE ESCUELA DON GABRIEL</t>
  </si>
  <si>
    <t>9/06/2008 A 14/08/2008</t>
  </si>
  <si>
    <t>DOCENTE ESCUELA PALMAR</t>
  </si>
  <si>
    <t>16/01/2009 A 4/04/2009</t>
  </si>
  <si>
    <t>DOCENTE ESCUELA CANUTAL</t>
  </si>
  <si>
    <t>2/09/2002 A 10/10/2004</t>
  </si>
  <si>
    <t>COORDINADOR PROGRAMA SOCIAL</t>
  </si>
  <si>
    <t>HERNEY ALFONSO MEJIA CASTILLO</t>
  </si>
  <si>
    <t>NOTA: EL FOLIO N° 14  DE REFERENCIA DE COMPROMISOS DE COFINANCIACION NO SERA TENIDO EN CUENTA PUESTO QUE NO ES SUBSANABLE, DADO QUE ES UN CRITERIO DE DESEMPATE</t>
  </si>
  <si>
    <t>LOS FOLIOS EN SU TOTALIDAD  PARA LA SUBSANACION FUERON DEL 1 AL 55</t>
  </si>
  <si>
    <t>1. CRITERIOS HABILITANTES PROPUESTA 16</t>
  </si>
  <si>
    <t>ICBF - REGIONAL ATLANTICO</t>
  </si>
  <si>
    <t>50 -  51</t>
  </si>
  <si>
    <t>MEDIANTE RADICADO N° E-2014-354710-7000 DEL 2014- 12-15 EN HORA 11:18:43 AM LA ENTIDAD FUNDACION ENLACE GRUPO 16 SUBASNA LO SOLICITADO FOLIO 3 Y 6</t>
  </si>
  <si>
    <t>FUNDA ENLACE</t>
  </si>
  <si>
    <t>INSTITUCION EDUCATIVA INTEGRAL</t>
  </si>
  <si>
    <t>CONVENIO DE ASOCIACION  N° 04-2013</t>
  </si>
  <si>
    <t>MEDIANTE RADICADO N° E-2014-354710-7000 DEL 2014- 12-15 EN HORA 11:18:43 AM LA ENTIDAD FUNDACION ENLACE GRUPO 16 SUBASNA LO SOLICITADO FOLIO 3 Y 4</t>
  </si>
  <si>
    <t>INSTTUCION EDUCATIVA JUAN BAUTISTA ESCALABRINI</t>
  </si>
  <si>
    <t>COVENIO DE ASOCIACION N°003</t>
  </si>
  <si>
    <t>7.73</t>
  </si>
  <si>
    <t>MEDIANTE RADICADO N° E-2014-354710-7000 DEL 2014- 12-15 EN HORA 11:18:43 AM LA ENTIDAD FUNDACION ENLACE GRUPO 16 SUBASNA LO SOLICITADO FOLIO 3 Y 5</t>
  </si>
  <si>
    <t>563</t>
  </si>
  <si>
    <t>SAN ONOFRE( RURAL SABANETICA, LIBERTAD Y PISIS</t>
  </si>
  <si>
    <t>MEDIANTE RADICADO N° E-2014-354710-7000 DEL 2014- 12-15 EN HORA 11:18:43 AM LA ENTIDAD FUNDACION ENLACE GRUPO 16 SUBASNA LO SOLICITADO FOLIO 8</t>
  </si>
  <si>
    <t>URBANA(BARRIO PALITO, PALO ALTO, LAS FLORES, PROVENIR Y MOCHILA</t>
  </si>
  <si>
    <t>MEDIANTE RADICADO N° E-2014-354710-7000 DEL 2014- 12-15 EN HORA 11:18:43 AM LA ENTIDAD FUNDACION ENLACE GRUPO 16 SUBASNA LO SOLICITADO FOLIO 9</t>
  </si>
  <si>
    <t>AMALFI DE JESUS HERAZO MARQUEZ</t>
  </si>
  <si>
    <t>COLEGIO MARIA AUXILIADORA Y FUNDAENLACE</t>
  </si>
  <si>
    <t>01/02/2003 AL 30/12/2004 Y 02/09/2010 AL 31/10/2014</t>
  </si>
  <si>
    <t>MEDIANTE RADICADO N° E-2014-354710-7000 DEL 2014- 12-15 EN HORA 11:18:43 AM LA ENTIDAD FUNDACION ENLACE GRUPO 16 SUBASNA LO SOLICITADO FOLIO 11</t>
  </si>
  <si>
    <t>ALEXANDER CORRALES PEREZ</t>
  </si>
  <si>
    <t>LICENCIADO EN CIENCCIAS SOCIALES</t>
  </si>
  <si>
    <t>PAMPLONA</t>
  </si>
  <si>
    <t>COOPERATIVA DE SERVICIOS GENERALES LA HEROICA</t>
  </si>
  <si>
    <t>02/09/2002 AL 10/10/2004</t>
  </si>
  <si>
    <t>EL PROFESIONAL QUEDA HABILITADO EN LA FUNDACION ENLACE YA QUE LA PROPUESTA FUE RADICADA EN HORA Y FECHA PREVIA A LA RADICADA POR EL CONSORCIO MIS PRIMEROS PASOS</t>
  </si>
  <si>
    <t>WALTER MONGUA ANILLO</t>
  </si>
  <si>
    <t>UNIVERSIDAD SANTIAGO DE CALI</t>
  </si>
  <si>
    <t>14 DE AGOSTO DE 2006</t>
  </si>
  <si>
    <t>EXTRAS S.A</t>
  </si>
  <si>
    <t xml:space="preserve">21/06/2013 HASTA </t>
  </si>
  <si>
    <t>MEDIANTE RADICADO N° E-2014-354710-7000 DEL 2014- 12-15 EN HORA 11:18:43 AM LA ENTIDAD FUNDACION ENLACE GRUPO 16 SUBASNA LO SOLICITADO FOLIO 13 HASTA 40</t>
  </si>
  <si>
    <t>INSTITUCIONUNIVERSITARIA ESCOLME</t>
  </si>
  <si>
    <t>03/03/2013 HASTA 30/03/2014</t>
  </si>
  <si>
    <t>PROGRAMA DE VIVIENDA DE INTERES SOCIAL</t>
  </si>
  <si>
    <t>SECRETARIADO NACIONAL DE PASTORAL SOCIAL</t>
  </si>
  <si>
    <t>21/11/2012 HASTA EL 30/12/2012</t>
  </si>
  <si>
    <t>PROMOTOR LOCAL</t>
  </si>
  <si>
    <t>21/11/2011 HASTA 31/07/2012</t>
  </si>
  <si>
    <t>EL SEMBRADOR</t>
  </si>
  <si>
    <t>ENERO 2008 A DICIEMBRE DE 2010</t>
  </si>
  <si>
    <t>PROGRAMAS Y PROYECTOS ORIENTADO A LA EDUCACION INTEGRAL NN Y FAMILIA</t>
  </si>
  <si>
    <t>HOSPITAL PSIQUETRICO UNIVERSITARIO DEL VALLE</t>
  </si>
  <si>
    <t>01/03/2007 HASTA 14/12/2007</t>
  </si>
  <si>
    <t>PLAN DE SALUD MENTAL</t>
  </si>
  <si>
    <t>GESTION Y ANALISIS ASESORES LTDA</t>
  </si>
  <si>
    <t>12/06/2006 HASTA 26/02/2007</t>
  </si>
  <si>
    <t xml:space="preserve">PROFESIONAL DE APOYO EN EL PROYECTO ATENCION A LOS ESTUDIANTES </t>
  </si>
  <si>
    <t>KARINA NOELIA PEREZ MEJIA</t>
  </si>
  <si>
    <t>CARTAGENA</t>
  </si>
  <si>
    <t>COMFAMILIAR Y OEI</t>
  </si>
  <si>
    <t xml:space="preserve">25/10/2010 AL 24/10/2011 </t>
  </si>
  <si>
    <t>COORDINADOR ADMINISTRATIVO</t>
  </si>
  <si>
    <t>MEDIANTE RADICADO N° E-2014-354710-7000 DEL 2014- 12-15 EN HORA 11:18:43 AM LA ENTIDAD FUNDACION ENLACE GRUPO 16 SUBASNA LO SOLICITADO FOLIO 42</t>
  </si>
  <si>
    <t>ORGANIZACIÓN DE ESTADOS IBEROAMERICANOS</t>
  </si>
  <si>
    <t>08/10/2012 HASTA 31/01/2013</t>
  </si>
  <si>
    <t>ORIENTACION PROFESIONAL</t>
  </si>
  <si>
    <t>SECRETARIA DE GOBIERNO MUNICIPIO DE SAN FERNANDO</t>
  </si>
  <si>
    <t>02/02/2009 A 30/07/2010</t>
  </si>
  <si>
    <t>TRABAJADORA COMISARIA DE FAMILIA</t>
  </si>
  <si>
    <t>HEYDY LUZ ROMERO CARDOZA</t>
  </si>
  <si>
    <t>27 DE JUNIO DE 2013</t>
  </si>
  <si>
    <t>INSTITUCION EDUCATIVA RAFAEL NUÑEZ</t>
  </si>
  <si>
    <t>14/02/2012 HASTA 28/05/2013</t>
  </si>
  <si>
    <t>MEDIANTE RADICADO N° E-2014-354710-7000 DEL 2014- 12-15 EN HORA 11:18:43 AM LA ENTIDAD FUNDACION ENLACE GRUPO 16 SUBASNA LO SOLICITADO FOLIO 43 HASTA 65</t>
  </si>
  <si>
    <t>02/09/2013 HASTA 31/10/2014</t>
  </si>
  <si>
    <t>AREA PSICOSOCIAL MODALIDAD FAMILIAR</t>
  </si>
  <si>
    <t>FUNDACION EDUCATIVA LICEO VICENTE CAVIEDES</t>
  </si>
  <si>
    <t>02/09/2013 A 31/12/2013</t>
  </si>
  <si>
    <t>PSICOLOGA MODALIDAD CDI INSTITUCIONAL</t>
  </si>
  <si>
    <t>JULIO RAFAEL VIDES MORENO</t>
  </si>
  <si>
    <t>01/05/2012 A 03/10/2014</t>
  </si>
  <si>
    <t>CENTRO EDUCATIVO REYECITOS</t>
  </si>
  <si>
    <t>07/02/2007 A 5/11/2008</t>
  </si>
  <si>
    <t>50 Y 51</t>
  </si>
  <si>
    <t>ESTAS EXPERIENCIAS SOLO SON VALIDAS PARA LA EXPERIENCIA HABILITANTE. LA CERTIFICACION ALLAGADA EN EL RADICADO N° E-2014-354710-7000 DE FECHA 2014-12-15 HORA 11:18.43 AM  NO ES SUBSANABLE POR SER ADICIONAL FOLIO 67 Y 68</t>
  </si>
  <si>
    <t>NO PRESENTA</t>
  </si>
  <si>
    <t>FUNDACION LUZ Y ESPERANZA</t>
  </si>
  <si>
    <t>FUNDACION INSTITUCION EDUCATIVA GIMNACIO DEL SAN JORGE</t>
  </si>
  <si>
    <t>CONVENIO</t>
  </si>
  <si>
    <t>90 AL 91</t>
  </si>
  <si>
    <t>92 AL 93</t>
  </si>
  <si>
    <t>MEDIANTE RADICADO N° E-2014-354710-7000 DEL 2014- 12-15 EN HORA 11:18:43 AM LA ENTIDAD FUNDACION ENLACE GRUPO 16   ANEXA FOLIOS 67 Y 68 QUE NO SON SUBSANABLE POR QUE ES  EXPERIENCIA ADICIONAL ADICIONAL</t>
  </si>
  <si>
    <t>KATIANA BENITEZ GOMEZ</t>
  </si>
  <si>
    <t>COMFAMILIAR Y CORDECO</t>
  </si>
  <si>
    <t xml:space="preserve">15/03/2007 A 15/12/2007  </t>
  </si>
  <si>
    <t>CORDECO</t>
  </si>
  <si>
    <t>01/07/2000 AL 01/07/2001</t>
  </si>
  <si>
    <t>COORDINADORA PROGRAMA SOCIALES NIÑOS Y JOVENES</t>
  </si>
  <si>
    <t>APOYO  PEDAGOGICO</t>
  </si>
  <si>
    <t>EVEDITH DEL CARMEN MULFORT HERRERA</t>
  </si>
  <si>
    <t>LICENCIADA EN PRESCOLAR Y BASICA PRIMARIA</t>
  </si>
  <si>
    <t>RAFAEL NUÑEZ</t>
  </si>
  <si>
    <t>INSTITUCION EDUCATIVA SAN ANTONIO Y FUNDACION PRO CIENCIA</t>
  </si>
  <si>
    <t>04/04/2004 AL 9/01/2009 Y 14/01/2013 AL 20/12/2013</t>
  </si>
  <si>
    <t>APOYO FINANCIERO</t>
  </si>
  <si>
    <t>MIGUEL DARIO OYOLA CASTILLO</t>
  </si>
  <si>
    <t>UNIVERSIDAD TECNOLOGICA DE BOLIVAR</t>
  </si>
  <si>
    <t>RAPIDO EL CARMEN</t>
  </si>
  <si>
    <t>01/02/2011 AL 11/12/2013</t>
  </si>
  <si>
    <t>NOTA: EL FOLIO N° 10  DE REFERENCIA DE COMPROMISOS DE COFINANCIACION NO SERA TENIDO EN CUENTA PUESTO QUE NO ES SUBSANABLE, DADO QUE ES UN CRITERIO DE DESEMPATE</t>
  </si>
  <si>
    <t>LOS FOLIOS EN SU TOTALIDAD  PARA LA SUBSANACION FUERON DEL 1 AL 68</t>
  </si>
  <si>
    <t>1. CRITERIOS HABILITANTES PROPUESTA 09</t>
  </si>
  <si>
    <t>FUNDACION PARA EL DESARROLLO SOCIAL DE COLOMBIA</t>
  </si>
  <si>
    <t>ADICION CON FECHA 18 DE SEPTIEMBRE HATA 30 DE NOVIEMBRE POR VALOR DE 127263280</t>
  </si>
  <si>
    <t>49 Y 50</t>
  </si>
  <si>
    <t>51 Y 52</t>
  </si>
  <si>
    <t>1200</t>
  </si>
  <si>
    <t>30</t>
  </si>
  <si>
    <t>CDI DIVINO NIÑO DE JESUS</t>
  </si>
  <si>
    <t>TRANSVERSAL 35 N°38C 05 COROZAL</t>
  </si>
  <si>
    <t xml:space="preserve">MEDIANTE CORREO ELECTRONICO  DEL DIA 15 DE DICIEMBRE DE 2014 A LAS 2:28PM PROPUESTA 09 SE HACE CORRECCION DE LOS CUPOS OFERTADOS, LOS CUALES SE DIGITARON ERRONEAMENTE  </t>
  </si>
  <si>
    <t>CDI FAMILIAR COROZAL</t>
  </si>
  <si>
    <t>COORDINADOR  CDI</t>
  </si>
  <si>
    <t>1/130</t>
  </si>
  <si>
    <t xml:space="preserve">CARMEN JULIA ESTHER MERCADO </t>
  </si>
  <si>
    <t>LICENCIADA EN EDUCACION AMBIENTAL</t>
  </si>
  <si>
    <t xml:space="preserve">ALCALDIA MUNICIPAL DE COROZAL
FUNDESOCOL
ALCALDIA MUNICIPAL DE COROZAL
ALCALDIA MUNICIPAL DE COROZAL
</t>
  </si>
  <si>
    <t xml:space="preserve">9/07/2012 AL 9/12/2012
20/01/2011 AL 15/12/2011
24/01/2014 AL 23/07/2014
19/02/2013 AL 02/12/2013
</t>
  </si>
  <si>
    <t>COORDINASDORA HOGAR AGRUPADO CANTAGALLO
COORDINADORA DE HOGARES INFANTILES DE SINCE SAN PEDRO Y COROZAL
COORDINADORA HOGAR AGRUPADO CANTAGALLO
COORDINADORA HOGAR AGRUPADO CANTAGALLO</t>
  </si>
  <si>
    <t>MEDIANTE CORREO ELECTRONICO DEL DIA 15 DE DICIEMBRE DE 2014 HORA 2:14PMLA ENTIDAD FUNDESOCOL GRUPO 04 SUBSANA LO SOLICITADO</t>
  </si>
  <si>
    <t>YEIMIS DAYANA RIVERA TOVIO</t>
  </si>
  <si>
    <t xml:space="preserve">EXTRAS PERSONAL TEMPORAL
ASOCIACION COMUNITARIA AMOR Y PAZ
</t>
  </si>
  <si>
    <t>11/07/2012 AL 24/12/2013
14/02/2011 AL 17/03/2012</t>
  </si>
  <si>
    <t>EDUCADOR FAMILIAR
SEGUIMIENTO A PLANES DE VIDA FORTALECIMIENTO FAMILIAR Y COMUNITARIO  Y ACOMPAÑAMIENTO PSICOSOCIAL</t>
  </si>
  <si>
    <t>YENY MARIA ARRIETA ROMERO</t>
  </si>
  <si>
    <t>COOPERATIVA DE TRABAJO ASOCIADO SALUD INTEGRAL INSTITUTO FRANCISCO DE PAULA SANTANDER</t>
  </si>
  <si>
    <t>30/01/2004 AL 15/12/2004 
07/01/2013 AL 13/11/2014</t>
  </si>
  <si>
    <t>PONENTE EN TEMAS EDUCATIVOS EN SALUD A PERSONAS DE ESTRATO 1 Y 2 EN ZONAS RURALES
ORGANIZAR EL PEI EL POA Y EL PLAN DE MEJORAMIENTO PLAN DE CONVIVENCIA CON PADRES DE FAMILIAS ESTUDIANTES DOCENTES EDUCAR EN VALORES A LOS NIÑOS Y NIÑAS ELABORAR EL MANUAL DE CONVIVENCIA REALIZAR ESCUELA PARA PADRES</t>
  </si>
  <si>
    <t>NERJI ERNEYS HERAZO LARA</t>
  </si>
  <si>
    <t>FUNDACION NUEVA SABANA
ICBF
EXTRAS PERSONAL TEMPORAL</t>
  </si>
  <si>
    <t xml:space="preserve">01/04/2007 AL 15/12/2007
AÑO 2011
27/06/2012 AL 15/02/2013
</t>
  </si>
  <si>
    <t>ACOMPAÑAMIENTO PSICOLOGICO A LA POBLACION DESPLAZADA
PRESTAR EL SERVICIO PROFESIONAL A LAS FAMILIAS DESPLAZADAS CON EL FIN DE RESTITUCION DE DERECHOS APOYO AL DESARROLLO DE ACCIONES INTEGRALES Y DIFERENCIALES ACOMPAÑAMIENTO EN LA ORGANIZACIÓN Y PARTICIPACION COMUNITARIA PROMOCION DE LA ARTICULACION INTERSECTORIZAL PARA LA ATENCION DE LOS NIÑOS NIÑAS ADOLESCENTES MUJERES GESTANTES MADRES ÑLACTANTES ADULTOS MAYORES
EDUCADOR FAMILIAR</t>
  </si>
  <si>
    <t>NO ESPECIFICA FECHA DEL CONTRATO REALIZADO CON EL ICBF</t>
  </si>
  <si>
    <t>PATRICIA ESTEBANA GIL BADEL</t>
  </si>
  <si>
    <t>INSTITUCION EDUCATIVA GIMNASIO DEL SAN JORGE
ALCALDIA DE BETULIA
FUNDESOCOL</t>
  </si>
  <si>
    <t>16/08/2011 AL 09/03/2012
05/01/2005 AL 05/01/2008
02/09/2014 AL 28/11/2014</t>
  </si>
  <si>
    <t>CHARLAS A PADRES DE FAMILIA APOYO PSICOSOCIAL A LA POBLACION INFANTIL Y NUCLEO FAMILIAR DE LA INSTITUCION VALORACION DE INGRESO DE LOS NIÑOS Y NIÑAS AL PROGRAMAVISITAS DOMICILIARIAS PARA VIGILAR CASOS DE VULNERACION DE DERECHOS
APOYO PSICOSOCIAL A LAS FAMILIAS EN ESPECIAL A LA POBLACION INFANTIL POR EL DESPLAZAMIENTO FORZOSO CHARLAS EDUCATIVAS PARA EL PROCESO DE DESARROLLO INTEGRAL DE LOS NIÑOS Y NIÑAS
APOYO EVALUACION DE LOS NIÑOS Y NIÑAS REMISION A LAS AUTORIDADES EN CASO DE MALTRATO INFANTIL PLANEACION SEGUIMIENTO Y EVALUACION DE LOS PROCESOS CAPACITACION A LOS AGENTES EDUCATIVOS PARA EL DISEÑO DE ESTRATEGIAS PEDAGOGICAS ACORDE CON LA CARECTIRIZACION DE LOS NIÑOS Y FAMILIAS DETENCION E INTERVENCION DE CASOS DE VIOLENCIA FAMILIAR Y MALTRATO APOYO A FAMILIAS EN PAUTAS DE CRIANZA Y LA RIA</t>
  </si>
  <si>
    <t>MEDIANTE CORREO ELECTRONICO  DEL DIA 15 DE DICIEMBRE DE 2014 A LAS 2:28PM PROPUESTA 09 LA ENTIDAD FUNDESOCOL. SE HABILITA QUEDANDO SUBSANADO EL APOYO PSICOSOCIAL.</t>
  </si>
  <si>
    <t>184 Y185</t>
  </si>
  <si>
    <t>186 Y 187</t>
  </si>
  <si>
    <t>21,7</t>
  </si>
  <si>
    <t>1/430</t>
  </si>
  <si>
    <t>KAREN PATRICIA JURADO MARTINEZ</t>
  </si>
  <si>
    <t>01/04/2014 AL 30/10/2014</t>
  </si>
  <si>
    <t>ACTIVIDADES DIRIGIDAS A NIÑOS NIÑAS Y ADOLESCENTES INSTITUCIONES EDUCATIVAS EN ACTIVIDADES COMO CHARLAS A LA COMUNIDAD SOBRE PAUTAS DE CRIANZA LUDICA RECREATIVA Y COMPRENSION LECTORA Y SEGUIMIENTO AL DESARROLLO INTEGRAL DE LOS NIÑOS NIÑAS DEL CENTRO DE FAMILIA DE CECAR.</t>
  </si>
  <si>
    <t>FUNDIFAMI</t>
  </si>
  <si>
    <t>2/7/2012 AL 31/7/2013</t>
  </si>
  <si>
    <t xml:space="preserve">IPS CORAZON DE MARIA </t>
  </si>
  <si>
    <t>1/10/2013 AL 31/3/2014</t>
  </si>
  <si>
    <t>YINA CRISTINA MACARENO MENDOZA</t>
  </si>
  <si>
    <t xml:space="preserve">NO CUMPLE NO HAY CLARIDAD EN LAS FECHAS DE INCIO Y TERMINACION </t>
  </si>
  <si>
    <t xml:space="preserve">NO CUMPLE EL PERFIL LAS CERTIFICACIONES NO SON CLARAS EN FUNCIONES LA EXPERIENCIA IGUAL O MAYOR A DOS AÑOS EN INFANCIA O FAMILIA.                 EN ATENCION A SU OBSERVACION VIA CORREO ELECTRONICO CON FECHA DE 15 DE DICIEMBRE DE 2014 A LA 1:59  Y 15 DEDICEIMBRE DE 2014 HORA 2:14 PM SE INFORMA QUE LA EXPERIENCIA QUE USTED RELACIONA EN EL FOLIO 230 NO ESPECIFICA LOS PERIODOS DE EXPERIENCIA DENTRO DE CADA PERIODO, ES DECIR DIAS Y FECHAS.  SE LE RECUERDA QUE LO ADICIONAL NO ES SUBSANABLE. </t>
  </si>
  <si>
    <t xml:space="preserve">7/9/2007 AL 15/9/2008 </t>
  </si>
  <si>
    <t xml:space="preserve">NO CUMPLE NO ESPECIFICA LAS FUNCIONES </t>
  </si>
  <si>
    <t>16/12/2008 AL 28/12/2009</t>
  </si>
  <si>
    <t>6/1/2010 AL 27/ 12/2010</t>
  </si>
  <si>
    <t>28/12/2010 AL 20/12 /2011</t>
  </si>
  <si>
    <t>31 /03/2013 AL 31/12/2013</t>
  </si>
  <si>
    <t xml:space="preserve">ALBERTO JOSE PEREZ PEREZ </t>
  </si>
  <si>
    <t xml:space="preserve">S MUNICIPAL DE COROZAL </t>
  </si>
  <si>
    <t>27/1/2006 AL 15/6/2007</t>
  </si>
  <si>
    <t>1. CRITERIOS HABILITANTES PROPUESTA 27</t>
  </si>
  <si>
    <t xml:space="preserve">UNION TEMPORAL TOLU FIRME </t>
  </si>
  <si>
    <t xml:space="preserve">FUNDACION SANTIAGO DE TOLU </t>
  </si>
  <si>
    <t xml:space="preserve">FUNDACION TIERRA FIRME </t>
  </si>
  <si>
    <t>FUNDACION TIERRA FIRME</t>
  </si>
  <si>
    <t xml:space="preserve">SUBSANAR YA QUE PRESENTARON DOCE CERTIFICACIONES, DE LAS CUALES, SEGÚN LO ESTIPULADO EN EL PLIEGO DE CONDICIONES  SE TUVO EN CUENTA LAS OCHO PRIMERAS, DE ACUERDO AL ORDEN PRESENTADO. Y VALIDADA LA INFORMACION NO LOGRAN OBTENER EL OCHENTA POR CIENTO DE LOS CUPOS. MEDIANTE RADICADO N° E2014- 357606-7000 DEL 2014-12-12 HORA 10:27:07AM LOS CUPOS  SI SE ESTAN TENIENDO EN CUENTA SEGUN LO PRESENTADO SU MAXIMA CAPACIDAD DE ATENCION FUE DE 762.  </t>
  </si>
  <si>
    <t>75,76,77,78,79</t>
  </si>
  <si>
    <t>53.21</t>
  </si>
  <si>
    <t>762</t>
  </si>
  <si>
    <t>INSTITUCIONAL  CDI EL ROSARIO</t>
  </si>
  <si>
    <t>BARRIO EL CANGREJO CALLE 23 ENTRE 3 Y 4 AREA URBANA</t>
  </si>
  <si>
    <t>MEDIANTE RADICADO N° E-2014-3576006-7000 FECHA 2014-12-16 HORA 10:27:07 AM LA UT TOLU FIRME GRUPO 13 SUBSANA LO SOLICITADO FOLIOS 92 A LA 94</t>
  </si>
  <si>
    <t>CDI INSTITUCIONAL  SIN ARRIENDO</t>
  </si>
  <si>
    <t>INSTITUCIONAL  CDI CRECIENDO FELIZ</t>
  </si>
  <si>
    <t>SEDE N°1 CALLE 14 °002-0057 BARRIO EL CENTRO Y SEDE 2 CALLE 26 CRA3-25 BARRIO SAN ISIDRO</t>
  </si>
  <si>
    <t>FAMILIA CON PROYECCION</t>
  </si>
  <si>
    <t xml:space="preserve">BARRIO SAN ISIDRO, EL CANGREJO SECTOR PLAYA HERMOSA AREA URBANA </t>
  </si>
  <si>
    <t>FAMILIA POR SIEMPRE</t>
  </si>
  <si>
    <t xml:space="preserve"> SECTOR CENTRO CIRCUNVALAR, CALLE PRINCIPAL BARRIO EL PROGRESO (AREA RURAL</t>
  </si>
  <si>
    <t>SANTIAGO DE TOLU</t>
  </si>
  <si>
    <t>SECTOR PITA</t>
  </si>
  <si>
    <t xml:space="preserve">COORDINADORA CDI EN MEDIO FAMILIAR </t>
  </si>
  <si>
    <t xml:space="preserve">CARMEN ANA APARICIO ESCOBAR </t>
  </si>
  <si>
    <t>ALCALDIA MUNICIPAL DE SANTIAGO DE TOLU</t>
  </si>
  <si>
    <t>21/08/2002 AL 3 /07/2005</t>
  </si>
  <si>
    <t xml:space="preserve">ENLACE MUNICIPAL DEL PROGRAMA FAMILIAS EN ACCION </t>
  </si>
  <si>
    <t>01/08/2007 AL 31/12/2007</t>
  </si>
  <si>
    <t>APOYO A LA SUPERVISION DE LAS MODALIDADES TRADICIONALES DEL ICBF</t>
  </si>
  <si>
    <t xml:space="preserve">NATALI PEREZ BERRIO </t>
  </si>
  <si>
    <t xml:space="preserve">LICEO PEDAGOGICO LOS ANGELES DE TOLU </t>
  </si>
  <si>
    <t>2010 AL 15/11/2014</t>
  </si>
  <si>
    <t xml:space="preserve">PSICOLOGA Y COORDINADORA ACADEMICA Y DE DISCIPLINA DE PRESCOLAR Y BASICA PRIMARIA. </t>
  </si>
  <si>
    <t xml:space="preserve">WHALYS RICARDO ESCOBAR </t>
  </si>
  <si>
    <t>INSTITUTO FREINER</t>
  </si>
  <si>
    <t>21/02/2012 AL 30/06/2014</t>
  </si>
  <si>
    <t xml:space="preserve">INSTITUCION EDUCATIVA LUIS PATRON ROSADO </t>
  </si>
  <si>
    <t xml:space="preserve">18 MESES </t>
  </si>
  <si>
    <t xml:space="preserve">PRACTICA PROFECIONAL TRABAJO SOCIAL </t>
  </si>
  <si>
    <t xml:space="preserve">FUNDACION CLINICA CAMINO A LA VIRTUD </t>
  </si>
  <si>
    <t>23/05/2011 AL 28/11/2011</t>
  </si>
  <si>
    <t xml:space="preserve">TRABALADORA SOCIAL </t>
  </si>
  <si>
    <t xml:space="preserve">PROFESIONAL DE APOYO PSICOSOCIAL CDI EN MEDIO FAMILIAR </t>
  </si>
  <si>
    <t>ZULEBY MENDRALES SILGADO</t>
  </si>
  <si>
    <t xml:space="preserve">ALCALDIA MUNICIPAL DE SANTIAGO DE TOLU HOSPITAL LOCAL </t>
  </si>
  <si>
    <t>14/03/2001 AL 4/06/2002</t>
  </si>
  <si>
    <t xml:space="preserve">TRABAJODORA SOCIAL </t>
  </si>
  <si>
    <t>26/01/2006 AL 30/07/2006</t>
  </si>
  <si>
    <t>20/09/2006 AL 31/12/2006</t>
  </si>
  <si>
    <t>12/04/2007 AL 12/07/2007</t>
  </si>
  <si>
    <t xml:space="preserve">SUPERVISION TECNICA </t>
  </si>
  <si>
    <t>1/08/2007 AL 31/12/2007</t>
  </si>
  <si>
    <t>21/012/2009 AL 31/07/2014</t>
  </si>
  <si>
    <t xml:space="preserve">COGESTOTA SOCIAL PERFIL PROFECIONAL </t>
  </si>
  <si>
    <t xml:space="preserve">PROFESIONAL DE APOYO PSICOSOCIAL EN MEDIO FAMILIAR </t>
  </si>
  <si>
    <t>1//150</t>
  </si>
  <si>
    <t>NINI JOHANA PINEDA GOEZ</t>
  </si>
  <si>
    <t>04/02/2013 HASTA 20/12/2013</t>
  </si>
  <si>
    <t xml:space="preserve">CARGO DE PSICOLOGA ATENDIENDO POBLACION VULNERABLE DE MADRE LACTANTES, GESTANTES Y NINOS Y NIÑAS MENORES DE 5AÑOS DE EDAD </t>
  </si>
  <si>
    <t>MEDIANTE RADICADO N° E-2014-3576006-7000 FECHA 2014-12-16 HORA 10:27:07 AM LA UT TOLU FIRME GRUPO 13 SUBSANA LO SOLICITADO FOLIOS 118 A139</t>
  </si>
  <si>
    <t>POLICIA NACIONAL</t>
  </si>
  <si>
    <t>01/02/2006 HASTA 31/12/2010</t>
  </si>
  <si>
    <t>AUXILIAR DE INCORPARACION DEL PERSONAL BACHILLER Y RESERVISTA</t>
  </si>
  <si>
    <t xml:space="preserve">PROFESIONAL DE APOYO PSICOSOCIAL EN MEDIO  FAMILIAR </t>
  </si>
  <si>
    <t xml:space="preserve">ROSARIO DEL SOCORRO HOYOS MUÑOZ </t>
  </si>
  <si>
    <t xml:space="preserve">UNIVERSIDAD ABIERTA Y A DISTACIA  NACIONAL </t>
  </si>
  <si>
    <t xml:space="preserve">FUNDACION PLAN </t>
  </si>
  <si>
    <t>11/07/2012 AL 15/02/2013</t>
  </si>
  <si>
    <t xml:space="preserve">EDUCADOR FAMILIAR </t>
  </si>
  <si>
    <t xml:space="preserve">ASOVICHENGUE </t>
  </si>
  <si>
    <t>01/2010 A 07/2012</t>
  </si>
  <si>
    <t xml:space="preserve">ASISTENCIA SOCIAL </t>
  </si>
  <si>
    <t xml:space="preserve">CRISTINA ROSA ACOSTA MONTERO </t>
  </si>
  <si>
    <t xml:space="preserve">TRABAJADORA SICOSOCIAL </t>
  </si>
  <si>
    <t xml:space="preserve">ICBF REGIONAL MAGDALENA </t>
  </si>
  <si>
    <t>16/06/2008 AL 31/12/2008</t>
  </si>
  <si>
    <t xml:space="preserve">PRESTACION DE SERVICIOS </t>
  </si>
  <si>
    <t xml:space="preserve">SE HABILITA PARA LA REGIONAL SUCRE NO SE HABILITA PARA LA REGIONAL MAGDALENA TENIENDO EN CUENTA QUE LA HORA DEL RADICADO FUE POSTERIOR A LA PROPUESTA N° 27 PRESENTADA EN LA REGIONAL SUCRE </t>
  </si>
  <si>
    <t xml:space="preserve">ACODESOCIAL </t>
  </si>
  <si>
    <t>30/03/2001 AL 30/03/2003</t>
  </si>
  <si>
    <t xml:space="preserve">SHIRLEY PATRICIA DAVILA ARIAS </t>
  </si>
  <si>
    <t>18/06/2012 AL 31/08/2014</t>
  </si>
  <si>
    <t xml:space="preserve">COORDINADOARA ADMISTRATIVA </t>
  </si>
  <si>
    <t xml:space="preserve">COORDINADOR CDI INSTITUCIONAL  </t>
  </si>
  <si>
    <t xml:space="preserve">LAURA JUDITH WARD CARTA </t>
  </si>
  <si>
    <t xml:space="preserve">UNIVERSIDAD DE SAN BUENAVENTURA CARTAGENA </t>
  </si>
  <si>
    <t>07/11/2011 AL 30/06/2014</t>
  </si>
  <si>
    <t xml:space="preserve">CLAUDIA MARCELA ARRUBLA HOYOS </t>
  </si>
  <si>
    <t xml:space="preserve">LICENCIADA EN EDUCACION BASICA </t>
  </si>
  <si>
    <t xml:space="preserve">GIMNASIO MODELO DEL SABER </t>
  </si>
  <si>
    <t>01/02/2011 AL 30/11/2011</t>
  </si>
  <si>
    <t xml:space="preserve">COORDINADORA ACADEMICA DE BASICA PRIMARIA </t>
  </si>
  <si>
    <t>01/02/2012 AL 30/11/2012</t>
  </si>
  <si>
    <t>RAFAELA VITOLA BARRIO</t>
  </si>
  <si>
    <t>CORPORQACION EDUCATIVA MAYOR DEL DESARROLLO SIMON BOLIVAR</t>
  </si>
  <si>
    <t>01/03/200 HASTA 30/12/2000 Y 24/07/2012 AL 24/08/2012</t>
  </si>
  <si>
    <t xml:space="preserve">PROCESOS MISIONALES </t>
  </si>
  <si>
    <t>MEDIANTE RADICADO N° E-2014-3576006-7000 FECHA 2014-12-16 HORA 10:27:07 AM LA UT TOLU FIRME GRUPO 13 SUBSANA LO SOLICITADO FOLIOS 96 A LA 117</t>
  </si>
  <si>
    <t>CORPORACION INFANCIA Y DESARROLLO</t>
  </si>
  <si>
    <t>10/09/2012 HASTA 15/11/2014</t>
  </si>
  <si>
    <t>CORDINADORA EN EL PROGRAMA DE ATENCION INTEGRAL A LA PRIMNERA INFANCIA</t>
  </si>
  <si>
    <t>FUNDESARROLLO AFRO</t>
  </si>
  <si>
    <t>11/01/2010 HASTA 27/01/2012</t>
  </si>
  <si>
    <t xml:space="preserve">MAIRA ALEJANDRA PATORN MEZA </t>
  </si>
  <si>
    <t xml:space="preserve">UNIVERSIDAD PONTIFICIA BOLIVARIANA </t>
  </si>
  <si>
    <t>29/05/2013 AL 31/12/2013</t>
  </si>
  <si>
    <t xml:space="preserve">AGENTE EDUCATIVO </t>
  </si>
  <si>
    <t>SE HABILITA ESTA PROFESIONAL PARA ESTA PROPUESTA TENIENDO EN CUENTA QUE SU HOJA DE VIDA ESTA POSTULADA EN LA PROPUESTA 33 DE UNION TEMPORAL SEMILLAS DE AMOR</t>
  </si>
  <si>
    <t>INSTITUCION EDUCATIVA  ANTONIA SANTOS</t>
  </si>
  <si>
    <t>18/06/2011 AL 21/11/2011</t>
  </si>
  <si>
    <t xml:space="preserve">PRACTICAS ACADEMICAS </t>
  </si>
  <si>
    <t xml:space="preserve">NO PRESENTO INFORMACION SOBRE LAS CERTIFICACIONES QUE ACREDITEN LA EXPERIENCIA ADICIONAL SEGUN LAS REGLAS SEÑALADAS EN EL PLIEGO DE CONDICIONES FORMATO 9  </t>
  </si>
  <si>
    <t>COORDINADOR  GENERAL DEL PROYECTO POR CADA MIL CUPOS OFERTADOS O FRACIÓN INFERIOR</t>
  </si>
  <si>
    <t xml:space="preserve">ANADIELA PUERTA HERNANDEZ </t>
  </si>
  <si>
    <t xml:space="preserve">LICENCIADA EN EDUCACION INFANTIL </t>
  </si>
  <si>
    <t>INSTTITUTO FREINET</t>
  </si>
  <si>
    <t>PERIODO LECTIVO DE 1995 AL 2005</t>
  </si>
  <si>
    <t>DISEÑAR PROYECTOS DE TRABAJO PARA UNA INVESTIGACION DIRIGIDA, DISEÑAR ESTRATEGIAS PARA UNA ENSEÑANZA Y UN APRENDIZAJE COMO INVESTIGACION Y DIRIGIR LAS ACTIVIDADES DE ALUMNOS EN EL CARGO DE NIVEL DE PRESCOLAR.</t>
  </si>
  <si>
    <t xml:space="preserve">INSTITUTO TECNICO EN SISTEMA SANTA ROSA DE LIMA </t>
  </si>
  <si>
    <t>AÑO LECTIVO 2008 Y 2009</t>
  </si>
  <si>
    <t>COORDINADORA PEDAGOGICA, ESTABLECIENDO CIRCULOS DE ESTUDIOS CON LOS DOCENTES Y CONJUNTAMENTE CON ELLOS, ELABORAR UN MODELO DE PROYECTOS, QUE LES PERMITA TENER COMO GUIA, ESTRATEGIAS, ACTIVIDADES PARA FORTALECER LAS DEBILIDADES ENCONTRADAS, DURANTE EL AÑO ESCOLAR PASADO Y PREVIAMENTE INFORMADAS PARA EL AÑO SIGUIENTE.</t>
  </si>
  <si>
    <t xml:space="preserve">COLEGIO NUEVA INGLATERA CAMPESTRE </t>
  </si>
  <si>
    <t>ABRIL MAYO JUNIO 2011</t>
  </si>
  <si>
    <t>CONTRIBUIR A LA FORMACION INTEGRAL DEL ALUMNO, FACILITANDO SU PROCESO DE APRENDIZAJE CON BASE EN SUS NECESIDADES E INTERESES, EN LOS GRADOS PRESCOLAR, PRIMARIA Y BACHILLERATO.</t>
  </si>
  <si>
    <t xml:space="preserve">KLAREN KLARENA NOVOA DIAZ </t>
  </si>
  <si>
    <t xml:space="preserve">LICENCIADA EN EDUCACION BASICA CON ENFASIS EN HUMANIDADES LEGUA CASTELLANA E INGLES </t>
  </si>
  <si>
    <t xml:space="preserve">CENTRO EDUCATIVO LICEO MODERNO DEL CARIBE </t>
  </si>
  <si>
    <t>DEL AÑO 2009, 2010,2011,2012,2013</t>
  </si>
  <si>
    <t>LA EXPERIENCIA NO ES CLARA EN LAS FECHAS EN LAS CUALES LABORO NO ESPECIFICA DIA MES  LA EXPERIENCIA COMO PROFESIONAL CUANTA A PARTIR DE LA FECHA DE OBTENCION DEL TITULO DE GRADO  LA CUAL NO ALCANZA  LA REQUERIDA  PARA EL CARGO</t>
  </si>
  <si>
    <t xml:space="preserve">BRENDA PATERNINA CASTILLA </t>
  </si>
  <si>
    <t xml:space="preserve">UNIVERSIDAD DEL ATLANTICO </t>
  </si>
  <si>
    <t xml:space="preserve">ALCALDIA MUNICIPAL DEL CARMEN DE BOLIVAR </t>
  </si>
  <si>
    <t>21/08/2009 AL 21/10/2009</t>
  </si>
  <si>
    <t xml:space="preserve">SUBSECRETARIA DE PRESUPUESTO </t>
  </si>
  <si>
    <t>LOS FOLIOS EN SU TOTALIDAD  PARA LA SUBSANACION FUERON DEL 1 AL 243</t>
  </si>
  <si>
    <t>1. CRITERIOS HABILITANTES PROPUESTA 37</t>
  </si>
  <si>
    <t>FUNDACION ENLACE ONG</t>
  </si>
  <si>
    <t xml:space="preserve">NO SE VALIDA LA EXPERIENCIA DE ESTE CONTRATO DEBIDO A QUE HACE TRASLAPO  </t>
  </si>
  <si>
    <t>60 Y 70</t>
  </si>
  <si>
    <t>NO SE VALIDA LA EXPERIENCIA COMPRENDIDA DESDE OCTUBRE 1° HASTA EL 15 DEDICIEMBRE POR ENCONTRARSE FUERA DE LOS TERMINOS DE LOS PLIEGOS DE CONDICIONES QUE ESTBLECE QUE SE TENDRA EN CUENTA HASTA EL 30 DE SEPTIEMBRE PAR LOS CONTRATOS EN EJECUCION</t>
  </si>
  <si>
    <t>INSTITUCION EDUCATIVA TECNICA AGROPECUARIA VICENTE HORDANZA</t>
  </si>
  <si>
    <t xml:space="preserve"> CONVENIO DE ASOCIACION N° 004-2012</t>
  </si>
  <si>
    <t>MEDIANTE RADICADO N° E-2014-354688-7000 CON FECHA DE  2014- 12-15  CON HORA  11:15.40AM LA ENTIDAD FUNDACION ENLACE SUBSANA LO SOLICITADO FOLIO 7</t>
  </si>
  <si>
    <t>NO TIENE</t>
  </si>
  <si>
    <t xml:space="preserve"> MEDIANTE RADICADO N° E-2014-354688-7000 CON FECHA DE  2014- 12-15  CON HORA  11:15.40AM LA ENTIDAD FUNDACION ENLACE ANEXA EXPERIENCIA PERO DEBE SUBSANAR  EN ESTE EL NUMERO DEL CONVENIO</t>
  </si>
  <si>
    <t>JUNTA DE ACCION COMUNAL CORREGIMIENTO DE PUNTA CANOA</t>
  </si>
  <si>
    <t xml:space="preserve"> 26/10/2011</t>
  </si>
  <si>
    <t>MEDIANTE CORREO ELECTRONICO  DEL 16 DE DICIEMBRE DE 2014 HORA 9:28 AM LA ENTIDAD FUNDACION ENLACE GRUPO 11 ANEXA CERTIFICACION PERO DEBE SUBSANAR EN ESTE EL NUMERO DEL CONVENIO</t>
  </si>
  <si>
    <t>1188</t>
  </si>
  <si>
    <t>ROBIRO JOSE VILLAREAL MENDOZA</t>
  </si>
  <si>
    <t>LICENCIADO EN EDUCACION ENFASIS EN CIENCIAS NATURALES</t>
  </si>
  <si>
    <t xml:space="preserve">UNIVESIDAD FANCISCO DE PAULA SANTANDER </t>
  </si>
  <si>
    <t>FUNDACION ENLACE
DIOSIS DE MAGANGUE</t>
  </si>
  <si>
    <t>02/09/2013 AL 31/10/2014
01/06/2005 AL 30/12/2005 DEL 02/01/2006 AL 31/12/2006 DEL 01/01/2007 AL 30/12/2007 DEL15/01/2008 AL 14/12/2008 DEL 26/01/2009 AL 30/12/2009 DEL 12/01/2010 AL 30/12/2010 DEL 01/04/2011 AL 30/12/2011 DEL 01/01/2012 AL 30/12/2012 DEL 0201/2013 AL 30/12/2013</t>
  </si>
  <si>
    <t>ALJADYS MATILDE DIAZ VILLARREAL</t>
  </si>
  <si>
    <t>LICENCIADA EN TEOLOGIA</t>
  </si>
  <si>
    <t>UNIVERSIDAD LATINA TEOLOGIA</t>
  </si>
  <si>
    <t>FUNDACION ENLACE ONG
OFICINA DE EDUCACION CULTURA Y DEPORTE MUNICIPIO DE MAJAGUAL
INSTITUCION EDUCATIVA LA CONCORDIA
ASOPROAGROS
A</t>
  </si>
  <si>
    <t xml:space="preserve">02/09/2013 AL 31/10/2014
21/12/2009 AL 31/07/2010 Y DEL 31/07/2011 AL 31/10/2011
</t>
  </si>
  <si>
    <t>CUMPLE CON EL PERFIL TENIENDO EN CUENTA LAS CERTIFICACIONES DE FUNDACION ENLACE Y ASOPROAGROS LAS DEMAS NO SE TUVIERON EN CUENTA POR NO TENER CLARIDAD SOBRE EL TIEMPO LABORADO</t>
  </si>
  <si>
    <t xml:space="preserve">LIDA REGINA ARREOLA SALCEDO </t>
  </si>
  <si>
    <t xml:space="preserve">CENTRO EDUCATIVO JARDIN LA CANDELARIA LTDA              FUNDACION ENLACE </t>
  </si>
  <si>
    <t>01/01/2007 AL 31/12/2009             02/09/2013 AL 31/10/2014</t>
  </si>
  <si>
    <t>PIEDAD DEL CARMEN GARCIA RODRIGUEZ</t>
  </si>
  <si>
    <t>INSTITUCION EDUCATIVA CIUDADELA 2000
INSTITUTO EDUCATIVO BRUNER
CORPORACION INSTITUTO CIRY
INSTITUTO EDUCATIVO ENCANTO DE NIÑO
FUNDACION CORONEL JOSE CARMELO VILLAMIZAR DIAZ</t>
  </si>
  <si>
    <t>01/02/2007 AL 30/11/2007 DEL 28/02/2008 AL 27/11/2008 DEL 02/02/2009 AL 01/12/2009 DEL 25/01/2010 AL 24/11/2010 DEL 01/02/2011 AL 30/11/2011 DEL 01/02/2012 AL 30/11/2012 DEL 01/02/2013 AL 30/11/2013
01/02/2012 AL 30/11/2012</t>
  </si>
  <si>
    <t xml:space="preserve">MEDIANTE RADICADO DE 2014-354688-7000 DE 2014-12-15 HORA 11:15.40AM LA ENTIDAD ENLACE GRUPO 11 SUBSANA LO SOLICITADO EN EL FOLIO 14 </t>
  </si>
  <si>
    <t>KAREN POMARES OSPINO</t>
  </si>
  <si>
    <t xml:space="preserve">FUNDACION ENLACE ONG
</t>
  </si>
  <si>
    <t>06/08/2012 HASTA 31/10/2014</t>
  </si>
  <si>
    <t>CORDINADORA MODALIDAD CDI</t>
  </si>
  <si>
    <t xml:space="preserve">MEDIANTE RADICADO DE 2014-354688-7000 DE 2014-12-15 HORA 11:15.40AM LA ENTIDAD ENLACE GRUPO 11 SUBSANA LO SOLICITADO EN LOS FOLIOS 132 A LA 143 </t>
  </si>
  <si>
    <t>COMPENSAMOS</t>
  </si>
  <si>
    <t>01/08/2011 HASTA 28/09/2011</t>
  </si>
  <si>
    <t>TRABAJADORA SOCIAL EN EL CENTRO DE CIRUGIA AMBULATORIA</t>
  </si>
  <si>
    <t>20/02/2012 HASTA 30/12/2012</t>
  </si>
  <si>
    <t>CENTRO DE RECUPOERACION NUTRICIONAL</t>
  </si>
  <si>
    <t>GRUPO INTEGRAL CTA</t>
  </si>
  <si>
    <t>01/03/2010 HASTA 30/07/2011</t>
  </si>
  <si>
    <t>BIENESTAR IPS PROGRAMA FAMISANAR</t>
  </si>
  <si>
    <t>MILENA MARIA QUINTANA PAREDES</t>
  </si>
  <si>
    <t>UNIVESRSIDAD INCCA DE COLOMBIA</t>
  </si>
  <si>
    <t xml:space="preserve">CAMARA DE COMERCIO DE CARTAGENA
ALCALDIA MAYOR DE CARTAGENA
CORPORACION UNIVERSITARIA REGIONAL DEL CARIBE 
ARQUIDIOCISIS DE CARTAGENA COLEGIO NUESTRA SEÑORA DE LA CONSOLADA
INGEAMBIENTE DEL CARIBE
</t>
  </si>
  <si>
    <t>10/09/2012 AL 31/12/2012
14/04/2008 AL 22/07/2010
PRIMER SEMESTRE 2007 
01/02/2001 AL 30/07/2003</t>
  </si>
  <si>
    <t>MILENA MARGARITA MORATO ROMERO</t>
  </si>
  <si>
    <t xml:space="preserve">COSALUD
FUERZAS MILITARES DE COLOMBIA ARMADA NACIONALSINDICATO DE TRABAJADORES TECNICOS PROFESIONALES Y ESPECIALISTAS DE LA SALUD </t>
  </si>
  <si>
    <t>03/05/2010 AL 06/03/2013
09/03/2009 AL 31/12/2009
06/04/2013 AL21/07/2014</t>
  </si>
  <si>
    <t>LORENA MARIA MORALES DIAZ</t>
  </si>
  <si>
    <t>FUNDACION HACIA EL BUUEN MAÑANA</t>
  </si>
  <si>
    <t>01/10/2013 AL 01/10/2014</t>
  </si>
  <si>
    <t>ELVIA ROSA PEREZ RIVERA</t>
  </si>
  <si>
    <t xml:space="preserve">FUNDACION TALLER DE LETRAS
ICBF
INMAN LTDA
ALUMINIO REINOLDS SANTODOMINFO LIMITADA
DINAR INGENIERIA ARQUITECTURA LIMITADA </t>
  </si>
  <si>
    <t>MES DE JUNIO HASTA DICIEMBRE 2013
21/05/1997 AL 26/02/1999
08/10/2001 AL 28/02/2002</t>
  </si>
  <si>
    <t>LA PROFESIONAL SE PRESENTO EN DOS PROPUESTAS PARA EL DEPARTAMENTO DE SUCRE PARA FUNDACION ENLACE ONG Y FUNDACION TODO POR COLOMBIA FUTUCOL AMBAS COMO HABILITANTE  SE TENDRA EN CUENTA  LA PROPUESTA  POR ORDEN DE RADICADA, Y QUEDA ASIGNADA PARA LA PROPUESTA N° 37  FUNDACION ENLACE ONG LA CUAL FUE RADICADA  EL 03 DE DICIEMBRE   DE 2014 A LAS 15:18:35 PM Y FUNDACION TODO POR COLOMBIA FUTUCOL LA RADICO EL 03 DE DICIEMBRE DE 2014 A LAS 16:21:00 PM</t>
  </si>
  <si>
    <t>KARINA ESTHER CORRALES MERCADO</t>
  </si>
  <si>
    <t>EMPRESA COOPERATIVA DE ADMINISTRACION PUBLICA ECAP</t>
  </si>
  <si>
    <t>01/07/2011 AL 01/07/2012</t>
  </si>
  <si>
    <t>PSICOLOGA DE PROGRAMAS SOCIALES</t>
  </si>
  <si>
    <t>MEDIANTE RADICADO DE 2014-354688-7000 DE 2014-12-15 HORA 11:15.40AM LA ENTIDAD ENLACE GRUPO 11 LA PROFESIONAL NO CUMPLE  CON LA EXPERIENCIA MINIMA REQUERIDA. SUBSANAR  LAS CERTIFICACIONES  O CAMBIAR HOJA DE VIDA</t>
  </si>
  <si>
    <t>04/01/2012 HASTA 29/02/2012</t>
  </si>
  <si>
    <t>ORIENTADORA EMPLEABILIDAD CARTAGENA</t>
  </si>
  <si>
    <t>03/10/2011 HASTA 31/12/2011</t>
  </si>
  <si>
    <t>EMSISO LTDA</t>
  </si>
  <si>
    <t>CUATRO MESES</t>
  </si>
  <si>
    <t xml:space="preserve">NO  </t>
  </si>
  <si>
    <t>EDIGNA  ISABEL GUZMAN BARRIOS</t>
  </si>
  <si>
    <t>LA UNIVERSIDAD  DE CARTAGENA</t>
  </si>
  <si>
    <t>21/01/2014 HASTA NOVIEMBRE DE 2014</t>
  </si>
  <si>
    <t>TRABAJADORA SOCIAL EN LA ESTRATEGIA DEL TRABAJO INFANTIL</t>
  </si>
  <si>
    <t>MEDIANTE RADICADO DE 2014-354688-7000 DE 2014-12-15 HORA 11:15.40AM LA ENTIDAD ENLACE GRUPO 11 LA ENTIDAD FUNDACION ENLACE SUBSANA LO SOLICITADO FOLIO 53 A LA 77</t>
  </si>
  <si>
    <t>ASOCIACION PARA ÑLA REDUCCION DE LOS MENORES  DE DEPARTAMENTO DE BOLIVAR</t>
  </si>
  <si>
    <t>16/06/2008 HASTA 31/12/2009 Y 01/02/2010 HASTA 30/04/2012</t>
  </si>
  <si>
    <t>CONSORCIO CIENAGA DE LA VIRGEN 2005</t>
  </si>
  <si>
    <t>07/03/2006 HASTA 30/08/02006</t>
  </si>
  <si>
    <t>PROCESO COMUNITARIO</t>
  </si>
  <si>
    <t>CONSORCIO CCMV</t>
  </si>
  <si>
    <t>NO ES CLARO EL TIEMPO LABORADO</t>
  </si>
  <si>
    <t>ROSA  CASSIANI GOMEZ</t>
  </si>
  <si>
    <t>21/08/02009</t>
  </si>
  <si>
    <t>SENA</t>
  </si>
  <si>
    <t>4 MESES Y 27 DIAS</t>
  </si>
  <si>
    <t>FORMACION TITULADA EN EL AREA DE PRIMERA INFANCIA</t>
  </si>
  <si>
    <t>MEDIANTE RADICADO DE 2014-354688-7000 DE 2014-12-15 HORA 11:15.40AM LA ENTIDAD ENLACE GRUPO 11 LA ENTIDAD FUNDACION ENLACE SUBSANA LO SOLICITADO FOLIO 78 AL 97</t>
  </si>
  <si>
    <t>CONSTRUAIRE CARIBE</t>
  </si>
  <si>
    <t>05/01/2009 AL 24/12/2010</t>
  </si>
  <si>
    <t>PSICOLOGA EN EL AREA DE GESTION HUMANA</t>
  </si>
  <si>
    <t>FUNDACION HOSANNA</t>
  </si>
  <si>
    <t>01/2011 AL 12/2011</t>
  </si>
  <si>
    <t>LABORES COMUNITARIAS</t>
  </si>
  <si>
    <t>AMPARO CASTAÑO ROMERO</t>
  </si>
  <si>
    <t>UNIVERSIDAD DEL QUINDIO</t>
  </si>
  <si>
    <t>LA PRROFESIONAL DEBE ALLEGAR LA CERTIFICACION DE LAS FUNCIONES Y TIEMPO LABORADO  DE ACUERDO A LA COMUNICACIÓN DEL FOLIO 111</t>
  </si>
  <si>
    <t xml:space="preserve">CLINICA OFTAMOLOGICA DE CARTAGENA </t>
  </si>
  <si>
    <t>01/07/01994 AL 15/07/1997</t>
  </si>
  <si>
    <t>NO CUMPLE POR QUE FUE ANTES DE OBTENER SU TITULO PROFESIONAL</t>
  </si>
  <si>
    <t>ASOCIACION DE TRABAJADORES DE BOLIVAR</t>
  </si>
  <si>
    <t xml:space="preserve">CONCERTACION MIXTA OFICIAL JHON F KENEDDY </t>
  </si>
  <si>
    <t>NO CUMPLE POR QUE NO PRESENTA EL PERIODO LABORADO</t>
  </si>
  <si>
    <t>JESSICA  DEL CARMEN ARDILA ARRIETA</t>
  </si>
  <si>
    <t>PSICOLOGA EN MODALIAD CDI</t>
  </si>
  <si>
    <t>MEDIANTE RADICADO DE 2014-354688-7000 DE 2014-12-15 HORA 11:15.40AM LA ENTIDAD ENLACE GRUPO 11 LA ENTIDAD FUNDACION ENLACE ENCIA CAMBIO DE HOJA DE VIDA PERO LA PROFESIONAL NO ADJUNTA EL DIPLOMA DE GRADO NI ACTA DE GRADO</t>
  </si>
  <si>
    <t>COLEGIO SAN PEDRO CLAVER</t>
  </si>
  <si>
    <t>18/07/2011 AL 04/11/2011</t>
  </si>
  <si>
    <t>PRACTICAS PROFESIONAL EN EL AREA DE PSICOLOGIA</t>
  </si>
  <si>
    <t>CORPORACION EDUCATIVO COLEGIO EL MUNDO DE LOS VALLES</t>
  </si>
  <si>
    <t>1/26</t>
  </si>
  <si>
    <t>LIZ NELLY NAVARRO JIMENEZ</t>
  </si>
  <si>
    <t>02/09/2013 AL 31/10/2014</t>
  </si>
  <si>
    <t>NO SE TIENE ENCUENTA  TODA VEZ QUE LA CERTIFICACION NO MENCIONA EL NUMERO DE CUPOS ATENDIDOS.                                                                NO ES TENIDO EN ECUENTA LO ALLEGADO MEDIANTE RADICADO MEDIANTE RADICADO DE 2014-354688-7000 DE 2014-12-15 HORA 11:15.40AM NO ES SUBSNALBLE</t>
  </si>
  <si>
    <t>YEN EVANGELINA LARA BENITEZ</t>
  </si>
  <si>
    <t xml:space="preserve">CENTRO DE SALUD SAN JUAN DE BETULIA  FUNDACION HACIA EL BUEN MAÑANA               FUNDACION SUCRE SONRIE                              AMUDESCOR                   POLICIA NAIONAL DE COLOMBIA                       AMISALUD                        ALCALDIA MUNICIPAL COROZAL                         ALCALDIA MUNICIPAL SAMPUES                       </t>
  </si>
  <si>
    <t>01/07/1997 AL 01/04/1998  10/01/2006 AL 24/11/2006</t>
  </si>
  <si>
    <t xml:space="preserve"> NO ES SUBSANABLE LA PROFESIONAL SE PRESENTO EN DOS PROPUESTAS PARA  PARA EL DEPARTAMENTO DE SUCRE LA FUNDACION ENLACE ONG COMO ADICIONAL Y  EN LA UNION TEMPORAL CONSTRUPAZ COMO HABILANTE, SE TENDRA EN CUENTA LA PROPUESTAS QUE APLICA COMO HABILITANTE Y POR ORDEN DE RADICADO, Y QUEDA ASIGNADA PARA LA PROPUESTA N° 34  A LA UNION TEMPORAL CONSTRUPAZ  LA CUAL FUE RADICADA  EL 03 DE DICIEMBRE  A LAS 14:41:30 PM Y LA FUNDACION ENLACE ONG LA RADICO EL DIA 03 DE DICIEMBRE DE 2014 A LAS 15:18:35 PM                                                    </t>
  </si>
  <si>
    <t>FRANK ESTEBAN CASTILLO DIAZ</t>
  </si>
  <si>
    <t xml:space="preserve">FUNDACION ENLACE ONG                                   PROSERVICIOS              COMFENALCO                ELYON YIREH                  FUNDACION COLOMBIANOS SOLIDARIOS                    </t>
  </si>
  <si>
    <t>02/09/2012 AL 31/12/2014  16/10/2008 AL 12/12/208, 07/05/2009 AL 26/09/2009, 13/04/2010 AL 15/12/2010</t>
  </si>
  <si>
    <t>MEYLER PUELLO BLANCO</t>
  </si>
  <si>
    <t>LICENCIADO EN EDUCACION PREESCOLAR Y BASICA PRIMARIA</t>
  </si>
  <si>
    <t>INSTITUTO DE ADMINISTRACION Y FINANAZAS DE CARTAGENA</t>
  </si>
  <si>
    <t xml:space="preserve">PROSERVICIOS               SECRETARIA DE EDUCACION Y CULTURA DE BOLIVAR INSTITUCION EDUCATIVA LEON XIII   INSTITUCION EDUCATIVA TECNICA INDUSTRIAL DON BOSCO                              </t>
  </si>
  <si>
    <t>06/10/2008 AL 12/12/2008  09/07/2004 AL 15/01/2007 17/01/2007 AL 04/09/2008 26/07/2004 A DICIEMBRE DE 2006</t>
  </si>
  <si>
    <t>KATTYA ESTHER AMADOR GONZALEZ</t>
  </si>
  <si>
    <t>LICENCIADO EN EDUCACION PREESCOLAR Y PROMOCION DE LA FAMILIA</t>
  </si>
  <si>
    <t>UNIVERSIDAD DE SANTO TOMAS</t>
  </si>
  <si>
    <t>10/04/11992</t>
  </si>
  <si>
    <t xml:space="preserve">COMFENALCO                 PROSERVICIOS               GOBERNACION DE BOLIVAR                           COLEGIO SAN MARTIN DE PORRES                                      </t>
  </si>
  <si>
    <t>01/02/2002 AL 30/11/2002, AÑOS 1996,1997,1998,1999,2000 Y 2001.</t>
  </si>
  <si>
    <t>ROSA YANETH GUARDO JULIO</t>
  </si>
  <si>
    <t xml:space="preserve">AURA ESTELA CONTRERA DIAZ            ALMACEN AGROPECUARIO MI COSECHA                         HOTELES DECAMERON COLOMBIA S.A                </t>
  </si>
  <si>
    <t xml:space="preserve">01/04/2011 AL 31/05/2012   01/07/2012 AL 31/12/2012   12/05/2009 AL 11/11/2009   </t>
  </si>
  <si>
    <t>LOS FOLIOS EN SU TOTALIDAD  PARA LA SUBSANACION FUERON DEL 1 AL 143</t>
  </si>
  <si>
    <t>Experiencia Específica - habilitante PROPUESTA 40</t>
  </si>
  <si>
    <t>UNION TEMPORAL UNIDOS POR EL SAN JORGE</t>
  </si>
  <si>
    <t>JUNTA DE ACCION COMUNAL BARRIO SAN RAFAEL</t>
  </si>
  <si>
    <t>FUNDACION PARA EL DESARROLLO DEL SAN JORGE</t>
  </si>
  <si>
    <t>FUNDACION AMIGOS UNIDOS DEL CORAZON</t>
  </si>
  <si>
    <t>FUNDACION AMIGOS DEL CORAZON</t>
  </si>
  <si>
    <t>SE TOMA COMO PUNTO DE CORTE PARA LA EXPERIENCIA 30 DE SEPTIEMBRE DE 2014</t>
  </si>
  <si>
    <t>x</t>
  </si>
  <si>
    <t>1912</t>
  </si>
  <si>
    <t>CDI  INSTITUCIONAL SIN ARRIENDO</t>
  </si>
  <si>
    <t>BARRIO VERACRUZ  CORREGIMIENTO  BELEN</t>
  </si>
  <si>
    <t>BARRIO PUERTO LOPEZ</t>
  </si>
  <si>
    <t>CDI  INSTITUCIONAL CON ARRIENDO</t>
  </si>
  <si>
    <t>CORREGIMIENTO DE LAS FLORES Y CUENCA</t>
  </si>
  <si>
    <t>MEDIANTE RADICADO E-2014-358518-7000 FECHA 2014-12-16 HORA 14:26:36 PM  LA UNION TEMPORAL UNIDOS POR SAN JORGE GRUPO 20 SUBSANA LO SOLICITADO EN EL FOLIO 1 Y 3</t>
  </si>
  <si>
    <t>COORDINADOR DE LA MODALIDAD INSTITUCIONAL</t>
  </si>
  <si>
    <t>YESITH PATRICIA BLANCO PRASCA</t>
  </si>
  <si>
    <t>LICENCIADA EN EDUCACION INFANTIL CON ENFASIS EN CIENCIAS NATURALES Y EDUCACION AMBIENTAL</t>
  </si>
  <si>
    <t>INSTITUCION EDUCATIVA GIMNASIO DEL SAN JORDE LTDA</t>
  </si>
  <si>
    <t>27/04/2009 HASTA 14/08/2009</t>
  </si>
  <si>
    <t>CORDINADORA   DEL PROGRAMA DE MODALIDAD FAMILIAR PAIPI</t>
  </si>
  <si>
    <t>MEDIANTE RADICADO E-2014-358518-7000 FECHA 2014-12-16 HORA 14:26:36 PM  LA UNION TEMPORAL UNIDOS POR SAN JORGE GRUPO 20 SUBSANA LO SOLICITADO EN EL FOLIO 12 AL 18</t>
  </si>
  <si>
    <t>01/02/2010 HASTA 03/11/2010, 30/09/2011 HASTA 15/12/2011 Y 10/01/2012 HASTA 15/12/2012</t>
  </si>
  <si>
    <t>MONICA MARCELA HERNANDEZ ALVARES</t>
  </si>
  <si>
    <t>ASOCIACION DE PROFESIONALES EN PROGRAMAS DE PREVENCION Y PROMOCION  PARA LA SALUD LA EDUCACION LA FAMILIA Y LA COMUNIDAD</t>
  </si>
  <si>
    <t>22/01/20014 HASTA 31/07/2014</t>
  </si>
  <si>
    <t>UNION TEMPORAL GENERASCIONES 2013</t>
  </si>
  <si>
    <t>1/07 HASTA 09/12/2013</t>
  </si>
  <si>
    <t>COORDINADORA METODOLOGIA</t>
  </si>
  <si>
    <t>PROMOTORES DE LA SALUD</t>
  </si>
  <si>
    <t>05/12/2012 HASTA 31/03/2013</t>
  </si>
  <si>
    <t>FUNDACION UNIDOS DEL CORAZON</t>
  </si>
  <si>
    <t>1/03/2013 HASTA 31/10/2013</t>
  </si>
  <si>
    <t>INSTITUTO DE CANCEROLOGIA DE SUCRE</t>
  </si>
  <si>
    <t>1/01/2011 HASTA 28/02/2013</t>
  </si>
  <si>
    <t>SOCIEDAD DE REHABILITACION</t>
  </si>
  <si>
    <t>08/2009 HASTA 01/2011</t>
  </si>
  <si>
    <t>1/268</t>
  </si>
  <si>
    <t>YUNIS MARINA VASQUEZ MEJIA</t>
  </si>
  <si>
    <t>1/07/2014 HASTA 30/09/2014</t>
  </si>
  <si>
    <t xml:space="preserve">COMPLE </t>
  </si>
  <si>
    <t>15/01/2014 HASTA 31/07/2014</t>
  </si>
  <si>
    <t>22/08/2013HASTA 31/12/2013</t>
  </si>
  <si>
    <t>INSTITUCION EDUCATIVA GIMNASIO DEL SANJORGE</t>
  </si>
  <si>
    <t>1/02/2000 HASTA 30/11/2012</t>
  </si>
  <si>
    <t>05/02/2007 HASTA 15/12/2007</t>
  </si>
  <si>
    <t>COORDINADORA ACADEMICA</t>
  </si>
  <si>
    <t>29/02/2007 HASTA 6/12/2007</t>
  </si>
  <si>
    <t xml:space="preserve">4/06/1990 HASTA 30/12/1990 3/02/1993 HASTA 30/11/1993 10%02/1994 HASTA 30/11/1994 1/02/1995 HASTA 30/11/1995 </t>
  </si>
  <si>
    <t>EQUIPO SICOSOCIAL INSTITUCIONAL</t>
  </si>
  <si>
    <t>ANGELICA MARIA FONSECA BOTELO</t>
  </si>
  <si>
    <t>01/08/2014 HASTA 30/09/2014</t>
  </si>
  <si>
    <t>22/08/2013 HASTA 31/12/2013</t>
  </si>
  <si>
    <t>27/08/2012 HASTA 15/02/2013</t>
  </si>
  <si>
    <t>CENTRO DE ESTUDIOS DE COMPUTACION</t>
  </si>
  <si>
    <t>2008 HASTA 2009.2011 HASTA 2012</t>
  </si>
  <si>
    <t>1/03/2010  HASTA 3/11/2010</t>
  </si>
  <si>
    <t>COORDINADORA DEL ENTORNO INSTITUCIONAL</t>
  </si>
  <si>
    <t>ASOCIACION NACIONAL PARA EL DESARROLLO SOCIAL ANDES</t>
  </si>
  <si>
    <t>1/08/2009 HASTA 18/05/2010</t>
  </si>
  <si>
    <t>DINAMIIZADORA SOCIAL</t>
  </si>
  <si>
    <t>8/10 HASTA 12/12/2008</t>
  </si>
  <si>
    <t>30/04 HASTA 09/08/2012</t>
  </si>
  <si>
    <t>27/04 HASTA 31/07/2009</t>
  </si>
  <si>
    <t>EQUIPO SICOSOCIAL</t>
  </si>
  <si>
    <t>SANDRA MARIA  ALVAREZ BOHORQUEZ</t>
  </si>
  <si>
    <t>INSTITUCION LICEO DEL CARIBE</t>
  </si>
  <si>
    <t>2012 HASTA 2013</t>
  </si>
  <si>
    <t>CAJA DE COMPENSACION FAMILIAR DE SUCRE</t>
  </si>
  <si>
    <t>13/03/2014 HASTA 31/07/2014</t>
  </si>
  <si>
    <t>MARGIELENA TUIRAN FARK</t>
  </si>
  <si>
    <t>COLEGIO MARIA AUXILIADORA SAN MARCOS</t>
  </si>
  <si>
    <t xml:space="preserve">16/08 HASTA 30/11/2010  1/03 AL 30/11/2011 </t>
  </si>
  <si>
    <t>ALCALDIA DE SAN MARCOS</t>
  </si>
  <si>
    <t>10/04/2012HASTA 07/2012</t>
  </si>
  <si>
    <t>APOYO A LA GESTION PARA LA ATENCION A LA POBLACION VICTIMA</t>
  </si>
  <si>
    <t>CORPORACION EDUCATIVA TECNOMETROPOLIS</t>
  </si>
  <si>
    <t>25/03/2008 HASTA 24/08/2008</t>
  </si>
  <si>
    <t>PROFESIONAL DE APOYO EN EL PROGRAMA DE EDUCACION DERECHOS SIN LIMITES</t>
  </si>
  <si>
    <t>23/08/2013  HASTA 31/10/2013</t>
  </si>
  <si>
    <t>1/08/2014 HASTA 30/09/2014</t>
  </si>
  <si>
    <t>1/68</t>
  </si>
  <si>
    <t>ANADELA LICONA PUENTES</t>
  </si>
  <si>
    <t>ASOCIACION  DEPARTAMENTAL  DE MUJERES DE SUCRE  ASOMUJERES</t>
  </si>
  <si>
    <t>DEL MES DE FEBRERO  A JULIO 2014</t>
  </si>
  <si>
    <t>PSICOLOGA  EN LOS PROGRAMAS FAMI</t>
  </si>
  <si>
    <t>MEDIANTE RADICADO E-2014-358518-7000 FECHA 2014-12-16 HORA 14:26:36 PM  LA UNION TEMPORAL UNIDOS POR SAN JORGE GRUPO 20 SUBSANA LO SOLICITADO EN EL FOLIO 20.</t>
  </si>
  <si>
    <t>05/09 HASTA 7/11/2013</t>
  </si>
  <si>
    <t>PRACTICANTE DE SICOLOGIA</t>
  </si>
  <si>
    <t>23/02 HASTA 25/05/2012</t>
  </si>
  <si>
    <t>LINA MARCELA SEVERICHE CABALLERO</t>
  </si>
  <si>
    <t>10/07/2012 HASTA EL 12/06/2014</t>
  </si>
  <si>
    <t>LA PROFESIONAL  SE PRESENTO PARA  DOS DEPARTAMENTOS SUCRE Y BOLIVAR PARA SUCRE UNION TEMPORAL UNIDOS POR EL SAN JORGE Y PARA BOLIVAR  UNION TEMPORAL FAMILIAS DE HOY Y DEL MAÑANA SE TENDRA EN CUENTA  POR ORDEN DE RADICADO   ASIGNANDOSE A LAUNION TEMPORAL UNIDOS POR EL SAN JORGE  DEL 03 DE DICIEMBRE DE 2014 A LAS 15:31:57 Y LA   UNION TEMPORAL FAMILIAS DE HOY Y DEL MAÑANA RADICO EL 03 DE DICEIMBRE A LAS  4:02:00PM</t>
  </si>
  <si>
    <t>APOYO SICOSOCIAL AL PROGRAMA DE ATENCION INTEGRAL A LA PRIMERA INFANCIA</t>
  </si>
  <si>
    <t>JUNTA DE ACCION COMUNAL  BARRIO SAN ARAFAEL</t>
  </si>
  <si>
    <t>SE TOMA COMO PUNTO DE CORTE PARA LA EXPERIENCIA  30/09/2014</t>
  </si>
  <si>
    <t>CEDULA</t>
  </si>
  <si>
    <t>COORDINADORA GENERAL</t>
  </si>
  <si>
    <t>CAROLINA MARIA RUIZ NOVOA</t>
  </si>
  <si>
    <t>UNIVERSIDAD NACIONAL A DISTANCIA</t>
  </si>
  <si>
    <t>CENTRO DE ATENCION INTEGRAL BUEN SAMARITANO</t>
  </si>
  <si>
    <t>10/01/1997 HASTA 27/01/2004</t>
  </si>
  <si>
    <t>DIRECTORA GENERAL DE CDI</t>
  </si>
  <si>
    <t xml:space="preserve"> NO CUMPLE CON EL PERFIL PROFESIONAL PARA EL CARGO MINIMO 2 AÑOS EN EXPERIENCIA EN INFANCIA O FAMILIA LA EXPERIENCIA CUENTA APARTIR DE LA FECHA DE OBTENCION DE TITULO DE GRADO </t>
  </si>
  <si>
    <t>APOYO  SICOSOCIAL</t>
  </si>
  <si>
    <t>YESENIA MARGARITA CEBALLO GOMEZ</t>
  </si>
  <si>
    <t>LICENCIADA   EN EDUCACION</t>
  </si>
  <si>
    <t>COLEGIO MAYOR DE BOLIVAR</t>
  </si>
  <si>
    <t>5/02/1996 HASTA 30/11/2000</t>
  </si>
  <si>
    <t xml:space="preserve"> NO CUMPLE CON EL PERFIL PROFESIONAL PARA EL CARGO MINIMO 2 AÑOS EN EXPERIENCIA EN INFANCIA O FAMILIA LA EXPERIENCIA CUENTA APARTIR DE LA FECHA DE OCTENCION DE TITULO DE GRADO </t>
  </si>
  <si>
    <t>INSTITUCION EDUCATIVA SIMON ARAUJO</t>
  </si>
  <si>
    <t>1/02/2001 HASTA 26/03/2005</t>
  </si>
  <si>
    <t>INSTITUCION EDUCATIVA FUTURO SINCELEJANO</t>
  </si>
  <si>
    <t>02/05/2005 HASTA 30/11/2006</t>
  </si>
  <si>
    <t>INSTITUCION EDUCATIVA PEDAGOGICO DEL CAUCA</t>
  </si>
  <si>
    <t>1/02/2008 HASTA 20/10/2012</t>
  </si>
  <si>
    <t>AREA FINANCIERA</t>
  </si>
  <si>
    <t>REINALDO DE JESUS PADILLA HERRERA</t>
  </si>
  <si>
    <t>COOPERATIVA DE LOTEROS DE SUCRE</t>
  </si>
  <si>
    <t>1/08/1998 HASTA 30/04/2000</t>
  </si>
  <si>
    <t>JEFE DE LA SECCION DE RIFAS</t>
  </si>
  <si>
    <t>ALMACEN ELECTRO JAPON</t>
  </si>
  <si>
    <t>1/09/2005 HASTA 30/11/2006</t>
  </si>
  <si>
    <t>LIDER DE CARTERA</t>
  </si>
  <si>
    <t>SERVIGENERALES</t>
  </si>
  <si>
    <t>1/09/2007 HASTA 28/04/2013</t>
  </si>
  <si>
    <t>CONTADOR DE AGENCIA</t>
  </si>
  <si>
    <t>LOS FOLIOS EN SU TOTALIDAD  PARA LA SUBSANACION FUERON DEL 1 AL 20</t>
  </si>
  <si>
    <t>Experiencia Específica - habilitante PROPUESTA 20</t>
  </si>
  <si>
    <t>FUNDACION VENGAN A MI Y DESCANSEN FUNVEAMYDES</t>
  </si>
  <si>
    <t>REVISAR VALOR TOTAL DE CONTRATO DE ESTE FOLIO, PORQUE NO SE REFLEJA LOS CONCEPTOS DEL VALOR DE LAS ADICIONES</t>
  </si>
  <si>
    <t>LA PALMA Y VILLA PAZ, LAS PALMAS Y CHOCHO, BARRIO BOLIVAR Y BARRIO EL POBLADO,</t>
  </si>
  <si>
    <t>MEDIANTE RADICADO N° E-2014-358078-7000 FECHA 2014-12-16  HORA 11:44:35 AM LA ENTIDAD FUNVEAMIDES GRUPO 27 ADJUNTO EL  FORMATO 11 MAL DILIGENCIADO EN LA SEGUNDA COLUMNA DE MODALIDAD FAMILIAR, PUESTO QUE RELACIONARON FAMILIAR CON ARRIENDO Y ES CDI EN MEDIO FAMILIAR. Y  NO ALLEGO LA CARTA DE COMPROMISO PARA DISPONER DEL ESPACIO EN ESTA MODALIDAD</t>
  </si>
  <si>
    <t>CORREGIMIENTO DE CHOCHO</t>
  </si>
  <si>
    <t>LEIDYS JUDITH OTERO BENITEZ</t>
  </si>
  <si>
    <t>ALMACEN Y SUPERMERCADO EL REMATE</t>
  </si>
  <si>
    <t>14/05/2002 - 03/08/2005</t>
  </si>
  <si>
    <t>FOLIOS 159 - 174</t>
  </si>
  <si>
    <t>EFECTIVA SOLUCIONES Y ALTERNATIVAS COMERCIALES</t>
  </si>
  <si>
    <t xml:space="preserve">16/09/2013 HASTA LA FECHA </t>
  </si>
  <si>
    <t>DENIS DIRENS GAIBAO HERAZO</t>
  </si>
  <si>
    <t>FOLIOS 176 - 179</t>
  </si>
  <si>
    <t xml:space="preserve">JULIO/2009 - DICIBRE/2010 </t>
  </si>
  <si>
    <t>1/210</t>
  </si>
  <si>
    <t>MARGARITA LOPEZ ESCUDERO</t>
  </si>
  <si>
    <t>06/09/1985 03/08/1987</t>
  </si>
  <si>
    <t>SE VALIDA LA EXPERIENCIA COMO COORDINADORA DEL PROGRAMA MADRES COMUNITARIAS CON LA FUNDACION A PARTIR DEL MES DE JULIO DEL 2013, POR EL TRASLAPO OBSERVADO EN DICHAS CERTIFICACIONES.
FOLIOS 617 - 639</t>
  </si>
  <si>
    <t>FONDO DE APOYOI DE EMPRESA ASOCIATIVA</t>
  </si>
  <si>
    <t xml:space="preserve">01/11/1987 - 01/11/1988 </t>
  </si>
  <si>
    <t>ADMINISTRACION DE IMPUESTOS NACIONALES</t>
  </si>
  <si>
    <t xml:space="preserve">01/12/1988 - 31/12/1988 </t>
  </si>
  <si>
    <t xml:space="preserve">OLIMPICA ORGANIZACIÓN RADIAL </t>
  </si>
  <si>
    <t xml:space="preserve">01/08/1989 - 21/02/1991 </t>
  </si>
  <si>
    <t>CONTRALORIA GENERAL DE LA REPUBLICA</t>
  </si>
  <si>
    <t xml:space="preserve">25/02/1991 - 31/08/1992 </t>
  </si>
  <si>
    <t xml:space="preserve">16/09/1992 - 14/06/2013 </t>
  </si>
  <si>
    <t>JULIO 2013 - HASTA LA FECHA</t>
  </si>
  <si>
    <t>PROFESIONAL DE APOYO PSICOSOCIAL CDI EN MEDIO FAMILIAR</t>
  </si>
  <si>
    <t>MARCOS YAIR MERLANO URIELES</t>
  </si>
  <si>
    <t>LICENCIATURA ECLESIASTICA EN PSICOLOGIA Y CONSEJERIA FAMILIAR</t>
  </si>
  <si>
    <t>SIMINARIO MAYOR  DE ESTUDIOS TEOLOGICOS Y MINISTERIALES</t>
  </si>
  <si>
    <t>ALCALDIA MUNICIPAL DE SINCELEJO</t>
  </si>
  <si>
    <t>PRESTACIONES  DE SERVICIO</t>
  </si>
  <si>
    <t xml:space="preserve">MEDIANTE RADICADO N° E-2014-358078-7000 FECHA 2014-12-16  HORA 11:44:35 AM LA ENTIDAD FUNVEAMIDES GRUPO 27 ADJUNTO HOJA DE VIDA QUE NO CUMPLE  CON EL PERFIL ESTABLCIDO EN LOS PLIEGOS DE CONDICIONES PARA OCUPAR EL CARGO DE APOYO PSICOSOCIAL PAG 79 DE LOS PLIEGOS. ADEMAS NO SE ESPECIFICA FUNCIONES  Y TIEMPO DE SERVICIO. </t>
  </si>
  <si>
    <t>CENTRO DE BIENESTAR FAMILIAR DE ADULTO MAYOR</t>
  </si>
  <si>
    <t>03/05/2011 HASTA30/11/2011</t>
  </si>
  <si>
    <t>PSICOLOGO DEL ADULTO MAYOR</t>
  </si>
  <si>
    <t>AÑO 2011</t>
  </si>
  <si>
    <t>PSICOLOGO PARA EL PROGRAMA DE MADRES COMUNITARIAS</t>
  </si>
  <si>
    <t>MUNICIPIO DE SINCELEJO</t>
  </si>
  <si>
    <t>21015/09/2009
09202/02/2010
04204/02/2011
SA034MC17/01/2013
05530/09/2008
08216/03/2009</t>
  </si>
  <si>
    <t>111 - 146</t>
  </si>
  <si>
    <t>EL OBJETO DEL CONTRATO NO CUMPLE LOS REQUISITOS ADICIONALES PARA LA EXPERIENCIA.</t>
  </si>
  <si>
    <t>NO PRESENTARON TALENTO HUMANO ADICIONAL</t>
  </si>
  <si>
    <t>LOS FOLIOS EN SU TOTALIDAD  PARA LA SUBSANACION FUERON DEL 1 AL 53</t>
  </si>
  <si>
    <t>Experiencia Específica - habilitante PROPUESTA 21</t>
  </si>
  <si>
    <t>ASOCIACION DE MUJERES GESTORAS GESTORAS COMUNITARIAS DE LOS MONTES DE MARIA</t>
  </si>
  <si>
    <t>ASOCIACION DE MUJERES GESTORAS COMUNITARIAS DE LOS MONTES DE MARIA</t>
  </si>
  <si>
    <t>ATENCION A LA PRIMERA INFANCIA EN EL MARCO DE LA ESTRATEGIA DE CERO A SIEMPRE</t>
  </si>
  <si>
    <t>DESARROLLAR ACCIONES ATRAVES DE LA MODALIDAD DE CENTRO DE RECUPERACION NUTRICIONAL QUE CONTRIBUYA AL MEJORAMIENTO Y/O RECUPERACION DE LOS NIÑOS Y NIÑAS CON DESNUTRICION</t>
  </si>
  <si>
    <t>ALCALDIA</t>
  </si>
  <si>
    <t>MSO-CD-001-'003-2012</t>
  </si>
  <si>
    <t>FORTALECIMIENTO Y AMPLIACION DE COBERTURA DEL PROYECTO CASAS AMIGAS</t>
  </si>
  <si>
    <t>IMPULSAR EL DESARROLLO SOCIAL Y HUMANO DE LA POBLACION DE PRIMERA INFANCIA A TRAVES DE LA IMPLEMENTACION DE CASAS AMIGAS</t>
  </si>
  <si>
    <t>1900</t>
  </si>
  <si>
    <t>COORDINADOR DE LA MODALIDAD</t>
  </si>
  <si>
    <t>YURIS CAROLINA ALMARIO TEHERAN</t>
  </si>
  <si>
    <t>LA UNIVERSIDAD DE CALDAS</t>
  </si>
  <si>
    <t>CORPORACION MANOS AMIGAS PARA EL DESARROLLO COMUNITARIO</t>
  </si>
  <si>
    <t>2011 AL 2013</t>
  </si>
  <si>
    <t>CORDINADORA OPERTICA DEL PROTECTO ATENCION INTEGRAL A LA PRIMERA INFANCIA</t>
  </si>
  <si>
    <t>MEDIANTE  RADICADO E-2014-360056-7000 FECHA 2014-12-17 HORA 09:52:27AM LA ENTIDAD MUGESCO DEL GRUPO 16, ANEXAN LOS FOLIOS DEL 64 AL 85 SUBSANA EL PROFESIONAL</t>
  </si>
  <si>
    <t>NUTRIR</t>
  </si>
  <si>
    <t>15/02/2009 HASTA 14/08/2010</t>
  </si>
  <si>
    <t>MAYDELIN LLERERA AREVALO</t>
  </si>
  <si>
    <t>02/2010 A 11/2012</t>
  </si>
  <si>
    <t xml:space="preserve"> CORDINADORA DE LA MODALIDAD DESAYUNO INFANTILES</t>
  </si>
  <si>
    <t>MEDIANTE  RADICADO E-2014-360056-7000 FECHA 2014-12-17 HORA 09:52:27AM LA ENTIDAD MUGESCO DEL GRUPO 16, ANEXAN LOS FOLIOS DEL 54 AL 63 DONDE  NO SE EVIDENCIA  DIPLOMA, ACTA DE GRADO Y NO CUENTA CON LA EXPERIENCIA OBJETO DE LA CONVOCATORIA. NO CUMPLE</t>
  </si>
  <si>
    <t>CINDY PAOLA RUIZ BLANCO</t>
  </si>
  <si>
    <t>ESTUDIANTE DECIMO SEMESTRE DE SICOLOGIA</t>
  </si>
  <si>
    <t>01/07/2010 HASTA 31/12/2010</t>
  </si>
  <si>
    <t>EDUCADOR FAMILIAR  EN LOS PROCESOS DE FORMACION</t>
  </si>
  <si>
    <t>1/11/2009 HASTA 29/10/2010</t>
  </si>
  <si>
    <t>1/10/2012 HASTA 30/11/2012</t>
  </si>
  <si>
    <t>TUTORA DE CIRCULOS DE APRENDIZAJE</t>
  </si>
  <si>
    <t>EMELDA MUÑOZ MENDOZA</t>
  </si>
  <si>
    <t>ASOCIACION MUJERES GESTORAS COMUNITARIAS DE LOS MONTES DE MARIA</t>
  </si>
  <si>
    <t>10/02/2014 HASTA 30/09/2014</t>
  </si>
  <si>
    <t xml:space="preserve">TRABAJADORA SOCIAL EN LA EJECUCION DEL PROGRAMA CENTRO DE RECUPERACION NUTRICIONAL </t>
  </si>
  <si>
    <t>MEDIANTE  RADICADO E-2014-360056-7000 FECHA 2014-12-17 HORA 09:52:27AM LA ENTIDAD MUGESCO DEL GRUPO 16, ANEXAN LOS FOLIOS 89 ANEXA FORMATO 08</t>
  </si>
  <si>
    <t>ALCALDIA MUNICIPAL DE SAN ONOFRE</t>
  </si>
  <si>
    <t>11/10/2012 HASTA 01/11/2013</t>
  </si>
  <si>
    <t>COORDINADORA DEL PROGRAMA COLOMBIA MAYOR</t>
  </si>
  <si>
    <t>MADELEYNE CAMPO FAJARDO</t>
  </si>
  <si>
    <t>23//07/2013 HASTA 30/09/2014</t>
  </si>
  <si>
    <t>MEDIANTE  RADICADO E-2014-360056-7000 FECHA 2014-12-17 HORA 09:52:27AM LA ENTIDAD MUGESCO DEL GRUPO 16, ANEXAN LOS FOLIOS 87 ANEXA FORMATO 08</t>
  </si>
  <si>
    <t>GEYDI DANIELA JULIO JULIO</t>
  </si>
  <si>
    <t>ASOCIACION DE MUJERES EN PIE DE LUCHA</t>
  </si>
  <si>
    <t>1/09/2012 HASTA 30/08/2013</t>
  </si>
  <si>
    <t>ASESORA DE PROYECTOS Y SICOSOCIAL DE MUJERES DESPLAZADAS</t>
  </si>
  <si>
    <t>MEDIANTE  RADICADO E-2014-360056-7000 FECHA 2014-12-17 HORA 09:52:27AM LA ENTIDAD MUGESCO DEL GRUPO 16, ANEXAN LOS FOLIOS 86 ANEXA FORMATO 08</t>
  </si>
  <si>
    <t>YASMIN PALENCIA DORIA</t>
  </si>
  <si>
    <t>1/11/2012 HASTA01/11/2013</t>
  </si>
  <si>
    <t>TRABABADORA SOCIAL EN EL CENTRO DE RECUPERACION NUTRICIONAL</t>
  </si>
  <si>
    <t>NO SE REQUIERE ESTE PROFESIONAL TENIENDO EN CUENTA EL NUMERO DE CUPOS</t>
  </si>
  <si>
    <t>MEDIANTE  RADICADO E-2014-360056-7000 FECHA 2014-12-17 HORA 09:52:27AM LA ENTIDAD MUGESCO DEL GRUPO 16, SE LE INFORMA QUE ESTOS PROFESIONALES SUPERAN LA PROPORCION N/A</t>
  </si>
  <si>
    <t>MARIA ORTEGA PETRO</t>
  </si>
  <si>
    <t>01/08/2013 HASTA01/08</t>
  </si>
  <si>
    <t>SUBSANAR EN LA CARTA DE PRESENTACION EL GRUPO AL CUAL  SE PRESENTA</t>
  </si>
  <si>
    <t>MEDIANTE  RADICADO E-2014-360056-7000 FECHA 2014-12-17 HORA 09:52:27AM LA ENTIDAD MUGESCO DEL GRUPO 16, ANEXAN LOS FOLIOS 101. QUEDA SUBSANADA</t>
  </si>
  <si>
    <t>ALCALDIA DE SAN ONOFRE</t>
  </si>
  <si>
    <t>MSO-CD-IP-019 2013</t>
  </si>
  <si>
    <t xml:space="preserve">NO CUMPLE CON LOS OBJETIVOS DE ATENCION A LA PRIMERA INFANCIA Y O FAMILIA </t>
  </si>
  <si>
    <t>MEDIANTE  RADICADO E-2014-360056-7000 FECHA 2014-12-17 HORA 09:52:27AM LA ENTIDAD MUGESCO DEL GRUPO 16, ANEXAN LOS FOLIOS DEL 15 AL 49 DONDE SE EVIDENCIA  QUE NO SE CUMPLE CON EL OBJETO DE LA CONVOCATORIA, ADEMAS LA EXPERIENCIA ADICIONAL  NO ES SUBSANABLE</t>
  </si>
  <si>
    <t>MSO-CD-IP-009 2013</t>
  </si>
  <si>
    <t>NO ESPECIFICA</t>
  </si>
  <si>
    <t>MSO-CD-IP-001 2013</t>
  </si>
  <si>
    <t>MSO-CD-IP-002 2014</t>
  </si>
  <si>
    <t>COORDINADORA GENERAL DE PROYECTO MODALIDAD FAMILIAR</t>
  </si>
  <si>
    <t>LUCY BENITOREVOLLO BALSEIRO</t>
  </si>
  <si>
    <t>INSTRUMENTADORA QUIRURGICA ESPECIALISTA MAGISTRA EN EDUCACION</t>
  </si>
  <si>
    <t>UNIVERSIDAD LIBRE-UNIVERSIDAD DEL NORTE</t>
  </si>
  <si>
    <t>ILEGIBLE FECHA DE GRADUCACION PREGRADO.27/09/2008</t>
  </si>
  <si>
    <t>03/2011 HASTA 30/09/2014</t>
  </si>
  <si>
    <t>DIRECTORA DE PROYECTOS</t>
  </si>
  <si>
    <t>NOCUMPLE EL PERFIL PROFESIONAL EN CIENCIAS DE LAS EDUCACION CON EXPERIENCIA IGUAL O MAYOR A DOS AÑOS EN INFANCIA O FAMILIA</t>
  </si>
  <si>
    <t>MEDIANTE  RADICADO E-2014-360056-7000 FECHA 2014-12-17 HORA 09:52:27AM LA ENTIDAD MUGESCO DEL GRUPO 16, NO SUBSANABLE</t>
  </si>
  <si>
    <t>FABIAN BENITO REVOLLO VERBEL</t>
  </si>
  <si>
    <t>ADMINISTRADOR DE NEGOCIOS</t>
  </si>
  <si>
    <t>27//11/</t>
  </si>
  <si>
    <t>EMPRESAS PUBLICAS DE SAN ONOFRE</t>
  </si>
  <si>
    <t>1/09/1999 HASTA 29/02/2000</t>
  </si>
  <si>
    <t>SUBGERENTE COMERCIAL</t>
  </si>
  <si>
    <t xml:space="preserve">NO CUMPLE TODA VEZ QUE LA CARTA DE COMPROMISO EQUIPO MINIMO Y ADICIONAL FORMATO 8 LO POSTULAN PARA EL CARGO DE COORDINADOR GENERAL </t>
  </si>
  <si>
    <t>HILDA MARIA BERRIO JULIO</t>
  </si>
  <si>
    <t>LICENCIADO EN ETNOEDUCACION PARA LA BASICA EN ENFASIS EN CIENCIAS NATURALES Y EDUCACION AMBIENTAL</t>
  </si>
  <si>
    <t>23/07/2013 HASTA  30/09/2014</t>
  </si>
  <si>
    <t>COGESTORA SOCIAL EN PROGRAMA DE INTERVENCION COMUNITARIA PARA LA REDUCCION NUTRICIONAL AMBULATORIA</t>
  </si>
  <si>
    <t>LOS FOLIOS EN SU TOTALIDAD  PARA LA SUBSANACION FUERON DEL 1 AL 111</t>
  </si>
  <si>
    <t>1. CRITERIOS HABILITANTES PROPUESTA 34</t>
  </si>
  <si>
    <t>UNION TEMPORAL CONSTRUPAZ UTE</t>
  </si>
  <si>
    <t>FUNDACION JUAN XXIII</t>
  </si>
  <si>
    <t>CABILDO MENOR INDIGENA AREA URBANA</t>
  </si>
  <si>
    <t>AL LADO DE LA ALCALDIA</t>
  </si>
  <si>
    <t>FOLIOS 91</t>
  </si>
  <si>
    <t>HATO VIEJO, SABANETA, VILLA LOPEZ, ALBANIA, LOMA ALTA, SOCORRO.</t>
  </si>
  <si>
    <t>MEDIANTE RADICADO N° E -2014-360974-7000 FECHA 2014-12-17 HORA 14:41.20PM SUBSANA LO SOLICITADO</t>
  </si>
  <si>
    <t>C00RDINADOR CDI INSTITUCIONAL SIN ARRIENDO</t>
  </si>
  <si>
    <t>1/170</t>
  </si>
  <si>
    <t>LUZ MARINA ALVIS TOUS</t>
  </si>
  <si>
    <t xml:space="preserve">ADMINISTRADORA DE EMPRESAS </t>
  </si>
  <si>
    <t>CENTRO DE ATENCIÓN EN DIABETES  E HIPERTENCION</t>
  </si>
  <si>
    <t>10/09/2010
10/12/2012</t>
  </si>
  <si>
    <t>NO APLICA PORQUE LA EXPERIENCIA NO VA ACORDE CON EL PERFIL REQUERIDO Y NO ES CLARO EL PERIODO DE EXPERIENCIA EN LA CERTIFICACION DEL FOLIO 148, ADEMAS ACLARAR LOS TIEMPOS LABORADOS EN CADA AÑO RELACIONADO 151.
FOLIOS 138 - 154</t>
  </si>
  <si>
    <t>TEMPORALES UNO - A</t>
  </si>
  <si>
    <t>ACTIVOS SA</t>
  </si>
  <si>
    <t>05/06/2007
30/04/2008</t>
  </si>
  <si>
    <t>ALMAMATER</t>
  </si>
  <si>
    <t>02/05/2008
13/02/2009</t>
  </si>
  <si>
    <t>08/02/2005 AL 30/11/2005 Y 03/02/2004 AL 30/11/2004</t>
  </si>
  <si>
    <t>CORDINADORA  DEL NIVEL PRESCOLAR</t>
  </si>
  <si>
    <t>BBVA BANCO GANADERO</t>
  </si>
  <si>
    <t>01/11/1994
29/10/2002</t>
  </si>
  <si>
    <t>PROFESIONAL DE APOYO PSICOSOCIAL CDI INSTITUCIONAL SIN ARRIENDO</t>
  </si>
  <si>
    <t>ALCALDIA DE COROZAL - DESPACHO DEL ALCALDE - COORDINACION DE PROGRAMAS SOCIALES</t>
  </si>
  <si>
    <t>28/01/2011
13/02/2012</t>
  </si>
  <si>
    <t>LA PROFESIONAL SE PRESENTO EN DOS PROPUESTAS PARA  PARA EL DEPARTAMENTO DE SUCRE LA FUNDACION ENLACE ONG COMO ADICIONAL Y  EN LA UNION TEMPORAL CONSTRUPAZ COMO HABILANTE, SE TENDRA EN CUENTA LA PROPUESTAS QUE APLICA COMO HABILITANTE Y POR ORDEN DE RADICADO, Y QUEDA ASIGNADA PARA LA PROPUESTA N° 34  A LA UNION TEMPORAL CONSTRUPAZ  LA CUAL FUE RADICADA  EL 03 DE DICIEMBRE  A LAS 14:41:30 PM Y LA FUNDACION ENLACE ONG LA RADICO EL DIA 03 DE DICIEMBRE DE 2014 A LAS 15:18:35 PM                                                    FOLIOS 155 - 193</t>
  </si>
  <si>
    <t xml:space="preserve">FUNDACION HACIA EL BUEN MAÑANA </t>
  </si>
  <si>
    <t>10/01/2006 - 24/11/2006</t>
  </si>
  <si>
    <t>AMUDESCOR - CAPACITACIONES EN APOYO PSICOSOCIAL</t>
  </si>
  <si>
    <t>15/01/2007 - 30/11/2007</t>
  </si>
  <si>
    <t>FUNDACION SUCRE SONRIE</t>
  </si>
  <si>
    <t>01/01/2007 - 31/12/2007</t>
  </si>
  <si>
    <t>INPEC</t>
  </si>
  <si>
    <t>AÑO ELECTIVO 2003 AL 2005</t>
  </si>
  <si>
    <t>DASSSALUD</t>
  </si>
  <si>
    <t>3 MESES EN EL AÑO 2002</t>
  </si>
  <si>
    <t>HOSPITAL REGIONAL SEGUNDO NIVEL DE COROZAL - AUXILIAR DE ENFERMERIA</t>
  </si>
  <si>
    <t>MAYO A JUNIO 2002
DURANTE EL AÑO 2000</t>
  </si>
  <si>
    <t>IPS CLINICA DE COROZAL CIA LTDA</t>
  </si>
  <si>
    <t>20/02/2000
30/12/2002</t>
  </si>
  <si>
    <t>PAULINA GARCIA GOMEZ CASSERES</t>
  </si>
  <si>
    <t xml:space="preserve">COLINA CAMPESTRE  GARABATO SCHOOL - COORDINADORA DE PREESCOLAR </t>
  </si>
  <si>
    <t xml:space="preserve">FEBRERO A NOVIEMBRE 2008 - FEBRERO A NOVIEMBRE 2009 - FEBRERO A MAYO DE 2010 - FEBRERO A NOVIEMBRE 2011 - </t>
  </si>
  <si>
    <t>EN EL FORMATO 8 DE LOS FOLIOS 79 Y 81 SE DEBE ACLARAR LA MODALIDAD A LA CUAL VA CADA COORDINADORA, AMBAS PRESENTAN CARTA DE COMPROMISO PARA CDI LOS CAMPANOS
FOLIOS 194 - 202</t>
  </si>
  <si>
    <t>YAJAIRA PEREZ SANCHEZ</t>
  </si>
  <si>
    <t>UNIDAD DE ATENCION Y ORIENTACION UAO - PASANTIAS</t>
  </si>
  <si>
    <t>09/08/2007 09/07/2008</t>
  </si>
  <si>
    <t>ESTA CERTIFICACION FOLIO 202 NO ESPECIFICA LA POBLACION ATENDIDA
NO ES CLARO EL TIEMPO EN CADA PERIODO.
FOLIOS 203 - 222</t>
  </si>
  <si>
    <t>ESE CARTAGENA DE INDIAS DE COROZAL</t>
  </si>
  <si>
    <t>MARZO A OCTUBRE 2010</t>
  </si>
  <si>
    <t xml:space="preserve">CENTRO EDUCATIVO SUMMEHIRILL </t>
  </si>
  <si>
    <t>FUNDACION INSTITUCION EDUCATIVA JUAN XXIII</t>
  </si>
  <si>
    <t xml:space="preserve">LA CERTIFICACION DEL FOLIO 86, 87 Y 88 NO CUMPLE LOS REQUISITOS ESTABLECIDOS EN EL FORMATO 9 </t>
  </si>
  <si>
    <t>1/420</t>
  </si>
  <si>
    <t>MIRNA AGUILERA NAVARRO</t>
  </si>
  <si>
    <t>NORMALISTA SUPERIOR</t>
  </si>
  <si>
    <t>ESCUELA NORMAL SUPERIOR</t>
  </si>
  <si>
    <t>INSTITUTO SAN FERNANDO FERRINI</t>
  </si>
  <si>
    <t>ABRIL A JULIO 2013</t>
  </si>
  <si>
    <t xml:space="preserve">
NO CUMPLE CON LA EXPERIENCIA REQUERIDA PARA EL PERFIL SEGÚN FOLIOS 272 - 297</t>
  </si>
  <si>
    <t xml:space="preserve">MEDIANTE RADICADO N° E -2014-360974-7000 FECHA 2014-12-17 HORA 14:41.20PM LA ENTIDAD CONSTRUPAZ. NO ES SUBSANABLE </t>
  </si>
  <si>
    <t>SECRETARIA DE GOBIERNO MUNICIPAL DE CAIMITO</t>
  </si>
  <si>
    <t>01/07/2005
30/09/2005
01710/2005
31/10/2005
02/01/2006
30/06/2006</t>
  </si>
  <si>
    <t>RINA MARIA MONTES VERGARA</t>
  </si>
  <si>
    <t>BACTERIOLOGA</t>
  </si>
  <si>
    <t>NO CUMPLE LA PROFESION REQUERIDA PARA EL PERFIL SEGÚN FOLIOS 224 - 265</t>
  </si>
  <si>
    <t>RAUL ENIRIQUE GUZMAN GOMEZ</t>
  </si>
  <si>
    <t>UNIVERSIDAD DEL ATLANTICO</t>
  </si>
  <si>
    <t>AGRINCOL LTDA</t>
  </si>
  <si>
    <t>SEPTIEMBRE 1987 A 20 DE NOVIEMBRE DE 2014</t>
  </si>
  <si>
    <t>FOLIOS 266 - 271</t>
  </si>
  <si>
    <t>1. CRITERIOS HABILITANTES PROPUESTA  54</t>
  </si>
  <si>
    <t>FUNDACION TODO POR COLOMBIA  FUNTOCOL</t>
  </si>
  <si>
    <t>FUNDACION TODO POR COLOMBIA FUNTOCOL</t>
  </si>
  <si>
    <t xml:space="preserve">INSTITUTO COLOMBIANO DE BIENESTAR FAMILIAR </t>
  </si>
  <si>
    <t xml:space="preserve">UNA VEZ REVISADA LA EXPERIENCIA HABILITANTE SE EVIDENCIA QUE NO CUMPLE CON EL TIEMPO MINIMO DE EXPERIENCIA DE ACUERDO A LO RQUERIDO EN LOS PLIEGOS  (SUBSANAR ALLEGANDO CERTIFICACION DE EXPERIENCIA HABILIATANTE) </t>
  </si>
  <si>
    <t>TENIENDO EN CUENTA SUS OBSERVACIONES  Y REVISANDO EN EL FORMATO N°6  EXPERIENCIA HABILITANTE  RELACIONAN EL CONTRATO 701820130148 EL CUAL SERA EL QUE SE TENDRA EN CUENTA PARA ESTE COMPONENTE.  EL CONTRATO 701820120182  Y EL 701820100128 FUERON RELACIONADO EN EL FORMATO  N° 9 EXPERIENCIA ADICIONAL . TENIENDO EN CUENTA QUE EL CONTRATO N° 701820140214 SE RELACIONA ES EN EL FORMATO N°9 POR ESTO SE TENDRA EN CUENTA ES PARA EL ADICIONAL. SEGUN LOS PLIEGOS PAG 53 PARA EFECTOS DE CONTABILIZAR LOS CUPOS REQUERIDOS MINIMOS( EL 80% DEL NUMERO TOTAL DE CUPOS DE LOS GRUPOS OFERTADOS) SE SUMARAN AQUELLOS QUE SE SOBREPONGAN O QUE SE HAYAN DESARROLLADO EN UN MISMO LAPSO DE TIEMPO POR LA MISMA PERSONA JURIDICA CON LA MISMA O CON DIFERENTES ENTIDADES CONTRATANTES.</t>
  </si>
  <si>
    <t>100%</t>
  </si>
  <si>
    <t>10,86</t>
  </si>
  <si>
    <t>270</t>
  </si>
  <si>
    <t xml:space="preserve">CENTRO DE DESARROLLO INFANTIL EN MEDIO FAMILIAR MANO DE DIOS </t>
  </si>
  <si>
    <t>CENTRO DE DESARROLLO INFANTIL EN MEDIO  FAMILIAR</t>
  </si>
  <si>
    <t xml:space="preserve">BARRIO MANO DE DIOS CALLE PRINCIPAL </t>
  </si>
  <si>
    <t xml:space="preserve">REVISADO  LA INFORMACION SUMNISTRADA EN EL FORMATO 11 SE EVIDENCIA INCONSISTENCIA EN DICHA INFORMACION SUBSANAR  </t>
  </si>
  <si>
    <t>MEDIANTE RADICADO E-2014-361653-7000 FECHA 2014-12-17 HORA 16:42:57PM LA ENTIDAD FUNTUCOL GRUPO 25 SUBSANA LO SOLICITAO EN  LOS FOLIOS 25 AL 29</t>
  </si>
  <si>
    <t xml:space="preserve">CENTRO DE DESARROLLO INFANTIL EN FAMILIAR MIS PRIMEROS PASOS </t>
  </si>
  <si>
    <t>VILLA ROSITA  CALLE 1A CRA 2 471</t>
  </si>
  <si>
    <t xml:space="preserve">CENTRO DE DESARROLLO INFANTIL EN MEDIO FAMILIAR CARITAS SONRIENTES </t>
  </si>
  <si>
    <t>VILLA ANGELA CENTRO CULTURAL TOMAS MORO MANZANA 17 LOTE 9</t>
  </si>
  <si>
    <t xml:space="preserve">CENTRO DE DESARROLLO INFANTIL EN MEDIOFAMILIAR CARITAS SONRIENTES </t>
  </si>
  <si>
    <t>VILLA KATTY CRA 18 01 09</t>
  </si>
  <si>
    <t xml:space="preserve">CENTRO DE DESARROLLO INFANTIL EN  MEDIO FAMILIAR LLUVIA DE AMOR  </t>
  </si>
  <si>
    <t xml:space="preserve">CHOCHO CALLE 25 25 25 </t>
  </si>
  <si>
    <t xml:space="preserve">CENTRO DE DESARROLLO INFANTIL EN MEDIO FAMILIAR SEMBRANDO VALORES </t>
  </si>
  <si>
    <t xml:space="preserve">CRISTO VIENE CALLE PRINCIPAL Y VILLA  JUANA </t>
  </si>
  <si>
    <t xml:space="preserve">CENTRO DE DESARROLLO INFANTIL EN MEDIO FAMILIAR GOTITAS DE AMOR </t>
  </si>
  <si>
    <t xml:space="preserve">EL CINCO COLEGIO SEDE RAFAEL NUÑEZ CALLE 41 LA GALLERITA </t>
  </si>
  <si>
    <t xml:space="preserve">CENTRO DE DESARROLLO INFANTIL EN MEDIO FAMILIAR UNIDOS HACIA EL FUTURO </t>
  </si>
  <si>
    <t>ELIZABETH LUCIA PÁLENCIA PALACIO</t>
  </si>
  <si>
    <t xml:space="preserve">LICENCIADA EN EDUCACION INFANTIL  </t>
  </si>
  <si>
    <t>JARDIN INFANTIL DULCE DESPERTAR</t>
  </si>
  <si>
    <t>02/1997 HASTA 30/11/1997</t>
  </si>
  <si>
    <t>UNA VEZ REVISADA LA HOJA DE VIDA SE EVIDENCIA QUE NO CUMPLE CON LA EXPERIENCIA COMO DIRECTORA, COORDINADORA O JEFE DE PROGRAMAS Y PROYECTOS  SOCIALES PARA LA INFANCIA O CENTROS EDUCATIVOS ( SUBSANAR)</t>
  </si>
  <si>
    <t>MEDIANTE RADICADO E-2014-361653-7000 FECHA 2014-12-17 HORA 16:42:57PM LA ENTIDAD FUNTUCOL GRUPO 25 EN EL FOLIO 46 FORMATO 8  NO ESPECIFICA PARA QUE CARGO APLICA. SE EVIDENCIA QUE FUE MODIFICADO EL FORMATO 8 (HABILITANTE O ADICIONAL) Y SE EVIDENCIA  TALENTO HUMANO SUPUESTO. NO CUMPLE</t>
  </si>
  <si>
    <t>CENTRO EDUCATIVO LICEO SHALOM</t>
  </si>
  <si>
    <t>02/02/2002 HASTA 05/12/2002 Y DEL 03/02/2003 HASTA 05/12/2003</t>
  </si>
  <si>
    <t>JARDIN INFANTIL PROSPERITY</t>
  </si>
  <si>
    <t>NO PRESENTA PERIODOS LABORADOS</t>
  </si>
  <si>
    <t>IE LICEO COLOMBIA</t>
  </si>
  <si>
    <t>02/02/2004 HASTA 30/11/2005</t>
  </si>
  <si>
    <t>CORDINADORA DE PRESCOLAR</t>
  </si>
  <si>
    <t>LILIANA PAOLA PUENTES FERNANDEZ</t>
  </si>
  <si>
    <t>FONOAUDIOLOGA</t>
  </si>
  <si>
    <t>UNIVERISIDAD DE SUCRE</t>
  </si>
  <si>
    <t>FUNDACION SANTA LAURA</t>
  </si>
  <si>
    <t>23/05/2013 HASTA 22/11/2014</t>
  </si>
  <si>
    <t>SERVICIOS PROFESIONALES</t>
  </si>
  <si>
    <t>MEDIANTE RADICADO E-2014-361653-7000 FECHA 2014-12-17 HORA 16:42:57PM LA ENTIDAD FUNTUCOL GRUPO 25 EN EL FOLIO 67 FORMATO 8  NO ESPECIFICA PARA QUE CARGO APLICA. SE EVIDENCIA QUE FUE MODIFICADO EL FORMATO 8 (HABILITANTE O ADICIONAL) Y SE EVIDENCIA  TALENTO HUMANO SUPUESTO. NO CUMPLE</t>
  </si>
  <si>
    <t>10/02/2009 HASTA EL 26/10/2010</t>
  </si>
  <si>
    <t>CORDINADORA  PEDAGOGICA CONVENIO MEN ICBF</t>
  </si>
  <si>
    <t>MARIA SANDRA LASTRE LARA</t>
  </si>
  <si>
    <t>LICENCIADA EN EDUCACION INFANTIL  CON ENFASIS EN EDUCACION ARTISTICA</t>
  </si>
  <si>
    <t>CENTRO EDUCATIVO REYESITOS SUPERIOR</t>
  </si>
  <si>
    <t>GRADO PARVULO</t>
  </si>
  <si>
    <t>UNA VEZ REVISADA LA HOJA DE VIDA SE EVIDENCIA QUE NO CUMPLE CON LA EXPERIENCIA COMO DIRECTORA, COORDINADORA O JEFE DE PROGRAMAS Y PROYECTOS  SOCIALES PARA LA INFANCIA O CENTROS EDUCATIVOS (SUBSANAR)</t>
  </si>
  <si>
    <t>IE JOHN KENNEDY DE SAN MARCOS</t>
  </si>
  <si>
    <t>IE SAN ANDRES</t>
  </si>
  <si>
    <t>IE DE GALERAS</t>
  </si>
  <si>
    <t>29/05/2013 HASTA 22/08/2013</t>
  </si>
  <si>
    <t>21/01/2010 HASTA21/12/2010 Y 30/01/2008- 30/11/2008</t>
  </si>
  <si>
    <t>CORDINADORA PEDAGOGICA  CONVENIO ICBF MEN</t>
  </si>
  <si>
    <t>C0ORDINADOR</t>
  </si>
  <si>
    <t>PABLA ROSA TOVAR MARTELO</t>
  </si>
  <si>
    <t>LICENCIADA EN ESPAÑOL Y COMUNICACIÓN</t>
  </si>
  <si>
    <t>UNIVERSIDA DE PAMPLONA</t>
  </si>
  <si>
    <t>02/02/2010 AL 30/11/2010 Y 21/01/2012 HASTA 30/11/2012</t>
  </si>
  <si>
    <t>OLGA LUCIA BERTEL TEHERAN</t>
  </si>
  <si>
    <t>IPS PARAISO</t>
  </si>
  <si>
    <t>01/08 HASTA 01/11/02013</t>
  </si>
  <si>
    <t>UNA VEZ REVISADA LA HOJA DE VIDA SE EVIDENCIA QUE EN ALGUNAS CERTIFICACIONES LABORALES NO ESPECIFICA LAS FUNCIONES DESEMPEÑADAS ( SUBSANAR)</t>
  </si>
  <si>
    <t>MEDIANTE RADICADO E-2014-361653-7000 FECHA 2014-12-17 HORA 16:42:57PM LA ENTIDAD FUNTUCOL GRUPO 25 EN EL FOLIO 125 FORMATO 8  NO ESPECIFICA PARA QUE CARGO APLICA. SE EVIDENCIA QUE FUE MODIFICADO EL FORMATO 8 (HABILITANTE O ADICIONAL) Y SE EVIDENCIA  TALENTO HUMANO SUPUESTO. NO CUMPLE</t>
  </si>
  <si>
    <t>13/09/2012 HASTA30/12/2013</t>
  </si>
  <si>
    <t>PROYECTOS SOCIALES A NN Y A PERSONAS MAYORES</t>
  </si>
  <si>
    <t>FUNDACION HIJO DE LA SIERRA FLOR</t>
  </si>
  <si>
    <t>02/02/2009 HASTA31/08/2012</t>
  </si>
  <si>
    <t>TRABAJOS SOCIALES Y COMUNITARIOS</t>
  </si>
  <si>
    <t>ROSA MARIA MARTINEZ ABAD</t>
  </si>
  <si>
    <t>UNIVERSIDAD NACIONAL  ABIERTA Y A  DISTANCIA UNAD</t>
  </si>
  <si>
    <t xml:space="preserve">JARDIN INFANTIL MI ESTRELLITA </t>
  </si>
  <si>
    <t>UNA VEZ REVISADA LA HOJA DE VIDA SE EVIDENCIA QUE NO ANEXA LAS CERTIFICACIONES LABORALES QUE EVIDENCIEN EL TIEMPO DE EXPERIENCIA REQUERIDO PARA EL CARGO DE APOYO PSICOSOCIAL  ( SUBSANAR)</t>
  </si>
  <si>
    <t>MEDIANTE RADICADO E-2014-361653-7000 FECHA 2014-12-17 HORA 16:42:57PM LA ENTIDAD FUNTUCOL GRUPO 25 EN EL FOLIO 154 FORMATO 8  NO ESPECIFICA PARA QUE CARGO APLICA. SE EVIDENCIA QUE FUE MODIFICADO EL FORMATO 8 (HABILITANTE O ADICIONAL) Y SE EVIDENCIA  TALENTO HUMANO SUPUESTO, SE EVIDENCIA QUE NO CUMPLE CON EL PERFIL, NO SE EVIENCIA FECHAS DE INICO Y TERMINACION. NO CUMPLE</t>
  </si>
  <si>
    <t>LA FUNDACION VOLUNTARIADO EL SEMBRADOR</t>
  </si>
  <si>
    <t>2010, 2011</t>
  </si>
  <si>
    <t>VOLUNTARIA PROGRAMA  DE TELEVISION CON DURLY SOBRE EL ABUSO SEXUAL INFANTIL</t>
  </si>
  <si>
    <t>YENNYS PATRICIA PATERNINA SERRANO</t>
  </si>
  <si>
    <t>U NIVERSIDAD NACIONAL ABIERTA Y A DISTANCIA UNAD</t>
  </si>
  <si>
    <t>07/05/2013 HASTA30/12/2013</t>
  </si>
  <si>
    <t xml:space="preserve">PSICOLOGA EN PROGRAMA DE MODALIDAD FAMILIAR </t>
  </si>
  <si>
    <t>MEDIANTE RADICADO E-2014-361653-7000 FECHA 2014-12-17 HORA 16:42:57PM LA ENTIDAD FUNTUCOL GRUPO 25 EN EL FOLIO 175 FORMATO 8  NO ESPECIFICA PARA QUE CARGO APLICA. SE EVIDENCIA QUE FUE MODIFICADO EL FORMATO 8 (HABILITANTE O ADICIONAL) Y SE EVIDENCIA  TALENTO HUMANO SUPUESTO, SE EVIDENCIA QUE NO CUMPLE CON EL PERFIL, NO SE EVIENCIA FECHAS DE INICO Y TERMINACION. NO CUMPLE</t>
  </si>
  <si>
    <t>FUNDACION COLOMBIA NUEVO SIGLO</t>
  </si>
  <si>
    <t>15/05/2011 HASTA 06/2012</t>
  </si>
  <si>
    <t>EXTRAS.S.A</t>
  </si>
  <si>
    <t>27/06/2012 HASTA EL 15/02/2013</t>
  </si>
  <si>
    <t>ANGIE GRACE VELEZ SUAREZ</t>
  </si>
  <si>
    <t>FUNDACION PROMIGAS</t>
  </si>
  <si>
    <t>MEDIANTE RADICADO E-2014-361653-7000 FECHA 2014-12-17 HORA 16:42:57PM LA ENTIDAD FUNTUCOL GRUPO 25 EN EL FOLIO 198 FORMATO 8  NO ESPECIFICA PARA QUE CARGO APLICA. SE EVIDENCIA QUE FUE MODIFICADO EL FORMATO 8 (HABILITANTE O ADICIONAL) Y SE EVIDENCIA  TALENTO HUMANO SUPUESTO. NO UMPLE</t>
  </si>
  <si>
    <t>PROTALENTO</t>
  </si>
  <si>
    <t>MODULO DE PROYECTO DE VIDA, ACTITUD EMPREDEDORA, LIDER Y LIDERAZGO</t>
  </si>
  <si>
    <t>COLABORAMOS</t>
  </si>
  <si>
    <t>01/03/02005 AL 11/05/2005</t>
  </si>
  <si>
    <t>TRABAJO ASOCIADO EN LA UNIDAD ESTRATEGICA</t>
  </si>
  <si>
    <t>ASOSCIACION EJECUTORA DE PROYECTOS SOCIALES  Y CIVILES</t>
  </si>
  <si>
    <t xml:space="preserve"> DE  AGOSTO A NOVIEMBRE DE 2004</t>
  </si>
  <si>
    <t>PSICOLOGA EN EL PROYECTO DE ATENCION PSICOSOCIAL</t>
  </si>
  <si>
    <t>ROSALIA ESTHER  MARTINEZ MORALES</t>
  </si>
  <si>
    <t>COOPERTIVA DE TRABAJO ASOCIADOS FENIX</t>
  </si>
  <si>
    <t>01/01/2012 HASTA 10/11/2012</t>
  </si>
  <si>
    <t>CAPACITACITADORA MUJERES AHORRADORAS</t>
  </si>
  <si>
    <t>MEDIANTE RADICADO E-2014-361653-7000 FECHA 2014-12-17 HORA 16:42:57PM LA ENTIDAD FUNTUCOL GRUPO 25 EN EL FOLIO 219 FORMATO 8  NO ESPECIFICA PARA QUE CARGO APLICA. SE EVIDENCIA QUE FUE MODIFICADO EL FORMATO 8 (HABILITANTE O ADICIONAL) Y SE EVIDENCIA  TALENTO HUMANO SUPUESTO. NO UMPLE</t>
  </si>
  <si>
    <t>04/10/2010 HASTA 04/10/2011  Y15/02/2010 HASTA 03/10/2011</t>
  </si>
  <si>
    <t>PROACTIVA</t>
  </si>
  <si>
    <t>14/06/2008 HASTA 31/12/2008</t>
  </si>
  <si>
    <t>2004,2005,2006 Y 2007</t>
  </si>
  <si>
    <t>LIGA CONTRA EL CANCER SECCIONAL SUCRE</t>
  </si>
  <si>
    <t>10/2001 HASTA 13/2003</t>
  </si>
  <si>
    <t>FACILITADORA CAMPAÑA EDUCATIVA A JOVENES</t>
  </si>
  <si>
    <t>VANESSA MILENA SALCEDO PEREZ</t>
  </si>
  <si>
    <t>CORPORACION UNIVERSITARIA DEL CARIBE CECAR  CENTRO DE FAMILIA</t>
  </si>
  <si>
    <t>FEBRERO A NOVIEMBRE DE 2013</t>
  </si>
  <si>
    <t>MEDIANTE RADICADO E-2014-361653-7000 FECHA 2014-12-17 HORA 16:42:57PM LA ENTIDAD FUNTUCOL GRUPO 25 EN EL FOLIO 234 FORMATO 8  NO ESPECIFICA PARA QUE CARGO APLICA. SE EVIDENCIA QUE FUE MODIFICADO EL FORMATO 8 (HABILITANTE O ADICIONAL) Y SE EVIDENCIA  TALENTO HUMANO SUPUESTO. NO UMPLE</t>
  </si>
  <si>
    <t>INSTITUCION EDUCATIVA  SAN JOSE</t>
  </si>
  <si>
    <t>AGOSTO A NOVIEMBRE 2012</t>
  </si>
  <si>
    <t>NO TIENE  FECHAS</t>
  </si>
  <si>
    <t>MARY LUZ JARAMILLO GOMEZ</t>
  </si>
  <si>
    <t>UNIVERSIDAD DE MANIZALES</t>
  </si>
  <si>
    <t>20/08/2003 HASTA 20/12/2008 Y 19/03/2009 HASTA 30/09/2009 Y 02/02/2010 HASTA02/10/2010</t>
  </si>
  <si>
    <t>MEDIANTE RADICADO E-2014-361653-7000 FECHA 2014-12-17 HORA 16:42:57PM LA ENTIDAD FUNTUCOL GRUPO 25 EN EL FOLIO 252 FORMATO 8  NO ESPECIFICA PARA QUE CARGO APLICA. SE EVIDENCIA QUE FUE MODIFICADO EL FORMATO 8 (HABILITANTE O ADICIONAL) Y SE EVIDENCIA  TALENTO HUMANO SUPUESTO. NO UMPLE</t>
  </si>
  <si>
    <t>IE NIÑOZ DE PAZ NICOLASA FUNEZ</t>
  </si>
  <si>
    <t>02/02/2005 HASTA30/11/2007</t>
  </si>
  <si>
    <t xml:space="preserve">LUZ ELENA HERNANDEZ DE LA ROSA </t>
  </si>
  <si>
    <t>PSICOLOGA SOCIAL COMUNITARIA / ESPECIALISTA EN PEDAGOGIA DE LA RECREACION ECOLOGICA/ESPECIALISTA EN GESTION AMBIENTAL</t>
  </si>
  <si>
    <t xml:space="preserve">EMPRESA: CENTRO EDUCATIVO CORNETA EL ROBLE 
</t>
  </si>
  <si>
    <t xml:space="preserve">FECHA DE INICIO Y TERMINACION DEL CONTRATO:
11/12/20006 HASTA  LA FECHA 
</t>
  </si>
  <si>
    <t xml:space="preserve">FUNCIONES: DOCENTE DE PREESCOLAR 
</t>
  </si>
  <si>
    <t>OBSERVACIONES: UNA VEZ REVISADAS LAS HOJAS DE VIDA SE EVIDENCIA QUE TENIENDO EN CUENTA QUE EL PROPONENTE OFERTO PARA EL GRUPO No 25 1150 CUPOS MODALIDAD FAMILIAR, NO APORTA LAS HOJAS DE VIDA DEL PERSONAL HABILITANTE REQUERIDO PARA ESTE CASO DEBE CONTRATAR 8 PROFESIONALES DE APOYO PSICOSOCIAL  SOLO APORTA 4  SUBSANAR</t>
  </si>
  <si>
    <t>47 AL 54</t>
  </si>
  <si>
    <t>55 AL 57</t>
  </si>
  <si>
    <t>32,92</t>
  </si>
  <si>
    <t xml:space="preserve">ADRIANA PATRICIA RIVADENEIRA BEDOYA </t>
  </si>
  <si>
    <t xml:space="preserve">FONOAUDIOLOGA/ESPECIALISTA EN SALUD OCUPACIONAL </t>
  </si>
  <si>
    <t xml:space="preserve">EMPRESA:  SENA
</t>
  </si>
  <si>
    <t xml:space="preserve">FECHA DE INICIO Y TERMINACION DEL CONTRATO:13/03/2012 HASTA EL 20/06/2012
20/09/2012 HASTA EL 14/12/2012
01/02/2013 HASTA EL 21/06/2013
16/07/2013 HASTA EL 16/12/2013
</t>
  </si>
  <si>
    <t xml:space="preserve">FUNCIONES: DESARROLLAR ACCIONES DE ORMACION EN EL AREA DE ATENCION INTEGRAL  A LA PRIMERA INFANCIA 
</t>
  </si>
  <si>
    <t xml:space="preserve">EMPRESA: INSTITUCION EDUCATIVA LICEO COLOMBIA 
</t>
  </si>
  <si>
    <t xml:space="preserve">FECHA DE INICIO Y TERMINACION DEL CONTRATO:
02/2010 HASTA 12/2010
02/2011 HASTA 12/2011
02/2009 HASTA 12/2009
</t>
  </si>
  <si>
    <t xml:space="preserve">FUNCIONES: COORDINADORA PEDAGOGICA DEL ENTORNO COMUNITARIO EN PROGRAMA DE ATENCION INTEGRAL A LA PRIMERA INFANCIA 
COORDINADORA ENTORNO INSTITUCIONAL 
DOCENTE PRIMERA INFANCIA CONVENIO MEN -ICBF
</t>
  </si>
  <si>
    <t xml:space="preserve">EMPRESA: GOMEZ Y PEREZ S.A 
</t>
  </si>
  <si>
    <t xml:space="preserve">FECHA DE INICIO Y TERMINACION DEL CONTRATO:
01/01/2010 HASTA EL 31/12/2010
01/01/2011 HASTA EL 15/12/2011
</t>
  </si>
  <si>
    <t xml:space="preserve">FUNCIONES: JEFE DE SALUD OCUPACIONAL 
</t>
  </si>
  <si>
    <t>2/1150</t>
  </si>
  <si>
    <t xml:space="preserve">LINA MARCELA TAPIAS MARTINEZ </t>
  </si>
  <si>
    <t xml:space="preserve">EMPRESA: INSTITUCION EDUCATIVA LICEO COLOMBIA  
</t>
  </si>
  <si>
    <t xml:space="preserve">FECHA DE INICIO Y TERMINACION DEL CONTRATO:
01/08/2011 HASTA EL 30/11/2011
01/02/2012 HASTA EL 30/11/2012
</t>
  </si>
  <si>
    <t xml:space="preserve">FUNCIONES: COORDINADORA ACADEMICA Y DOCENTE DE HISTORIA GEOGRAFIA Y BASICA PRIMARIA Y SECUNDARIA 
</t>
  </si>
  <si>
    <t xml:space="preserve">EMPRESA: INSTITUCION EDUCATIVA SAN JOSE
</t>
  </si>
  <si>
    <t xml:space="preserve">FECHA DE INICIO Y TERMINACION DEL CONTRATO:
AÑOS 2008 Y 2009 
</t>
  </si>
  <si>
    <t xml:space="preserve">FUNCIONES: AUXILIAR EN EL AREA DE  CIENCIAS SOCIALES 
</t>
  </si>
  <si>
    <t xml:space="preserve">EMPRESA: COLSUBSIDIO 
</t>
  </si>
  <si>
    <t xml:space="preserve">FECHA DE INICIO Y TERMINACION DEL CONTRATO:
21/05/2009 
</t>
  </si>
  <si>
    <t xml:space="preserve">FUNCIONES: AUXILIAR APOYO EDUCATIVO EN EL DEPARTAMENTO DE EDUCACION FORMAL </t>
  </si>
  <si>
    <t xml:space="preserve">EMPRESA: FUNDACION TODO POR COLOMBIA 
</t>
  </si>
  <si>
    <t xml:space="preserve">FECHA DE INICIO Y TERMINACION DEL CONTRATO:
01/02/2013 HASTA EL 30/11/2013
01/02/2014 HASTA EL 30/11/2014
</t>
  </si>
  <si>
    <t xml:space="preserve">FUNCIONES: COORDINADORA PEDAGOGICA DE LAS MADRES COMUNITARIA HCBF Y FAMI </t>
  </si>
  <si>
    <t>PROFESIONAL DE APOYO PEDAGOGICO POR CADA MIL CUPOS OFERTADOS O FRACIÓN INFERIOR</t>
  </si>
  <si>
    <t xml:space="preserve">GLORIA STELLA HOYOS CARDENAS </t>
  </si>
  <si>
    <t xml:space="preserve">LICENCIADA EN EDUCACION INFANTIL CON ENFASIS EN EDUCACION ARTISTICA </t>
  </si>
  <si>
    <t xml:space="preserve">EMPRESA: FUNDACION DESPERTARES 
</t>
  </si>
  <si>
    <t xml:space="preserve">FECHA DE INICIO Y TERMINACION DEL CONTRATO:
05/11/2012 HASTA EL 05/11/2013
</t>
  </si>
  <si>
    <t>FUNCIONES: DOCENTE EN PRESCOLAR Y ATENCION EN PRIMERA INFANCIA EN LOS HOGARES AGRUPADOS MADRES FAMI Y CDI DEL MUNICIPIO DE SINCE</t>
  </si>
  <si>
    <t xml:space="preserve">UNA VEZ REVISADA LA HOJA DE VIDA SE EVIDENCIA  QUE LA EXPERIENCIA RELACIONADA   CON  INFANCIA O FAMILIA  NO CUMPLE CON EL TIEMPO ESTABLECIDO EN LOS PLIEGOS </t>
  </si>
  <si>
    <t xml:space="preserve">EMPRESA: ESCUELA DE ENSEÑANZA AUTOMOVILISTICA  CONDUSUCRE 
</t>
  </si>
  <si>
    <t xml:space="preserve">FECHA DE INICIO Y TERMINACION DEL CONTRATO:
02/02/2010 HASTA EL 02/06/2011
</t>
  </si>
  <si>
    <t xml:space="preserve">FUNCIONES: DOCENTE 
</t>
  </si>
  <si>
    <t xml:space="preserve">FRANCISCA MARIA VIDES CONTRERAS </t>
  </si>
  <si>
    <t xml:space="preserve">LICENCIADA EN LENGUA CASTELLANA Y COMUNICACIÓN </t>
  </si>
  <si>
    <t xml:space="preserve">EMPRESA:  FUNDACION INSTITUTO CIUDAD LORICA
</t>
  </si>
  <si>
    <t xml:space="preserve">FECHA DE INICIO Y TERMINACION DEL CONTRATO:
15/08/2013 HASTA EL 15/12/2013
</t>
  </si>
  <si>
    <t xml:space="preserve">OSWILL JAVITH PEREZ PADILLA </t>
  </si>
  <si>
    <t xml:space="preserve">EMPRESA: ASOCIACION DE MUJERES DEL LITORAL CARIBE UNIDOS POR COLOMBIA ASOMUJERES 
</t>
  </si>
  <si>
    <t xml:space="preserve">FECHA DE INICIO Y TERMINACION DEL CONTRATO: 03/02/2005 HASTA LA FECHA 
</t>
  </si>
  <si>
    <t xml:space="preserve">FUNCIONES: CONTADOR 
</t>
  </si>
  <si>
    <t xml:space="preserve">EMPRESA: FUNDACION PARA EL DESARROLLO AMBIENTA Y COMUNITARIIO COLOMBIANO 
</t>
  </si>
  <si>
    <t xml:space="preserve">FECHA DE INICIO Y TERMINACION DEL CONTRATO:
02/02/2005 HASTA LA FECHA 
</t>
  </si>
  <si>
    <t>FUNDACION EDUCATIVA AUTONOMA DE COLOMBIA</t>
  </si>
  <si>
    <t>FUNDACION EDUCATIVA AUTONOMA DE COLOMBIA FUNEDAUCOL</t>
  </si>
  <si>
    <t>CORPORACION MI LUGAR FAVORITO</t>
  </si>
  <si>
    <t>CONVENIO C.I 003 DE 2012</t>
  </si>
  <si>
    <t>NO PRESENTO SUBSANACION PARA VALIDAR CANTIDAD DE CUPOS HABILITANTES, EL MINIMO REQUERIDO DE CUPOS EJECUTADOS SIMULTANEAMENTE ES DE 348</t>
  </si>
  <si>
    <t>CONVENIO C.I 002 DE 04/01/2011</t>
  </si>
  <si>
    <t>46 Y 47</t>
  </si>
  <si>
    <t>CONVENIO C.I 001 DEL 06/01/2010</t>
  </si>
  <si>
    <t>48Y 49</t>
  </si>
  <si>
    <t>250</t>
  </si>
  <si>
    <t>CORREGIMIENTOS: Campo Alegre, Orejero, Bajo Grande, San Jose, La Palma, Las Clavellinas, Las Trincheras, Bajo Pureza, Santa Helena, Las Caracuchas, el Porvenir, El Palmar, Nuevo Mamon, Hato Nuevo, Arboleda, Cordoba, Santa Rosa, La Ventura, Naranjal, Nariño, San Luis.</t>
  </si>
  <si>
    <t>CARTA DE COMPROMISO REMITIDA EN LA PROPUESTA ESTA FIRMADA PARA EL GRUPO 17 POR LO TANTO NO SE VALIDA</t>
  </si>
  <si>
    <t>COORDINADORA CDI EN MEDIO FAMILIAR</t>
  </si>
  <si>
    <t>1/435</t>
  </si>
  <si>
    <t>JULIA EDITH BENITEZ MONTES</t>
  </si>
  <si>
    <t>CENTRO EDUCATIVO CELESTIN FREINET</t>
  </si>
  <si>
    <t>01/02/2005 HASTA 30/11/2013</t>
  </si>
  <si>
    <t>COORDINADOR ACADEMICO EN EL NIVEL PREESCOLAR Y EDUCACION BASICA</t>
  </si>
  <si>
    <t>PRESENTA HOJA DE VIDA DE APOYO PSICOSOCIAL FALTANTE</t>
  </si>
  <si>
    <t>APOYO PSICOSOCIAL EN MEDIO FAMILIAR</t>
  </si>
  <si>
    <t>YEISON DAVID OYOLA PEREZ</t>
  </si>
  <si>
    <t>INSTITUTO DE NEUROCIENCIAS  A PLICADAS A LA REHABILITACION INTEGRAL</t>
  </si>
  <si>
    <t>04/02/2013 HASTA 31/12/2013</t>
  </si>
  <si>
    <t>PSICOTERAPEUTA COGNITIVO-CONDUCTUAL</t>
  </si>
  <si>
    <t>ADRIANA LUCIA PEREZ PEREZ DIAZ</t>
  </si>
  <si>
    <t xml:space="preserve">UNION TEMPORAL PROSPERIDAD </t>
  </si>
  <si>
    <t>26/09/2012  HASTA 02/05/2014</t>
  </si>
  <si>
    <t>TECNICO PROFESIONAL DEL AREA SOCIAL</t>
  </si>
  <si>
    <t>FUNDACION INTEGRAL PAIS NUEVO</t>
  </si>
  <si>
    <t>01/06/2011 HASTA 31/10/2011</t>
  </si>
  <si>
    <t>TEABAJADORA SOCIAL</t>
  </si>
  <si>
    <t>07/2011 HASTA JUNIO 2012</t>
  </si>
  <si>
    <t>ATENCION DE CASOS EN EL CENTRO DE FAMILIA DE CECAR</t>
  </si>
  <si>
    <t>IPS DIVINO ROSTRO</t>
  </si>
  <si>
    <t>15/03/2009 HASTA 15/12/2011</t>
  </si>
  <si>
    <t>AUXILIAR DE TRABAJO SOCIAL Y TALENTO HUMANO</t>
  </si>
  <si>
    <t>LISBETH RUIZ RUIZ</t>
  </si>
  <si>
    <t>COPORACION UNIVERSITARIA DEL CARIBE</t>
  </si>
  <si>
    <t>ESE CENTRO DE SALUD SAN JOSE</t>
  </si>
  <si>
    <t>01/09/2011 - 30/09/2012</t>
  </si>
  <si>
    <t>CORPORACION PROSPERIDAD DE COLOMBIA</t>
  </si>
  <si>
    <t>CONVENIO 003 /2014</t>
  </si>
  <si>
    <t>130, 131 Y 132</t>
  </si>
  <si>
    <t>LAS EXPERIENCIAS FUERON VALIDADAS DE ACUERDO A LAS CERITIFICACIONES REMITIDAS EN LA PROPUESTA</t>
  </si>
  <si>
    <t>CONVENIO 004 /2013</t>
  </si>
  <si>
    <t>133 Y 134</t>
  </si>
  <si>
    <t>16,43</t>
  </si>
  <si>
    <t>SANDRA MILENA CRESPO MEZA</t>
  </si>
  <si>
    <t>UNIVERSIDAD INCA DE COLOMBIA</t>
  </si>
  <si>
    <t>EMPRESA:INSTITUCION EDUCATIVA GIMNASIO DEL SAN JORGE</t>
  </si>
  <si>
    <t>1/02/2011 HASTA 9/12/2011 1/02/2010 HASTA 3/12/2010 2/02/2009 HASTA 4/12/2009</t>
  </si>
  <si>
    <t>COORDINADOR GENERAL Y ADMINISTRATIVO DEL PROGRAMA DE AMPLIACION DE COBERTURA PAARA POBLACION VULNERABLE</t>
  </si>
  <si>
    <t>EMPRESA:
SERVICIOS INTEGRALES EFICACIA</t>
  </si>
  <si>
    <t>8/01/2013  AL 15/05/2013</t>
  </si>
  <si>
    <t>ASESORA DE VENTAS</t>
  </si>
  <si>
    <t>15/02/2012 AL 24/12/2012</t>
  </si>
  <si>
    <t>COORDINADORA DE APOYO PEDAGOGICO</t>
  </si>
  <si>
    <t>ERIKA MARIA CRUZ ORTIZ</t>
  </si>
  <si>
    <t>LICENCIADA EN EDUCACION INFANTIL CON ENFASIS EN INFORMATICA</t>
  </si>
  <si>
    <t>EMPRESA: INSTITUCION EDUCATIVA SEGUNDO DE LA PEÑA PINILLOS SEDE: ESCUELA URBANA MIXTA MARIA AUXILIADORA TALAIGUA NUEVO BOLIVAR</t>
  </si>
  <si>
    <t>1998 HASTA EL 30/11/2000</t>
  </si>
  <si>
    <t>FUNCIONES: JARDINERA</t>
  </si>
  <si>
    <t>CRUZANDO LA BASE DE DATOS ENTRE REGIONALES SE DETECTA QUE  ESTA PROFESIONAL DESABILITADA EN LA REGIONAL SUCRE PARA LA PROPUESTAS UT FUNDACION EDUCATIVA AUTONOMA DE COLOMBIA. TENEINDO EN CUENTA QUE TAMBIEN SE P0STULO  EN LA REGIONAL BOLIVAR EN PROPUESTA RADICADA  EL 01/12/2014 A LAS 14:00 PM. QUEDANDO NO SUBSANABLE POR SER TALENTO HUMANO ADICIONAL</t>
  </si>
  <si>
    <t>1/09/2007 HASTA 30/11/2010</t>
  </si>
  <si>
    <t>FUNCIONES: EDUCADORA FAMILIAR EN EL PROGRAMA PACTO DE  VIVIENDA CON BIENESTAR CAPACITACION Y VISITA DE SEGUIMIENTOA  LAS FAMILIAS BENEFICIARIAS DEL SUBSIDIO DE VIVIENDA EN LOS EJES TEMATICOS CONVIVIENCIA FAMILIAR.</t>
  </si>
  <si>
    <t>LUIS  EDUARDO HERNANDEZ MERCADO</t>
  </si>
  <si>
    <t>EMPRESA:
CORPOMOJANA</t>
  </si>
  <si>
    <t>2/05 AL 24/08/2012</t>
  </si>
  <si>
    <t>FUNCIONES:
INGENIERO AMBIENTAL</t>
  </si>
  <si>
    <t>EMPRESA: CORPOMOJANA</t>
  </si>
  <si>
    <t>2/11/2011 HASTA 1/05/2012</t>
  </si>
  <si>
    <t>JEFE DE PERSONAL</t>
  </si>
  <si>
    <t>CORPOMOJANA</t>
  </si>
  <si>
    <t>2/08/2010 HASTA 31/12/2010</t>
  </si>
  <si>
    <t xml:space="preserve">AREA ADMINISTRATIVA  DE APOYO EN EL RECAUDO DE LA CARTERA </t>
  </si>
  <si>
    <t>CORPORACION SIEMBRA FUTURO</t>
  </si>
  <si>
    <t>2/01/2008 A 30/06/2010</t>
  </si>
  <si>
    <t>JEFE DE RECURSOS HUMANOS</t>
  </si>
  <si>
    <t>19/01/2006 HASTA EL 31/12/2007</t>
  </si>
  <si>
    <t>JEFE DE LA OFICINA DE CONTROL INTERNO</t>
  </si>
  <si>
    <t>HOSPITAL REGIONAL SEGUNDO NIVEL DE SAN MARCOS</t>
  </si>
  <si>
    <t>4/07/2013 HASTA 6/7/2004</t>
  </si>
  <si>
    <t xml:space="preserve">DE RECURSOS HUMANOSJEFE </t>
  </si>
  <si>
    <t>CALLE EL PARQUE DIAGONAL ANTIGUO TELECOM</t>
  </si>
  <si>
    <t>REMITE CARTA DE INTENCION DE CDI CON INFRAESTRUCTURA DE CERCANA A LA ACTUAL</t>
  </si>
  <si>
    <t>SUBSANA REMITIENDO FORMATO 11 CON LOS CUPOS CORREGIDOS</t>
  </si>
  <si>
    <t xml:space="preserve">NO SE VALIDA LA SUBSANACION REMITIDA PUES LA CERTIFICACION NO ESPECIFICA LAS FUNCIONES DE COORDINACIÓN REALIZADAS
EL CARGO DE COORDINADORA EN DICHA MODALIDAD NO PRESENTA DICHO PERFIL. FALTA EXPERIENCIA COMO COORDINADORA  </t>
  </si>
  <si>
    <t xml:space="preserve">EL CARGO DE COORDINADORA EN DICHA MODALIDAD NO PRESENTA DICHO PERFIL. FALTA EXPERIENCIA COMO COORDINADORA  </t>
  </si>
  <si>
    <t xml:space="preserve">NO PRESENTA SUBSANACION SOLICITADA LAS CERTIFICACIONES REMITIDAS EN LA PROPUESTA NO CUMPLEN CON LO SOLICITADO </t>
  </si>
  <si>
    <t>CERTIFICACION DE EXPERIENCIA REMITIDA EN SUBSANACIÓN TIENE FECHA DE EXPEDICIÓN INVALIDA POR SER POSTERIOR AL CIERRE DEL PROCESO</t>
  </si>
  <si>
    <t>LILIS DEL CARMEN DIAZ ROMAN</t>
  </si>
  <si>
    <t>02/01/2006 AL 31/10/2006</t>
  </si>
  <si>
    <t>SUBSANA ACLARANDO FECHAS DE LA CERTIFICACIÓN</t>
  </si>
  <si>
    <t>SUBSANA REMITIENDO CERTIFICACION ESPECIFICANDO FUNCIONES REALIZADAS</t>
  </si>
  <si>
    <t>ESPECIFICAR LAS FUNCIONES Y SU CONTINUACION LABORAL EN EL HOGAR INFANTIL LA BUCARAMANGA</t>
  </si>
  <si>
    <t>UNION TEMPORAL NIÑOS SOCIALES 2015</t>
  </si>
  <si>
    <t>ASOCIACION DE MUJERES CABEZA DE FAMILIA DESPLAZADOS POR LA VIOLENCIA EN LA COSTA ATLANTICA</t>
  </si>
  <si>
    <t>ASOIACION DE MUJERES CABEZAS DE FAMILIA DESPLAZADAS POR LA VIOLENCIA EN LA COSTA ATLANTICA.</t>
  </si>
  <si>
    <t>|00</t>
  </si>
  <si>
    <t>120 Y 121</t>
  </si>
  <si>
    <t>122 Y 123</t>
  </si>
  <si>
    <t>127 Y 128</t>
  </si>
  <si>
    <t>1196</t>
  </si>
  <si>
    <t>CDI MODALIDAD INSTITUCIONAL MUNDO MAGICO</t>
  </si>
  <si>
    <t>BARRIO 12 DE OCTUBRE</t>
  </si>
  <si>
    <t>CDI MODALIDAD FAMILIAR EL ROBLE</t>
  </si>
  <si>
    <t>LAS TABLITAS, EL SITIO, CORNETA, SAN FRANCISCO, CAYO DE PALMA</t>
  </si>
  <si>
    <t>REMITE CARTAS DE COMPROMISO</t>
  </si>
  <si>
    <t>IGLESIA SHALOOM, COLEGIO MILLAN VARGAS, IGLESIA SALEM, SENA, MILLAN MEJIA.</t>
  </si>
  <si>
    <t>CASCO URBANO</t>
  </si>
  <si>
    <t>ROSMERY DE JESUS BERTEL OLIVER</t>
  </si>
  <si>
    <t>LICENCIADA EN EDUCACION BASICA CON ENFASIS EN CIENICIAS SOCIALES</t>
  </si>
  <si>
    <t>UNIVERSIDAD PAMPLONA</t>
  </si>
  <si>
    <t>DIRECTORA CENTRO EDUCATIVO PEPE GRILLO</t>
  </si>
  <si>
    <t>KATHERINE GUTIERREZ BALDOVINO</t>
  </si>
  <si>
    <t>FUNDACION TOMAS MORO</t>
  </si>
  <si>
    <t>6/12/2012 A 30/04/2013</t>
  </si>
  <si>
    <t>CARACTERIZACION FAMILIAR E INDIVIDUAL POBLACION VICTIMA; ATENCION PSICOSOCIAL COMUNITARIA; FORMACION A FUNCIONARIOS; GESTION Y ARTICULACION CON OTRAS ENTIDADES.</t>
  </si>
  <si>
    <t>15/11/2005 A 15/02/2006; 15/08/2006 A 15/02/2007</t>
  </si>
  <si>
    <t>ASESORA PSICOSOCIAL Y COMUNITARIA, FACILITADORA Y CAPACITADORA PSICOSOCIAL COMUNITARIA-</t>
  </si>
  <si>
    <t>5/05/2012 A 5/09/2012</t>
  </si>
  <si>
    <t>CAPACITADOR Y ACOMPAÑAMIENTO PSICOSOCIAL DEL PROGRAMA DE REFUERZO ESCOLAR Y ASESOR Y ACOMPAÑAMIENTO PSICOSOCIAL-</t>
  </si>
  <si>
    <t>MELISSA CAROLINA BARRIOS HERRERA</t>
  </si>
  <si>
    <t>LICENCIADA EN LENGUA CASTELLANA Y COMUNICACION</t>
  </si>
  <si>
    <t>CENTRO EDUCATIVO MUNDO MAGICO</t>
  </si>
  <si>
    <t>DEIRY LUZ REVOLLO ALMARIO</t>
  </si>
  <si>
    <t>LICENCIADA EN EDUCACION FISICA, RECREACION Y DEPORTE</t>
  </si>
  <si>
    <t>CENTRO EDUCATIVO PEPE GRILLO</t>
  </si>
  <si>
    <t>4/02/2013 A 29/11/2013</t>
  </si>
  <si>
    <t>3/02/2014 A 19/11/2014</t>
  </si>
  <si>
    <t>GIMNASIO LEGIONARIO</t>
  </si>
  <si>
    <t>1/02/2012 A 18/12/2012</t>
  </si>
  <si>
    <t>ELEAZAR GARCIA CORREA</t>
  </si>
  <si>
    <t>COMISARIA DE FAMILIA DE TOLUVIEJO</t>
  </si>
  <si>
    <t>1/02/2011 A 27/11/2014</t>
  </si>
  <si>
    <t>INTERVENCION EN EL AREA DE RESOLUCION DE CNFLICTOS, INTERVENCION EN LA COMUNIDAD, TRABAJO CON LA PRIMERA INFANCIA Y PSICOLOGIA CLINICA</t>
  </si>
  <si>
    <t>GESTION INTEGRAL EN SERVICIOS DE SALUD IPS</t>
  </si>
  <si>
    <t>1/02/2013 A 27/11/2014</t>
  </si>
  <si>
    <t>PROFESIONAL DEL EQUIPO INTERDISCIPLINARIO DE NEUROREHABILITACION DE PACIENTES A CERO A SEIS AÑOS-</t>
  </si>
  <si>
    <t>CENTRO DE SALUD CARTAGENA DE INDIAS</t>
  </si>
  <si>
    <t>11/02/2013 A 22/11/2013</t>
  </si>
  <si>
    <t>PRACTICAS INTEGRALES EN LA ESE CARTAGENA DE INDIAS EN EL AREA DE LA PSICOLOGIA</t>
  </si>
  <si>
    <t>ASOCIACION DE PADRES DE FAMILIA HOGARES DE BIENESTAR URIBE UNO</t>
  </si>
  <si>
    <t>1/03/213 A 24/11/2014</t>
  </si>
  <si>
    <t>ASESORIA ESCUELA DE PADRES, ACOMPAÑAMIENTO PSICOSOCIAL, ATENCION A PRIMERA INFANCIA,</t>
  </si>
  <si>
    <t>CONSORCIO INTERVENTORES ASOCIADOS</t>
  </si>
  <si>
    <t>10/10/2008 - 31/12/2009</t>
  </si>
  <si>
    <t>YENNY LUZ CRUDIZ DIAZ</t>
  </si>
  <si>
    <t>17/05/2013 - 17/05/2014</t>
  </si>
  <si>
    <t>ASOCIACION MUJERES CABEZA DE FAMILIA DESPLAZADAS POR LA VIOLENCIA EN LA COSTA ATLANTICA COLOMBIANA</t>
  </si>
  <si>
    <t>Si</t>
  </si>
  <si>
    <t>135 Y 136</t>
  </si>
  <si>
    <t>137 Y 138</t>
  </si>
  <si>
    <t>19,85</t>
  </si>
  <si>
    <t>1/629</t>
  </si>
  <si>
    <t>ABELARDO JOSE GUZMAN OÑATE</t>
  </si>
  <si>
    <t>ASOCIACION DE MUJERES SEMBRADORAS DE PAZ</t>
  </si>
  <si>
    <t>14/02/2011 A 16/03/2013</t>
  </si>
  <si>
    <t>COORDINADOR GENERAL DE LOS PROYECTOS HCB Y FAMI</t>
  </si>
  <si>
    <t>PRACTICAS ACADEMICAS EN LA SECRETARIA DE PLANEACION</t>
  </si>
  <si>
    <t>ROSMIRA CHICA BURGOS</t>
  </si>
  <si>
    <t>LICENCIATURA EN BASICA PRIMARIA CON ENFASIS EN CIENCIAS SOCIALES</t>
  </si>
  <si>
    <t>INSTITUTO PEDAGOGICO DEL CAUCA</t>
  </si>
  <si>
    <t>1/02/2005 A 30/11/2009</t>
  </si>
  <si>
    <t>1/169</t>
  </si>
  <si>
    <t>YALISET PATERNINA RUIZ</t>
  </si>
  <si>
    <t>CORPORACION UNIVERSITARIA REGIONAL DEL CARIBE</t>
  </si>
  <si>
    <t xml:space="preserve">UNION TEMPORAL UNIDOS POR LA PRIMERA INFANCIA </t>
  </si>
  <si>
    <t>FUNDACION INSTITUCION EDUCATIVA GIMNASIO  DEL SAN JORGE</t>
  </si>
  <si>
    <t>FUNDACION INSTITUCION EDUCATIVA GIMNASIO DEL SAN JORGE</t>
  </si>
  <si>
    <t>CORPOECOAMBIENTAL ONG</t>
  </si>
  <si>
    <t>94 AL 96</t>
  </si>
  <si>
    <t xml:space="preserve"> INSTITUCION EDUCATIVA GIMNASIO DEL SAN JORGE</t>
  </si>
  <si>
    <t>CONVENIO No 001-2010</t>
  </si>
  <si>
    <t>10.5</t>
  </si>
  <si>
    <t>CONVENIO No 002-2011</t>
  </si>
  <si>
    <t>carrera 10 # 14 -30</t>
  </si>
  <si>
    <t>SUBSANA REMITIENDO FORMATO 11 ACORDE A LA GEOREFERENCIACIÓN CORRESPONDIENTE</t>
  </si>
  <si>
    <t>calle 14 k 5 - 201 barrio santander</t>
  </si>
  <si>
    <t xml:space="preserve">Tofeme, La Estación, Nueva Estrella, La Mejia, Siete Palmas, Villa Nueva, Caimitico, Las Pavitas, La Solera. </t>
  </si>
  <si>
    <t>Vereda pajarito, vereda Piñalito, vereda el Jobo</t>
  </si>
  <si>
    <t>Avenida Nuñez, Barrio Santo Domingo, Barrio Los cayitos, Barrio Los Almendros</t>
  </si>
  <si>
    <t>LIBIA PASTORA NIETO ALVAREZ</t>
  </si>
  <si>
    <t>CENTRO EDUCATIVO LICEO SELESTIN FREINET</t>
  </si>
  <si>
    <t>01/02/2011 A 30/07/2014</t>
  </si>
  <si>
    <t>08/03/2010 A 15/10/2010  Y 27/03/2009 A 14/08/2009 Y 13/04/208 A 12/12/2008 Y 13/08/2007 A 15/12/2007</t>
  </si>
  <si>
    <t>ROSMERY ROMERO VILORIA</t>
  </si>
  <si>
    <t>IE GIMNACIO SAN JORGE</t>
  </si>
  <si>
    <t>10/01/2012 AL 15/|12/2012 Y 30/09/2011 A 15/12/2011 DE 01/02/2010 AL 03/11/2010</t>
  </si>
  <si>
    <t>LEIDIS MARGARITA VILLALOBO ALVIS</t>
  </si>
  <si>
    <t>LICENCIADA EN CIENCIAS SOCIALES</t>
  </si>
  <si>
    <t>01/02/2011 AL 09/12/2911 DEL 06/02/2012/ AL 07/12/2012</t>
  </si>
  <si>
    <t>CANDY ESTELLA VERGARA SUAREZ</t>
  </si>
  <si>
    <t>03/02/11/2010 AL 07/09/2010 AL 15/12/20111</t>
  </si>
  <si>
    <t>OSCAR DAVID FERNANDEZ RAMIREZ</t>
  </si>
  <si>
    <t>FUNDACION IE SAN JORGE</t>
  </si>
  <si>
    <t>20/03/2013 A 31/12/2013 Y 01/11/2014</t>
  </si>
  <si>
    <t>NORA MILENA BERRIO CRECIAN</t>
  </si>
  <si>
    <t>FENIX COOPERATIVA</t>
  </si>
  <si>
    <t>29/06/2010 A 28/02/2011</t>
  </si>
  <si>
    <t>ROSA MILENA TOVAR MEZA</t>
  </si>
  <si>
    <t>FUNDACION SEMBRANDO ARMONIA</t>
  </si>
  <si>
    <t xml:space="preserve">SE HABILITA EL PROFESIONAL EN LA REGIONAL SUCRE YA QUE LA PROPUESTA FUE RADICADA CON FECHA Y HORA PREVIA A LA PROPUESTA DE UNION TEMPORAL POR UNA NIÑEZ DE LA REGIONAL BOLIVAR </t>
  </si>
  <si>
    <t>GLORIA ELENA OROZCO GOMEZ</t>
  </si>
  <si>
    <t>07/01/2013 - 31/12/2013</t>
  </si>
  <si>
    <t>SUBSANO HOJA DE VIDA</t>
  </si>
  <si>
    <t>18/04/2013 -01/12/2012</t>
  </si>
  <si>
    <t>NIXON GARCIA LOPEZ</t>
  </si>
  <si>
    <t>ALCALDIA DE TALAIGUA NUEVO</t>
  </si>
  <si>
    <t>6/02/2012 - 31/08/2014</t>
  </si>
  <si>
    <t>ROSA ENEIDA CASTILLO BUENO</t>
  </si>
  <si>
    <t>01/02/2011 - 09/12/2011
01/02/2010 - 03/12/2010</t>
  </si>
  <si>
    <t>INSTITUCION EDUCATIVA GIMNASIO  DEL SAN JORGE</t>
  </si>
  <si>
    <t>CONVENIO No 003-2014</t>
  </si>
  <si>
    <t>355-356</t>
  </si>
  <si>
    <t>SE VERIFICAN OBLIGACIONES DEL CONTRATO</t>
  </si>
  <si>
    <t>CONVENIO No 001-2012</t>
  </si>
  <si>
    <t>357-358</t>
  </si>
  <si>
    <t>SE VEFICA FECHA DEL CONVENIO</t>
  </si>
  <si>
    <t>UNIDAD MEDICA INTEGRAL DEL SAN JORGE</t>
  </si>
  <si>
    <t>CONVENIO No 001-2013</t>
  </si>
  <si>
    <t>359-360</t>
  </si>
  <si>
    <t>1/794</t>
  </si>
  <si>
    <t>YAKELIN MARIA MONTIEL HOYOS</t>
  </si>
  <si>
    <t>21/01/2012 A 26/04/2014</t>
  </si>
  <si>
    <t>ACOMPÑAMIENTO PROYECTO RETORNO Y REUBICACION IRR</t>
  </si>
  <si>
    <t>CARTA DE COMPROMISO ESTA FIRMADA PARA CARGO DE APOYO PEDAGOGICO</t>
  </si>
  <si>
    <t>EMPRESAS DE SERVICIOS DE SAN MARCOS</t>
  </si>
  <si>
    <t>03/01/2011 A 30/06/2011</t>
  </si>
  <si>
    <t xml:space="preserve">ACTIVIDADES ADMINISTRATIVAS </t>
  </si>
  <si>
    <t>SECRETARIA DE EDUCACION MUNICIPIO DE SINCELEJO</t>
  </si>
  <si>
    <t>15/09/2008 A 15/01/2009</t>
  </si>
  <si>
    <t>REALIZANDO PASANTIAS  ACTIVIDADES ADMINISTRATIVAS</t>
  </si>
  <si>
    <t>CANDELARIA DE JESUS RUIZ IMBETH</t>
  </si>
  <si>
    <t>FUNDACION GIMNACIO SAN JORGE</t>
  </si>
  <si>
    <t>30/04/2012 A 15/12/2012 Y 20/03/2013 A 31/12/2013</t>
  </si>
  <si>
    <t>DAVID ENRIQUE LOZANO FLOREZ</t>
  </si>
  <si>
    <t>ADMINISTRADOR FINANCIERO</t>
  </si>
  <si>
    <t xml:space="preserve">10/01/2012 A 31/12/2012 </t>
  </si>
  <si>
    <t>5/02/2008 A 12/12/2009</t>
  </si>
  <si>
    <t>LAS CERTIFICACIONES APORTADAS EN LA SUBSANACION  EVIDENCIAN EL CUMPLIMIENTO DE LOS REQUESITOS MINIMOS DE EXPERIENCIA FUNCIONES DE COORDINACION DE PROYECTOS DE PRIMERA INFANCIA</t>
  </si>
  <si>
    <t xml:space="preserve">                                                                                                                                                                                                                                                                                                                                                                                                                                                                                                                                                                                                                                                                                                                                                                                                                                                                                                                                                                                                                                                                                                                                                                                                                                                                                                                                                                                                                                                                                                                                                                                                                                                                                                                                                                                                                                                                                                                                                                                                                                                                                                                                                                                                                                                                                                                                                                                                                                                                                                                                                                                                                                                                                                                                                                                                                                                                                                                                                                                                                                                                                                                                                                                                                                                                                                                                                                                                                                                                                   </t>
  </si>
  <si>
    <t>FUNDACION NACIONAL PARA EL DESARROLLO SOCIAL FUNIDES</t>
  </si>
  <si>
    <t>FUNDACION NACIONAL PARA EL DESARROLLO SOCIAL  - FUNIDES. (UT SEMILLAS DE MOSTAZA)</t>
  </si>
  <si>
    <t>FUNDACIN NACIONAL PARA EL DESARROLLO SOCIAL - FUNIDES</t>
  </si>
  <si>
    <t>CONVENIO No. FPI 70169</t>
  </si>
  <si>
    <t>45 A 56</t>
  </si>
  <si>
    <t>57 A 68</t>
  </si>
  <si>
    <t>69 A 83</t>
  </si>
  <si>
    <t>1560</t>
  </si>
  <si>
    <t>2228</t>
  </si>
  <si>
    <t>OVEJAS LOMA DEL BANCO, SAN FRANCISCO DAMASCO, VILLA COLOMBIA, EL PALMAR, ALMAGRO, LA PEÑA 1, LA PEÑA 2, SAN RAFAEL Y OVEJAS</t>
  </si>
  <si>
    <t>OVEJAS FLOR DEL MONTE, SAN RAFAEL</t>
  </si>
  <si>
    <t>LILIA MARIA GUERRERO PERALTA</t>
  </si>
  <si>
    <t>LICENCIADA EN EDUCACION BASICA PRIMARIA NCON ENFASIS EN CIENCIAS SOCIALES</t>
  </si>
  <si>
    <t>EMPRESA:
FUNIDES</t>
  </si>
  <si>
    <t>FECHA DE INICIO Y FECHA DE TERMINACION 01/02/2007 AL31/12/2008</t>
  </si>
  <si>
    <t xml:space="preserve">FUNCIONES COORDINADORA DEL PROGRAMA PARA LA INFANCIA </t>
  </si>
  <si>
    <t>1/094</t>
  </si>
  <si>
    <t>J0SE ALBERTO HERNANDEZ</t>
  </si>
  <si>
    <t>LICENCIADO EN EDUCACION BASICA PRIMARIA CON ENFASIS EN EDUCACION FISICA Y RECREACION Y DEPORTE</t>
  </si>
  <si>
    <t>POLITECNICO COLOMBIANO JAIME ISAZA CADAVID</t>
  </si>
  <si>
    <t>EMPRESA: UNION TEMPORAL SEMILLA DE MOSTAZA</t>
  </si>
  <si>
    <t>FECHA DE INICIO Y FECHA DE TERMINACION02/02/2010 AL 10/07/2011</t>
  </si>
  <si>
    <t>MARLYNET MENDOZA MENDEZ</t>
  </si>
  <si>
    <t>FECHA DE INICIO Y FECHA DE TERMINACION 08/03/2010 AL 08/12/2010</t>
  </si>
  <si>
    <t>FUNCIONES: COORDINADORA PEDAGOGICA DEL ENTORNO COMUNITARIO</t>
  </si>
  <si>
    <t>LAUDEN LICETH FAJARDO SILGADO</t>
  </si>
  <si>
    <t>FECHA DE INICIO Y FECHA DE TERMINACION 10/01/2010 AL 30/08/2011</t>
  </si>
  <si>
    <t>FUNCIONES COORDINADORA DE APOYO PSICOSOCIAL AL PROGRAMA DE ATENCION INTEGRAL A LA PRIMERA INFANCIA EN LA MODALIDAD FAMILIAR INSTITUCIONAL Y COMUNITARIA</t>
  </si>
  <si>
    <t>1/94.</t>
  </si>
  <si>
    <t>DIANA CECILIA AGUIRRE ALVAREZ</t>
  </si>
  <si>
    <t>EMPRESA: FUNDACION NACIONAL PARA EL DESARROLLO INTEGRAL SOCIAL FUNIDES</t>
  </si>
  <si>
    <t>FECHA DE INICIO Y FECHA DE TERMINACION 15/01/2006 AL 30/12/2007</t>
  </si>
  <si>
    <t>FUNCIONES:JEFE Y COORDINADORA DEL AREA DE PSICOLOGIA DEL PROGRAMA DE ATENCION INTEGRAL A MADRES COMUNITARIAS Y NIÑOS EN MODALIDADES TRADICIONALES Y FAMI</t>
  </si>
  <si>
    <t>1/00</t>
  </si>
  <si>
    <t>CARLOS ALVERTO RODRIGUEZ REBOLLO</t>
  </si>
  <si>
    <t>FECHA DE INICIO Y FECHA DE TERMINACION 01/06/2011 AL 30/11/2012</t>
  </si>
  <si>
    <t xml:space="preserve">FUNCIONES COORDINADOR DE APOYO PSICOSOCIAL AL PROGRAMA DE ATENCION INTEGRAL A LA PRIMERA INFANCIA  EN MODALIDAD FAMILIAR INSTITUCIONAL Y COMUNITARIA </t>
  </si>
  <si>
    <t xml:space="preserve">SOLO SE TENDRA EN CUENTA LAS HOJAS DE VIDA DEL PERSONAL HABILITANTE DE ACUERDO  AL NUMERO DE CUPOS </t>
  </si>
  <si>
    <t xml:space="preserve"> FUNDACION NACIONAL PARA EL DESARROLLO INTEGRAL SOCIAL FUNIDES </t>
  </si>
  <si>
    <t>UNION TEMPORAL SEMILLAS DE MOSTAZA</t>
  </si>
  <si>
    <t>MINISTERIO DE EDUCACIÒN NACIONAL</t>
  </si>
  <si>
    <t>FPI 70169</t>
  </si>
  <si>
    <t>147 AL 156</t>
  </si>
  <si>
    <t>ESTE CONTRATO DE IGUAL FORMA FUE PRESENTANDO COMO EXPERIENCIA HABILITANTE</t>
  </si>
  <si>
    <t xml:space="preserve"> FUNDACION NACIONAL PARA EL DESARROLLO INTEGRAL SOCIAL FUNIDES</t>
  </si>
  <si>
    <t>FUNIDES</t>
  </si>
  <si>
    <t>GINNASIO MODERNO SAN JOSE DE TOLUVIEJO</t>
  </si>
  <si>
    <t>CA-GMSJ-004 2013</t>
  </si>
  <si>
    <t xml:space="preserve">HACE TRASLAPO CON CONTRATO 701820130231 </t>
  </si>
  <si>
    <t>ICBF-REGIONAL SUCRE</t>
  </si>
  <si>
    <t>170 y 171</t>
  </si>
  <si>
    <t>193-219</t>
  </si>
  <si>
    <t>N0</t>
  </si>
  <si>
    <t>HACE TRASLAPO CON CONTRATO 701820140181</t>
  </si>
  <si>
    <t>17,84.</t>
  </si>
  <si>
    <t>SUNNY ESTHER MERCADO TAPIAS</t>
  </si>
  <si>
    <t>CORPORACION UNIVERSITARIA DEL CARIBE  CECAR</t>
  </si>
  <si>
    <t>EMPRESA:FUNDACION PARA EL PROGRESO Y DESARROLLO FAMILIAR SOCIAL Y HUMANO</t>
  </si>
  <si>
    <t>ENERO DE 2006 HASTA SEPTIEMBRE DE 2008</t>
  </si>
  <si>
    <t xml:space="preserve">FUNCIONES COODINADORA DEL PROGRAMA PROMOCION DE DERECHOS Y ATENCION PSICOSOCIAL A NIÑOS Y NIÑAS EN LA PRIMERA INFANCIA </t>
  </si>
  <si>
    <t>PROFESIONAL APOYO PEDAGOGICO</t>
  </si>
  <si>
    <t>YOLANDA ESTHER CORTINA ALVAREZ</t>
  </si>
  <si>
    <t>EMPRESA: ESCUELA LA TRINIDAD</t>
  </si>
  <si>
    <t>DURANTE EL AÑO 1995</t>
  </si>
  <si>
    <t xml:space="preserve">NO CUMPLE CON EL TIEMPO DE EXPERIENCIA 
NO SE HABILITA EL PROFESIONAL PARA LA PROPUESTA N° 30 YA QUE FUE HABILITADA PARA LA PROPUESTA N° 52 DONDE SE PRESENTA COMO HABILITANTE </t>
  </si>
  <si>
    <t>YUDIS ESTELLA GUZMAN VILORIA</t>
  </si>
  <si>
    <t>FUNDACION  UNIVERSITARIA  LUIS AMIGO</t>
  </si>
  <si>
    <t>EMPRESA:</t>
  </si>
  <si>
    <t>FECHA DE INICIO Y FECHA DE TERMINACION</t>
  </si>
  <si>
    <t>9.26</t>
  </si>
  <si>
    <t>10.03</t>
  </si>
  <si>
    <t>51-52</t>
  </si>
  <si>
    <t>CENTRO DE PROMOCION DE DESARROLLO</t>
  </si>
  <si>
    <t>CONVENIO NUMERO 01-2012</t>
  </si>
  <si>
    <t>31,05</t>
  </si>
  <si>
    <t>660</t>
  </si>
  <si>
    <t>CDI INSTITUCIONAL CANDELARIA ARRIETA</t>
  </si>
  <si>
    <t>PLAZA DE LA CRUZ</t>
  </si>
  <si>
    <t>CDI FAMILIAR MI PRIMER HOGAR</t>
  </si>
  <si>
    <t>ABRA EL OJO, MATA DE GUACIMO,PALMITAL,BARAYA,PUEBLO NUEVO Y 20 DE JULIO</t>
  </si>
  <si>
    <t>CDI FAMILIAR PUERTO FRANCO</t>
  </si>
  <si>
    <t>PUERTO FRANCO</t>
  </si>
  <si>
    <t>JOSELINA FRANCELINA VIVERO SANTOS</t>
  </si>
  <si>
    <t>CONVENIO COMFASUCRE ICBF</t>
  </si>
  <si>
    <t>8/11/2012 A 28/12/2012 ,   4/02/2013 A 31/12/2013  Y  21/01/2014 A 31/07/2014</t>
  </si>
  <si>
    <t>4/02/2008 A 30/11/2008 Y 09/02/2009 A 30/11/2009</t>
  </si>
  <si>
    <t>DIRECTORA DEL NIVEL PREESCOLAR Y BASICA PRIMARIA</t>
  </si>
  <si>
    <t>JARDIN INFANTIL MI CONEJITO SALTARIN</t>
  </si>
  <si>
    <t>13/02/1991 A 26/11/1994</t>
  </si>
  <si>
    <t>YUDI ESTHER DIAZ RAMOS</t>
  </si>
  <si>
    <t>EJERCITO NACIONAL</t>
  </si>
  <si>
    <t>10/01/2012 A 30/06/2012</t>
  </si>
  <si>
    <t>ACTIVIDADES DE PROMOCION EN SALUD MENTAL</t>
  </si>
  <si>
    <t>MEDIANTE OFICIO RADICADO EL DIA 17/12/2014 AL AS 14:48:56 P.M SESUBSANA LAS CERTIFICACIONES EXPEDIDAS POR LA PROFESIONAL</t>
  </si>
  <si>
    <t>ASOCIACION DE PRESTADORE DE SERVICIOS Y SUMINISTROS DE SALUD</t>
  </si>
  <si>
    <t>01/07/2010 A 06/01/2012</t>
  </si>
  <si>
    <t>PSICOLOGA  EN ACOMPAÑAMIENTO DE NIÑOS Y NIÑAS Y A LAS FAMILIAS</t>
  </si>
  <si>
    <t>COLEGIO MILITAR ALMIRANTE COLON</t>
  </si>
  <si>
    <t>31/05/2007 A 30/11/2007</t>
  </si>
  <si>
    <t>23/04/2013 A 27/07/2013  Y 20/08/2013 A 14/12/2013</t>
  </si>
  <si>
    <t>ANA KARINA LASTRE MUÑOZ</t>
  </si>
  <si>
    <t>27/02/2013 A 31/12/2013 Y 01/02/2014 A 31/10/2014</t>
  </si>
  <si>
    <t>COORDINADORA  ATENCION PRIMERA INFANCIA</t>
  </si>
  <si>
    <t>LEIDIS ESTHER PEREZ BENAVIDES</t>
  </si>
  <si>
    <t>27/02/2013 A 31/12/2013 DEL 1/02/2014 A 31/10/2014</t>
  </si>
  <si>
    <t>PSICOLOGA  ATENCION PRIMERA INFANCIA</t>
  </si>
  <si>
    <t>12/09/2011 A 16/12/2011</t>
  </si>
  <si>
    <t xml:space="preserve">SUBSANAR SE REQUIERE PROFESIONAL PSICOSOCIAL </t>
  </si>
  <si>
    <t>INSTITUCION EDUCATIVA MIGUEL DE CERVNTES SAAVEDRA</t>
  </si>
  <si>
    <t>CONVENIO 005-2010</t>
  </si>
  <si>
    <t>163-164</t>
  </si>
  <si>
    <t>CONVENIO 008-2012</t>
  </si>
  <si>
    <t>165-166</t>
  </si>
  <si>
    <t>22,5</t>
  </si>
  <si>
    <t>ELENA ROSA TOVAR SALGADO</t>
  </si>
  <si>
    <t>FUNDACON MIGUEL DE CERVANTES SAAVEDRA</t>
  </si>
  <si>
    <t>01/02/2014 A 31/07/2014</t>
  </si>
  <si>
    <t>DOCENTE MODALIDAD FAMILIAR</t>
  </si>
  <si>
    <t>09/05/2012 A 30/09/2012  Y 17/10/2012 A 15/12/2012</t>
  </si>
  <si>
    <t>DOCENTE Y COORDINADORA</t>
  </si>
  <si>
    <t xml:space="preserve">GIMNASIO DEL ROSARIO </t>
  </si>
  <si>
    <t>03/06/2010 A 20/12/2010</t>
  </si>
  <si>
    <t>21/04/2009 A 21/08/2009</t>
  </si>
  <si>
    <t>INSTITUCION EDUCATIVA GIMMNASIODEL SAN JORGE</t>
  </si>
  <si>
    <t>22/02/2006 A 15/12/2006</t>
  </si>
  <si>
    <t>COORDINADORA PROGRAMA PRIMERA INFANCIA</t>
  </si>
  <si>
    <t>CENTRO EDUCATIVO LAS PAVAS GUARANDA</t>
  </si>
  <si>
    <t>19/04/2004 A 29/04/2005</t>
  </si>
  <si>
    <t>CRISTINA MARIA CANCHILA NAVAS</t>
  </si>
  <si>
    <t>27/02/2013 A 31/12/2013 Y 01/02/2014 A 31/10/2014 Y 04/11/13/11/2014</t>
  </si>
  <si>
    <t>17/10/2012 A 15/12/2012</t>
  </si>
  <si>
    <t>INSTITUCION EDUCATIVA  MIGUEL DE CERVANTES SAAVEDRA</t>
  </si>
  <si>
    <t>01/02/30/11/2001 Y 01/02/2007 A 30/11/2007  DE 01/02/2010 A 30/11/2010</t>
  </si>
  <si>
    <t>KAROL YEJAIRA CONTRERAS MURILLO</t>
  </si>
  <si>
    <t>CORPORACION UNIVERSITARIA REGIONAL  DEL CARIBE</t>
  </si>
  <si>
    <t>RESULTADOS EVALUACION COMPONENTE TECNICO GRUPO 6</t>
  </si>
  <si>
    <t>LA FUNDACION RENACER SOCIAL</t>
  </si>
  <si>
    <t>48-49</t>
  </si>
  <si>
    <t>50-51</t>
  </si>
  <si>
    <t xml:space="preserve">SE TUVO EN CUENTA LA CERTIFICACION APORTADA </t>
  </si>
  <si>
    <t>30,08</t>
  </si>
  <si>
    <t>858</t>
  </si>
  <si>
    <t>BARRIO EL HUMEDAL</t>
  </si>
  <si>
    <t>SE SOLICITA SUBSANAR, ALLEGADO LA CARTA DE COMPROMISO DE GESTIONAR CON EL ENTE TERRITORIAL , TODA VEZ QUE SE PRESENTA ES UN OFICIO FIRMADO POR LA ALCADESA MUNICIPAL. FOLIO 313</t>
  </si>
  <si>
    <t xml:space="preserve">SUBSANA APORTANDO CARTA DE COMPROMISO DEL ENTE TERRITORIAL </t>
  </si>
  <si>
    <t>CALLE PALACIO</t>
  </si>
  <si>
    <t>SE SOLICITA SUBSANAR, ALLEGADO LA CARTA DE COMPROMISO DE GESTIONAR EL INMUEBLE PARA EL FUNCIONAMIENTO DEL CDI CON ARRIENDO</t>
  </si>
  <si>
    <t>SUBSANA APORTANDO CARTA DE COMPROMISO DEL ARRENDATARIO</t>
  </si>
  <si>
    <t>CENTRO PLAZA PRINCIPAL</t>
  </si>
  <si>
    <t>FOLIOS 312 AL 315</t>
  </si>
  <si>
    <t>BASAN VIVIENDA VELEZ VALENCIA GRANDA COCOROTE</t>
  </si>
  <si>
    <t>COORDINADOR- CDI RAYITO DE LUZ</t>
  </si>
  <si>
    <t>ANGELA MARIA CASAB ANAYA</t>
  </si>
  <si>
    <t>LICENCIADA EN LENGUA CASTELLANA Y COMUNICACIÓN</t>
  </si>
  <si>
    <t>LA UNIVERSIDAD DE PAMPLONA</t>
  </si>
  <si>
    <t>INSTITUCION EDUCATIVA ANTONIO LENIS
INSTITUTO BILINGÜE DEL CARIBE</t>
  </si>
  <si>
    <t xml:space="preserve">02 AL 27 DE JUNIO DE 2011
8/07/2011 AL 01/09/2011
09/01/2009 AL 03/03/2010
</t>
  </si>
  <si>
    <t xml:space="preserve"> SE SOLICITA SUBSANAR EL PROFESIONAL SE PRESENTO EN CUATRO PROPUESTAS 3 DE ELLAS PARA EL DEPARTAMENTO DE SUCRE   LA FUNDACION MIS PRIMEROS  PASOS COMO ADICIONAL EN LA FUNDACION RENACER  SOCIAL  Y CAJA DE COMPENSACION FAMILIAR DE SUCRE COMFASUCRE COMO HABILANTE,  Y PARA EL DEPARATAMENTO DE BOLIVAR  CONSORCIO MIS PRIMEROS  PASOS COMO HABILITANTES SE TENDRA EN CUENTA PARA LAS PROPUESTAS QUE APLICA COMO HABILITANTE Y POR ORDEN DE LLEGADA, Y QUEDA ASIGNADA PARA LA PROPUESTA CONSORCIO MIS PRIMEROS PASOS DE BOLIVAR RADICADA  EL 01 DE DICIEMBRE  A LAS 14:59 PM</t>
  </si>
  <si>
    <t>SEGÚN OFICIO RADICADO NUMERO E2014-361541-7000 EL PROPONENTE MANIFIESTA QUE SOLO SE TENGA EN CUENTA LA HOJA DE VIDA DE ANA MEZA PINEDA COMO COORDINADORA DEL CDI INSTITUCIONAL</t>
  </si>
  <si>
    <t>ANA MARIA MEZA PINEDA</t>
  </si>
  <si>
    <t>LICENCIADA EN EDUCACION CON ENFASIS EN INFORMATICA</t>
  </si>
  <si>
    <t xml:space="preserve">LA CORPORACION UNIVERSITARIA DEL CARIBE </t>
  </si>
  <si>
    <t>04/02/2008 AL 15/12/2009</t>
  </si>
  <si>
    <t>SI BIEN ES CIERTO QUE LA HOJA DE VIDA Y LOS SOPORTES CUMPLEN CON LO SOLICITAADO EN EL PLIEGO, SE HACE LA CLARIDAD QUE PARA LA PROPORCION DE NIÑOS A ATENDER EN EL CDI EL RAYITO DE LUZ NO SE REQUIEREN DOS COORDINADORES
FOLIOS 79 AL 91</t>
  </si>
  <si>
    <t>COORDINADOR CDI FAMILIAR DIVINO ROSTRO</t>
  </si>
  <si>
    <t>MINELLA DEL CARMEN HERAZO ORTEGA</t>
  </si>
  <si>
    <t>UNIVERSIDAD METROPOLITANA CIENCIAS DE LA SALUD</t>
  </si>
  <si>
    <t>FUNDACION INVESTIGACION Y CAPACITACION CULTURAL FINCAC</t>
  </si>
  <si>
    <t>01/02/2002 AL 30/07/2007</t>
  </si>
  <si>
    <t>FOLIOS 93 AL 113
SE VALIDA LA EXPERIENCIA CON LA CERTIFICACIÓN DEL FOLIO 99</t>
  </si>
  <si>
    <t>BLANCA JULIO RODRIGUEZ</t>
  </si>
  <si>
    <t>LICENCIATURA EN EDUCACION BASICA CON ENFASIS EN TECNOLOGIA E INFORMATICA</t>
  </si>
  <si>
    <t>01/02/2010 AL 30/08/2010</t>
  </si>
  <si>
    <t>SE SOLICITA SUBSANAR, TODA VEZ QUE LA EXPERIENCIA QUE SE ALLEGA EN EL FOLIO 208 NO CUMPLE CON EL TIEMPO ESTABLECIDO EN LOS PLIEGOS.
FOLIOS 199 AL 212</t>
  </si>
  <si>
    <t>SUBSANARON CON EL CERTIFICADO DEL CENTRO EDUCATIVO TIA ENY ACREDITANDO EXPERIENCIA DE 3 AÑOS 6 MESES</t>
  </si>
  <si>
    <t>PROFESIONAL DE APOYO PSICOSOCIAL CDI RAYITO DE LUZ</t>
  </si>
  <si>
    <t>MONICA LUCIA TROCONIS OLIVER</t>
  </si>
  <si>
    <t>UNIVERSIDAD DE LOS ANDES</t>
  </si>
  <si>
    <t>ALCALDIA MUNICIPAL DE BUENAVISTA-SUCRE
PONTIFICIA UNIVERSIDAD JAVERIANA</t>
  </si>
  <si>
    <t>5  MESES
PRACTICAS UNIVERSITARIAS  ABRIL A JUNIO  Y JULIO A DICIEMBRE DE 2004 Y 2005 RESPECTIVAMENTE</t>
  </si>
  <si>
    <t>SE SOLICITA SUBSANAR, ALLEGANDO EL DIPLOMA, ACTA DE GRADO Y TARJETA PROFESIONAL DE LA HOJA DE VIDA PRESENTADA
ASI MISMO, SE SOLICITA ACLARAR EL TITULO OBTENIDO, TODA VEZ QUE LA UNIVERSIDAD DE LOS ANDES NO OFRECE EL PROGRAMA DE PSICOLOGIA
FOLIOS 115 AL 133</t>
  </si>
  <si>
    <t>SE SUBSANA APORTANDO COPIA DEL ACTA DE GRADO YLEGIBLE DEL PILOMA ASI COMO LA TARJETA PROFESIONAL</t>
  </si>
  <si>
    <t>JESSICA MARTINEZ OVIEDO</t>
  </si>
  <si>
    <t>30/01/2014 AL 30/07/2014</t>
  </si>
  <si>
    <t xml:space="preserve"> SE SOLICITA SUBSANAR EL PROFESIONAL SE ENCUENTRA POSTULADO PARA DOS DEPARTAMENTOS  EN SUCRE   PARA RENACER SOCIAL  Y  EN BOLIVAR  PARA  LA UNION TEMPORAL DESARROLLO SOCIAL BOLIVAR 2015  EN AMBAS COMO HABILITANTE SE TENDRA EN CUENTA EL ORDEN DEL RADICADO APLICANDO  PARA BOLIVAR LA  UNION TEMPORAL DESARROLLO SOCIAL   BOLIVAR 2015 EL 01/12/2014   A LAS 3: 00PM Y RENACER SOCIAL LA RADICO EL 02/12/ 2014  A LAS 14:15 PM</t>
  </si>
  <si>
    <t>PRESENTA DECLARACION JURAMENTADA ANTE NOTARIA PRIMERA DE SINCELEJO DONDE MANIFIESTA QUE SOLAMENTE PRESENTO SU HOJA DE VIDA A LA FUNDACION RENACER SOCIAL DE SINCELEJO.</t>
  </si>
  <si>
    <t>PROFESIONAL DE APOYO PSICOSOCIAL CDI FAMILIAR</t>
  </si>
  <si>
    <t>CARMEN ELISA HERAZO HERAZO</t>
  </si>
  <si>
    <t>RENACER</t>
  </si>
  <si>
    <t>08/02/2011 AL 30/07/2011</t>
  </si>
  <si>
    <t>SE SOLICITA ACLARAR LA CERTIFICACION DEL FOLIO 170 , TODA VEZ QUE NO ESPECIFICA EL TIEMPO LABORADO.
 FOLIOS 152 AL 177</t>
  </si>
  <si>
    <t>SUBSANA APORTANDO NUEVA CERTIFICACION DE LA COOPERATIVA AGROPECUARIA DE ALBANIA LABORANDO EN EL FORTALECIMIENTO DE LA BASE SOCIAL A TRAVES DE TALLES CRECIMIENTO PERSONAL Y RESOLUCION DE CONFLITO FOLIO (7)</t>
  </si>
  <si>
    <t>YELIZA MARIA BENITEZ HERNANDEZ</t>
  </si>
  <si>
    <t>FEBRERO A MAYO DE 2012</t>
  </si>
  <si>
    <t xml:space="preserve">SE SOLICITA SUBSANAR, TODA VEZ QUE EL TIEMPO DE EXPERIENCIA ACREDITADO EN EL FOLIO 193 NO CUMPLE CON EL TIEMPO ESTABLECIDO EN LOS PLIEGOS.
EN SU DEFECTO ALLEGAR LA CERTIFICACION DE LA PRACTICA COMUNITARIA EJECUTADA.
FOLIOS 179 AL 197
</t>
  </si>
  <si>
    <t>SUBSANA APORTANDO LA CERTIFICACION DEL CENTRO DE FAMILIA DE LA COORPORACION UNIVERSITARIA DEL CARIBE CECAR Y NUEVAMENTE APORTA SU HOJA DE VIDA CON LA DOCUMENTACION REQUERIDA SEGÚN FOLIOS DEL 8 AL 21 DE LOS DOMUMENTOS APORTADOS POR LA ENTIDAD PARA SUBSANAR</t>
  </si>
  <si>
    <t>ELIZABETH HERNANDEZ CASTRO</t>
  </si>
  <si>
    <t>LA UNIVERSIDAD NACIONAL ABIERTA Y A DISTANCIA</t>
  </si>
  <si>
    <t>03/03/2011 AL 04/04/2012</t>
  </si>
  <si>
    <t>FOLIOS 214 AL 228</t>
  </si>
  <si>
    <t>ELIANA PATRICIA HERNANDEZ FLOREZ</t>
  </si>
  <si>
    <t>22/05/2014 AL 31/12/2014
27/05/2013 AL 31/12/2013</t>
  </si>
  <si>
    <t>FOLIOS 230 AL 245</t>
  </si>
  <si>
    <t>TANIA INES HERNANDEZ MENDEZ</t>
  </si>
  <si>
    <t>CORPORACION EDUCATIVA MAYO DEL DESARROLLO SIMON BOLIVAR</t>
  </si>
  <si>
    <t>FUNIDES
FUNDIMUR
CORPORACION DE TRABAJADORS INDEPENDIENTES</t>
  </si>
  <si>
    <t>FEBRERO 2005 A DICIEMBRE 2007
MARZO A DICIEMBRE DE 2003
01/05/2008 AL 31/12/2008</t>
  </si>
  <si>
    <t>FOLIOS 254 AL 275</t>
  </si>
  <si>
    <t>SABINA RAQUEL BARRIOS JARABA</t>
  </si>
  <si>
    <t>INSTITUTO MARCO FIDEL SUAREZ
INSTITUCION EDUCATIVA SANTIAGO APOSTOL</t>
  </si>
  <si>
    <t>06/09/2010 AL 30/11/2010
26/01/2011 AL 25/11/2011
25/01/2012 AL 30/11/2012
15/03/2006 AL 01/06/2006</t>
  </si>
  <si>
    <t>FOLIOS 277 AL 291</t>
  </si>
  <si>
    <t>OLGA LUCIA MEZA CONTRERAS</t>
  </si>
  <si>
    <t>FOLIOS 292 AL 311</t>
  </si>
  <si>
    <t>FUNDACION PARA EL DESARROLLO DE LA POBLACION CON NECESIDADES EDUCATIVAS ESPECIALESDEL DEPARTAMENTO DE SUCRE TALENTO</t>
  </si>
  <si>
    <t>FUNDACION TALENTO</t>
  </si>
  <si>
    <t>41-43</t>
  </si>
  <si>
    <t>INSTITUCION EDUCATIVA VICENTE CAVIEDES</t>
  </si>
  <si>
    <t>CONVENIOINTERINSTITUCIONAL</t>
  </si>
  <si>
    <t>0.82</t>
  </si>
  <si>
    <t>11.13</t>
  </si>
  <si>
    <t>01-07</t>
  </si>
  <si>
    <t>TENIENDO EN CUENTA OFICIO RADICADO E-2014-361367-7000 DE FECHA 2014-12-17, SE REALIZA EL INGRESO DE LA EXPERIENCIA APORTADA; ES IMPORATANTE ACLARAR QUE EN LA CERTIFICACION APORTADA SE TENDRA EN CUENTA TANTO CUPOS COMO TIEMPO, YA QUE NO SE PUEDE OBVIAR INFORMACION APORTADA Y SOLICITAD EN EL CUADRO POR TAL RAZON EN EL MOMENTO QUE SE DE UN TRASLAPO SE REALIZARA EL PROCEDIMIENTO CORRECTO.</t>
  </si>
  <si>
    <t>36.38</t>
  </si>
  <si>
    <t>1471</t>
  </si>
  <si>
    <t>MODALIDAD FAMILIAR MANO DE DIOS</t>
  </si>
  <si>
    <t>BARRIO MANO DE DIOS CRA 44 # 04</t>
  </si>
  <si>
    <t>N.A</t>
  </si>
  <si>
    <t>SE SOLICITA SUBSANAR, TODA VEZ QUE NO SE ALLEGA EL FORMATO 11 Y LAS CARTAS DE COMPROMISO</t>
  </si>
  <si>
    <t>TENIENDO EN CUENTA OFICIO DE RADICADOE-2014-361367-7000 DE FECHA 2014-12-17 DONDE SE ANEXTA FORMATO 11 SE SUBSANA CUMPLIENDO CON INFRAESTRUTURA</t>
  </si>
  <si>
    <t>MODALIDAD FAMILIAR MIS PRIMEROS PASOS</t>
  </si>
  <si>
    <t>VEREDA VILLA ROSITA CALLE 1 # 2-62</t>
  </si>
  <si>
    <t>MODALIDAD FAMILIAR CARITAS SONRIENTES</t>
  </si>
  <si>
    <t>VEREDA VILLA ROSITA CALLE 1 #2-62</t>
  </si>
  <si>
    <t>BARRIO VILLA ANGELA MANZ 10 LOTE 4</t>
  </si>
  <si>
    <t>BARRIO VILLA KATY CALLE 2 # 18D-22</t>
  </si>
  <si>
    <t>MODALIDAD FAMILIAR LLUVIAS DE AMOR</t>
  </si>
  <si>
    <t>CHOCHO CALLE 6 #4A-54</t>
  </si>
  <si>
    <t>MODALIDAD FAMILIA SEMBRANDO VALORES</t>
  </si>
  <si>
    <t>BARRIO CRISTO VIENE Y VILLA JUANA MANZ 2 LOTE 12</t>
  </si>
  <si>
    <t>MODALIDAD FAMILIAR LUCERITO DE AMOR</t>
  </si>
  <si>
    <t>MODALIDAD FAMILIAR GOTITAS DE AMOR</t>
  </si>
  <si>
    <t>EL CINCO DIAGINAL 6 N° 414-70 BARRIO EL CINCO  TRASV 1 N° 1B-05 CORREGIMIENTO LA GALLERA</t>
  </si>
  <si>
    <t>MODALIDAD FAMILIAR UNIDOS HACIA EL FUTURO</t>
  </si>
  <si>
    <t>BARRIO CRISTO VIENE Y VILLA JUANA CALLE PRINCIPAL</t>
  </si>
  <si>
    <t>DIOCELINA MARIA PATRON CHADID</t>
  </si>
  <si>
    <t>LIENCIADA EN EDUCACION CON ENFACIS EN AREA TECNOLOGICA</t>
  </si>
  <si>
    <t>UNIVERSIDAD FRANCISCO DE PAULA</t>
  </si>
  <si>
    <t>01/01/2014 AL 13/11/2014</t>
  </si>
  <si>
    <t xml:space="preserve">LICEO DE LASABANA </t>
  </si>
  <si>
    <t>2/4/2013 AL 31/12/2013</t>
  </si>
  <si>
    <t>ENA JUDITH UPARELA GOMEZ</t>
  </si>
  <si>
    <t>LICENCIAD EN EDUCACION INFANTIL</t>
  </si>
  <si>
    <t xml:space="preserve">MUNICIPIO DE GALERAS </t>
  </si>
  <si>
    <t>SANDRA MILENA ESTRADA BRIEVA</t>
  </si>
  <si>
    <t>COE</t>
  </si>
  <si>
    <t>1/2/2010 AL      30 /12 /2012</t>
  </si>
  <si>
    <t xml:space="preserve">18/1/2011 A 12 /2013 </t>
  </si>
  <si>
    <t>UNIO TEMPORAL GENERACIONES</t>
  </si>
  <si>
    <t>07/01/2014 AL 2/8/2014</t>
  </si>
  <si>
    <t>YICETH PATRICIA MARTINEZ MARTINEZ</t>
  </si>
  <si>
    <t>FUNDACION SOCIAL Y AMBIENTAL DE CARIBE</t>
  </si>
  <si>
    <t>7/01/2014 AL 30/09/2014</t>
  </si>
  <si>
    <t>LA PROFESIONAL SE PRESENTO EN DOS PROPUESTAS PARA EL DEPARTAMENTO DE SUCRE PARA UNION TEMPORAL UNIDOS POR EL BIENESTAR DE LA NINEZ Y LAS FAMILIAS DE COLOMBIA Y FUNDACION TALENTOS  COMO HABILITANTE   SE TENDRA EN CUENTA EL RADICADO POR ORDEN DE LLEGADA, Y QUEDA ASIGNADA PARA LA PROPUESTA N° 8 FUNDACION TALENTO LA CUAL FUE RADICADA  EL 03 DE DICIEMBRE  A LAS 8:04:45 AM Y LA UNION TEMPORAL UNIDOS POR EL BIENESTAR DE LA NINEZ Y LAS FAMILIAS DE COLOMBIA  SE PRESENTO EL 03 DE DICIEMBRE A LAS 16:09:03 PM</t>
  </si>
  <si>
    <t>YONEIDY MABEL CAMARGO VERGARA</t>
  </si>
  <si>
    <t>FUNDACION FORO POR COLOMBIA</t>
  </si>
  <si>
    <t>12/03/2012 A 30/11/2013</t>
  </si>
  <si>
    <t>SANDRA PATRICIA BENITEZ MARTINEZ</t>
  </si>
  <si>
    <t>HOGAR INFANTIL SAN LUIS</t>
  </si>
  <si>
    <t xml:space="preserve"> SE SOLICITA SUBSANAR LA PROFESIONAL  DADO QUE SE POSTULO PARA DOS DEPARTAMENTOS SUCRE Y CORDOBA PARA SUCRE POR LA FUNDACION TALENTOS Y PARA CORDOBA  POR LA ASOCIACION INSTITUTO MIXTO JUAN JACOBO ROUSEAU AMBAS COMO HABILITANTES  SE TENDRA EN CUENTA EL RADICADO POR ORDEN DE LLEGADA Y QUEDA ASIGNADA  PARA CORDOBA A LA ASOCIACION INSTITUTO MIXTO JUAN JACOBO ROUSEAU RADICADA EL 24 DE NOVIEMBRE DE 2014 A LAS 11:05:20 AM Y TALENTO RADICA EL DIA 03 DE DICIEMBRE DE 2041 A LAS 8:04:45 AM</t>
  </si>
  <si>
    <t xml:space="preserve">TENIENDO EN CUENTA LO SOLICITADO POR SU FUNDACION CON RESPECTO A ESTA PROFESIONAL SE LE COMUNICA QUE NO QUEDA HABILITADA EN SU PROPUESTA A PESAR DE HABER PRESENTADO DECLARACION JURAMENTADA DEBIDO A QUE SE PRSENTO EN LA REGIONAL CORDOBA PARA EL GRUPO 42 CON EL PROPONENTE ASOCIACION ISNTITUTO MIXTO JUAN JACOBO ROUSEAU, PROPONENTE AL QUE SE ADJUDICO EN AUDIENCIA CELEBRADA EL DIA 18 DE DIC DEL AÑO EN CURSO. </t>
  </si>
  <si>
    <t>VERONICA INES PEREZ MADERA</t>
  </si>
  <si>
    <t>FUNDACION CATOLICA DEL NORTE</t>
  </si>
  <si>
    <t>YENIFER TORRES SALCEDO</t>
  </si>
  <si>
    <t>CORPORACION ANTONIO JOSE DE SUCRE</t>
  </si>
  <si>
    <t>FUNCARIBE</t>
  </si>
  <si>
    <t>YICETH VERGRA BLANCO</t>
  </si>
  <si>
    <t>CARMEN ALICIA ROMERO ESTRADA</t>
  </si>
  <si>
    <t>CUC</t>
  </si>
  <si>
    <t>ASEFACOM</t>
  </si>
  <si>
    <t>LA PROFESIONAL SE POSTULO PARA EL DEPARTAMENTO DE SUCRE EN DOS PROPUESTAS PARA  FUNDACION TALENTOS  Y CONSORCIO MIS PRIMEROS PASOS AMBAS COMO HABILITANTE SE TENDRA EN CUENTA PARA LA PROPUESTASRADICADA POR ORDEN DE LLEGADA, Y QUEDA ASIGNADA PARA LA PROPUESTA N° 8 FUNDACION TALENTOS    LA CUAL FUE RADICADA  EL 03 DE DICIEMBRE  DE 2014  A LAS 8:04:45 AM Y EL CONSORCIO  MIS PRIMEROS PASOS  LA RADICO EL 03 DE DICIEMBRE DE  2014 A LAS 16:58PM</t>
  </si>
  <si>
    <t>SINDY JOHANA BENITEZ MARTINEZ</t>
  </si>
  <si>
    <t>MARIA ESTHER VERGARA FARAK</t>
  </si>
  <si>
    <t>FUNDACION LICEO DE LA SABANA</t>
  </si>
  <si>
    <t>45-46</t>
  </si>
  <si>
    <t>47-48</t>
  </si>
  <si>
    <t>PEDRO SIMON PEREZ MARTINEZ</t>
  </si>
  <si>
    <t>CORPORACION DE ORIENTACION EDUCATIVA Y ATENCION INTEGRAL</t>
  </si>
  <si>
    <t>6/07/2011 AL 6/06/2013</t>
  </si>
  <si>
    <t>ENOEDIS DEL ROSARIO SIERRA RAMBAUTH</t>
  </si>
  <si>
    <t>IE RAFAEL NUÑEZ</t>
  </si>
  <si>
    <t>22/07/2010 AL 02/12/2014</t>
  </si>
  <si>
    <t>NO CUMPLE TODA VEZ QUE EL PERSONAL SE REQUIERE TIEMPO COMPLETO Y ACTUALMENTE ESTA VINCULADA A LA INSTITUCIÓN EDUCATIVA RAFAEL NUÑEZ RESOLUCIÓN N°3812</t>
  </si>
  <si>
    <t xml:space="preserve">TENIENDO EN CUENTA  OFICIO  RADICADO E-2014-361249-7000 DE FECHA 2014-12-17 DONDE REALIZA RECLAMACION DEL TALENTO HUMANO, SE LE COMUNICA QUE  EFECTIVAMENTE LA OBSERVACION ANTERIOR NO ES PROCEDENTE PARA EL PROFESIONAL VALIDANDO EL REQUERIMIENTO APORTADO POR USTED EN EL RESPECTIVO OFICIO; SIN EMBARGO ES IMPORTANTE COMUNICARLE QUE PARA EL CARGO DE LA PROFESIONAL ESTA NO CUMPLE CON EL PERFIL SOLICITADO EN EL PLIEGO DE CONDICIONES SITUACION QUE NO PUEDE SER SUBSANADA, SEGUN APARTE DEL PLIEGO DE CONDICIONES  NUMERAL 1.11.9 </t>
  </si>
  <si>
    <t>LUCY DEL SOCORRO VERGARA LUNA</t>
  </si>
  <si>
    <t>01/09/2013 AL13/11/2014</t>
  </si>
  <si>
    <t>AGEBTE EDUCATIVO</t>
  </si>
  <si>
    <t xml:space="preserve">LICE COLOMBIA </t>
  </si>
  <si>
    <t>AÑOS 2008 Y 2009</t>
  </si>
  <si>
    <t>LOURDES HERAZO MARTINEZ</t>
  </si>
  <si>
    <t>01/ 09/2013 AL 13/11/2014</t>
  </si>
  <si>
    <t xml:space="preserve">LICEO COLOMBIA </t>
  </si>
  <si>
    <t xml:space="preserve">1 /9/2008 AL 12 /12/2008 </t>
  </si>
  <si>
    <t>14/04/2009 AL 22/02 /2010</t>
  </si>
  <si>
    <t>PROFESIONAL DE APOYOFINNANCIERO  POR CADA MIL CUPOS OFERTADOS O FRACIÓN INFERIOR</t>
  </si>
  <si>
    <t>RUDIS MARIA MONTERROZA MARTINEZ</t>
  </si>
  <si>
    <t>2605/2003</t>
  </si>
  <si>
    <t>118984T</t>
  </si>
  <si>
    <t>FUNDACION SABANA</t>
  </si>
  <si>
    <t>CONTADORA</t>
  </si>
  <si>
    <t>30,09</t>
  </si>
  <si>
    <t>630</t>
  </si>
  <si>
    <t>CDI</t>
  </si>
  <si>
    <t>PLAZA LA CRUZ GALERAS</t>
  </si>
  <si>
    <t>BARRIO 20 JULIO ZONA RURAL</t>
  </si>
  <si>
    <t>ESEQUIEL MOSQUERA</t>
  </si>
  <si>
    <t>LICENCIADO EN CIENCIAS RELIGIOSAS</t>
  </si>
  <si>
    <t>JAVERIANA</t>
  </si>
  <si>
    <t xml:space="preserve">ALCALDIA DE SINCELEJO </t>
  </si>
  <si>
    <t xml:space="preserve">26/03/2013 A 27/08/2013 </t>
  </si>
  <si>
    <t>PRESENTA UNA ESPECIALIZACION EN ADMINISTRACION DE EMPRESAS</t>
  </si>
  <si>
    <t>PLAN PADRINO</t>
  </si>
  <si>
    <t>01/12/2003 A 26/04/2006</t>
  </si>
  <si>
    <t>1/7</t>
  </si>
  <si>
    <t>TATIANA ALVARADO BUSTAMANTE</t>
  </si>
  <si>
    <t>10/01/2014 A LA FECHA</t>
  </si>
  <si>
    <t>27/10/2011 A 28/12/2011</t>
  </si>
  <si>
    <t>11&amp;/01/2011 A 31/07/2012</t>
  </si>
  <si>
    <t>IBAMA CANDELARIA LARA CHIMA</t>
  </si>
  <si>
    <t>02/01/2014 A 15/11/2014</t>
  </si>
  <si>
    <t>04/02/2013 A13/12/2013</t>
  </si>
  <si>
    <t>YULIETH PAOLA SALGADO ALVAREZ</t>
  </si>
  <si>
    <t>IE PIO DOCE Y</t>
  </si>
  <si>
    <t>01/02/2008 A 23/08/2008 Y 03/02/2009 A 06/07/2009</t>
  </si>
  <si>
    <t>KATIA INES VERGARA GIL</t>
  </si>
  <si>
    <t>LICENCIADA ENESPAÑOL Y COMUNICACIÓN</t>
  </si>
  <si>
    <t>LICEO NACIONAL</t>
  </si>
  <si>
    <t>01/2013 A 27/11/2014</t>
  </si>
  <si>
    <t>COORDINADOR PARA MODALIDAD FAMILIAR</t>
  </si>
  <si>
    <t>KELLY JOHANA ARRIETA CERRO</t>
  </si>
  <si>
    <t>ALCALDIADE ALEJANDRIA ANTIOQUIA</t>
  </si>
  <si>
    <t>28/01/2013 AL 26/122013 Y 20/01/2014 A 23/06/2014</t>
  </si>
  <si>
    <t>MONICA MARCELA HERNANDEZ ALVAREZ</t>
  </si>
  <si>
    <t>FUNDACION FINDES Y FUNDETEX</t>
  </si>
  <si>
    <t>11/01/2005 AL 30/01/2006 Y 01/07/2008 A 27/112008</t>
  </si>
  <si>
    <t>EL PROFESIONAL QUEDA HABILITADO PARA EL CARGO HABILITANTE EN LA MISMA PROPUESTA N° 38</t>
  </si>
  <si>
    <t>COMO EL PROPONENTE PRESENTA LAS HOJS DE VIDA DE LAS AGENTES EDUCATIVASNO SE TENDRAN EN CUEENTA COMO PERSONAL HABILITANTE</t>
  </si>
  <si>
    <t>CONMASUCRE</t>
  </si>
  <si>
    <t>CONVENIO SECRETARIA EDUCACION MUNICIPAL DE SINCELEJO</t>
  </si>
  <si>
    <t>ALIUHA PATRICIA GARRIODO RHENALS</t>
  </si>
  <si>
    <t>UNIVERSIDAD LASALLISTA</t>
  </si>
  <si>
    <t>2/05/2002 AL 13/12/2013</t>
  </si>
  <si>
    <t>MARIA DEL ROSARIO MERCADO DIAZ</t>
  </si>
  <si>
    <t>LICENCIADA EN PRESCOLAR</t>
  </si>
  <si>
    <t>CIAC</t>
  </si>
  <si>
    <t>29/01/1999 A 14/11/2014</t>
  </si>
  <si>
    <t>CARLOS ENRRIQUE VITOLA VARGAS</t>
  </si>
  <si>
    <t>UNIVERSIDAD LOS LIBEERTADORES</t>
  </si>
  <si>
    <t>14703/2008</t>
  </si>
  <si>
    <t>02/01/2014 18/11/2014</t>
  </si>
  <si>
    <t>SUBSANAR FORMATO 8 EXPERIENCIA MININA HABILITANTE LA APORTADA FUE PARA EL GRUPO 22</t>
  </si>
  <si>
    <t>FLOR DEL MONTE SAN RAFAEL</t>
  </si>
  <si>
    <t>CDI MODALIDAD FAMILIAR FUSBA</t>
  </si>
  <si>
    <t>LOMA DEL BANCO - SAN FRANCISCO - DAMASCO- VILLA COLOMBIA - EL PALMAR - ALMAGRA- LA PEÑA 1 - LA PEÑA 2- SAN RAFAEL - OVEJAS</t>
  </si>
  <si>
    <t>ANA CAROLINA PAJARO POLO</t>
  </si>
  <si>
    <t>ASOCIACION DE PADRES DE FAMILIAS DE NIÑOS Y NIÑAS USUARIOS DEL HOGAR INFANTIL BELLAVISTA</t>
  </si>
  <si>
    <t>SUBSANAR CERTIFICACION, POR INDICAR TIEMPO EXACTO DE SERVICIOS FOLIO 134, IGUALMENTE SUBSANAR HOJA DE VIDA POR NO CUMPLIR LOS REQUISITOS -</t>
  </si>
  <si>
    <t>SANDRA PATRICIA SARMIENTO CUESTA</t>
  </si>
  <si>
    <t>20/01/2014 A  31/10/2014</t>
  </si>
  <si>
    <t xml:space="preserve">CRUZANDO LA BASE DE DATOS ENTRE REGIONALES SE DETECTA QUE  ESTA PROFESIONAL QUEDA HABILITADA EN LA REGIONAL BOLIVAR POR SER RADICADA LA PROPUESTA EL 01/12/2014 A LAS 02:21 PM. QUEDANDO DESABILITADA EN LA REGIONAL SUCRE Y BOLIVAR PARA LAS PROPUESTAS UT CRECIENDO JUNTOS Y UT DESARROLLO SOCIAL POR BOLIVAR RESPECTIVAMENTE.
ALLEGAR HOJA DE VIDA.  </t>
  </si>
  <si>
    <t xml:space="preserve">CONSORCIO C&amp;R </t>
  </si>
  <si>
    <t>06/05/2011 A 31/12/ 2011, 23/01/2102 A 30/06/2012,  01/07/2012 A 31 /12/2012</t>
  </si>
  <si>
    <t>INTERVENTOR DE CAMPO DEL PROGRAMA ATENCION INTEGRAL A LA PRIMERA INFANCIA</t>
  </si>
  <si>
    <t>19/03/2010 A 31/12/2010</t>
  </si>
  <si>
    <t>PROFESIONAL DE APOYO</t>
  </si>
  <si>
    <t>COLEGIO SURAMERICANA</t>
  </si>
  <si>
    <t>01/02/2010 A 31/02/2011</t>
  </si>
  <si>
    <t>ASISTENCIA SOCIAL EN PROYECTOS DEL PROGRAMA EN ATENCION INTEGRAL A LA PRIMERA INFANCIA</t>
  </si>
  <si>
    <t>ESCUELA SUPERIOR DE ADMINISTRACION PUBLICA</t>
  </si>
  <si>
    <t>21/09/2009 A 15/12/2009</t>
  </si>
  <si>
    <t>ACOMPAÑAMIENTO TECNICO PARA LA IMPLEMENTACION DEL CODIGO INFANCIA, ADOLESCENCIA Y POLITICA DE JUVENTUD</t>
  </si>
  <si>
    <t>1/244</t>
  </si>
  <si>
    <t>MARIA ALEJANDRA  MARTINEZ  FLORES</t>
  </si>
  <si>
    <t>CORPORACION INSTITUTO PAULO FREIRE</t>
  </si>
  <si>
    <t>CRUZANDO LA BASE DE DATOS ENTRE REGIONALES SE DETECTA QUE  ESTA PROFESIONAL QUEDA HABILITADA EN LA REGIONAL BOLIVAR CON LA UT FAMILIAS DE HOY Y DEL MAÑANA POR SER RADICADA LA PROPUESTA EL 01/12/2014 A LAS 14:29 PM. QUEDANDO DESABILITADA EN LA REGIONAL SUCREY BOLIVAR PARA LAS PROPUESTAS UT CRECIENDO JUNTOS Y POR UNA NINEZ FELIZ. 
ALLEGAR HOJA DE VIDA.</t>
  </si>
  <si>
    <t>03/02/2012 A 30/01/2012</t>
  </si>
  <si>
    <t xml:space="preserve">FUNDACION PROYECTO VIDA </t>
  </si>
  <si>
    <t xml:space="preserve">FUNDACION PROYECTO DE VIDA </t>
  </si>
  <si>
    <t>ALCALDIA MUNICIPAL DE ALGARROBO</t>
  </si>
  <si>
    <t>ALCALDIA MUNICIPAL DEL RETEN</t>
  </si>
  <si>
    <t xml:space="preserve">OVEJAS </t>
  </si>
  <si>
    <t>SE SOLICITA SUBSANAR  CARTA COMPROMISO DE DISPONER DEL ESPACIO MODALIDAD FAMILIAR. IGUALMENTE DETALLAR LA UBICACIÓN DE LAS UNIDADES DE SERVICIOS, DE ACUERDO A LOS CUPOS.FOLIOS 102-</t>
  </si>
  <si>
    <t xml:space="preserve">SAN RAFAEL Y FLOR DEL MONTE </t>
  </si>
  <si>
    <t xml:space="preserve">COORDINADOR CDI FAMILIAR </t>
  </si>
  <si>
    <t xml:space="preserve">ALVARO CAMPO BOLAÑO </t>
  </si>
  <si>
    <t xml:space="preserve">ABOGADO ESPECIALISTA EN DERECHO ADMISTRATIVO </t>
  </si>
  <si>
    <t>15/03/2013 AL 10/07/2013</t>
  </si>
  <si>
    <t xml:space="preserve">PROFESIONAL EN DERECHO </t>
  </si>
  <si>
    <t xml:space="preserve">FISCALIA </t>
  </si>
  <si>
    <t>23/06/2009 AL 27/09/2010</t>
  </si>
  <si>
    <t xml:space="preserve">ABOGADO DEFENSOR </t>
  </si>
  <si>
    <t xml:space="preserve">CORPORACION PARA EL DESARROLLO E INTEGRACION DE LOS MUNICIPIOS DEL MAGDALENA  Y COLOMBIA </t>
  </si>
  <si>
    <t>15/01/2010 AL 31 /12/2010</t>
  </si>
  <si>
    <t xml:space="preserve">COORDINADOR PEDAGOGICO </t>
  </si>
  <si>
    <t xml:space="preserve">TRANSPORTE PPG </t>
  </si>
  <si>
    <t>15/01/2006 AL 30/12/2008</t>
  </si>
  <si>
    <t>ABOGADO EXTERNO</t>
  </si>
  <si>
    <t xml:space="preserve">MARA ANGELICA TILANO OSORIO </t>
  </si>
  <si>
    <t xml:space="preserve">CORPOTACION UNIVERSITARIA REFORMADA </t>
  </si>
  <si>
    <t xml:space="preserve">COLEGIO AMERICANO DE BARRANQUILLA </t>
  </si>
  <si>
    <t>22/01/2013 AL 15/12/2013</t>
  </si>
  <si>
    <t>2/2012 AL 06/2012</t>
  </si>
  <si>
    <t xml:space="preserve">PRACTICAS EDUCATIVAS EN EL PLANREL EDUCATIVO </t>
  </si>
  <si>
    <t>CLARO</t>
  </si>
  <si>
    <t>05//03/2012 AL 04/09/2012</t>
  </si>
  <si>
    <t xml:space="preserve">PRACTICA EMPRESARIAL </t>
  </si>
  <si>
    <t xml:space="preserve">COMBARRANQUILLA </t>
  </si>
  <si>
    <t>08/2010 A 11/2010</t>
  </si>
  <si>
    <t xml:space="preserve">PROVEEDOR </t>
  </si>
  <si>
    <t xml:space="preserve">SUMINISTRO Y DOTACIONES COLOMBIA </t>
  </si>
  <si>
    <t>07/12/2009/ AL 15/01/2010</t>
  </si>
  <si>
    <t xml:space="preserve">DIGITADORA </t>
  </si>
  <si>
    <t xml:space="preserve">LINDA SANCHEZ RENDE </t>
  </si>
  <si>
    <t xml:space="preserve">INSRTITUCION EDUCATIVA DISTRITAL MADRE MARCELINA </t>
  </si>
  <si>
    <t>6/02/2012 AL 30/11/2012</t>
  </si>
  <si>
    <t xml:space="preserve">PRACTICAS PROFECIONALES </t>
  </si>
  <si>
    <t xml:space="preserve">SUBSANAR LA CANTIDAD DE PERSONAL DE APOYO PSICOSOCIAL NO CUMPLE PROPORCION SE REQUIERE 2 POR CADA 300 ES DECIR 1 POR CADA 150 LA PROPORCION 94 SUPERA EL 49% PARA OTRO PROFESIONAL  PARA EL DESARROLLO DEL PROYECTO SE REQUIEREN 3 PSICOSOCIAL </t>
  </si>
  <si>
    <t xml:space="preserve">ASILOS SAN ANTONIO </t>
  </si>
  <si>
    <t>07/2012 AL 11/2012</t>
  </si>
  <si>
    <t xml:space="preserve">PRACTICAS </t>
  </si>
  <si>
    <t xml:space="preserve">ALCALDIA DEL MUNICIPIO DE ALGARROBO MAGDALENA </t>
  </si>
  <si>
    <t>10/21/2013 AL 12/30/2013</t>
  </si>
  <si>
    <t xml:space="preserve">14/02/2013 AL 30/05/2013 </t>
  </si>
  <si>
    <t>02/06/2013 AL 20/09/2013</t>
  </si>
  <si>
    <t>20/01/2014 AL 20/06/2014</t>
  </si>
  <si>
    <t xml:space="preserve">ALCALDIA DEL MUNICIPIO DE SAN SEBASTIAN DE BUENAVISTA </t>
  </si>
  <si>
    <t>ALCALDIA  MUNICIPIAL  DEL RETEN</t>
  </si>
  <si>
    <t xml:space="preserve">ALCALDIA MUNICIPAL DE GUAMAL </t>
  </si>
  <si>
    <t>NO  SE VALIDAN  LA FECHAS DE EXPERIENCIAS ANTERIORES AL 3 DICIEMBRE DEL 2009, POR TAL RAZON SOLO SE VALIDAN 27 DIAS CORRESPONDIENTES DEL 3 AL 30 DE DICIEMBRE 2009 SEGUN CERTIFICACION</t>
  </si>
  <si>
    <t xml:space="preserve">NO  SE VALIDAN  LA FECHAS DE EXPERIENCIAS ANTERIORES AL 3 DICIEMBRE DEL 2009, NO SE VALIDA </t>
  </si>
  <si>
    <t xml:space="preserve">CELITH JHOJANA PEREA BURGOS </t>
  </si>
  <si>
    <t xml:space="preserve">UNIVESIDAD COOPERATIVA DE COLOMBIA </t>
  </si>
  <si>
    <t xml:space="preserve">CORPORACION ACCION CIUDADANA COLOMBIA </t>
  </si>
  <si>
    <t>16/08/AL 30/04/2014</t>
  </si>
  <si>
    <t>ATENCION PSICOSOCIAL Y SALUD INTEGRAL A VICTIMAS DEL CONFLICTO ARMADO</t>
  </si>
  <si>
    <t xml:space="preserve">FUNDACION BIO EMPRENDER </t>
  </si>
  <si>
    <t>02/01/2012 AL 31/12/2012</t>
  </si>
  <si>
    <t>PSICOLOGA DEL PROGRAMA DE ATENCION EN PRIMERA INFANCIA DE FAMILIAS EN SITUACION DE VULNERABILIDAD ECONOMICA, SOCIAL, NUTRICIONAL Y PSICOAFECTIVA.</t>
  </si>
  <si>
    <t>02/01/2013 AL 30/05/2013</t>
  </si>
  <si>
    <t>AGRIPINA RODRIGUEZ CASTRO</t>
  </si>
  <si>
    <t>02/2010 AL 11//2011</t>
  </si>
  <si>
    <t>ATENCION Y ORIENTACION INTEGRAL DE LAS MADRES COMUNITARIAS, LOS NIÑOS Y SUS PADRES.</t>
  </si>
  <si>
    <t>AMPARO SANABRIA BERNAL</t>
  </si>
  <si>
    <t xml:space="preserve">LICENCIADA EN PRESCOLAR </t>
  </si>
  <si>
    <t xml:space="preserve">UNIVERSIDAD DE MAGDALENA </t>
  </si>
  <si>
    <t xml:space="preserve">KINDERLANDIA </t>
  </si>
  <si>
    <t>1/02/2007 AL 30/11/2011</t>
  </si>
  <si>
    <t>DOCENTE PRESCOLAR</t>
  </si>
  <si>
    <t>17/07/2013 AL 30/11/2013</t>
  </si>
  <si>
    <t xml:space="preserve">COLEGIO PABLO NERUDA </t>
  </si>
  <si>
    <t>02/07/2002 AL 30/11/2002</t>
  </si>
  <si>
    <t xml:space="preserve">COLEGIO MAYOR DEL CARIBE </t>
  </si>
  <si>
    <t>YELITZE JOHANA ROYS MELO</t>
  </si>
  <si>
    <t xml:space="preserve">NO PRESENTA DIPLOMA DONDE REALIZO LOS ESTUDIOS  </t>
  </si>
  <si>
    <t xml:space="preserve">IPS CODIGO AZUL </t>
  </si>
  <si>
    <t xml:space="preserve">NO SE VALIDA LA CERTIFICACION YA QUE EXISTEN INCONSISTENCIAS EN LAS FECHAS DE EJECUCION DEL CONTRATO </t>
  </si>
  <si>
    <t xml:space="preserve">NO EVIDENCIA  EL TITULO PROFESIONAL  OBTENIDO CON EL RESPECTIVO DIPLO DE GRADO </t>
  </si>
  <si>
    <t xml:space="preserve">INSUMED </t>
  </si>
  <si>
    <t>UNION TEMPORAL PRIMERA INFANCIA DE SUCRE  2014</t>
  </si>
  <si>
    <t xml:space="preserve">FUNDACION PARA EL DESARROLLO DE LAS POBLACIONES CON NECESIDADES EDUCATIVAS ESPECIALES DEL DEPARTAMENTO DE SUCRE TALENTOS </t>
  </si>
  <si>
    <t xml:space="preserve">FUNDACION RENACER SOCIAL </t>
  </si>
  <si>
    <t>FUNDACION JUVENIL SIGLOXXI</t>
  </si>
  <si>
    <t xml:space="preserve">FUNDACION PARA EL DESARROLLO E LAS POBLACIONES CON NECESIDADES EDUCATIVAS ESPECIALES DEL DEPARTAMENTO DE SUCRE TALENTOS </t>
  </si>
  <si>
    <t>30,34</t>
  </si>
  <si>
    <t>1290</t>
  </si>
  <si>
    <t xml:space="preserve">ALLEGAR EL FORMATO 11 EL CUAL SUMINISTRA LA INFORMACION DETALLADAS DE LAS UNIDADES DE SERVCIO SUBSANAR </t>
  </si>
  <si>
    <t>AMPARO BERNARDA FUENTES CHAVEZ</t>
  </si>
  <si>
    <t xml:space="preserve">LICENCIADA EN EDUCACION BASICA CON ENFASIS EN EDUCACION ARTISTICA </t>
  </si>
  <si>
    <t xml:space="preserve">EMPRESA: FUNDACION SOCIAL Y AMBIENTAL DEL CARIBE </t>
  </si>
  <si>
    <t>FECHA DE INICIO DE TERMINACION DE CONTRATO:
09/01/2012 HASTA EL 17/01/2014</t>
  </si>
  <si>
    <t xml:space="preserve">FUNCIONES:COORDINADORA PEDAGOGICA DEL PROGRAMA FAMILIAS FELICES EN EL MUNICPIO DE TOLU VIEJO </t>
  </si>
  <si>
    <t xml:space="preserve">MORELA MEZA MERCADO </t>
  </si>
  <si>
    <t xml:space="preserve">EMPRESA: CONSORCIO COMPLEMENTACION ALIMENTARIA SINCELEJO 2013 </t>
  </si>
  <si>
    <t>FECHA DE INICIO DE TERMINACION DE CONTRATO:
30/09/2013 HASTA EL 20/06/2014</t>
  </si>
  <si>
    <t xml:space="preserve">FUNCIONES: SUPERVISORA </t>
  </si>
  <si>
    <t xml:space="preserve">EMPRESA: ASOCIACION PROMOTORA PARA EL DESARROLLO SOCIAL Y ECONOMICO DE LA COSTA CARIBE ASOPROAGROS </t>
  </si>
  <si>
    <t>FECHA DE INICIO DE TERMINACION DE CONTRATO:
01/03/2012 HASTA EL 30/06/2012
18/07/2012 HASTA EL 18/10/2012
19/10/2012 HASTA EL 31/12/2012</t>
  </si>
  <si>
    <t xml:space="preserve">FUNCIONES: COGESTOR SOCIAL PERFIL PROFESIONAL E LA ESTRATEGIA RED UNIDOS PARA LA IMPLEMENTACION DEL ACOMPAÑAMIENTO FAMILIAR Y COMUNITARIO EN EL MUNICIPIO DE SINCELEJO </t>
  </si>
  <si>
    <t xml:space="preserve">CLAUDIA ISABEL MUÑOZ ROMERO </t>
  </si>
  <si>
    <t xml:space="preserve">EMPRESA: ALCALDIA MUNICIPAL DE SINCE </t>
  </si>
  <si>
    <t xml:space="preserve">FUNCIONES: ACOMPAÑAMIENTO EN LA GESTION DE LA ENTIDAD EN LOS PROGRAMAS DE ATENCION INTEGRAL A LA POBLACION VULNERABLE DESPLAZADA Y DE LA TERCERA EDAD  </t>
  </si>
  <si>
    <t xml:space="preserve">SUBSANAR NO CUMPLE PROPORCION </t>
  </si>
  <si>
    <t>139 Y 140</t>
  </si>
  <si>
    <t>141 Y 142</t>
  </si>
  <si>
    <t>23,14</t>
  </si>
  <si>
    <t xml:space="preserve">MILENA HERRERA QUINTERO </t>
  </si>
  <si>
    <t xml:space="preserve">EMPRESA: CENTRO EDUCATIVO NUESTRA SEÑORA DEL SOCORRO </t>
  </si>
  <si>
    <t>FECHA DE INICIO Y DE TERMINACION DE CONTRATO:
AÑOS 2010 2011 Y 2012</t>
  </si>
  <si>
    <t xml:space="preserve">FUNCIONES: DOCENTE DEL NIVEL DE BASICA PRIMARIA
COORDINO EL PROYECTO SOCIAL DE EDUCAION AMBIENTAL EN LA COMUNIDAD EDUCATIVA Y PRESTO SERVICIO SOCIAL DE REFUERZO Y FORTALECIMIENTO ESCOLAR EN JORNADA VESPERTINA CON NIÑOS DE POBLACION VULNERABLE  </t>
  </si>
  <si>
    <t>NO CUMPLE CON LA EXPERIENCIA EN INFANCIA O FAMILIA</t>
  </si>
  <si>
    <t xml:space="preserve">MONICA PATRICIA CONDE ALTAMIRANDA </t>
  </si>
  <si>
    <t xml:space="preserve">EMPRESA:INSTITUCION EDUCATIVA LICEO VICENTE CAVIEDES </t>
  </si>
  <si>
    <t>FECHA DE INICIO Y DE TERMINACION DE CONTRATO:01/02/2011 HASTA EL 16/12/2011
01/02/2012 HASTA EL 14/12/2012
04/02/2013 HASTA EL 15/07/2013</t>
  </si>
  <si>
    <t xml:space="preserve">FUNCIONES:COORDINADORA PEDGOGICA EN LAS UNIDADES DE SERVICIO INFANTILES EN EL MUNICIPIO DE OVEJAS </t>
  </si>
  <si>
    <t xml:space="preserve">NILSON ANTONIO ECHEVERRIA PEREZ </t>
  </si>
  <si>
    <t xml:space="preserve">EMPRESA: EVOLUTION SOLUCIONES EMPRESARIALES  </t>
  </si>
  <si>
    <t xml:space="preserve">FECHA DE INICIO Y DE TERMINACION DE CONTRATO:
FEBRERO DE 2012 HASTA LA FECHA </t>
  </si>
  <si>
    <t xml:space="preserve">EMPRESA: DE INGENIERIA S.A.S </t>
  </si>
  <si>
    <t>FECHA DE INICIO Y DE TERMINACION DE CONTRATO:
06/04/2011 HASTA EL 18/01/2012</t>
  </si>
  <si>
    <t xml:space="preserve">FUNCIONES: ASESOR Y CONSULTOR DE LAS ACTIVIDADES RELACIONADAS CON LA CIENCIA CONTABLE TALES COMO REVISION ORGANIZACIÓN CONTROL DE CONTABILIDADES AUDITORIAS ENTRE OTRAS </t>
  </si>
  <si>
    <t>UNION TEMPORAL SEMILLAS DE AMOR</t>
  </si>
  <si>
    <t>FUNDACION PARA EL BIENESTAR Y LA PAZ</t>
  </si>
  <si>
    <t>ASOCIACION DE PADRES DE FAMILIA HOGARRES COMUNITARIAS CORREGIMIENTO CERRITO DE LA PALMA</t>
  </si>
  <si>
    <t>99-100</t>
  </si>
  <si>
    <t xml:space="preserve">ESTA EXPERIENCIA FUE PRESENTADA PARA EL GRUPO 16 PROPUESTA 45EL DIA 3/12/2014 A LAS 15:46 AM POR TAL RAZON LA EXPERIENCIA  SERA TENIDA ENCUENTA PARA ESTE GRUPO </t>
  </si>
  <si>
    <t>103-104</t>
  </si>
  <si>
    <t>ASOCIACION DE PADRES DE FAMILIA CORREGIMIENTO CERRITO DE LA PALMA</t>
  </si>
  <si>
    <t>101-102</t>
  </si>
  <si>
    <t>30,97</t>
  </si>
  <si>
    <t>804</t>
  </si>
  <si>
    <t>SUBSANAR APORTANDO EL FORMATO 11</t>
  </si>
  <si>
    <t>JORGE LUIS AGUAS ALVAREZ</t>
  </si>
  <si>
    <t>ALCALDIA MUNICIPIO DE SINCE</t>
  </si>
  <si>
    <t>02/06/1992 A 06/10/1994 Y 22/03/1998 AL 17/07/2000  y 21/06/200 a 31/12/2010  y 01/01/2001 a 31/08/2002</t>
  </si>
  <si>
    <t>JEFE OFICINA DE PLANEACION,  GERENTE DE EMPASIN Y SECRETARIO DE HACIENDA</t>
  </si>
  <si>
    <t xml:space="preserve">SUBSANAR APORTANDO CONTRATO DADO  QUE LA MODALIDAD  HCB TRADICIONALES Y FAMI NO ESTABLECE ESTE CARGO FOLIO 125 .NO SE VALIDAN LAS CERTIFICACIONES FOLIO 122  LA EXPERIENCIA  NO ES LA ESTABLECIDA EN EL PERFIL.   </t>
  </si>
  <si>
    <t>FUNDACION PARA EL PROGRESO COMUNITARIO</t>
  </si>
  <si>
    <t>26/05/2006 A 27/09/2007</t>
  </si>
  <si>
    <t xml:space="preserve">COORDINADOR HCB TRADICIONALES Y FAMI </t>
  </si>
  <si>
    <t>RAMIRO JOSE GUERRERO PINEDA</t>
  </si>
  <si>
    <t>31/06/1986</t>
  </si>
  <si>
    <t>07/07/1989 A 17/02/1999</t>
  </si>
  <si>
    <t>PROFESIONAL UNIVERSITARIO EN PROGRAMAS DEL ICBF</t>
  </si>
  <si>
    <t xml:space="preserve">ELIZABETH PINEDA COBO </t>
  </si>
  <si>
    <t>ALCALDIA DEL BAGRE</t>
  </si>
  <si>
    <t>23/01/2005  A 28/11/2006</t>
  </si>
  <si>
    <t xml:space="preserve">SUBSANAR APORTANDO CONTRATO  DADO QUE LA MODALIDAD  HCB TRADICIONALES Y FAMI NO ESTABLECE ESTE CARGO FOLIO 147 . NO SE VALIDAN LAS CERTIFICACIONES FOLIO 145  Y146 LA EXPERIENCIA  NO ES LA ESTABLECIDA EN EL PERFIL.   </t>
  </si>
  <si>
    <t>LA PROFESIONAL SE PRESENTO EN DOS PROPUESTAS PARA EL DEPARTAMENTO DE SUCRE PARA  LA  UNION TEMPORAL SEMILLAS DE AMOR Y CONSORCIO MIS PRIMEROS PASOS COMO HABILANTE, SE TENDRA EN CUENTA  LAS PROPUESTAS POR ORDEN DE RADICADO, Y QUEDA ASIGNADA PARA LA PROPUESTA N° 33 UNION TEMPORAL SEMILLAS DE AMOR LA CUAL FUE RADICADA  EL 03 DE DICIEMBRE DEL 2014   A LAS 14:22:59 PM Y MIS PRIMEROS PASOS LA  RADICADA EL DIA  03 DE DICEIMBRE DE 2014  A LAS 16:58.PM</t>
  </si>
  <si>
    <t>JARDIN INFANTIL PILA RICA</t>
  </si>
  <si>
    <t xml:space="preserve"> 12/02/2003 A 30/11/2003 Y 02/02/2004 A 07/05/2004</t>
  </si>
  <si>
    <t>ASOCIACION DE PADRES DE FAMILIA HOGARES COMUNITARIOS DE BIENESTAR PIONEROS</t>
  </si>
  <si>
    <t>02/02/2007 A 30/05/2008</t>
  </si>
  <si>
    <t xml:space="preserve">COORDINADOR PEDAGOGICO  HCB TRADICIONALES Y FAMI </t>
  </si>
  <si>
    <t>MARIA ALEXANDRA MORALES PINILLO</t>
  </si>
  <si>
    <t>01/03/2013 A 17/01/2014</t>
  </si>
  <si>
    <t xml:space="preserve">COORDINADORA PROYECTO </t>
  </si>
  <si>
    <t>ACLARAR LAS FUNCIONES .FOLIO 155</t>
  </si>
  <si>
    <t>CONSTRUYENDO UN MUNDO MEJOR</t>
  </si>
  <si>
    <t>10/10/2012 A 28/02/2013</t>
  </si>
  <si>
    <t>PROFESIONAL SOCIAL</t>
  </si>
  <si>
    <t>ACLARAR LAS FUNCIONES .FOLIO 156. SUBSANAR APORTANDO CONTRATO DADO  QUE LA MODALIDAD  HCB TRADICIONALES Y FAMI NO ESTABLECE ESTE CARGO FOLIO 157</t>
  </si>
  <si>
    <t xml:space="preserve">ASOCIACION DE  MUJERES PUEBLO NUEVO LA ESPERANZA </t>
  </si>
  <si>
    <t>28/01/2011 A 10/07/2012</t>
  </si>
  <si>
    <t xml:space="preserve">COORDINADOR  PSICOSOCIAL  HCB TRADICIONALES Y FAMI </t>
  </si>
  <si>
    <t>CARMEN LUCIA GARCIA PEREZ</t>
  </si>
  <si>
    <t>ASOCIACION DE PADRES DE FAMILIA HOGARES COMUNITARIOS DE BIENESTAR BARRIO SINAI</t>
  </si>
  <si>
    <t>01/02/2007 A 31/12/2007</t>
  </si>
  <si>
    <t xml:space="preserve">COORDINADOR </t>
  </si>
  <si>
    <t xml:space="preserve">ACLARAR LAS FUNCIONES .FOLIO 156. SUBSANAR APORTANDO CONTRATO DADO  QUE LA MODALIDAD  HCB TRADICIONALES Y FAMI NO ESTABLECE ESTE CARGO FOLIO 157. </t>
  </si>
  <si>
    <t>MAURICIO VELOZA RAMOS</t>
  </si>
  <si>
    <t>PSICOLOGIA SOCIAL COMUNITARIA</t>
  </si>
  <si>
    <t>NO SE VALIDA LOS DOCUMENTOS QUE SOPORTAN LA HOJA DE VIDA NO CORRESPONDEN  AL PROFESIONAL FOLIOS  170-184</t>
  </si>
  <si>
    <t>MALLERLY  ELENA  MELLAO MONTERROZA</t>
  </si>
  <si>
    <t>PROGRAMA FAMILIAS EN ACCION</t>
  </si>
  <si>
    <t>ACLARAR ESTABLECIENDO FECHA DE INICIO Y TERMINACION DE LOS CONTRATOS FOLIO 196</t>
  </si>
  <si>
    <t>01/02/2010 A 01/12/2011</t>
  </si>
  <si>
    <t xml:space="preserve"> SUBSANAR APORTANDO CONTRATO DADO  QUE LA MODALIDAD  HCB TRADICIONALES Y FAMI NO ESTABLECE ESTE CARGO FOLIO 157</t>
  </si>
  <si>
    <t>SERVICENTRO SINCELEJO</t>
  </si>
  <si>
    <t>PSICOLOGA DE LA EMPRESA</t>
  </si>
  <si>
    <t>ACLARAR ESTABLECIENDO FUNCIONES Y  FECHA DE INICIO Y TERMINACION DEL CONTRATO  FOLIO 198</t>
  </si>
  <si>
    <t>MAYRA ALEJANDRA PATRON MEZA</t>
  </si>
  <si>
    <t>ASOCIACION DE PADRES DE FAMILIA HOGARES COMUNITARIOS DE BIENESTAR BARRIO LA CANDELARIA</t>
  </si>
  <si>
    <t>03/09/2012 -31/12/2013</t>
  </si>
  <si>
    <t xml:space="preserve"> SE SOLICITA SUBSANAR LA PROFESIONAL CON OTRA HOJA DE VIDA LA PROFESIONAL SE PRESENTO EN DOS PROPUESTAS PARA EL DEPARTAMENTO DE SUCRE  PARA  UNION TEMPORAL TOLU FIRME  Y UNION TEMPORAL SEMILLAS DE AMOR AMBAS COMO HABILITANTE SE TENDRA EN CUENTA  LA PROPUESTA POR ORDEN DE RADICADO, Y QUEDA ASIGNADA PARA LA PROPUESTA N° 27 UNION TEMPORAL TOLU FIRME   LA CUAL FUE RADICADA  EL 03 DE DICIEMBRE  DE 2014  A LAS 12:12:41 PM Y  LA UNION TEMPORAL SEMILLAS DE AMOR RADICA  EL DIA  03 DE DICIEMBRE DE 2014 A LAS  14:22: 59 PM</t>
  </si>
  <si>
    <t>ERIKA MARIA  PATRON MARTINEZ</t>
  </si>
  <si>
    <t>01/04/2013 A 29/08/2014</t>
  </si>
  <si>
    <t>SE SOLICITA SUBSANAR LA PROFESIONAL CON OTRA HOJA DE VIDA LA PROFESIONAL  SE POSTULO PARA  DOS DEPARTAMENTO SUCRE Y BOLIVAR, EN SUCRE SE POSTULO PARA LA  UNION TEMPORAL TOLU FIRME Y UNION TEMPORAL SEMILLAS DE AMOR Y PARA BOLIVAR FUNDACION ENLACE AMBAS COMO HABILITANTES SE ASIGNA POR ORDEN DE RADICADO  LA PROPUESTA N° 37  A LA FUNDACION ENLACE EL  DIA 01 DE DICIEMBRE DE 2014 A LAS 14:37PM  LA UNION TEMPORAL TOLU FIRME LA RADICA EL  03 DE DICIEMBRE DE 2014 A LAS 12:12.41 PM Y UNION TEMPORAL SEMILLAS DE AMOR LA RADICA EL DIA 03 DE DICIEMBRE DE 2014 A LAS 14:22:59 PM</t>
  </si>
  <si>
    <t>TOBIS REGINALDO CRUZ SOTELO</t>
  </si>
  <si>
    <t>ASOCIACION DE PADRES DE FAMILIA HOGARES COMUNITARIOS DE BIENESTAR CORREGIMIENTO CERRITO DE LA  PALMA</t>
  </si>
  <si>
    <t>10/01/2011 A 30/10/2012</t>
  </si>
  <si>
    <t>SUBSANAR APORTANDO CONTRATO DADO  QUE LA MODALIDAD  HCB TRADICIONALES Y FAMI NO ESTABLECE ESTE CARGO FOLIO 242</t>
  </si>
  <si>
    <t>YARLEY ISABLE ARRIETA HERNANDEZ</t>
  </si>
  <si>
    <t>ASOCIACION DE PROFESIONALES EN PROGRAMAS DE PROMOCION Y PREVENCION PARA LA SALUD</t>
  </si>
  <si>
    <t>27/05/2013 -31/12/2013</t>
  </si>
  <si>
    <t>AGENTE EDUCATIVO FAMILIAS CON BIENESTAR</t>
  </si>
  <si>
    <t>FUNDACION DESPERTARES</t>
  </si>
  <si>
    <t>01/02/2006 A 31/12/2007</t>
  </si>
  <si>
    <t>ESCUELA DE PADRES , AYUDA PROFESIONAL A NIÑOS,PROMOCION Y RESTABLECIMIENTO DE DERECHOS</t>
  </si>
  <si>
    <t>PSICOLOGO ORGANIZACIONAL</t>
  </si>
  <si>
    <t>UNIVERSIDAD CATOLICA</t>
  </si>
  <si>
    <t>01/02/2007 A 28/11/2008</t>
  </si>
  <si>
    <t>SUBSANAR APORTANDO CONTRATO DADO  QUE LA MODALIDAD  HCB TRADICIONALES Y FAMI NO ESTABLECE ESTE CARGO FOLIO 275</t>
  </si>
  <si>
    <t>MARIA ISABEL  GUZMAN  ZAMBRANO</t>
  </si>
  <si>
    <t>CORPORACION UNIVERSITARIA MINUTO DE DIOS</t>
  </si>
  <si>
    <t>ACLARAR LAS FUNCIONES REALIZADAS Y FECHA DE INICIO Y TERMINACION FOLIO 291 Y 292</t>
  </si>
  <si>
    <t>FUNDACION PARA LA PAZ</t>
  </si>
  <si>
    <t>TRABAJADORA SOCIAL DE LA ASOCIACION EN HCB TRADICIONAL Y FAMI</t>
  </si>
  <si>
    <t>SUBSANAR APORTANDO CONTRATO DADO  QUE LA MODALIDAD  HCB TRADICIONALES Y FAMI NO ESTABLECE ESTE CARGO FOLIO 293</t>
  </si>
  <si>
    <t>LUISA VERONICA CAMARGO ESALA</t>
  </si>
  <si>
    <t>CRUZ ROJA COLOMBIANA SECCIONAL SUCRE</t>
  </si>
  <si>
    <t>01/08/2011 -18/11/2011</t>
  </si>
  <si>
    <t>PRACTICAS DE PSICOLOGIA CON NIÑ@S DESPLADAZADOS</t>
  </si>
  <si>
    <t>ETICOS</t>
  </si>
  <si>
    <t>18/02/2013 A 30/05/2013</t>
  </si>
  <si>
    <t>AREA DE RECURSOS HUMANOS</t>
  </si>
  <si>
    <t>ASOCIACION DE PADRES DE FAMILIA HOGARES COMUNITARIOS DE BIENESTAR</t>
  </si>
  <si>
    <t>02/06/2013 A 31/12/2013</t>
  </si>
  <si>
    <t>FUNDACION MOSTRANDO CAMINOS</t>
  </si>
  <si>
    <t>08/05/2014 a 15/11/2014</t>
  </si>
  <si>
    <t>PSICOLOGA EN PROGRAMAS DE ATENCION NIÑ@S Y FAMILIAS</t>
  </si>
  <si>
    <t>MARIA ALGUMEDA VILORIA TOVAR</t>
  </si>
  <si>
    <t xml:space="preserve">PRACTICAS DE PSICOLOGIA </t>
  </si>
  <si>
    <t>22/02/2012 A 08/06/2012</t>
  </si>
  <si>
    <t>PRACTICAS  EN EL AREA SOCIAL DE PROGRAMAS DE PRIMERA INFANCIA</t>
  </si>
  <si>
    <t>ASOCIACION DE MUJERES PUEBLO NUEVO LA ESPERANZA</t>
  </si>
  <si>
    <t xml:space="preserve"> 25/02/2013  A 25/04/2014</t>
  </si>
  <si>
    <t xml:space="preserve">PRACTICAS PROFESIONALES </t>
  </si>
  <si>
    <t>108-109</t>
  </si>
  <si>
    <t>19.2</t>
  </si>
  <si>
    <t>TEA MARCELA ARRIETA PEREZ</t>
  </si>
  <si>
    <t>ADMINISTRADORA DE SERVICIOS DE SALUD</t>
  </si>
  <si>
    <t>ASOCIACION DE MUJERES LA ESPERANZA</t>
  </si>
  <si>
    <t>02/02/2011 A 30/12/2013</t>
  </si>
  <si>
    <t>MARIA DEL PILAR GAMARRA SIERRA</t>
  </si>
  <si>
    <t>RED CARNICA</t>
  </si>
  <si>
    <t>04/10/2010 A 04/10/2011</t>
  </si>
  <si>
    <t>COORDINADORA COMERCIAL</t>
  </si>
  <si>
    <t>01/02/2007 A 31/12/2009</t>
  </si>
  <si>
    <t>ADMINISTRADOR PROGRAMAS HCB O-5 Y FAMI</t>
  </si>
  <si>
    <t>EDITH UCROS JIMENEZ</t>
  </si>
  <si>
    <t>GIMNASIO DE ESTIMULACION TEMPRANA GARABATOS</t>
  </si>
  <si>
    <t>27/01/2008 A 28/11/2008</t>
  </si>
  <si>
    <t>FEBRERO /2004 A 26/04/2004</t>
  </si>
  <si>
    <t>01/02/2005 A 05/09/2007</t>
  </si>
  <si>
    <t>SECRETARIA DE DESARROLLO MUNICIPIO DE SAN BENITO</t>
  </si>
  <si>
    <t>06/02/1998 A 06/05/1998  Y  7/05/1998  A 04/12/1998 Y 08/03/1999  A 08/06/1999  Y  09/06/1999 A 10/09/1999  Y DEL 10/09/1999 A 10/12/1999</t>
  </si>
  <si>
    <t xml:space="preserve"> ESTE NO ES SUBSANEBLE POR QUE  ES ADICIONAL  APLICA PARA LA FUNDACION SIGLO XXI LA PROFESIONAL SE PRESENTO EN DOS PROPUESTAS PARA EL DEPARTAMENTO DE SUCRE  LA  UNION TEMPORAL SEMILLAS DE AMOR COMO ADICIONAL Y FUNDACION JUVENIL SIGLO XXI COMO HABILITANTE   SE TENDRA EN CUENTA PARA LAS PROPUESTAS QUE APLICA COMO HABILITANTE Y POR ORDEN DE RADICADO, Y QUEDA ASIGNADA PARA LA PROPUESTA N° 4 FUNDACION JUVENIL SIGLO XXI  LA CUAL FUE RADICADA  EL 02 DE DICIEMBRE  A LAS 16:22:30 PM</t>
  </si>
  <si>
    <t>GOBERNACION DE SUCRE SECRETARIA DE EDUCACION</t>
  </si>
  <si>
    <t>11/02/2001 A 11/05/2001  , DEL 31/07/2001 A 30/10/2001, DEL 31/10/2001 A 14/12/2001 DEL 1/02/2002 A 30/04/2002 DEL 02/05/2002 A  28/06/2002 DEL 27/10/2002 A 28/03/2004 DEL 16/02/2009 A 15/04/2010</t>
  </si>
  <si>
    <t>DOCENTE DE PREESCOLAR Y PRIMARIA</t>
  </si>
  <si>
    <t>NATALIA  MARGARITA  SEVERICHE ROMERO</t>
  </si>
  <si>
    <t>CONSORCIO MIS PRIMEROS PASOS</t>
  </si>
  <si>
    <t>FUNDACION  DESARROLLO SOCIAL FUNDESOCIAL</t>
  </si>
  <si>
    <t>MUNICIPIO DE MAGANGUE</t>
  </si>
  <si>
    <t>ACLARAR NUMERO DE CONTRATO O CONVENIO FOLIO 85</t>
  </si>
  <si>
    <t>RESGUARDO INDIGENA ZENU SAN ANDRES DE SOTAVENTO</t>
  </si>
  <si>
    <t>CONVENIO 001-01-2010</t>
  </si>
  <si>
    <t>MUNICIPIO DE SANTA ROSA BOLIVAR</t>
  </si>
  <si>
    <t>CONVENIO 005 DEL 23/03/2011</t>
  </si>
  <si>
    <t>87-88</t>
  </si>
  <si>
    <t>MUNICIPIO DE SAMPUES</t>
  </si>
  <si>
    <t>CONVENIO 016 DEL 2011</t>
  </si>
  <si>
    <t>89-90</t>
  </si>
  <si>
    <t>NO VALIDA POR ENCONTRARSE EN TIEMPO TRASLAPADO</t>
  </si>
  <si>
    <t>CONVENIO CIP-MC-OO1-2013</t>
  </si>
  <si>
    <t>91-92</t>
  </si>
  <si>
    <t>2700</t>
  </si>
  <si>
    <t>CDI MODALIDAD FAMILIAR GUARANDA</t>
  </si>
  <si>
    <t>ZONA RURAL : VEREDA LAS DEMETRIAS, LAS CEJA, LA PITA, CIENEGA DEL MEDIO, PUEBLO NUEVO, EL CANAL, CAMPO SANTO, LAS MOCHILAS, MEDELLIN, PUERTO LOPEZ, LAS PAVAS, TIERRA SANTA Y SAN RAFAEL</t>
  </si>
  <si>
    <t>SUBSANAR FORMATO 11, Y CARTAS DE INTENCION DE DISPONER DE ESPACIO</t>
  </si>
  <si>
    <t>ZONA URBANA: BARRIO UIRBE, EL SOCORRO, LAS MERCEDES, SAN CAMILO, SAN JOAQUIN, TAMAGUZ</t>
  </si>
  <si>
    <t>CDI MODALIDAD FAMILIAR MAJAGUAL</t>
  </si>
  <si>
    <t>ZONA RURAL: VEREDAS NUEVO INDIO, SAN ROQUE, NO TE PASES, SAN MIGUEL, LOS PATOS, SANTA TERESA</t>
  </si>
  <si>
    <t>ZONA URBANA: ALFONSO LOPEZ, SAN VICENTE Y CALLE LAS DAMAS</t>
  </si>
  <si>
    <t>WILLIAM ALBERTO BARRIOS RODRIGUEZ</t>
  </si>
  <si>
    <t>DIRECTOR Y ADMINISTRADOR DE EMPRESAS FINANZAS</t>
  </si>
  <si>
    <t>EFICACIA</t>
  </si>
  <si>
    <t>18/11/2009 A 31/12/2010</t>
  </si>
  <si>
    <t>ASESOR DE SERVICIOS</t>
  </si>
  <si>
    <t>SUBSANAR LA EXPERIENCIA APORTADA NO GUARDA RELACION CON EL PERFIL FOLIOS  127-131</t>
  </si>
  <si>
    <t>30/10/2008 A 31/12/2009</t>
  </si>
  <si>
    <t>AGUAS DE LA SABANA</t>
  </si>
  <si>
    <t>01/07/2005 A 30/12/2005</t>
  </si>
  <si>
    <t>ATENCION AL CLIENTE</t>
  </si>
  <si>
    <t>DALIS PATERNINA URZOLA</t>
  </si>
  <si>
    <t>ADMINISTRADORA PUBLICA</t>
  </si>
  <si>
    <t>ESAP</t>
  </si>
  <si>
    <t>CORPORACION SOCIAL PARA EL DESARROLLO INTEGRAL</t>
  </si>
  <si>
    <t>02/01/2013 A 12/03/2014</t>
  </si>
  <si>
    <t>COORDINADORA DE PROGRAMAS DE ATENCION A LA FAMILIA Y LA PRIMERA INFANCIA</t>
  </si>
  <si>
    <t>FUNDACION DESARROLLO SOCIAL</t>
  </si>
  <si>
    <t>04/06/2004 A 31/12/2011</t>
  </si>
  <si>
    <t>COORDINADORA DE ATENCION INTEGRAL A JOVENES DESVINCULADOS DEL CONFLICTO ARMADO</t>
  </si>
  <si>
    <t>ERIK FABIAN MESA FLOREZ</t>
  </si>
  <si>
    <t>CONSORCIO COMPLEMENTACION ALIMENTARIA</t>
  </si>
  <si>
    <t>31/12/2013 A 01/04/2014</t>
  </si>
  <si>
    <t xml:space="preserve">COORDINADOR DEL TALENTO HUMANO Y LOGISTICO  EN EL PROYECTO DE ESTUDIANTES </t>
  </si>
  <si>
    <t>SUBSANAR LA EXPERIENCIA APORTADA NO GUARDA RELACION CON EL PERFIL FOLIOS  157-166</t>
  </si>
  <si>
    <t>01/06/2012 A 31/12/2012</t>
  </si>
  <si>
    <t>COORDINADOR ERRADICACION DE LA POBREZA EN POBLACION CON VULNERABILIDAD</t>
  </si>
  <si>
    <t>INSTITUCION EDUCATIVA NIÑOZ DE PAZ  NICOLASA FUNEZ</t>
  </si>
  <si>
    <t>01/02/2010 A 01/11/2010</t>
  </si>
  <si>
    <t>VERENA NUÑEZ BLANCO</t>
  </si>
  <si>
    <t>DIRECTOR Y ADMINISTRADOR DE EMPRESAS MERCADEO</t>
  </si>
  <si>
    <t>FUNDACION PARA LA INTEGRACION Y EL DESARROLLO DE LA COSTA CARIBE</t>
  </si>
  <si>
    <t>16/02/2010 A 17/11/2010; 15/02/2011 A 16/11/2011</t>
  </si>
  <si>
    <t>FUNCIONES ADMINISTRATIVAS Y DE GESTION HUMANA</t>
  </si>
  <si>
    <t>SUBSANAR LA EXPERIENCIA APORTADA NO GUARDA RELACION CON EL PERFIL FOLIOS  194-199</t>
  </si>
  <si>
    <t>04/11/2008 A 13/02/2009</t>
  </si>
  <si>
    <t>FUNDACION PARA EL DESARROLLO COMUNITARIO</t>
  </si>
  <si>
    <t>02/01/2006 A 31/12/2006</t>
  </si>
  <si>
    <t>CAPACITADOR A ESTUDIANTES  DOCENTES Y LIDERES COMUNITARIOS</t>
  </si>
  <si>
    <t>ASOCIACION DE PRODUCTORES LOS PALMITOS</t>
  </si>
  <si>
    <t>11/01/2004 A 11/12/2005</t>
  </si>
  <si>
    <t>COORDINAR EL PROCESO DE EVALUACION DE LOS ALUMNOS Y FOMENTAR ACTIVIDADES DE CONVIVENCIA Y PARTICIPACION E INTEGRACION</t>
  </si>
  <si>
    <t>ALVARO DE JESUS GOMEZ DIAZ</t>
  </si>
  <si>
    <t>UNIVERSIDAD NACIONAL DE COLOMBIA</t>
  </si>
  <si>
    <t>COORPORACION AUTONOMA REGIONAL DEL CARIBE</t>
  </si>
  <si>
    <t>26/02/2002 A 19/11/2003</t>
  </si>
  <si>
    <t>SUBDIRECTOR GENERAL AREA DE PLANEACION</t>
  </si>
  <si>
    <t>SUBSANAR LA EXPERIENCIA APORTADA NO GUARDA RELACION CON EL PERFIL FOLIOS  222-228</t>
  </si>
  <si>
    <t>05/01/1998 A 12/07/1998</t>
  </si>
  <si>
    <t>GERENTE DE LA LOTERIA DE LA SABANERA</t>
  </si>
  <si>
    <t>SEGURO SOCIAL</t>
  </si>
  <si>
    <t>25/03/1988 A 31/03/1992</t>
  </si>
  <si>
    <t>DIRECTOR CLASE I GRADO 38</t>
  </si>
  <si>
    <t>GREISIS YULIETH ALTAMIRANDA SIERRA</t>
  </si>
  <si>
    <t>21/02/2013 A 30/11/2013</t>
  </si>
  <si>
    <t>PRACTICAS PROFESIONALES EN EL PROGRAMA DE PSICOLOGIA EN LA GESTION Y COORDINACIÓN PARA LA ATENCION FAMILIAR DE CASOS Y ATENCION A FAMIOLIAS EN PROYECCION COMUNITARIA</t>
  </si>
  <si>
    <t>NO SEHABILITA EN SUCRE EL PRFESIONAL YA QUE FUE POSTULADO EN LA REGIONAL BOLIVAR EN EL CONSORCIO MIS PRIMEROS PASOS PARA EL GRUPO 22 CON HORA Y FECHA DE RADICACION INFERIOR A LA RADICADA EN LA REGIONAL SUCRE EN EL GRUPO 11</t>
  </si>
  <si>
    <t>CARMELO HERNANDEZ</t>
  </si>
  <si>
    <t>PUREXPAN</t>
  </si>
  <si>
    <t>08/01/2005 A 09/03/2008</t>
  </si>
  <si>
    <t>GERENTE DE RECURSO HUMANO</t>
  </si>
  <si>
    <t>SUBSANAR HOJA DE VIDA NO SEHABILITA EN SUCRE EL PRFESIONAL YA QUE FUE POSTULADO EN LA REGIONAL BOLIVAR EN EL CONSORCIO MIS PRIMEROS PASOS PARA EL GRUPO 22 CON HORA Y FECHA DE RADICACION INFERIOR A LA RADICADA EN LA REGIONAL SUCRE EN EL GRUPO 11</t>
  </si>
  <si>
    <t>GRACIELA VIZCAINO PADILLA</t>
  </si>
  <si>
    <t>01/02/2010 A 15/11/2010</t>
  </si>
  <si>
    <t>PRACTICAS ACADEMICAS EN EL PROGRAMA PSICOLOGA SOCIAL PARTICIPANDO EN ACCIONES COMO PROCESOS DE MEJORAMIENTO DE LOS ESTILOS DE CRIANZA, MEJORA DE LAS RELACIONES INTERPERSONALES BAJO LA DIRECCION DEL CENRO DE FAMILIA</t>
  </si>
  <si>
    <t>LEYTER NIEBLES MUÑOZ</t>
  </si>
  <si>
    <t>FUNDACION INDUFRIAL</t>
  </si>
  <si>
    <t>01/09/2009 A 31/12/2009</t>
  </si>
  <si>
    <t>PSICOLOGO OIM DESMOVILIZADOS</t>
  </si>
  <si>
    <t>SUBSANAR LA EXPERIENCIA APORTADA NO GUARDA RELACION CON EL PERFIL 1211</t>
  </si>
  <si>
    <t>MARIA DEL ROSARIO OCHOA CARRASCAL</t>
  </si>
  <si>
    <t>PSICOLOGA SOCIAL Y COMUNITARIA</t>
  </si>
  <si>
    <t>01/07/2005 A 30/12/2006</t>
  </si>
  <si>
    <t>CAPACITADOR EN ORGANIZACIÓN COMUNITARIA E INTEGRACION FAMILIAR, DIRIGIDO A COMUNIDAD DESPLAZADA</t>
  </si>
  <si>
    <t>MARIA VIRGINIA VARGAS HERRERA</t>
  </si>
  <si>
    <t>EXTRAS S.A.</t>
  </si>
  <si>
    <t>21/06/2012 A 28/02/2013</t>
  </si>
  <si>
    <t xml:space="preserve">EDUCADOR FAMILIAR FUNDACION PLAN </t>
  </si>
  <si>
    <t>ADRIANA GONZALEZ OLAVE</t>
  </si>
  <si>
    <t>01/02/2005 A 31/12/2006</t>
  </si>
  <si>
    <t>PSICOLOGA DEL PROYECTO SICOEMOCIONAL DE NIÑOS Y NIÑAS DESPLAZADOS DE LOS MONTES DE MARIA</t>
  </si>
  <si>
    <t>26/05/2014 A 15/11/2014; 30/05/2013 A 31/12/2013</t>
  </si>
  <si>
    <t>AGENTE EDUCATIVO, DESARROLLANDO PROCESOS DE FORMACION A NNA Y FAMILIAS VICTIMAS DEL CONFLICTO ARMADO</t>
  </si>
  <si>
    <t>MARLIS ISABEL PEREZ GONZALEZ</t>
  </si>
  <si>
    <t>IPS SALUD PARA TODOS EAT</t>
  </si>
  <si>
    <t>01/02/2005 A 30/10/2006</t>
  </si>
  <si>
    <t>SUBSANAR LA EXPERIENCIA APORTADA NO GUARDA RELACION CON EL PERFIL FOLIOS 1174</t>
  </si>
  <si>
    <t>ICFB REGIONAL SUCRE</t>
  </si>
  <si>
    <t>100-101</t>
  </si>
  <si>
    <t>102-103</t>
  </si>
  <si>
    <t>ALEJANDRO MADERA VERGARA</t>
  </si>
  <si>
    <t>ADMINISTRACION DE EMPRESAS</t>
  </si>
  <si>
    <t>01/02/2001 A 30/02/2013</t>
  </si>
  <si>
    <t>COORDINADOR Y COGESTOR SOCIAL EN LA ESTRATEGIA DE RED UNIDOS PARA LA IMPLEMENTACION DEL ACOMPAÑAMIENTO FAMILIAR Y COMUNITARIOS</t>
  </si>
  <si>
    <t>SARBELLA ROSA MARTINEZ ROMERO</t>
  </si>
  <si>
    <t>15/02/2010 A 15/06/2010</t>
  </si>
  <si>
    <t>PASANTIAS SENA OFICINA DEL SERVICIO PUBLICO DE EMPLEO</t>
  </si>
  <si>
    <t>INSTITUTO CERS</t>
  </si>
  <si>
    <t>30/07/2007 A 20/11/2008</t>
  </si>
  <si>
    <t>INSTRUCTOR EN EL CURSO AUXILIAR PREESCOLAR RECREACION</t>
  </si>
  <si>
    <t>MARIA EUGENIA SALGADO ARRIETA</t>
  </si>
  <si>
    <t>NO  ESPECIFICAN FECHA</t>
  </si>
  <si>
    <t>NO APLICA EL PERFIL</t>
  </si>
  <si>
    <t>FUNDACION NACIONAL DE EDUCACION TECNICA LABORAL</t>
  </si>
  <si>
    <t>11/06/2011 A 17/09/2011</t>
  </si>
  <si>
    <t>DOCENCIA DE PROGRAMAS TECNICOS LABORALES POR COMPETENCIA DE ATENCION INTEGRAL A LA PRIMERA INFANCIA</t>
  </si>
  <si>
    <t>26/09/2007 A 22/10/2010</t>
  </si>
  <si>
    <t>DOCENTE DE PREESCOLAR</t>
  </si>
  <si>
    <t>MIGUEL DE CERVANTES SAVEDRA</t>
  </si>
  <si>
    <t>01/02/2005 A 30/11/2006</t>
  </si>
  <si>
    <t>DOCENTE BASICA PRIMARIA Y PREESCOLAR</t>
  </si>
  <si>
    <t>GENNY TATIANA SALAZAR ARISTIZABAL</t>
  </si>
  <si>
    <t>SINUCEL</t>
  </si>
  <si>
    <t>09/11/2009 A 27/12/2010</t>
  </si>
  <si>
    <t>JEFE DE CONTABILIDAD</t>
  </si>
  <si>
    <t xml:space="preserve">FUNDACION PROSPERAR COLOMBIA </t>
  </si>
  <si>
    <t>Grupo 15 TOLUVIEJO</t>
  </si>
  <si>
    <t>27 ENERO DEL 2010</t>
  </si>
  <si>
    <t>31 DE DICIEMBRE DEL 2010</t>
  </si>
  <si>
    <t>11,10.</t>
  </si>
  <si>
    <t>246-247</t>
  </si>
  <si>
    <t xml:space="preserve">EN EL FORMATO No 6 RELACIONAN AL CONTRATO No. 701820100157 CON 840 CUPOS QUE HACE TRASLAPO CON ESTE CONTRATO EN TODO EL TIEMPO DE EJECUCION, PERO NO  APORTAN LA CERTIFICACION DEL CONTRATO POR LO QUE NO SE TIENE EN CUENTA. </t>
  </si>
  <si>
    <t>ENERO 30 DE 2013.</t>
  </si>
  <si>
    <t>31 DE DICIEMBRE DEL 2013</t>
  </si>
  <si>
    <t>248-249</t>
  </si>
  <si>
    <t>AGOSTO 22 DE 2012</t>
  </si>
  <si>
    <t>31 DE DICIEMBRE DE 2014.</t>
  </si>
  <si>
    <t>250-251</t>
  </si>
  <si>
    <t>36,41</t>
  </si>
  <si>
    <t>354</t>
  </si>
  <si>
    <t>SE ENCUENTRA DENTRO DE UN KM DE DISTANCIA DE LA UBICACIÓN ACTUAL DE LOS BENEFICIARIOS SI/NO</t>
  </si>
  <si>
    <t>CDI CON ARRIENDO LUIS JOSE GUERRA - CGTO MACAJAN.</t>
  </si>
  <si>
    <t>INSTITUCIONAL SIN ARRIENDO</t>
  </si>
  <si>
    <t>MUNICIPIO DE TOLUVIEJO CORREGIMIENTO DE MACAJAN CENTRO ZONAL NORTE</t>
  </si>
  <si>
    <t>COORDINADOR CDI CON  ARRIENDO</t>
  </si>
  <si>
    <t>1/160</t>
  </si>
  <si>
    <t>LILIANA PATRICIA QUIROZ DIAZ</t>
  </si>
  <si>
    <t>CORPORACION UNIVERSITARIA DEL CARIBE - CECAR</t>
  </si>
  <si>
    <t>DICIEMBRE 01 DE 2004</t>
  </si>
  <si>
    <r>
      <t xml:space="preserve">EMPRESA. </t>
    </r>
    <r>
      <rPr>
        <sz val="9"/>
        <color theme="1"/>
        <rFont val="Calibri"/>
        <family val="2"/>
        <scheme val="minor"/>
      </rPr>
      <t xml:space="preserve">FUNDACION PROSPERAR COLOMBIA. </t>
    </r>
    <r>
      <rPr>
        <b/>
        <sz val="9"/>
        <color theme="1"/>
        <rFont val="Calibri"/>
        <family val="2"/>
        <scheme val="minor"/>
      </rPr>
      <t xml:space="preserve">     </t>
    </r>
  </si>
  <si>
    <r>
      <t xml:space="preserve">FECHA DE INICIO Y TERMINACIÓN. </t>
    </r>
    <r>
      <rPr>
        <sz val="9"/>
        <color theme="1"/>
        <rFont val="Calibri"/>
        <family val="2"/>
        <scheme val="minor"/>
      </rPr>
      <t>DESDE SEPTIEMBRE DE 02 DE 2013 HASTA EL 30 DE JULIO  DE 2014.</t>
    </r>
  </si>
  <si>
    <t>NO CUMPLE PORQUE NO TIENE EL TIEMPO MINIMO DE 24 MESES DE EXPÉRIENCIA EXIGIDA FOLIO 275 - SUBSANAR HOJA DE VIDA</t>
  </si>
  <si>
    <r>
      <t xml:space="preserve">EMPRESA. </t>
    </r>
    <r>
      <rPr>
        <sz val="9"/>
        <color theme="1"/>
        <rFont val="Calibri"/>
        <family val="2"/>
        <scheme val="minor"/>
      </rPr>
      <t>FUNDACION PROSPERAR COLOMBIA</t>
    </r>
    <r>
      <rPr>
        <b/>
        <sz val="9"/>
        <color theme="1"/>
        <rFont val="Calibri"/>
        <family val="2"/>
        <scheme val="minor"/>
      </rPr>
      <t xml:space="preserve">.      </t>
    </r>
  </si>
  <si>
    <r>
      <t xml:space="preserve">FECHA DE INICIO Y TERMINACIÓN. </t>
    </r>
    <r>
      <rPr>
        <sz val="9"/>
        <color theme="1"/>
        <rFont val="Calibri"/>
        <family val="2"/>
        <scheme val="minor"/>
      </rPr>
      <t>DESDE FEBRERO 06  HASTA EL 30 DE DICIEMBRE DEL 2012.</t>
    </r>
  </si>
  <si>
    <r>
      <t xml:space="preserve">EMPRESA. </t>
    </r>
    <r>
      <rPr>
        <sz val="9"/>
        <color theme="1"/>
        <rFont val="Calibri"/>
        <family val="2"/>
        <scheme val="minor"/>
      </rPr>
      <t>ASVIDAS PALESTINA</t>
    </r>
  </si>
  <si>
    <r>
      <t xml:space="preserve">FECHA DE INICIO Y TERMINACIÓN. </t>
    </r>
    <r>
      <rPr>
        <sz val="9"/>
        <color theme="1"/>
        <rFont val="Calibri"/>
        <family val="2"/>
        <scheme val="minor"/>
      </rPr>
      <t>DESDE SEPTIMEBRE  06 DE 2006 HASTA EL 15 DE FEBRERO  DE 2008.</t>
    </r>
  </si>
  <si>
    <t>NO INDICA LA EXPERIENCIA CON PRIMERA INFANCIA O FAMILIA, TAMPOCO LA FECHA DE INICIACION FOLIO 278</t>
  </si>
  <si>
    <t>1/227</t>
  </si>
  <si>
    <t>YOMAIRA MILENA GOMEZ BARBOSA</t>
  </si>
  <si>
    <t>LICENCIADA EN EDUCACION INFANTIL CON ENFASIS EN TECNOLOGIA  INFORMATICA</t>
  </si>
  <si>
    <r>
      <t xml:space="preserve">FECHA DE INICIO Y TERMINACIÓN. </t>
    </r>
    <r>
      <rPr>
        <sz val="9"/>
        <color theme="1"/>
        <rFont val="Calibri"/>
        <family val="2"/>
        <scheme val="minor"/>
      </rPr>
      <t>DESDE AGOSTO 03 DE 2013 HASTA EL 20 DE AGOSTO  DE 2014.</t>
    </r>
  </si>
  <si>
    <r>
      <t xml:space="preserve">EMPRESA. </t>
    </r>
    <r>
      <rPr>
        <sz val="9"/>
        <color theme="1"/>
        <rFont val="Calibri"/>
        <family val="2"/>
        <scheme val="minor"/>
      </rPr>
      <t>INSTITUTO EDUCATIVO RENACER</t>
    </r>
  </si>
  <si>
    <r>
      <t xml:space="preserve">FECHA DE INICIO Y TERMINACIÓN. </t>
    </r>
    <r>
      <rPr>
        <sz val="9"/>
        <color theme="1"/>
        <rFont val="Calibri"/>
        <family val="2"/>
        <scheme val="minor"/>
      </rPr>
      <t>DESDE AÑO 1999 AL AÑO 2002.</t>
    </r>
  </si>
  <si>
    <t>NO ES LEGIBLE LA  FECHA DE GRADO FOLIO 283 Y  NO CUMPLE PORQUE LE FALTA LAS FECHAS DE INICIO Y TERMINACION DEL PERIODO LABORAL FOLIO 0287 - SUBSANAR ALLEGANDO ESTOS DOCUMENTOS</t>
  </si>
  <si>
    <t>DESDE EL 02 DE FEBRERO HASTA EL 30 DE NOVIEMBRE DE 2005.</t>
  </si>
  <si>
    <t>CENTRO EDUCATIVO CARITAS FELICES LOS PALMITOS</t>
  </si>
  <si>
    <t>DESDE FEBRERO DE2005 HASTA EL DICIEMBRE 10  DE 2007.</t>
  </si>
  <si>
    <t xml:space="preserve">  NO CUMPLE  PORQUE NO INDICA LA EXPERIENCIA DE DOCENCIA EN PRIMERA INFANCIA - SUBSANAR FOLIO 290</t>
  </si>
  <si>
    <t>MARIA ELENA PEREZ RODRIGUEZ</t>
  </si>
  <si>
    <t>JUNIO 26 DE 2010</t>
  </si>
  <si>
    <r>
      <t xml:space="preserve">EMPRESA. </t>
    </r>
    <r>
      <rPr>
        <sz val="9"/>
        <color theme="1"/>
        <rFont val="Calibri"/>
        <family val="2"/>
        <scheme val="minor"/>
      </rPr>
      <t>LICEO PANAMERICANITO</t>
    </r>
  </si>
  <si>
    <r>
      <t xml:space="preserve">FECHA DE INICIO Y TERMINACIÓN. </t>
    </r>
    <r>
      <rPr>
        <sz val="9"/>
        <color theme="1"/>
        <rFont val="Calibri"/>
        <family val="2"/>
        <scheme val="minor"/>
      </rPr>
      <t>DESDE EL 01 DE ENERO DE 2006 HASTA EL 30 DE NOVIEMBRE DE 2013.</t>
    </r>
  </si>
  <si>
    <t>NO CUMPLE  PORQUE NO TIENE EXPERIENCIA EN PRIMERA INFANCIA NI EN FAMILIA FOLIO 0323 - SUBSANAR.</t>
  </si>
  <si>
    <t>CORPORACION NUEVA ESPERANZA</t>
  </si>
  <si>
    <t>DESDE EL 02 DE FEBRERO HASTA EL 28 DE FEBRERO DE 2013</t>
  </si>
  <si>
    <t>NO CUMPLE  PORQUE NO TIENE EXPERIENCIA EN PRIMERA INFANCIA NI EN FAMILIA FOLIO 0324 - SUBSANAR.</t>
  </si>
  <si>
    <t>UNDESUC</t>
  </si>
  <si>
    <t>DESDE EL 02 DE FEBRERO HASTA EL 28 DE DICIEMBRE DE 2012</t>
  </si>
  <si>
    <t>NO CUMPLE  PORQUE NO TIENE EXPERIENCIA EN PRIMERA INFANCIA NI EN FAMILIA FOLIO 0325 - SUBSANAR.</t>
  </si>
  <si>
    <t>FUNDACION INSTITUTO  DE SALUD DE LA COSTA</t>
  </si>
  <si>
    <t>DESDE EL 17 DE ENERO HASTA EL 17 DE JUNIO DE 2011</t>
  </si>
  <si>
    <t>NO CUMPLE  PORQUE NO TIENE EXPERIENCIA EN PRIMERA INFANCIA NI EN FAMILIA FOLIO 0326 - 328- SUBSANAR.</t>
  </si>
  <si>
    <t>UNIVERSIDAD DE MANIZALEZ</t>
  </si>
  <si>
    <t>OCTUBRE 31 DE 2003</t>
  </si>
  <si>
    <r>
      <t xml:space="preserve">EMPRESA. </t>
    </r>
    <r>
      <rPr>
        <sz val="9"/>
        <color theme="1"/>
        <rFont val="Calibri"/>
        <family val="2"/>
        <scheme val="minor"/>
      </rPr>
      <t xml:space="preserve">INSTITUCION EDUCATIVA NIÑOS DE PAZ NICOLASA FUNEZ. </t>
    </r>
    <r>
      <rPr>
        <b/>
        <sz val="9"/>
        <color theme="1"/>
        <rFont val="Calibri"/>
        <family val="2"/>
        <scheme val="minor"/>
      </rPr>
      <t xml:space="preserve">     </t>
    </r>
  </si>
  <si>
    <r>
      <t xml:space="preserve">FECHA DE INICIO Y TERMINACIÓN. </t>
    </r>
    <r>
      <rPr>
        <sz val="9"/>
        <color theme="1"/>
        <rFont val="Calibri"/>
        <family val="2"/>
        <scheme val="minor"/>
      </rPr>
      <t>DESDE FEBRERO 02 DE 2005 HASTA EL 30 DE NOVIEMBRE DE 2007.</t>
    </r>
  </si>
  <si>
    <t xml:space="preserve"> NO CUMPLE</t>
  </si>
  <si>
    <t>NO CUMPLE  PORQUE NO ESPECIFICA LA EDAD DE LA POBLACION ATENDIDA   FOLIO 0339 - SUBSANAR EXPERIENCIA DE 24 MESES.</t>
  </si>
  <si>
    <r>
      <t xml:space="preserve">EMPRESA. </t>
    </r>
    <r>
      <rPr>
        <sz val="9"/>
        <color theme="1"/>
        <rFont val="Calibri"/>
        <family val="2"/>
        <scheme val="minor"/>
      </rPr>
      <t xml:space="preserve">APSEFACOM. </t>
    </r>
    <r>
      <rPr>
        <b/>
        <sz val="9"/>
        <color theme="1"/>
        <rFont val="Calibri"/>
        <family val="2"/>
        <scheme val="minor"/>
      </rPr>
      <t xml:space="preserve">     </t>
    </r>
  </si>
  <si>
    <r>
      <t xml:space="preserve">FECHA DE INICIO Y TERMINACIÓN. </t>
    </r>
    <r>
      <rPr>
        <sz val="9"/>
        <color theme="1"/>
        <rFont val="Calibri"/>
        <family val="2"/>
        <scheme val="minor"/>
      </rPr>
      <t>DESDE MAYO 29  DE 2013 HASTA AL 31 DE DICIEMBRE DE 2013.</t>
    </r>
  </si>
  <si>
    <t>NO CUMPLE PORQUE NO TIENE EL TIEMPO MINIMO DE 24 MESES DE EXPÉRIENCIA EXIGIDA FOLIOS 286-290 SUBSANAR EXPERIENCIA</t>
  </si>
  <si>
    <t>ALEJANDRA MARGARITA ARRIETA RUSSO</t>
  </si>
  <si>
    <t>DICIEMBRE 18 DE 2009</t>
  </si>
  <si>
    <r>
      <t xml:space="preserve">EMPRESA. </t>
    </r>
    <r>
      <rPr>
        <sz val="9"/>
        <color theme="1"/>
        <rFont val="Calibri"/>
        <family val="2"/>
        <scheme val="minor"/>
      </rPr>
      <t xml:space="preserve">INSTITUCION EDUCATIVA TECNICA SANTA ROSA DE LIMA . </t>
    </r>
    <r>
      <rPr>
        <b/>
        <sz val="9"/>
        <color theme="1"/>
        <rFont val="Calibri"/>
        <family val="2"/>
        <scheme val="minor"/>
      </rPr>
      <t xml:space="preserve">     </t>
    </r>
  </si>
  <si>
    <r>
      <t xml:space="preserve">FECHA DE INICIO Y TERMINACIÓN. </t>
    </r>
    <r>
      <rPr>
        <sz val="9"/>
        <color theme="1"/>
        <rFont val="Calibri"/>
        <family val="2"/>
        <scheme val="minor"/>
      </rPr>
      <t>AÑOS 2010,2011 Y 2012.</t>
    </r>
  </si>
  <si>
    <t xml:space="preserve">  NO CUMPLE</t>
  </si>
  <si>
    <t xml:space="preserve">NO INDICA LAS FECHAS DE INICIO Y  TERMINACION DEL PERIODO LABORAL - SUBSANAR CERTIFICACION </t>
  </si>
  <si>
    <t>23 DE ENERO DE 2008</t>
  </si>
  <si>
    <t>31 DICIEMBRE DE 2008</t>
  </si>
  <si>
    <t>367-368</t>
  </si>
  <si>
    <t>NO CUMPLE PORQUE LA FECHA DEL CONTRATO ES MAYOR A 5 AÑOS</t>
  </si>
  <si>
    <t>701820090143.</t>
  </si>
  <si>
    <t>26 DE ENERO DE 2009</t>
  </si>
  <si>
    <t>31 DE DICIEMBRE DE 2009</t>
  </si>
  <si>
    <t>369-370</t>
  </si>
  <si>
    <t>11,13</t>
  </si>
  <si>
    <t>756</t>
  </si>
  <si>
    <t>ETILDE VILLERA OVIEDO</t>
  </si>
  <si>
    <r>
      <t xml:space="preserve">EMPRESA. </t>
    </r>
    <r>
      <rPr>
        <sz val="9"/>
        <color theme="1"/>
        <rFont val="Calibri"/>
        <family val="2"/>
        <scheme val="minor"/>
      </rPr>
      <t xml:space="preserve">DIOCESIS DE SINCELEJO </t>
    </r>
    <r>
      <rPr>
        <b/>
        <sz val="9"/>
        <color theme="1"/>
        <rFont val="Calibri"/>
        <family val="2"/>
        <scheme val="minor"/>
      </rPr>
      <t xml:space="preserve">     </t>
    </r>
  </si>
  <si>
    <r>
      <t xml:space="preserve">FECHA DE INICIO Y TERMINACIÓN. </t>
    </r>
    <r>
      <rPr>
        <sz val="9"/>
        <color theme="1"/>
        <rFont val="Calibri"/>
        <family val="2"/>
        <scheme val="minor"/>
      </rPr>
      <t>DESDE ENERO 01 DE 2006 A DICIEMBRE 31 DEL 2008.</t>
    </r>
  </si>
  <si>
    <t>NO CUMPLE PORQUE NO PRESENTA DOCUMENTO DE IDENTIDAD, LAS CERTIFICACIONES DEL DIPLOMA DE GRADO Y DE ESTUDIOS NI  CERTIFICACIONES DE EXPERIENCIAS DESCRITAS EN LA HOJA  DE VIDA FOLIOS 373-386</t>
  </si>
  <si>
    <t>NURY BERMUDES RINCON</t>
  </si>
  <si>
    <t>UNIVERSIDAD EL BOSQUE - BOGOTA D.C.</t>
  </si>
  <si>
    <t>AGOSTO 19 DE 2010</t>
  </si>
  <si>
    <r>
      <t xml:space="preserve">EMPRESA. </t>
    </r>
    <r>
      <rPr>
        <sz val="9"/>
        <color theme="1"/>
        <rFont val="Calibri"/>
        <family val="2"/>
        <scheme val="minor"/>
      </rPr>
      <t xml:space="preserve">HOGAR INFANTIL MI DULCE HOGAR </t>
    </r>
    <r>
      <rPr>
        <b/>
        <sz val="9"/>
        <color theme="1"/>
        <rFont val="Calibri"/>
        <family val="2"/>
        <scheme val="minor"/>
      </rPr>
      <t xml:space="preserve">     </t>
    </r>
  </si>
  <si>
    <r>
      <t xml:space="preserve">FECHA DE INICIO Y TERMINACIÓN. </t>
    </r>
    <r>
      <rPr>
        <sz val="9"/>
        <color theme="1"/>
        <rFont val="Calibri"/>
        <family val="2"/>
        <scheme val="minor"/>
      </rPr>
      <t>DESDE ENERO 14 DE 2012 A AGOSTO 23  DEL 2013.</t>
    </r>
  </si>
  <si>
    <t xml:space="preserve">  CUMPLE</t>
  </si>
  <si>
    <t>NO PRESENTA EL DOCUMENTO DE IDENTIFICACION.</t>
  </si>
  <si>
    <t>UNION TEMPORAL PROSPERAR PARA EL AMAZONAS</t>
  </si>
  <si>
    <t>DESDE EL 15 DE OCTUBRE DE 2013 HASTA EL 30 DE OCTUBRE DE 2014.</t>
  </si>
  <si>
    <t>NAYDITH CANCHILA DE LA OSSA</t>
  </si>
  <si>
    <t>CORPORACIN UNIVERSITARIA DEL CARIBE - CECAR</t>
  </si>
  <si>
    <t>DICIEMBRE 21 DE 2006</t>
  </si>
  <si>
    <r>
      <t>EMPRESA.</t>
    </r>
    <r>
      <rPr>
        <sz val="9"/>
        <color theme="1"/>
        <rFont val="Calibri"/>
        <family val="2"/>
        <scheme val="minor"/>
      </rPr>
      <t xml:space="preserve">COOHORIZONTE </t>
    </r>
    <r>
      <rPr>
        <b/>
        <sz val="9"/>
        <color theme="1"/>
        <rFont val="Calibri"/>
        <family val="2"/>
        <scheme val="minor"/>
      </rPr>
      <t xml:space="preserve">     </t>
    </r>
  </si>
  <si>
    <r>
      <t xml:space="preserve">FECHA DE INICIO Y TERMINACIÓN. </t>
    </r>
    <r>
      <rPr>
        <sz val="9"/>
        <color theme="1"/>
        <rFont val="Calibri"/>
        <family val="2"/>
        <scheme val="minor"/>
      </rPr>
      <t>DESDE MAYO 25  DE 2006  A FEBRERO 17 DE 2007.</t>
    </r>
  </si>
  <si>
    <t>NO FIRMA LA CARTA DE COMPROMISO  FOLIO 401</t>
  </si>
  <si>
    <t>RESTAURANTE LA BECERRA</t>
  </si>
  <si>
    <t>DESDE ABRIL 07 DE 2007 HASTA EL 31 DE DICIEMBRE DE 2010.</t>
  </si>
  <si>
    <t xml:space="preserve">CLINICA OFTALMLOGICA DE SINCELEJO </t>
  </si>
  <si>
    <t>DESDE MAYO 10 DEL 2010 AL 31 DE MAYO DE 2013.</t>
  </si>
  <si>
    <t>COOPERATIVA MULTIACTIVA DE PROFESIONALES DEL CARIBE - COOPROCAR.</t>
  </si>
  <si>
    <t>DESDE MARZO  01 DE 2007 A .</t>
  </si>
  <si>
    <t>NO PRESENTA FECHA DE TERMINACION Y ESTA ES DE FECHA DE 6 AÑOS ATRÁS. Folio 426</t>
  </si>
  <si>
    <t xml:space="preserve">UNIVERSIDAD DE PAMPLONA SUCRE - CORDOBA </t>
  </si>
  <si>
    <t>NO PRESENTA FECHAS DE LIMITACION DE LA EXPERIENCIA LABORAL COMO DOCENTE. FOLIO 427</t>
  </si>
  <si>
    <t>UNION TEMPORAL NUEVA ESPERANZA</t>
  </si>
  <si>
    <t>FUNDACION PARA EL DESARROLLO SOCIAL PARA COLOMBIA - FUNDESOCOL.</t>
  </si>
  <si>
    <t xml:space="preserve">FUNDACION CASA DE LA MUJER </t>
  </si>
  <si>
    <t>GRUPO 16 - SAN ONOFRE.</t>
  </si>
  <si>
    <t>FUNDACION PARA EL DESARROLLO SOCIAL PARA  COLOMBIA - FUNDESOCOL</t>
  </si>
  <si>
    <t>100-104-105</t>
  </si>
  <si>
    <t>PERIODOS EN TRASLAPOS</t>
  </si>
  <si>
    <t>100-106-107.</t>
  </si>
  <si>
    <t>101-108-109.</t>
  </si>
  <si>
    <t>SUBSANAR APORTANDO CERTIFICACIONES, TODA VEZ QUE NO CUMPLE CON LA EXPERIANCIA MINIMA HABILITANTE.</t>
  </si>
  <si>
    <t>CDI EN MEDIO MODALIDAD FAMILIAR MI PEQUEÑO MUNDO</t>
  </si>
  <si>
    <t>CDI EN MEDIO MODALIDAD FAMILIAR</t>
  </si>
  <si>
    <t>AREA RURAL CORREGIMIENTO DE SABANETICA, LIBERTAD, VEREDA PISISI - CENTRO ZONAL NORTE.</t>
  </si>
  <si>
    <t>SUBSANAR CARTA DE INTENCION PARA GESTONAR ESPACIOS PARA LA ATENCION DE LOS NIÑOS Y NIÑASEL FORMATO 11 SE ENCUENTRA EN LOS  FOLIOS 00122 Y OO123</t>
  </si>
  <si>
    <t>CDI EN MEDIO MODALIDAD FAMILIAR PASO QUE DEJAN HUELLAS</t>
  </si>
  <si>
    <t>BARRIO PALITO ALTO, ALTOS LAS FLORES, PROVENIR MOCHILA, CENTRO ZONAL NORTE.</t>
  </si>
  <si>
    <t>COORDINADOR CDI EN MEDIO MODALIDAD FAMILIAR</t>
  </si>
  <si>
    <t>LUCIA REBECA TOSCANO RODRIGUEZ</t>
  </si>
  <si>
    <t>CORPORACION EDUCATIVA DEL CARIBE - CECAR.</t>
  </si>
  <si>
    <t xml:space="preserve">17(02/1995  </t>
  </si>
  <si>
    <r>
      <t xml:space="preserve">EMPRESA.      </t>
    </r>
    <r>
      <rPr>
        <sz val="11"/>
        <color theme="1"/>
        <rFont val="Arial"/>
        <family val="2"/>
      </rPr>
      <t>CENTRO EDUCATIVO INSTITUTO PEDAGOGICO DEL CAUCA</t>
    </r>
    <r>
      <rPr>
        <b/>
        <sz val="11"/>
        <color theme="1"/>
        <rFont val="Arial"/>
        <family val="2"/>
      </rPr>
      <t xml:space="preserve"> </t>
    </r>
  </si>
  <si>
    <t>FECHA DE INICIO Y TERMINACIÓN. DESDE EL 01/02/1990 HASTA EL 24/10/2014</t>
  </si>
  <si>
    <t>ORGANIZA, ORIENTA Y RETROALIMENTA EL TRABAJO PEDAGOGICO DE LOS DOCENTES, PARA ASEGURAR LA APLICACIÓN DEL ENFOQUE PEDAGOGICO DEFINIDO EN EL PROYECTO EDUCATIVO INSTITUCIONAL, ENTRE OTRAS</t>
  </si>
  <si>
    <t xml:space="preserve"> SI </t>
  </si>
  <si>
    <t xml:space="preserve"> SUBSANAR LA EXPERIENCIA DEBE SER ACREDITADA EN ATENCION A FAMILIA Y/O A LA PRIMERA INFANCIA. FOLIO 00141.</t>
  </si>
  <si>
    <t>SANDRA PATRICIA ROMERO ROMERO</t>
  </si>
  <si>
    <t>LICENCIADA EN EDUCACION PREESCOLAR Y PROMOCION DE LA FAMILIA.</t>
  </si>
  <si>
    <t xml:space="preserve">EMPRESA: CENTRO EDUCATIVO EL TORNO SAN MARCOS </t>
  </si>
  <si>
    <t>09/06/2012 HASTA EL 20/06/2014</t>
  </si>
  <si>
    <t>FUNCIONES: DOCENTE</t>
  </si>
  <si>
    <t>ACLARAR Y SUBSANAR LA FECHA DE INICIO Y TERMINACION DE LA EXPERIENCIA DE TRABAJOS CON FAMILIA Y/O PRIMERA INFANCIA. FOLIO 00152.</t>
  </si>
  <si>
    <t>INSTITUTO FRANCISCO DE PAULA SANTANDER</t>
  </si>
  <si>
    <t>DESDE EL AÑO 2005 HASTA EL 2012.</t>
  </si>
  <si>
    <t>FUNCIONES: DOCENTE COORDINANDO ACTIVIDADES CURRICULARES Y EXTRACURRUCULARES ORGANIZAR EL PEI Y POA</t>
  </si>
  <si>
    <t>PROFESIONAL DE APOYO PSICOSOCIALCDI EN MEDIO MODALIDAD FAMILIAR</t>
  </si>
  <si>
    <t>KARINA ELVIRA GARCIA HERNANDEZ</t>
  </si>
  <si>
    <t xml:space="preserve">EMPRESA:CORPORACION JOVENES Y MAÑANA </t>
  </si>
  <si>
    <t>15/01/ 2013 HASTA EL 15/08/2014.</t>
  </si>
  <si>
    <t>FUNCIONES: VALOREACIONES A NIÑOS Y NIÑAS CON POSIBLE ALTERACION DEL DESARROLLO INFANTIL TRABAJO EDUCATIVO CON MUJERES LACTANTES Y GESTANTES ESTIMULACION Y CRIANZA FORMACION DE LA FAMILIA EN LAS MODALIDADES FAMILIAR E INSTITUCIONAL</t>
  </si>
  <si>
    <t xml:space="preserve">CRUZANDO LA BASE DE DATOS ENTRE REGIONALES SE DETECTA QUE  ESTA PROFESIONAL QUEDA HABILITADA EN LA REGIONAL BOLIVAR POR SER RADICADA LA PROPUESTA EL 01/12/2014 A LAS 14:29 PM. QUEDANDO DESABILITADA EN LA REGIONAL SUCRE PARA LA PROPUESTA UT NUEVA ESPERANZA.
SUBSANAR ALLEGANDO HOJA DE VIDA.  </t>
  </si>
  <si>
    <t xml:space="preserve">EMPRESA: CENTRO DE FAMILIA </t>
  </si>
  <si>
    <t>05/02/2012 HASTA EL 16/11/2012</t>
  </si>
  <si>
    <t xml:space="preserve">FUNCIONES: PRACTICAS PROFESIONALES DEL PROGRAMA DE PSICOLOGIA </t>
  </si>
  <si>
    <t>PROFESIONAL DE APOYO PSICOSOCIAL CDI EN MEDIO MODALIDAD FAMILIAR</t>
  </si>
  <si>
    <t xml:space="preserve">EMPRESA: CEMTRO DE FAMILIA CECAR </t>
  </si>
  <si>
    <t xml:space="preserve">JULIO DE 2011 A NOVIEMBRE DE 2012 </t>
  </si>
  <si>
    <t>FUNCIONES: PRACTICAS PROFESIONALES AL PROGRAMA DE TRABAJO SOCIAL</t>
  </si>
  <si>
    <t xml:space="preserve">EMPRESA:INSTITUCION EDUCATIVA ALTOS DE ROSARIO  </t>
  </si>
  <si>
    <t xml:space="preserve">AÑOS 2011 Y 2012 </t>
  </si>
  <si>
    <t>FUNCIONES : PASANTIAS EN TRABAJO COMUNITARIO Y ATENCION A PRIMERA AINFANCIA CON POBLACION EN CONDICION DE DESPLAZAMIENTO Y VULNERABILIDAD EJECUTO PROYECTOS DE ESCUELA DIRIGIDOS A LA FAMALIA</t>
  </si>
  <si>
    <t xml:space="preserve">EMPRESA: FUNDACION COLOMBIA NUEVO SIGLO </t>
  </si>
  <si>
    <t>AÑO 2013</t>
  </si>
  <si>
    <t xml:space="preserve">FUNCIONES: DESARROLLO PROGRAMAS Y PROYECTOS  CON FAMILIA TRABAJO COMUNITARIO CON NIÑOS Y POBLACION VULENRABLE </t>
  </si>
  <si>
    <t>PROFESIONAL DE APOYO PSCIOSOCIAL  CDI EN MEDIO FAMILIAR</t>
  </si>
  <si>
    <t>SUBSANAR: APORTANDO 2 PROFESIONES DEL AREA PSICOSOCIAL TODA VE QUE NO CUMPLE CON EL NUMERO DE PROFESIONALES DE ACUERDO A LOS CUPOS DEL GRUPO</t>
  </si>
  <si>
    <t>111-115-116.</t>
  </si>
  <si>
    <t>112-118-119</t>
  </si>
  <si>
    <t>022/08/2013</t>
  </si>
  <si>
    <t>113-119-120</t>
  </si>
  <si>
    <t>MARIANA GOMEZ DIAZ</t>
  </si>
  <si>
    <t>LICENCIADA EN ADMINISTRACION  DE EMPRESAS AGROPECUARIA Y MAGISTER SCIENTIARUM EN GERENCIA EMPRESARIAL.</t>
  </si>
  <si>
    <t>EMPRESA UNIVERSIDAD NACIONAL EXPERIMENTAL SUR DEL LAGO JESUS MARIA SEMPRUM - VENEZUELA. Y UNIVERSIDA FERMIN TORO -VENEZUELA.</t>
  </si>
  <si>
    <t>EMPRESA. FUNDACION PROSOCIAL</t>
  </si>
  <si>
    <t>FECHA DE INICIO Y TERMINACIÓN 05/02/2013</t>
  </si>
  <si>
    <t xml:space="preserve">FUNCIONES COORDINADORA EN LAS MODALIDADES HCB Y FAMI </t>
  </si>
  <si>
    <t xml:space="preserve">NO CUMPLE CON EL TIEMPO DE EXPERIENCIA  DE ACUERDO A LO ESTIPULADO EN LOS PLIEGOS </t>
  </si>
  <si>
    <t>KATHERINE PAOLA PARRA MOLINA</t>
  </si>
  <si>
    <t>JUNIO 02 DE 2011.</t>
  </si>
  <si>
    <t xml:space="preserve">EMPRESA. BRINSA PLANTA MAMONAL  </t>
  </si>
  <si>
    <t>FECHA DE INICIO Y TERMINACIÓN. DESDE 24 DE FEBRERO HASTA EL 23 DE AGOSTO DEL 2010</t>
  </si>
  <si>
    <t xml:space="preserve">ILEGIBLE LA CERTIFICACION </t>
  </si>
  <si>
    <t xml:space="preserve">NO SE VALIDA LA HOJA DE VIDA TODA VEZ QUE EN LA CARTA DE COMPROMISA SE PERFILA COMO COORDINADORA GENERAL DELPROYECTO Y NO APORTA EPERIENCIA EN TRABAJO CON INFANCIA Y FAMILIA </t>
  </si>
  <si>
    <t xml:space="preserve">EMPRESA.   COLPATRIA </t>
  </si>
  <si>
    <t>FECHA DE INICIO Y TERMINACIÓN. 04/03/2009   HASTA EL 03/09/2009 
15/09/2009 HASTA EL 24/02/2010</t>
  </si>
  <si>
    <t xml:space="preserve">SERVICIO AL EMPLEADOS GESTION HUMANA </t>
  </si>
  <si>
    <t xml:space="preserve">NO PRESENTO HOJA DE VIDA </t>
  </si>
  <si>
    <t>CONSORCIO CRECER CON ARMONIA</t>
  </si>
  <si>
    <t>ALCALDIA DE COVEÑAS</t>
  </si>
  <si>
    <t>CONVENIO NUMERO 002-2012</t>
  </si>
  <si>
    <t>7.06</t>
  </si>
  <si>
    <t>88-89-90-91</t>
  </si>
  <si>
    <t>CONSORCIO TOLU SIN HAMBRE</t>
  </si>
  <si>
    <t>ALCALDIA DE SANTIAGO DE TOLU</t>
  </si>
  <si>
    <t>CONVENIO NUMERO 001-2013</t>
  </si>
  <si>
    <t>19.1</t>
  </si>
  <si>
    <t>88-92-93-94</t>
  </si>
  <si>
    <t>26.16</t>
  </si>
  <si>
    <t xml:space="preserve">APORTAR EL FORMATO 11 </t>
  </si>
  <si>
    <t>ROY EDUARDO VANEGAS VILLACOR</t>
  </si>
  <si>
    <t xml:space="preserve">NO SE VALIDA LA INFORMACION EN EL FORMATO 7 RELACIONAN  UNOS PROFESIONALES   Y  APORTAN HOJAS DE OTROS PROFESIONALES.  FOLIOS 100 Y DEL FOLIO 122 AL 158  </t>
  </si>
  <si>
    <t>SAMUEL BENITO AVILA AMELL</t>
  </si>
  <si>
    <t>YULIETH VANESA OVIEDO MERCADO</t>
  </si>
  <si>
    <t>SUBSANAR NO APORTARON HOJAS DE VIDA</t>
  </si>
  <si>
    <t>YOJAIRA MARIA VARGAS HERNANDEZ</t>
  </si>
  <si>
    <t>MARIA VICTORIA MALDONADO</t>
  </si>
  <si>
    <t>IRINA SOFIA MARTINEZ TORRES</t>
  </si>
  <si>
    <t>ALCALDIA MUNICIPAL DEL ROBLE</t>
  </si>
  <si>
    <t>CONVENIO 006 JULIO 13/2009</t>
  </si>
  <si>
    <t>11.83</t>
  </si>
  <si>
    <t>96-97</t>
  </si>
  <si>
    <t>RESGUARDO INDIGENA  ZENU  DE SAN ANDRES DE SOTAVENTO CORDOBA-SUCRE CABILDO POLICARPA</t>
  </si>
  <si>
    <t>CONVENIO 001 ENERO 2011</t>
  </si>
  <si>
    <t>98-99</t>
  </si>
  <si>
    <t>22.42</t>
  </si>
  <si>
    <t>ERICK DANIEL JULIO GONZALES</t>
  </si>
  <si>
    <t>ADMINISTRADOR D EMPRESAS</t>
  </si>
  <si>
    <t>20/04/2009 A 28/11/2011</t>
  </si>
  <si>
    <t>NO SE VALIDA POR CUANTO LA CERTIFICACION SE EXPIDE  EN EL 2008 Y CERTIFICAN QUE ESTAN LABORANDO HASTA  EL AÑO 20011</t>
  </si>
  <si>
    <t>06/10/2008 A 14/02/2009</t>
  </si>
  <si>
    <t>IMPLEMENTACION DEL MECI</t>
  </si>
  <si>
    <t>15/02/2006 A 10/06/2006</t>
  </si>
  <si>
    <t>MONITOR DE BIBLIOTECA</t>
  </si>
  <si>
    <t>HECTOR URZOLA BERRIO</t>
  </si>
  <si>
    <t>LICENCIADO EN CIENCAS DE LA EDUCACION</t>
  </si>
  <si>
    <t>INSTITUCION EDUCATIVA CRISTOBAL COLON</t>
  </si>
  <si>
    <t>25/02/1990 - 18/03/2013</t>
  </si>
  <si>
    <t>CORPORACION UNIFICADA NACIONAL DE EDUCACION SUPERIOR</t>
  </si>
  <si>
    <t>17/07/2006 A 12/06/2012</t>
  </si>
  <si>
    <t>DIRECTOR REGIONAL</t>
  </si>
  <si>
    <t>JORGE LUIS FLORES MARTINEZ</t>
  </si>
  <si>
    <t>NO APORTARON HOJA DE VIDA</t>
  </si>
  <si>
    <t xml:space="preserve">ICBF   </t>
  </si>
  <si>
    <t>ESTAS CERTIFICACIONES FUERON APORTADAS EN LA PROPUESTA 53 GRUPO 15</t>
  </si>
  <si>
    <t>1256</t>
  </si>
  <si>
    <t>CDI INSTITUCION AL EL CERRITO SIN ARRIENDO</t>
  </si>
  <si>
    <t xml:space="preserve">INSTITUCIONAL SIN ARRIENDO </t>
  </si>
  <si>
    <t xml:space="preserve">BARRIO EL TENDAL CORROZAL </t>
  </si>
  <si>
    <t xml:space="preserve">LAS DELICIAS COROZAL </t>
  </si>
  <si>
    <t xml:space="preserve">SUBSANAR APORTAR CARTA DE COMPROMISO DE GESTIONAR CON EL ENTE TERRITORIAL EL USO LA INFRAESTRUCTURA </t>
  </si>
  <si>
    <t>SUBSANO APORTO CARTA DE COMPROMISO</t>
  </si>
  <si>
    <t xml:space="preserve">COREREGIMIENTO EL MAMON </t>
  </si>
  <si>
    <t xml:space="preserve">NERIETH CRISTINA SANATOS PEREZ </t>
  </si>
  <si>
    <t>02/12/2012 AL 15/11/2014</t>
  </si>
  <si>
    <t>DIOCESIS SE SINCELEJO</t>
  </si>
  <si>
    <t xml:space="preserve">FUNDACION NUEVO HORIZONTW </t>
  </si>
  <si>
    <t>6/09/2006 AL 15/02/2008</t>
  </si>
  <si>
    <t>SECRETARIA GENERAL ADMINISTRATIVA Y DE GOBIERNO DE SAN BENITO ABAD</t>
  </si>
  <si>
    <t>25/04/2005 AL 19/07/2005</t>
  </si>
  <si>
    <t>1/290</t>
  </si>
  <si>
    <t xml:space="preserve">OLGA LILIANA QUINTERO RUGE </t>
  </si>
  <si>
    <t xml:space="preserve">UNIVERSIDAD COLEGIO MAYOR DE CUNDINAMARCA </t>
  </si>
  <si>
    <t>15/05/1997 AL 31/12/1997</t>
  </si>
  <si>
    <t xml:space="preserve">CORPORACION PARA EL DESARROLLO INTEGRAL PROYECTO SOCIAL </t>
  </si>
  <si>
    <t>12/1997AL 6/2004</t>
  </si>
  <si>
    <t xml:space="preserve">PRODUCTICA &amp; CIA LTDA </t>
  </si>
  <si>
    <t>1/03/1998 AL 30/07/1998</t>
  </si>
  <si>
    <t xml:space="preserve">PROFESIONAL DE APOYO PSICOSOCIAL CDI </t>
  </si>
  <si>
    <t xml:space="preserve">ANA VICTORIA RIVEROS OVIEDO </t>
  </si>
  <si>
    <t>1/02/2008 AL 31 /12/2009</t>
  </si>
  <si>
    <t xml:space="preserve">SOLUSALUD </t>
  </si>
  <si>
    <t>01/09/2013 AL 30/02/2014</t>
  </si>
  <si>
    <t xml:space="preserve">YOLISETH ACOSTA DICKSON </t>
  </si>
  <si>
    <t>05/10/2012 AL 31/12/2012</t>
  </si>
  <si>
    <t xml:space="preserve">10/01/2013 AL 30/09/2013 </t>
  </si>
  <si>
    <t>02/10/2013 AL 31/12/2013</t>
  </si>
  <si>
    <t>22/01/2014 AL 31/07/2014</t>
  </si>
  <si>
    <t>PROPUESTA TECNICA</t>
  </si>
  <si>
    <t xml:space="preserve">NO CUMPLE PORQUE LA FECHA DEL CONTRATO ES MAYOR A 5 AÑOS SE TIENE ENCUENTA DESDE EL 03/12/2009 EN ADELANTE SEGÚN PLIEGOS DE CONDICIONES </t>
  </si>
  <si>
    <t>0,9</t>
  </si>
  <si>
    <r>
      <t xml:space="preserve"> </t>
    </r>
    <r>
      <rPr>
        <sz val="9"/>
        <color theme="1"/>
        <rFont val="Calibri"/>
        <family val="2"/>
        <scheme val="minor"/>
      </rPr>
      <t xml:space="preserve">DIOCESIS DE SINCELEJO </t>
    </r>
    <r>
      <rPr>
        <b/>
        <sz val="9"/>
        <color theme="1"/>
        <rFont val="Calibri"/>
        <family val="2"/>
        <scheme val="minor"/>
      </rPr>
      <t xml:space="preserve">     </t>
    </r>
  </si>
  <si>
    <t>1/01/2006 AL 31/12/2008</t>
  </si>
  <si>
    <t xml:space="preserve">NO CUMPLE PORQUE NO PRESENTA DOCUMENTO DE IDENTIDAD, LAS CERTIFICACIONES DEL DIPLOMA DE GRADO Y DE ESTUDIOS NI  CERTIFICACIONES DE EXPERIENCIAS EN ATENCION A LA PRIMERA INFANCIA Y O FAMILIA </t>
  </si>
  <si>
    <t>ESTE PROFESIONAL SI CUMPLE CON EL PERFIL PERO NO ANEXARON LOS SOPORTES CORRESPONDIENTES QUE ACREDITEN LOS ESTUDIOS  (TITULO ACADEMICO) COMO LO ESTABLE EL PLIEGO  EN  CRITERIOS DE PONDERACION  NOTA No 2  PAGINA 84</t>
  </si>
  <si>
    <t>9/01/2009 A 03/2013</t>
  </si>
  <si>
    <t xml:space="preserve">NO CUMPLE PERFIL </t>
  </si>
  <si>
    <t xml:space="preserve">NO CUMPLÑE </t>
  </si>
  <si>
    <t>14/01/2012 AL 23/08/2013</t>
  </si>
  <si>
    <t>CUMPLE CON EL PERFIL  NO APORTO CEDULA DE CIUDADANIA</t>
  </si>
  <si>
    <t>30/10/2013 AL 30/10/2014</t>
  </si>
  <si>
    <t>SE VALIDO ESTE PROFESIONAL.</t>
  </si>
  <si>
    <t xml:space="preserve"> EN LA PROPUESTA NO SE EVIDENCIA DILIGENCIADO EL FORMATO 8 CARTA DE COMPROMISO SIN FIRMAS PARA EL EQUIOPO MINIMO Y ADICIONAL LAS HOJAS DE VIDA SIN FIRMAR NO CUMPLE PROPORCION PARA EL PERSONAL DE APOYO PSICOSOCIAL  DEBEN RELACIONAR EL TALENTO HUMANO CON TODOS LOS SOPORTES REQUERIDOS Y EL CARGO AL CUAL SE POSTULAN NO SUBSANABLE </t>
  </si>
  <si>
    <t>LA EXPERIENCIA NO SE TIENE ENCUENTA PARA ESTE GRUPO YA QUE FUERON PRESENTADAS PARA EL GRUPO 11</t>
  </si>
  <si>
    <t>LA PROPUESTA NO CUMPLE CON LOS REQUISITOS SEGÚN LO ESTABLECIDO EN LOS PLIEGOS DE CONDICIONES ESPECIFICAMENTE EN EL FORMATO 12</t>
  </si>
  <si>
    <t>1/395</t>
  </si>
  <si>
    <t xml:space="preserve">APOYO  PSICOSOCIAL </t>
  </si>
  <si>
    <t xml:space="preserve">SE SOLICITA SUBSANAR EN LA PROPUESTA NO SE EVIDENCIA DILIGENCIADO EL FORMATO 8 CARTA DE COMPROMISO SIN FIRMA PARA EL EQUIOPO MINIMO Y ADICIONAL LAS HOJAS DE VIDA SIN FIRMAR NO CUMPLE PROPORCION PARA EL PERSONAL DE APOYO PSICOSOCIAL  DEBEN RELACIONAR EL TALENTO HUMANO CON TODOS LOS SOPORTES REQUERIDOS Y EL CARGO AL CUAL SE POSTULAN </t>
  </si>
  <si>
    <t xml:space="preserve">SUBSANAR NO SE EVIDENCIA CARTA DE COMPROMISO SEGÚN FORMATO 11, DENTOR DE LAS INFORMACION SUMINISTRADA NO SE ENCONTRO LA CARTA DE INTENCION DE ESPACIOS PARA LA MODALIDAD FAMILIAR  FAVOR SUMINISTRARLA NUEVAMENTE. CD SE VERIFICO Y SE ENCONTRO EN BLANCO </t>
  </si>
  <si>
    <r>
      <t xml:space="preserve">MEDIANTE OFICIO RADICADO BAJO EL  NUMERO E-2014 -363959-7000 DE FECHA 2014-12-18  APORTA FORMATO 11 ( </t>
    </r>
    <r>
      <rPr>
        <b/>
        <sz val="11"/>
        <color theme="1"/>
        <rFont val="Arial"/>
        <family val="2"/>
      </rPr>
      <t>CONDICIONES HABILITANTES DE INFRAESTRUCTURA</t>
    </r>
    <r>
      <rPr>
        <sz val="11"/>
        <color theme="1"/>
        <rFont val="Arial"/>
        <family val="2"/>
      </rPr>
      <t xml:space="preserve">) EL CUAL ALLEGA EN EL PERIODO DE SUBSANACION, </t>
    </r>
    <r>
      <rPr>
        <b/>
        <sz val="11"/>
        <color theme="1"/>
        <rFont val="Arial"/>
        <family val="2"/>
      </rPr>
      <t>NO RELACIONA</t>
    </r>
    <r>
      <rPr>
        <sz val="11"/>
        <color theme="1"/>
        <rFont val="Arial"/>
        <family val="2"/>
      </rPr>
      <t xml:space="preserve"> DE ACUERDO AL ANEXO 3 GEOREFERENCIACION,   LA CAPACIDAD INSTALADA DE CUPOS DE ACUERDO AL GRUPO AL QUE SE PRESENTA. PARA ESTE CASO ES EL GRUPO 9, CON 769 CUPOS.  Y ESTA REPORTANDO 909 CUPOS </t>
    </r>
  </si>
  <si>
    <t>EMPRESA:
ASOCIACION PROMOTORA PARA EEL DESARROLLO SOCIAL,ECONOMICO Y AMBIENTAL DE LA COSTA CARIBE</t>
  </si>
  <si>
    <t>FECHA DE INICIO Y TERMINACION:
 01/02/2011 AL 30/06/2011
01/07/2011  AL 31/10/2011 Y 05/1/2010 HASTA 31/7/2010</t>
  </si>
  <si>
    <t xml:space="preserve">FUNCIONES:
 COGESTOR SOCIAL EN LA ESTRATEGIA RED  UNIDOS  PARA LA IMPLEMENTACION DE LA ACOMPAÑAMIENTO FAMILIAR Y COMUNITARIO EN EL MUNICIPIO DE SAMPUES </t>
  </si>
  <si>
    <t>NO SE HABILITA EL PROFESIONAL PARA LA PROPUESTA N° 23 FUNDACION SURGIR TENIENDO EN CUENTA QUE LA FECHA DE RADICACION FUE 03/12/2014 A LAS 11: 30:45 A.M POSTERIOR A LA PROPUESTA N° 1 A QUIEN LE FUE HABILITADO EL PROFESIONAL</t>
  </si>
  <si>
    <t xml:space="preserve">SE HABILITA LA HOJA DE VIDA DE LA PROFESIONAL MINELLA DEL CARMEN HERAZO ORTEGA, A  LA FUNDACION SURGIR, TENIENDO EN CUENTA EL ACTA DE DECLARACION JURAMENTADA PRESENTADA EL DIA 18 DE DICIEMBRE DE 2014 RADICADA BAJO EL NUMERO E-2014-363276-7000 </t>
  </si>
  <si>
    <t xml:space="preserve">EMPRESA:
FUNDACION DE INVESTIGACION Y CPACITACION CULTURAL FINCAC </t>
  </si>
  <si>
    <t>FECHA DE INICIO Y TERMINACION:
01/02/2001 HASTA EL 30/07/2007</t>
  </si>
  <si>
    <t xml:space="preserve">FUNCIONES: DIRECTORA HOGAR INFANTIL LA BUCARAMANGA </t>
  </si>
  <si>
    <r>
      <t>NO SE VALIDA ESTA HOJA DEVIDA TODA VEZ QUE NO ES CLARO PARA QUE GRUPO LA ESTA PRESENTANDO APARECE EN EL GRUPO 23. N</t>
    </r>
    <r>
      <rPr>
        <b/>
        <sz val="11"/>
        <color theme="1"/>
        <rFont val="Arial"/>
        <family val="2"/>
      </rPr>
      <t xml:space="preserve">O ES SUBSANABLE </t>
    </r>
  </si>
  <si>
    <r>
      <t>NO  SE VALIDA  ESTA HOJA DE VIDA TENIENDO EN CUENTA QUE NO APLICA EL PERFIL REQUERIDO SEGÚN PLIEGO DE CONDICIONES.</t>
    </r>
    <r>
      <rPr>
        <b/>
        <sz val="11"/>
        <color theme="1"/>
        <rFont val="Arial"/>
        <family val="2"/>
      </rPr>
      <t xml:space="preserve"> NO ES SUBSANABLE </t>
    </r>
  </si>
  <si>
    <r>
      <t>NO SE VALIDA ESTA HOJA DEVIDA TODA VEZ QUE NO ES CLARO PARA QUE GRUPO LA ESTA PRESENTANDO APARECE EN EL GRUPO 23 .</t>
    </r>
    <r>
      <rPr>
        <b/>
        <sz val="11"/>
        <color theme="1"/>
        <rFont val="Arial"/>
        <family val="2"/>
      </rPr>
      <t xml:space="preserve"> NO ES SUBSANABLE </t>
    </r>
  </si>
  <si>
    <r>
      <t xml:space="preserve">NO SE VALIDA ESTA HOJA DEVIDA TODA VEZ QUE NO ES CLARO PARA QUE GRUPO LA ESTA PRESENTANDO APARAECE EN GRUPO 9. </t>
    </r>
    <r>
      <rPr>
        <b/>
        <sz val="11"/>
        <color theme="1"/>
        <rFont val="Arial"/>
        <family val="2"/>
      </rPr>
      <t xml:space="preserve">NO ES SUBSANABLE </t>
    </r>
  </si>
  <si>
    <t>GIOVANNI ROSARIO TORRES BARRIOS</t>
  </si>
  <si>
    <r>
      <t xml:space="preserve">NO  SE VALIDA  ESTA HOJA DE VIDA TENIENDO EN CUENTA QUE NO APLICA EL PERFIL REQUERIDO SEGÚN PLIEGO DE CONDICIONES. </t>
    </r>
    <r>
      <rPr>
        <b/>
        <sz val="11"/>
        <color theme="1"/>
        <rFont val="Arial"/>
        <family val="2"/>
      </rPr>
      <t xml:space="preserve">NO ES SUBSANABLE </t>
    </r>
  </si>
  <si>
    <r>
      <t xml:space="preserve">NO SE VALIDA ESTA HOJA DEVIDA TODA VEZ QUE NO ES CLARO PARA QUE GRUPO LA ESTA PRESENTANDO APARECE EN EL GRUPO 23. </t>
    </r>
    <r>
      <rPr>
        <b/>
        <sz val="11"/>
        <color theme="1"/>
        <rFont val="Arial"/>
        <family val="2"/>
      </rPr>
      <t xml:space="preserve">NO ES SUBSANABLE </t>
    </r>
  </si>
  <si>
    <t>97 AL 99</t>
  </si>
  <si>
    <t>26,69</t>
  </si>
  <si>
    <t>616</t>
  </si>
  <si>
    <t xml:space="preserve"> BARRIO BOGOTA CDI LOS CAMPANOS</t>
  </si>
  <si>
    <t xml:space="preserve">ZONA RURAL </t>
  </si>
  <si>
    <t xml:space="preserve">COORDINADOR PARA CDI INSTITUCIONAL </t>
  </si>
  <si>
    <t>YEIDIS MARIA MEZA PATERNINA</t>
  </si>
  <si>
    <t>23712/2010</t>
  </si>
  <si>
    <t>AGUAS DE MORROA Y FUNDACION CONSTRUYENDO FUTURPO</t>
  </si>
  <si>
    <t>03/01 AL 31/12/2011 Y 01/042008 AL 15/05/2010</t>
  </si>
  <si>
    <t>AUXILIAR DE PAGADURIA Y COORDINADORA</t>
  </si>
  <si>
    <t>SOL VANESSA AGUDELO MORALES</t>
  </si>
  <si>
    <t>23/092011</t>
  </si>
  <si>
    <t>ASEFACOM Y LICEO VICENTE CAVIEDES</t>
  </si>
  <si>
    <t>23/052014 AL 31/08/2014 Y 08/01/2013 AL  23/12/2013</t>
  </si>
  <si>
    <t>JUDIT GOMEZ VERGARA</t>
  </si>
  <si>
    <t>CASA DE CULTURA SAN JUAN DE BETULIA</t>
  </si>
  <si>
    <t>30/06/2006 A 14/11 2007</t>
  </si>
  <si>
    <t>MONITORA DE CULTURA</t>
  </si>
  <si>
    <t>FUNDESCAC</t>
  </si>
  <si>
    <t>10/03/2008 AL 10/03/2009</t>
  </si>
  <si>
    <t>HI SAN LUIS</t>
  </si>
  <si>
    <t>04/02/2013 AL 13/11/2014</t>
  </si>
  <si>
    <t>YENNY PATRICIA PATERNINA CERRANO</t>
  </si>
  <si>
    <t>15/04/2011 A 14/06/2012</t>
  </si>
  <si>
    <t>SE HABILITA EL PROFESIONAL PARA LA PROPUESTA N° 38 TENIENDO EN CUENTA LA FECHA Y HORA DE RADICACION FECHA 03/12/2014 HORA 15:34:24 P.M.</t>
  </si>
  <si>
    <t>31/06/2014</t>
  </si>
  <si>
    <t xml:space="preserve">LA CERTIFICACION NO ES CLARA NO HAY FECHAS CUPOS EJECUTADOS  </t>
  </si>
  <si>
    <t>MARCO ANTONIO NUÑEZ MORALES</t>
  </si>
  <si>
    <t>23/1272010</t>
  </si>
  <si>
    <t>CENTRO DE INTEGRACION POPULAR CIP</t>
  </si>
  <si>
    <t>08/02/2007 AL 30/11/2009</t>
  </si>
  <si>
    <t xml:space="preserve">JUNTA DE ACCION COMUNAL </t>
  </si>
  <si>
    <t>15/01/2011 AL 30 /07/2012</t>
  </si>
  <si>
    <t xml:space="preserve">SINDY POLA ATENCIA PADILLA </t>
  </si>
  <si>
    <t xml:space="preserve">CECAR </t>
  </si>
  <si>
    <t xml:space="preserve">ASVIDA PUERTAS DE SION </t>
  </si>
  <si>
    <t xml:space="preserve">16/06/2010 AL 10/10/2014 </t>
  </si>
  <si>
    <t>LA ESPERIENCIA ES CONTADA APARTIR DE LA OBTENCION DEL TITULO NO CUMPLE CON EL PERFIL Y EL TIEMPO DE EXPERIENCIA REQUERIDO</t>
  </si>
  <si>
    <t xml:space="preserve">INSTITUCIO EDUCATIVA DULCE NOMBRE DE JESUS  </t>
  </si>
  <si>
    <t xml:space="preserve">30 HORAS PRACTICAS </t>
  </si>
  <si>
    <t>ALBA MERCADO ZUÑIGA</t>
  </si>
  <si>
    <t>SGI LTDA Y CLINICA REY DAVID</t>
  </si>
  <si>
    <t>03/03/2014 AL 30/04/2014 DEL 01/09/2010 AL 02/11/2011</t>
  </si>
  <si>
    <t>AUX CONTABLE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</si>
</sst>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44" formatCode="_-&quot;$&quot;* #,##0.00_-;\-&quot;$&quot;* #,##0.00_-;_-&quot;$&quot;* &quot;-&quot;??_-;_-@_-"/>
    <numFmt numFmtId="43" formatCode="_-* #,##0.00_-;\-* #,##0.00_-;_-* &quot;-&quot;??_-;_-@_-"/>
    <numFmt numFmtId="164" formatCode="&quot;$&quot;\ #,##0_);[Red]\(&quot;$&quot;\ #,##0\)"/>
    <numFmt numFmtId="165" formatCode="[$$-2C0A]\ #,##0"/>
    <numFmt numFmtId="166" formatCode="[$$-240A]\ #,##0.00"/>
    <numFmt numFmtId="167" formatCode="[$$-240A]\ #,##0"/>
    <numFmt numFmtId="168" formatCode="_-* #,##0\ _€_-;\-* #,##0\ _€_-;_-* &quot;-&quot;??\ _€_-;_-@_-"/>
    <numFmt numFmtId="169" formatCode="[$$-2C0A]\ #,##0.00"/>
    <numFmt numFmtId="170" formatCode="0.000"/>
    <numFmt numFmtId="171" formatCode="d/mm/yyyy;@"/>
    <numFmt numFmtId="172" formatCode="0;[Red]0"/>
    <numFmt numFmtId="173" formatCode="0.00;[Red]0.00"/>
    <numFmt numFmtId="174" formatCode="&quot;$&quot;\ #,##0;[Red]&quot;$&quot;\ #,##0"/>
    <numFmt numFmtId="175" formatCode="dd/mm/yy;@"/>
    <numFmt numFmtId="176" formatCode="0.0"/>
    <numFmt numFmtId="177" formatCode="#,##0_ ;\-#,##0\ "/>
    <numFmt numFmtId="178" formatCode="#,##0.000_ ;\-#,##0.000\ "/>
    <numFmt numFmtId="179" formatCode="dd/mm/yyyy;@"/>
    <numFmt numFmtId="180" formatCode="#,##0.00;[Red]#,##0.00"/>
    <numFmt numFmtId="181" formatCode="&quot;$&quot;\ #,##0"/>
    <numFmt numFmtId="182" formatCode="&quot;$&quot;\ #,##0.00"/>
    <numFmt numFmtId="183" formatCode="#,##0.00_ ;\-#,##0.00\ "/>
    <numFmt numFmtId="184" formatCode="_-* #,##0_-;\-* #,##0_-;_-* &quot;-&quot;??_-;_-@_-"/>
    <numFmt numFmtId="185" formatCode="_-&quot;$&quot;* #,##0_-;\-&quot;$&quot;* #,##0_-;_-&quot;$&quot;* &quot;-&quot;??_-;_-@_-"/>
    <numFmt numFmtId="186" formatCode="0_ ;\-0\ "/>
    <numFmt numFmtId="187" formatCode="[$-F800]dddd\,\ mmmm\ dd\,\ yyyy"/>
  </numFmts>
  <fonts count="60" x14ac:knownFonts="1">
    <font>
      <sz val="11"/>
      <color theme="1"/>
      <name val="Calibri"/>
      <family val="2"/>
      <scheme val="minor"/>
    </font>
    <font>
      <sz val="11"/>
      <color theme="1"/>
      <name val="Calibri"/>
      <family val="2"/>
      <scheme val="minor"/>
    </font>
    <font>
      <b/>
      <sz val="20"/>
      <name val="Calibri"/>
      <family val="2"/>
    </font>
    <font>
      <sz val="11"/>
      <name val="Arial"/>
      <family val="2"/>
    </font>
    <font>
      <b/>
      <sz val="11"/>
      <name val="Arial"/>
      <family val="2"/>
    </font>
    <font>
      <sz val="11"/>
      <color theme="1"/>
      <name val="Arial"/>
      <family val="2"/>
    </font>
    <font>
      <b/>
      <sz val="11"/>
      <color theme="1"/>
      <name val="Arial"/>
      <family val="2"/>
    </font>
    <font>
      <i/>
      <sz val="11"/>
      <color rgb="FFFF0000"/>
      <name val="Arial"/>
      <family val="2"/>
    </font>
    <font>
      <sz val="11"/>
      <name val="Calibri"/>
      <family val="2"/>
      <scheme val="minor"/>
    </font>
    <font>
      <sz val="11"/>
      <name val="Calibri"/>
      <family val="2"/>
    </font>
    <font>
      <b/>
      <sz val="11"/>
      <color indexed="9"/>
      <name val="Arial"/>
      <family val="2"/>
    </font>
    <font>
      <sz val="11"/>
      <color indexed="8"/>
      <name val="Arial"/>
      <family val="2"/>
    </font>
    <font>
      <sz val="11"/>
      <color rgb="FF000000"/>
      <name val="Arial"/>
      <family val="2"/>
    </font>
    <font>
      <b/>
      <sz val="11"/>
      <color theme="1"/>
      <name val="Calibri"/>
      <family val="2"/>
      <scheme val="minor"/>
    </font>
    <font>
      <sz val="16"/>
      <name val="Calibri"/>
      <family val="2"/>
    </font>
    <font>
      <sz val="12"/>
      <name val="Calibri"/>
      <family val="2"/>
    </font>
    <font>
      <b/>
      <sz val="12"/>
      <name val="Calibri"/>
      <family val="2"/>
    </font>
    <font>
      <b/>
      <sz val="11"/>
      <name val="Calibri"/>
      <family val="2"/>
    </font>
    <font>
      <i/>
      <sz val="11"/>
      <color rgb="FFFF0000"/>
      <name val="Calibri"/>
      <family val="2"/>
      <scheme val="minor"/>
    </font>
    <font>
      <sz val="9"/>
      <name val="Calibri"/>
      <family val="2"/>
      <scheme val="minor"/>
    </font>
    <font>
      <b/>
      <sz val="9"/>
      <name val="Calibri"/>
      <family val="2"/>
      <scheme val="minor"/>
    </font>
    <font>
      <b/>
      <sz val="14"/>
      <color indexed="9"/>
      <name val="Calibri"/>
      <family val="2"/>
    </font>
    <font>
      <sz val="9"/>
      <color indexed="8"/>
      <name val="Calibri"/>
      <family val="2"/>
    </font>
    <font>
      <sz val="9"/>
      <name val="Calibri"/>
      <family val="2"/>
    </font>
    <font>
      <b/>
      <sz val="10"/>
      <color theme="1"/>
      <name val="Calibri"/>
      <family val="2"/>
      <scheme val="minor"/>
    </font>
    <font>
      <b/>
      <sz val="9"/>
      <color theme="1"/>
      <name val="Calibri"/>
      <family val="2"/>
      <scheme val="minor"/>
    </font>
    <font>
      <sz val="9"/>
      <name val="Arial"/>
      <family val="2"/>
    </font>
    <font>
      <sz val="7"/>
      <color theme="1"/>
      <name val="Times New Roman"/>
      <family val="1"/>
    </font>
    <font>
      <b/>
      <sz val="20"/>
      <name val="Arial"/>
      <family val="2"/>
    </font>
    <font>
      <b/>
      <sz val="10"/>
      <color theme="1"/>
      <name val="Arial"/>
      <family val="2"/>
    </font>
    <font>
      <b/>
      <sz val="14"/>
      <color indexed="9"/>
      <name val="Arial"/>
      <family val="2"/>
    </font>
    <font>
      <b/>
      <sz val="9"/>
      <color theme="1"/>
      <name val="Arial"/>
      <family val="2"/>
    </font>
    <font>
      <sz val="11"/>
      <color rgb="FFFF0000"/>
      <name val="Arial"/>
      <family val="2"/>
    </font>
    <font>
      <sz val="16"/>
      <name val="Arial"/>
      <family val="2"/>
    </font>
    <font>
      <sz val="12"/>
      <name val="Arial"/>
      <family val="2"/>
    </font>
    <font>
      <b/>
      <sz val="12"/>
      <name val="Arial"/>
      <family val="2"/>
    </font>
    <font>
      <sz val="9"/>
      <color indexed="8"/>
      <name val="Arial"/>
      <family val="2"/>
    </font>
    <font>
      <b/>
      <sz val="9"/>
      <name val="Arial"/>
      <family val="2"/>
    </font>
    <font>
      <sz val="7"/>
      <color theme="1"/>
      <name val="Arial"/>
      <family val="2"/>
    </font>
    <font>
      <sz val="10"/>
      <name val="Calibri"/>
      <family val="2"/>
      <scheme val="minor"/>
    </font>
    <font>
      <sz val="10"/>
      <name val="Arial"/>
      <family val="2"/>
    </font>
    <font>
      <sz val="10"/>
      <name val="Calibri"/>
      <family val="2"/>
    </font>
    <font>
      <b/>
      <sz val="14"/>
      <color rgb="FFFF0000"/>
      <name val="Arial"/>
      <family val="2"/>
    </font>
    <font>
      <b/>
      <sz val="11"/>
      <color rgb="FFFF0000"/>
      <name val="Arial"/>
      <family val="2"/>
    </font>
    <font>
      <sz val="11"/>
      <color rgb="FFFF0000"/>
      <name val="Calibri"/>
      <family val="2"/>
      <scheme val="minor"/>
    </font>
    <font>
      <sz val="11"/>
      <color rgb="FFFF0000"/>
      <name val="Calibri"/>
      <family val="2"/>
    </font>
    <font>
      <b/>
      <sz val="14"/>
      <color rgb="FFFF0000"/>
      <name val="Calibri"/>
      <family val="2"/>
    </font>
    <font>
      <b/>
      <sz val="9"/>
      <color indexed="81"/>
      <name val="Tahoma"/>
      <family val="2"/>
    </font>
    <font>
      <sz val="9"/>
      <color indexed="81"/>
      <name val="Tahoma"/>
      <family val="2"/>
    </font>
    <font>
      <sz val="11"/>
      <color theme="0"/>
      <name val="Arial"/>
      <family val="2"/>
    </font>
    <font>
      <sz val="11"/>
      <color rgb="FF000000"/>
      <name val="Calibri"/>
      <family val="2"/>
      <scheme val="minor"/>
    </font>
    <font>
      <sz val="9"/>
      <color theme="1"/>
      <name val="Calibri"/>
      <family val="2"/>
      <scheme val="minor"/>
    </font>
    <font>
      <sz val="10"/>
      <color theme="1"/>
      <name val="Calibri"/>
      <family val="2"/>
      <scheme val="minor"/>
    </font>
    <font>
      <b/>
      <sz val="11"/>
      <color rgb="FF000000"/>
      <name val="Calibri"/>
      <family val="2"/>
      <scheme val="minor"/>
    </font>
    <font>
      <sz val="12"/>
      <name val="Calibri"/>
      <family val="2"/>
      <scheme val="minor"/>
    </font>
    <font>
      <sz val="9"/>
      <color rgb="FFFF0000"/>
      <name val="Calibri"/>
      <family val="2"/>
      <scheme val="minor"/>
    </font>
    <font>
      <b/>
      <sz val="11"/>
      <name val="Calibri"/>
      <family val="2"/>
      <scheme val="minor"/>
    </font>
    <font>
      <b/>
      <sz val="8"/>
      <color theme="1"/>
      <name val="Calibri"/>
      <family val="2"/>
      <scheme val="minor"/>
    </font>
    <font>
      <sz val="10"/>
      <color theme="1"/>
      <name val="Arial"/>
      <family val="2"/>
    </font>
    <font>
      <i/>
      <sz val="9"/>
      <color theme="1"/>
      <name val="Calibri"/>
      <family val="2"/>
      <scheme val="minor"/>
    </font>
  </fonts>
  <fills count="2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rgb="FF00B050"/>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rgb="FFFF00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8" tint="0.59999389629810485"/>
        <bgColor indexed="64"/>
      </patternFill>
    </fill>
  </fills>
  <borders count="56">
    <border>
      <left/>
      <right/>
      <top/>
      <bottom/>
      <diagonal/>
    </border>
    <border>
      <left style="medium">
        <color indexed="57"/>
      </left>
      <right/>
      <top/>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57"/>
      </bottom>
      <diagonal/>
    </border>
    <border>
      <left style="medium">
        <color indexed="57"/>
      </left>
      <right style="medium">
        <color indexed="57"/>
      </right>
      <top style="medium">
        <color indexed="57"/>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theme="4" tint="0.39997558519241921"/>
      </top>
      <bottom/>
      <diagonal/>
    </border>
    <border>
      <left style="thin">
        <color indexed="64"/>
      </left>
      <right/>
      <top style="medium">
        <color indexed="57"/>
      </top>
      <bottom style="thin">
        <color indexed="64"/>
      </bottom>
      <diagonal/>
    </border>
    <border>
      <left/>
      <right/>
      <top style="medium">
        <color indexed="57"/>
      </top>
      <bottom style="thin">
        <color indexed="64"/>
      </bottom>
      <diagonal/>
    </border>
    <border>
      <left/>
      <right style="medium">
        <color indexed="57"/>
      </right>
      <top style="medium">
        <color indexed="57"/>
      </top>
      <bottom style="thin">
        <color indexed="64"/>
      </bottom>
      <diagonal/>
    </border>
    <border>
      <left style="medium">
        <color indexed="57"/>
      </left>
      <right/>
      <top/>
      <bottom style="medium">
        <color indexed="57"/>
      </bottom>
      <diagonal/>
    </border>
    <border>
      <left/>
      <right style="medium">
        <color indexed="57"/>
      </right>
      <top/>
      <bottom style="medium">
        <color indexed="57"/>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theme="4" tint="0.39997558519241921"/>
      </right>
      <top/>
      <bottom style="thin">
        <color indexed="64"/>
      </bottom>
      <diagonal/>
    </border>
    <border>
      <left/>
      <right style="thin">
        <color theme="4" tint="0.39997558519241921"/>
      </right>
      <top style="thin">
        <color theme="4" tint="0.39997558519241921"/>
      </top>
      <bottom style="thin">
        <color theme="4" tint="0.39997558519241921"/>
      </bottom>
      <diagonal/>
    </border>
    <border>
      <left style="medium">
        <color indexed="57"/>
      </left>
      <right/>
      <top style="medium">
        <color indexed="57"/>
      </top>
      <bottom/>
      <diagonal/>
    </border>
    <border>
      <left/>
      <right style="medium">
        <color indexed="57"/>
      </right>
      <top style="medium">
        <color indexed="57"/>
      </top>
      <bottom/>
      <diagonal/>
    </border>
    <border>
      <left/>
      <right style="thin">
        <color indexed="64"/>
      </right>
      <top/>
      <bottom style="medium">
        <color indexed="64"/>
      </bottom>
      <diagonal/>
    </border>
    <border>
      <left/>
      <right/>
      <top style="medium">
        <color indexed="57"/>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3123">
    <xf numFmtId="0" fontId="0" fillId="0" borderId="0" xfId="0"/>
    <xf numFmtId="0" fontId="0" fillId="0" borderId="0" xfId="0" applyAlignment="1">
      <alignment vertical="center"/>
    </xf>
    <xf numFmtId="0" fontId="3" fillId="0" borderId="2" xfId="0" applyFont="1" applyFill="1" applyBorder="1" applyAlignment="1">
      <alignment vertical="center"/>
    </xf>
    <xf numFmtId="0" fontId="5" fillId="0" borderId="0" xfId="0" applyFont="1" applyAlignment="1">
      <alignment vertical="center"/>
    </xf>
    <xf numFmtId="0" fontId="4" fillId="3" borderId="4" xfId="0" applyFont="1" applyFill="1" applyBorder="1" applyAlignment="1" applyProtection="1">
      <alignment vertical="center"/>
      <protection locked="0"/>
    </xf>
    <xf numFmtId="0" fontId="4" fillId="3" borderId="5" xfId="0" applyFont="1" applyFill="1" applyBorder="1" applyAlignment="1" applyProtection="1">
      <alignment vertical="center"/>
      <protection locked="0"/>
    </xf>
    <xf numFmtId="0" fontId="3" fillId="0" borderId="3" xfId="0" applyFont="1" applyFill="1" applyBorder="1" applyAlignment="1">
      <alignment vertical="center"/>
    </xf>
    <xf numFmtId="14" fontId="5" fillId="0" borderId="3" xfId="0" applyNumberFormat="1" applyFont="1" applyFill="1" applyBorder="1" applyAlignment="1" applyProtection="1">
      <alignment horizontal="left" vertical="center"/>
      <protection locked="0"/>
    </xf>
    <xf numFmtId="0" fontId="4" fillId="0" borderId="4" xfId="0" applyFont="1" applyFill="1" applyBorder="1" applyAlignment="1" applyProtection="1">
      <alignment horizontal="left" vertical="center"/>
      <protection locked="0"/>
    </xf>
    <xf numFmtId="0" fontId="4" fillId="0" borderId="5" xfId="0" applyFont="1" applyFill="1" applyBorder="1" applyAlignment="1" applyProtection="1">
      <alignment horizontal="left" vertical="center"/>
      <protection locked="0"/>
    </xf>
    <xf numFmtId="0" fontId="3" fillId="0" borderId="0" xfId="0" applyFont="1" applyFill="1" applyBorder="1" applyAlignment="1">
      <alignment vertical="center"/>
    </xf>
    <xf numFmtId="14" fontId="5" fillId="0" borderId="0" xfId="0" applyNumberFormat="1" applyFont="1" applyFill="1" applyBorder="1" applyAlignment="1" applyProtection="1">
      <alignment vertical="center"/>
      <protection locked="0"/>
    </xf>
    <xf numFmtId="0" fontId="4" fillId="0" borderId="0" xfId="0" applyFont="1" applyFill="1" applyBorder="1" applyAlignment="1" applyProtection="1">
      <alignment horizontal="left" vertical="center"/>
      <protection locked="0"/>
    </xf>
    <xf numFmtId="0" fontId="5" fillId="0" borderId="0" xfId="0" applyFont="1" applyAlignment="1">
      <alignment horizontal="center" vertical="center"/>
    </xf>
    <xf numFmtId="0" fontId="6" fillId="0" borderId="0" xfId="0" applyFont="1" applyAlignment="1">
      <alignment horizontal="center" vertical="center"/>
    </xf>
    <xf numFmtId="0" fontId="4" fillId="2" borderId="8"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5" fillId="0" borderId="0" xfId="0" applyFont="1" applyFill="1" applyBorder="1" applyAlignment="1">
      <alignment vertical="center" wrapText="1"/>
    </xf>
    <xf numFmtId="165" fontId="5" fillId="3" borderId="8" xfId="0" applyNumberFormat="1" applyFont="1" applyFill="1" applyBorder="1" applyAlignment="1">
      <alignment horizontal="right" vertical="center"/>
    </xf>
    <xf numFmtId="1" fontId="5" fillId="3" borderId="8" xfId="0" applyNumberFormat="1" applyFont="1" applyFill="1" applyBorder="1" applyAlignment="1">
      <alignment horizontal="right" vertical="center"/>
    </xf>
    <xf numFmtId="165" fontId="5" fillId="3" borderId="0" xfId="0" applyNumberFormat="1" applyFont="1" applyFill="1" applyBorder="1" applyAlignment="1">
      <alignment horizontal="right" vertical="center"/>
    </xf>
    <xf numFmtId="166" fontId="5" fillId="0" borderId="0" xfId="0" applyNumberFormat="1" applyFont="1" applyFill="1" applyBorder="1" applyAlignment="1">
      <alignment vertical="center"/>
    </xf>
    <xf numFmtId="0" fontId="5" fillId="3" borderId="8" xfId="0" applyFont="1" applyFill="1" applyBorder="1" applyAlignment="1">
      <alignment vertical="center"/>
    </xf>
    <xf numFmtId="165" fontId="5" fillId="0" borderId="0" xfId="0" applyNumberFormat="1" applyFont="1" applyFill="1" applyBorder="1" applyAlignment="1">
      <alignment horizontal="center" vertical="center"/>
    </xf>
    <xf numFmtId="164" fontId="5" fillId="0" borderId="0" xfId="0" applyNumberFormat="1" applyFont="1" applyAlignment="1">
      <alignment horizontal="center" vertical="center"/>
    </xf>
    <xf numFmtId="0" fontId="5" fillId="0" borderId="0" xfId="0" applyFont="1" applyFill="1" applyBorder="1" applyAlignment="1">
      <alignment horizontal="center" vertical="center"/>
    </xf>
    <xf numFmtId="1" fontId="5" fillId="4" borderId="8" xfId="0" applyNumberFormat="1" applyFont="1" applyFill="1" applyBorder="1" applyAlignment="1">
      <alignment horizontal="right" vertical="center"/>
    </xf>
    <xf numFmtId="0" fontId="0" fillId="0" borderId="3" xfId="0" applyBorder="1" applyAlignment="1">
      <alignment vertical="center"/>
    </xf>
    <xf numFmtId="0" fontId="5" fillId="2" borderId="8" xfId="0" applyFont="1" applyFill="1" applyBorder="1" applyAlignment="1">
      <alignment vertical="center" wrapText="1"/>
    </xf>
    <xf numFmtId="0" fontId="5" fillId="0" borderId="0" xfId="0" applyFont="1" applyBorder="1" applyAlignment="1">
      <alignment vertical="center"/>
    </xf>
    <xf numFmtId="0" fontId="0" fillId="0" borderId="3" xfId="0" applyBorder="1" applyAlignment="1">
      <alignment horizontal="center" vertical="center" wrapText="1"/>
    </xf>
    <xf numFmtId="3" fontId="3" fillId="4" borderId="8" xfId="0" applyNumberFormat="1" applyFont="1" applyFill="1" applyBorder="1" applyAlignment="1">
      <alignment horizontal="right" vertical="center" wrapText="1"/>
    </xf>
    <xf numFmtId="166" fontId="5" fillId="0" borderId="0" xfId="0" applyNumberFormat="1" applyFont="1" applyBorder="1" applyAlignment="1">
      <alignment vertical="center"/>
    </xf>
    <xf numFmtId="165" fontId="5" fillId="4" borderId="8" xfId="0" applyNumberFormat="1" applyFont="1" applyFill="1" applyBorder="1" applyAlignment="1" applyProtection="1">
      <alignment vertical="center"/>
      <protection locked="0"/>
    </xf>
    <xf numFmtId="0" fontId="6" fillId="0" borderId="0" xfId="0" applyFont="1" applyFill="1" applyBorder="1" applyAlignment="1">
      <alignment vertical="center" wrapText="1"/>
    </xf>
    <xf numFmtId="167" fontId="5" fillId="0" borderId="0" xfId="0" applyNumberFormat="1" applyFont="1" applyBorder="1" applyAlignment="1">
      <alignment vertical="center"/>
    </xf>
    <xf numFmtId="0" fontId="0" fillId="0" borderId="0" xfId="0" applyBorder="1" applyAlignment="1">
      <alignment horizontal="center" vertical="center" wrapText="1"/>
    </xf>
    <xf numFmtId="3" fontId="3" fillId="0" borderId="0" xfId="0" applyNumberFormat="1" applyFont="1" applyFill="1" applyBorder="1" applyAlignment="1">
      <alignment horizontal="right" vertical="center" wrapText="1"/>
    </xf>
    <xf numFmtId="165" fontId="5" fillId="0" borderId="0" xfId="0" applyNumberFormat="1" applyFont="1" applyFill="1" applyBorder="1" applyAlignment="1" applyProtection="1">
      <alignment vertical="center"/>
      <protection locked="0"/>
    </xf>
    <xf numFmtId="0" fontId="6" fillId="0" borderId="0" xfId="0" applyFont="1" applyAlignment="1">
      <alignment vertical="center"/>
    </xf>
    <xf numFmtId="0" fontId="5" fillId="0" borderId="0" xfId="0" applyFont="1"/>
    <xf numFmtId="0" fontId="6" fillId="2" borderId="8" xfId="0" applyFont="1" applyFill="1" applyBorder="1" applyAlignment="1">
      <alignment horizontal="center" vertical="center" wrapText="1"/>
    </xf>
    <xf numFmtId="0" fontId="5" fillId="0" borderId="8" xfId="0" applyFont="1" applyBorder="1" applyAlignment="1">
      <alignment vertical="center"/>
    </xf>
    <xf numFmtId="0" fontId="5" fillId="0" borderId="8" xfId="0" applyFont="1" applyBorder="1" applyAlignment="1">
      <alignment horizontal="center" vertical="center"/>
    </xf>
    <xf numFmtId="0" fontId="6" fillId="2" borderId="8" xfId="0" applyFont="1" applyFill="1" applyBorder="1" applyAlignment="1">
      <alignment horizontal="center" vertical="center"/>
    </xf>
    <xf numFmtId="0" fontId="5" fillId="0" borderId="8" xfId="0" applyFont="1" applyBorder="1" applyAlignment="1">
      <alignment horizontal="justify" vertical="center" wrapText="1"/>
    </xf>
    <xf numFmtId="0" fontId="5" fillId="0" borderId="8" xfId="0" applyFont="1" applyBorder="1" applyAlignment="1">
      <alignment horizontal="center" vertical="center" wrapText="1"/>
    </xf>
    <xf numFmtId="0" fontId="7" fillId="0" borderId="0" xfId="0" applyFont="1" applyBorder="1" applyAlignment="1">
      <alignment horizontal="center" vertical="center"/>
    </xf>
    <xf numFmtId="0" fontId="0" fillId="0" borderId="0" xfId="0" applyAlignment="1">
      <alignment horizontal="center" vertical="center"/>
    </xf>
    <xf numFmtId="0" fontId="6" fillId="2" borderId="18" xfId="0" applyFont="1" applyFill="1" applyBorder="1" applyAlignment="1">
      <alignment horizontal="center" vertical="center" wrapText="1"/>
    </xf>
    <xf numFmtId="2" fontId="6" fillId="2" borderId="18" xfId="0" applyNumberFormat="1" applyFont="1" applyFill="1" applyBorder="1" applyAlignment="1">
      <alignment horizontal="center" vertical="center" wrapText="1"/>
    </xf>
    <xf numFmtId="0" fontId="6" fillId="2" borderId="15" xfId="0" applyFont="1" applyFill="1" applyBorder="1" applyAlignment="1">
      <alignment horizontal="center" vertical="center" wrapText="1"/>
    </xf>
    <xf numFmtId="0" fontId="8" fillId="0" borderId="8" xfId="0" applyFont="1" applyFill="1" applyBorder="1" applyAlignment="1">
      <alignment horizontal="center" vertical="center" wrapText="1"/>
    </xf>
    <xf numFmtId="49" fontId="3" fillId="0" borderId="8" xfId="0" applyNumberFormat="1" applyFont="1" applyFill="1" applyBorder="1" applyAlignment="1" applyProtection="1">
      <alignment horizontal="center" vertical="center" wrapText="1"/>
      <protection locked="0"/>
    </xf>
    <xf numFmtId="0" fontId="3" fillId="0" borderId="8" xfId="0" applyFont="1" applyFill="1" applyBorder="1" applyAlignment="1" applyProtection="1">
      <alignment horizontal="center" vertical="center" wrapText="1"/>
      <protection locked="0"/>
    </xf>
    <xf numFmtId="9" fontId="3" fillId="0" borderId="8" xfId="2" applyFont="1" applyFill="1" applyBorder="1" applyAlignment="1" applyProtection="1">
      <alignment horizontal="center" vertical="center" wrapText="1"/>
      <protection locked="0"/>
    </xf>
    <xf numFmtId="15" fontId="3" fillId="0" borderId="8" xfId="0" applyNumberFormat="1" applyFont="1" applyFill="1" applyBorder="1" applyAlignment="1" applyProtection="1">
      <alignment horizontal="center" vertical="center" wrapText="1"/>
      <protection locked="0"/>
    </xf>
    <xf numFmtId="2" fontId="3" fillId="0" borderId="8" xfId="0" applyNumberFormat="1" applyFont="1" applyFill="1" applyBorder="1" applyAlignment="1" applyProtection="1">
      <alignment horizontal="center" vertical="center" wrapText="1"/>
      <protection locked="0"/>
    </xf>
    <xf numFmtId="1" fontId="3" fillId="0" borderId="8" xfId="0" applyNumberFormat="1" applyFont="1" applyFill="1" applyBorder="1" applyAlignment="1" applyProtection="1">
      <alignment horizontal="center" vertical="center" wrapText="1"/>
      <protection locked="0"/>
    </xf>
    <xf numFmtId="168" fontId="3" fillId="0" borderId="8" xfId="1" applyNumberFormat="1" applyFont="1" applyFill="1" applyBorder="1" applyAlignment="1">
      <alignment horizontal="center" vertical="center" wrapText="1"/>
    </xf>
    <xf numFmtId="0" fontId="9" fillId="0" borderId="0" xfId="0" applyFont="1" applyFill="1" applyBorder="1" applyAlignment="1">
      <alignment horizontal="left" vertical="center" wrapText="1"/>
    </xf>
    <xf numFmtId="0" fontId="8" fillId="0" borderId="0" xfId="0" applyFont="1" applyFill="1" applyAlignment="1">
      <alignment horizontal="left" vertical="center" wrapText="1"/>
    </xf>
    <xf numFmtId="14" fontId="3" fillId="0" borderId="8" xfId="0" applyNumberFormat="1" applyFont="1" applyFill="1" applyBorder="1" applyAlignment="1" applyProtection="1">
      <alignment horizontal="center" vertical="center" wrapText="1"/>
      <protection locked="0"/>
    </xf>
    <xf numFmtId="168" fontId="3" fillId="0" borderId="8" xfId="1" applyNumberFormat="1" applyFont="1" applyFill="1" applyBorder="1" applyAlignment="1">
      <alignment horizontal="right" vertical="center" wrapText="1"/>
    </xf>
    <xf numFmtId="0" fontId="3" fillId="0" borderId="8" xfId="0" applyFont="1" applyFill="1" applyBorder="1" applyAlignment="1">
      <alignment horizontal="left" vertical="center" wrapText="1"/>
    </xf>
    <xf numFmtId="9" fontId="3" fillId="0" borderId="8" xfId="0" applyNumberFormat="1" applyFont="1" applyFill="1" applyBorder="1" applyAlignment="1" applyProtection="1">
      <alignment horizontal="center" vertical="center" wrapText="1"/>
      <protection locked="0"/>
    </xf>
    <xf numFmtId="49" fontId="3" fillId="0" borderId="8" xfId="0" applyNumberFormat="1" applyFont="1" applyFill="1" applyBorder="1" applyAlignment="1" applyProtection="1">
      <alignment horizontal="left" vertical="center" wrapText="1"/>
      <protection locked="0"/>
    </xf>
    <xf numFmtId="49" fontId="4" fillId="0" borderId="8" xfId="0" applyNumberFormat="1" applyFont="1" applyFill="1" applyBorder="1" applyAlignment="1" applyProtection="1">
      <alignment horizontal="center" vertical="center" wrapText="1"/>
      <protection locked="0"/>
    </xf>
    <xf numFmtId="2" fontId="4" fillId="0" borderId="8" xfId="0" applyNumberFormat="1" applyFont="1" applyFill="1" applyBorder="1" applyAlignment="1" applyProtection="1">
      <alignment horizontal="center" vertical="center" wrapText="1"/>
      <protection locked="0"/>
    </xf>
    <xf numFmtId="0" fontId="0" fillId="0" borderId="0" xfId="0" applyFill="1" applyAlignment="1">
      <alignment vertical="center"/>
    </xf>
    <xf numFmtId="0" fontId="5" fillId="0" borderId="0" xfId="0" applyFont="1" applyFill="1" applyAlignment="1">
      <alignment vertical="center"/>
    </xf>
    <xf numFmtId="166" fontId="5" fillId="0" borderId="0" xfId="0" applyNumberFormat="1" applyFont="1" applyFill="1" applyAlignment="1">
      <alignment vertical="center"/>
    </xf>
    <xf numFmtId="0" fontId="6" fillId="0" borderId="8" xfId="0" applyFont="1" applyFill="1" applyBorder="1" applyAlignment="1">
      <alignment horizontal="center" vertical="center"/>
    </xf>
    <xf numFmtId="169" fontId="6" fillId="0" borderId="8" xfId="0" applyNumberFormat="1" applyFont="1" applyFill="1" applyBorder="1" applyAlignment="1">
      <alignment horizontal="center" vertical="center"/>
    </xf>
    <xf numFmtId="0" fontId="6" fillId="0" borderId="8" xfId="0" applyFont="1" applyFill="1" applyBorder="1" applyAlignment="1">
      <alignment vertical="center"/>
    </xf>
    <xf numFmtId="49" fontId="5" fillId="0" borderId="8" xfId="0" applyNumberFormat="1" applyFont="1" applyFill="1" applyBorder="1" applyAlignment="1">
      <alignment horizontal="center" vertical="center"/>
    </xf>
    <xf numFmtId="0" fontId="5" fillId="0" borderId="8" xfId="0" applyFont="1" applyFill="1" applyBorder="1" applyAlignment="1">
      <alignment vertical="center"/>
    </xf>
    <xf numFmtId="0" fontId="10" fillId="0" borderId="0" xfId="0" applyFont="1" applyFill="1" applyBorder="1" applyAlignment="1">
      <alignment horizontal="left" vertical="center"/>
    </xf>
    <xf numFmtId="0" fontId="11" fillId="0" borderId="0" xfId="0" applyFont="1" applyFill="1" applyBorder="1" applyAlignment="1">
      <alignment horizontal="center" vertical="center" wrapText="1"/>
    </xf>
    <xf numFmtId="0" fontId="6" fillId="2" borderId="8" xfId="0" applyFont="1" applyFill="1" applyBorder="1" applyAlignment="1">
      <alignment horizontal="center" wrapText="1"/>
    </xf>
    <xf numFmtId="0" fontId="6" fillId="2" borderId="13" xfId="0" applyFont="1" applyFill="1" applyBorder="1" applyAlignment="1">
      <alignment horizontal="center" wrapText="1"/>
    </xf>
    <xf numFmtId="0" fontId="5" fillId="0" borderId="8" xfId="0" applyFont="1" applyBorder="1" applyAlignment="1"/>
    <xf numFmtId="0" fontId="5" fillId="0" borderId="8" xfId="0" applyFont="1" applyFill="1" applyBorder="1" applyAlignment="1">
      <alignment horizontal="center" vertical="center" wrapText="1"/>
    </xf>
    <xf numFmtId="0" fontId="5" fillId="0" borderId="8" xfId="0" applyFont="1" applyFill="1" applyBorder="1"/>
    <xf numFmtId="0" fontId="5" fillId="0" borderId="8" xfId="0" applyFont="1" applyFill="1" applyBorder="1" applyAlignment="1">
      <alignment horizontal="center"/>
    </xf>
    <xf numFmtId="0" fontId="5" fillId="0" borderId="8" xfId="0" applyFont="1" applyFill="1" applyBorder="1" applyAlignment="1"/>
    <xf numFmtId="0" fontId="5" fillId="0" borderId="8" xfId="0" applyFont="1" applyFill="1" applyBorder="1" applyAlignment="1">
      <alignment vertical="center" wrapText="1"/>
    </xf>
    <xf numFmtId="0" fontId="5" fillId="0" borderId="0" xfId="0" applyFont="1" applyAlignment="1">
      <alignment vertical="center" wrapText="1"/>
    </xf>
    <xf numFmtId="0" fontId="5" fillId="0" borderId="8" xfId="0" applyFont="1" applyFill="1" applyBorder="1" applyAlignment="1">
      <alignment wrapText="1"/>
    </xf>
    <xf numFmtId="0" fontId="5" fillId="0" borderId="8" xfId="0" applyFont="1" applyBorder="1" applyAlignment="1">
      <alignment wrapText="1"/>
    </xf>
    <xf numFmtId="14" fontId="5" fillId="0" borderId="0" xfId="0" applyNumberFormat="1" applyFont="1" applyAlignment="1">
      <alignment vertical="center" wrapText="1"/>
    </xf>
    <xf numFmtId="0" fontId="5" fillId="0" borderId="8" xfId="0" applyFont="1" applyBorder="1" applyAlignment="1">
      <alignment vertical="center" wrapText="1"/>
    </xf>
    <xf numFmtId="170" fontId="3" fillId="0" borderId="8" xfId="1" applyNumberFormat="1" applyFont="1" applyFill="1" applyBorder="1" applyAlignment="1">
      <alignment horizontal="right" vertical="center" wrapText="1"/>
    </xf>
    <xf numFmtId="49" fontId="3" fillId="5" borderId="8" xfId="0" applyNumberFormat="1" applyFont="1" applyFill="1" applyBorder="1" applyAlignment="1" applyProtection="1">
      <alignment horizontal="center" vertical="center" wrapText="1"/>
      <protection locked="0"/>
    </xf>
    <xf numFmtId="0" fontId="3" fillId="5" borderId="8" xfId="0" applyFont="1" applyFill="1" applyBorder="1" applyAlignment="1" applyProtection="1">
      <alignment horizontal="center" vertical="center" wrapText="1"/>
      <protection locked="0"/>
    </xf>
    <xf numFmtId="9" fontId="3" fillId="5" borderId="8" xfId="2" applyFont="1" applyFill="1" applyBorder="1" applyAlignment="1" applyProtection="1">
      <alignment horizontal="center" vertical="center" wrapText="1"/>
      <protection locked="0"/>
    </xf>
    <xf numFmtId="15" fontId="3" fillId="5" borderId="8" xfId="0" applyNumberFormat="1" applyFont="1" applyFill="1" applyBorder="1" applyAlignment="1" applyProtection="1">
      <alignment horizontal="center" vertical="center" wrapText="1"/>
      <protection locked="0"/>
    </xf>
    <xf numFmtId="1" fontId="3" fillId="5" borderId="8" xfId="0" applyNumberFormat="1" applyFont="1" applyFill="1" applyBorder="1" applyAlignment="1" applyProtection="1">
      <alignment horizontal="center" vertical="center" wrapText="1"/>
      <protection locked="0"/>
    </xf>
    <xf numFmtId="2" fontId="3" fillId="5" borderId="8" xfId="0" applyNumberFormat="1" applyFont="1" applyFill="1" applyBorder="1" applyAlignment="1" applyProtection="1">
      <alignment horizontal="center" vertical="center" wrapText="1"/>
      <protection locked="0"/>
    </xf>
    <xf numFmtId="168" fontId="3" fillId="5" borderId="8" xfId="1" applyNumberFormat="1" applyFont="1" applyFill="1" applyBorder="1" applyAlignment="1">
      <alignment horizontal="right" vertical="center" wrapText="1"/>
    </xf>
    <xf numFmtId="49" fontId="5" fillId="2" borderId="8" xfId="0" applyNumberFormat="1" applyFont="1" applyFill="1" applyBorder="1" applyAlignment="1">
      <alignment horizontal="center" vertical="center"/>
    </xf>
    <xf numFmtId="0" fontId="6" fillId="2" borderId="21" xfId="0" applyFont="1" applyFill="1" applyBorder="1" applyAlignment="1">
      <alignment horizontal="center" vertical="center"/>
    </xf>
    <xf numFmtId="0" fontId="6" fillId="2" borderId="2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5" fillId="0" borderId="22" xfId="0" applyFont="1" applyBorder="1" applyAlignment="1">
      <alignment horizontal="center" vertical="center"/>
    </xf>
    <xf numFmtId="0" fontId="5" fillId="0" borderId="8" xfId="0" applyFont="1" applyFill="1" applyBorder="1" applyAlignment="1">
      <alignment horizontal="center" vertical="center"/>
    </xf>
    <xf numFmtId="0" fontId="5" fillId="0" borderId="23" xfId="0" applyFont="1" applyBorder="1" applyAlignment="1">
      <alignment horizontal="center" vertical="center"/>
    </xf>
    <xf numFmtId="0" fontId="6" fillId="2" borderId="0" xfId="0" applyFont="1" applyFill="1" applyBorder="1" applyAlignment="1">
      <alignment horizontal="center" vertical="center" wrapText="1"/>
    </xf>
    <xf numFmtId="0" fontId="3" fillId="0" borderId="8" xfId="0" applyFont="1" applyBorder="1" applyAlignment="1">
      <alignment horizontal="center" wrapText="1"/>
    </xf>
    <xf numFmtId="0" fontId="6" fillId="0" borderId="0" xfId="0" applyFont="1" applyBorder="1" applyAlignment="1">
      <alignment horizontal="center" vertical="center"/>
    </xf>
    <xf numFmtId="49" fontId="3" fillId="0" borderId="8" xfId="0" applyNumberFormat="1" applyFont="1" applyFill="1" applyBorder="1" applyAlignment="1" applyProtection="1">
      <alignment horizontal="left" vertical="top" wrapText="1"/>
      <protection locked="0"/>
    </xf>
    <xf numFmtId="49" fontId="3" fillId="0" borderId="8" xfId="0" applyNumberFormat="1" applyFont="1" applyFill="1" applyBorder="1" applyAlignment="1" applyProtection="1">
      <alignment vertical="top" wrapText="1"/>
      <protection locked="0"/>
    </xf>
    <xf numFmtId="0" fontId="3" fillId="0" borderId="8" xfId="0" applyFont="1" applyFill="1" applyBorder="1" applyAlignment="1" applyProtection="1">
      <alignment horizontal="left" vertical="center" wrapText="1"/>
      <protection locked="0"/>
    </xf>
    <xf numFmtId="0" fontId="3" fillId="5" borderId="8" xfId="0" applyFont="1" applyFill="1" applyBorder="1" applyAlignment="1" applyProtection="1">
      <alignment horizontal="left" vertical="center" wrapText="1"/>
      <protection locked="0"/>
    </xf>
    <xf numFmtId="49" fontId="3" fillId="5" borderId="8" xfId="0" applyNumberFormat="1" applyFont="1" applyFill="1" applyBorder="1" applyAlignment="1" applyProtection="1">
      <alignment horizontal="left" vertical="top" wrapText="1"/>
      <protection locked="0"/>
    </xf>
    <xf numFmtId="168" fontId="3" fillId="4" borderId="8" xfId="1" applyNumberFormat="1" applyFont="1" applyFill="1" applyBorder="1" applyAlignment="1">
      <alignment horizontal="left" vertical="top" wrapText="1"/>
    </xf>
    <xf numFmtId="0" fontId="3" fillId="4" borderId="8" xfId="0" applyFont="1" applyFill="1" applyBorder="1" applyAlignment="1">
      <alignment horizontal="left" vertical="center" wrapText="1"/>
    </xf>
    <xf numFmtId="0" fontId="5" fillId="0" borderId="8" xfId="0" applyFont="1" applyFill="1" applyBorder="1" applyAlignment="1">
      <alignment vertical="top" wrapText="1"/>
    </xf>
    <xf numFmtId="0" fontId="5" fillId="0" borderId="8" xfId="0" applyFont="1" applyBorder="1" applyAlignment="1">
      <alignment horizontal="left" vertical="top" wrapText="1"/>
    </xf>
    <xf numFmtId="0" fontId="5" fillId="0" borderId="8" xfId="0" applyFont="1" applyFill="1" applyBorder="1" applyAlignment="1">
      <alignment horizontal="left" vertical="top" wrapText="1"/>
    </xf>
    <xf numFmtId="0" fontId="5" fillId="0" borderId="8" xfId="0" applyFont="1" applyFill="1" applyBorder="1" applyAlignment="1">
      <alignment horizontal="center" vertical="top" wrapText="1"/>
    </xf>
    <xf numFmtId="14" fontId="5" fillId="0" borderId="8" xfId="0" applyNumberFormat="1" applyFont="1" applyFill="1" applyBorder="1" applyAlignment="1">
      <alignment horizontal="center" vertical="top" wrapText="1"/>
    </xf>
    <xf numFmtId="0" fontId="5" fillId="0" borderId="8" xfId="0" applyFont="1" applyBorder="1" applyAlignment="1">
      <alignment horizontal="left" vertical="top"/>
    </xf>
    <xf numFmtId="0" fontId="5" fillId="0" borderId="14" xfId="0" applyFont="1" applyBorder="1" applyAlignment="1">
      <alignment horizontal="left" vertical="top" wrapText="1"/>
    </xf>
    <xf numFmtId="14" fontId="5" fillId="0" borderId="8" xfId="0" applyNumberFormat="1" applyFont="1" applyBorder="1" applyAlignment="1">
      <alignment horizontal="left" vertical="top"/>
    </xf>
    <xf numFmtId="14" fontId="5" fillId="0" borderId="8" xfId="0" applyNumberFormat="1" applyFont="1" applyBorder="1" applyAlignment="1">
      <alignment horizontal="left" vertical="top" wrapText="1"/>
    </xf>
    <xf numFmtId="0" fontId="14" fillId="0" borderId="2" xfId="0" applyFont="1" applyFill="1" applyBorder="1" applyAlignment="1">
      <alignment vertical="center"/>
    </xf>
    <xf numFmtId="0" fontId="15" fillId="0" borderId="2" xfId="0" applyFont="1" applyFill="1" applyBorder="1" applyAlignment="1">
      <alignment vertical="center"/>
    </xf>
    <xf numFmtId="0" fontId="3" fillId="3" borderId="4" xfId="0" applyFont="1" applyFill="1" applyBorder="1" applyAlignment="1" applyProtection="1">
      <alignment vertical="center"/>
      <protection locked="0"/>
    </xf>
    <xf numFmtId="0" fontId="3" fillId="3" borderId="5" xfId="0" applyFont="1" applyFill="1" applyBorder="1" applyAlignment="1" applyProtection="1">
      <alignment vertical="center"/>
      <protection locked="0"/>
    </xf>
    <xf numFmtId="0" fontId="15" fillId="0" borderId="3" xfId="0" applyFont="1" applyFill="1" applyBorder="1" applyAlignment="1">
      <alignment vertical="center"/>
    </xf>
    <xf numFmtId="171" fontId="5" fillId="0" borderId="3" xfId="0" applyNumberFormat="1" applyFont="1" applyFill="1" applyBorder="1" applyAlignment="1" applyProtection="1">
      <alignment horizontal="left" vertical="center"/>
      <protection locked="0"/>
    </xf>
    <xf numFmtId="0" fontId="3" fillId="0" borderId="4" xfId="0" applyFont="1" applyFill="1" applyBorder="1" applyAlignment="1" applyProtection="1">
      <alignment horizontal="left" vertical="center"/>
      <protection locked="0"/>
    </xf>
    <xf numFmtId="0" fontId="3" fillId="0" borderId="5" xfId="0" applyFont="1" applyFill="1" applyBorder="1" applyAlignment="1" applyProtection="1">
      <alignment horizontal="left" vertical="center"/>
      <protection locked="0"/>
    </xf>
    <xf numFmtId="0" fontId="15" fillId="0" borderId="0" xfId="0" applyFont="1" applyFill="1" applyBorder="1" applyAlignment="1">
      <alignment vertical="center"/>
    </xf>
    <xf numFmtId="14" fontId="0" fillId="0" borderId="0" xfId="0" applyNumberFormat="1" applyFill="1" applyBorder="1" applyAlignment="1" applyProtection="1">
      <alignment vertical="center"/>
      <protection locked="0"/>
    </xf>
    <xf numFmtId="0" fontId="16" fillId="0" borderId="0" xfId="0" applyFont="1" applyFill="1" applyBorder="1" applyAlignment="1" applyProtection="1">
      <alignment horizontal="left" vertical="center"/>
      <protection locked="0"/>
    </xf>
    <xf numFmtId="0" fontId="13" fillId="0" borderId="0" xfId="0" applyFont="1" applyAlignment="1">
      <alignment horizontal="center" vertical="center"/>
    </xf>
    <xf numFmtId="0" fontId="17" fillId="2" borderId="8"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0" fillId="0" borderId="0" xfId="0" applyFill="1" applyBorder="1" applyAlignment="1">
      <alignment vertical="center" wrapText="1"/>
    </xf>
    <xf numFmtId="165" fontId="0" fillId="3" borderId="8" xfId="0" applyNumberFormat="1" applyFill="1" applyBorder="1" applyAlignment="1">
      <alignment horizontal="right" vertical="center"/>
    </xf>
    <xf numFmtId="3" fontId="0" fillId="3" borderId="8" xfId="0" applyNumberFormat="1" applyFill="1" applyBorder="1" applyAlignment="1">
      <alignment horizontal="right" vertical="center"/>
    </xf>
    <xf numFmtId="165" fontId="0" fillId="3" borderId="0" xfId="0" applyNumberFormat="1" applyFill="1" applyBorder="1" applyAlignment="1">
      <alignment horizontal="right" vertical="center"/>
    </xf>
    <xf numFmtId="166" fontId="0" fillId="0" borderId="0" xfId="0" applyNumberFormat="1" applyFill="1" applyBorder="1" applyAlignment="1">
      <alignment vertical="center"/>
    </xf>
    <xf numFmtId="0" fontId="0" fillId="3" borderId="8" xfId="0" applyFill="1" applyBorder="1" applyAlignment="1">
      <alignment vertical="center"/>
    </xf>
    <xf numFmtId="165" fontId="0" fillId="0" borderId="0" xfId="0" applyNumberFormat="1" applyFill="1" applyBorder="1" applyAlignment="1">
      <alignment horizontal="center" vertical="center"/>
    </xf>
    <xf numFmtId="164" fontId="0" fillId="0" borderId="0" xfId="0" applyNumberFormat="1" applyAlignment="1">
      <alignment horizontal="center" vertical="center"/>
    </xf>
    <xf numFmtId="0" fontId="0" fillId="0" borderId="0" xfId="0" applyFill="1" applyBorder="1" applyAlignment="1">
      <alignment horizontal="center" vertical="center"/>
    </xf>
    <xf numFmtId="165" fontId="0" fillId="3" borderId="8" xfId="0" applyNumberFormat="1" applyFill="1" applyBorder="1" applyAlignment="1">
      <alignment horizontal="center" vertical="center"/>
    </xf>
    <xf numFmtId="0" fontId="0" fillId="2" borderId="8" xfId="0" applyFill="1" applyBorder="1" applyAlignment="1">
      <alignment vertical="center" wrapText="1"/>
    </xf>
    <xf numFmtId="0" fontId="0" fillId="0" borderId="0" xfId="0" applyBorder="1" applyAlignment="1">
      <alignment vertical="center"/>
    </xf>
    <xf numFmtId="0" fontId="0" fillId="0" borderId="8" xfId="0" applyBorder="1" applyAlignment="1">
      <alignment vertical="center"/>
    </xf>
    <xf numFmtId="3" fontId="9" fillId="4" borderId="8" xfId="0" applyNumberFormat="1" applyFont="1" applyFill="1" applyBorder="1" applyAlignment="1">
      <alignment horizontal="right" vertical="center" wrapText="1"/>
    </xf>
    <xf numFmtId="166" fontId="0" fillId="0" borderId="0" xfId="0" applyNumberFormat="1" applyBorder="1" applyAlignment="1">
      <alignment vertical="center"/>
    </xf>
    <xf numFmtId="165" fontId="0" fillId="4" borderId="8" xfId="0" applyNumberFormat="1" applyFill="1" applyBorder="1" applyAlignment="1" applyProtection="1">
      <alignment vertical="center"/>
      <protection locked="0"/>
    </xf>
    <xf numFmtId="0" fontId="13" fillId="0" borderId="0" xfId="0" applyFont="1" applyFill="1" applyBorder="1" applyAlignment="1">
      <alignment vertical="center" wrapText="1"/>
    </xf>
    <xf numFmtId="167" fontId="0" fillId="0" borderId="0" xfId="0" applyNumberFormat="1" applyBorder="1" applyAlignment="1">
      <alignment vertical="center"/>
    </xf>
    <xf numFmtId="3" fontId="9" fillId="0" borderId="0" xfId="0" applyNumberFormat="1" applyFont="1" applyFill="1" applyBorder="1" applyAlignment="1">
      <alignment horizontal="right" vertical="center" wrapText="1"/>
    </xf>
    <xf numFmtId="165" fontId="0" fillId="0" borderId="0" xfId="0" applyNumberFormat="1" applyFill="1" applyBorder="1" applyAlignment="1" applyProtection="1">
      <alignment vertical="center"/>
      <protection locked="0"/>
    </xf>
    <xf numFmtId="0" fontId="13" fillId="0" borderId="0" xfId="0" applyFont="1" applyAlignment="1">
      <alignment vertical="center"/>
    </xf>
    <xf numFmtId="0" fontId="0" fillId="0" borderId="8" xfId="0" applyBorder="1" applyAlignment="1">
      <alignment horizontal="center" vertical="center"/>
    </xf>
    <xf numFmtId="0" fontId="13" fillId="2" borderId="8" xfId="0" applyFont="1" applyFill="1" applyBorder="1" applyAlignment="1">
      <alignment horizontal="center" vertical="center"/>
    </xf>
    <xf numFmtId="0" fontId="18" fillId="0" borderId="0" xfId="0" applyFont="1" applyBorder="1" applyAlignment="1">
      <alignment horizontal="center" vertical="center"/>
    </xf>
    <xf numFmtId="0" fontId="13" fillId="2" borderId="18" xfId="0" applyFont="1" applyFill="1" applyBorder="1" applyAlignment="1">
      <alignment horizontal="center" vertical="center" wrapText="1"/>
    </xf>
    <xf numFmtId="2" fontId="13" fillId="2" borderId="18" xfId="0" applyNumberFormat="1" applyFont="1" applyFill="1" applyBorder="1" applyAlignment="1">
      <alignment horizontal="center" vertical="center" wrapText="1"/>
    </xf>
    <xf numFmtId="0" fontId="13" fillId="2" borderId="15" xfId="0" applyFont="1" applyFill="1" applyBorder="1" applyAlignment="1">
      <alignment horizontal="center" vertical="center" wrapText="1"/>
    </xf>
    <xf numFmtId="49" fontId="3" fillId="0" borderId="8" xfId="0" applyNumberFormat="1" applyFont="1" applyFill="1" applyBorder="1" applyAlignment="1" applyProtection="1">
      <alignment vertical="center" wrapText="1"/>
      <protection locked="0"/>
    </xf>
    <xf numFmtId="172" fontId="3" fillId="0" borderId="8" xfId="0" applyNumberFormat="1" applyFont="1" applyFill="1" applyBorder="1" applyAlignment="1" applyProtection="1">
      <alignment horizontal="center" vertical="center" wrapText="1"/>
      <protection locked="0"/>
    </xf>
    <xf numFmtId="9" fontId="3" fillId="0" borderId="8" xfId="2" applyNumberFormat="1" applyFont="1" applyFill="1" applyBorder="1" applyAlignment="1" applyProtection="1">
      <alignment horizontal="center" vertical="center" wrapText="1"/>
      <protection locked="0"/>
    </xf>
    <xf numFmtId="173" fontId="3" fillId="0" borderId="8" xfId="0" applyNumberFormat="1" applyFont="1" applyFill="1" applyBorder="1" applyAlignment="1" applyProtection="1">
      <alignment horizontal="center" vertical="center" wrapText="1"/>
      <protection locked="0"/>
    </xf>
    <xf numFmtId="174" fontId="3" fillId="0" borderId="8" xfId="1" applyNumberFormat="1" applyFont="1" applyFill="1" applyBorder="1" applyAlignment="1">
      <alignment horizontal="right" vertical="center" wrapText="1"/>
    </xf>
    <xf numFmtId="0" fontId="8" fillId="0" borderId="8" xfId="0" applyFont="1" applyFill="1" applyBorder="1" applyAlignment="1" applyProtection="1">
      <alignment horizontal="center" vertical="center" wrapText="1"/>
      <protection locked="0"/>
    </xf>
    <xf numFmtId="49" fontId="8" fillId="0" borderId="8" xfId="0" applyNumberFormat="1" applyFont="1" applyFill="1" applyBorder="1" applyAlignment="1" applyProtection="1">
      <alignment horizontal="center" vertical="center" wrapText="1"/>
      <protection locked="0"/>
    </xf>
    <xf numFmtId="172" fontId="19" fillId="0" borderId="8" xfId="0" applyNumberFormat="1" applyFont="1" applyFill="1" applyBorder="1" applyAlignment="1" applyProtection="1">
      <alignment horizontal="center" vertical="center" wrapText="1"/>
      <protection locked="0"/>
    </xf>
    <xf numFmtId="0" fontId="19" fillId="0" borderId="8" xfId="0" applyFont="1" applyFill="1" applyBorder="1" applyAlignment="1" applyProtection="1">
      <alignment horizontal="center" vertical="center" wrapText="1"/>
      <protection locked="0"/>
    </xf>
    <xf numFmtId="15" fontId="19" fillId="0" borderId="8" xfId="0" applyNumberFormat="1" applyFont="1" applyFill="1" applyBorder="1" applyAlignment="1" applyProtection="1">
      <alignment horizontal="center" vertical="center" wrapText="1"/>
      <protection locked="0"/>
    </xf>
    <xf numFmtId="173" fontId="19" fillId="0" borderId="8" xfId="0" applyNumberFormat="1" applyFont="1" applyFill="1" applyBorder="1" applyAlignment="1" applyProtection="1">
      <alignment horizontal="center" vertical="center" wrapText="1"/>
      <protection locked="0"/>
    </xf>
    <xf numFmtId="2" fontId="19" fillId="0" borderId="8" xfId="0" applyNumberFormat="1" applyFont="1" applyFill="1" applyBorder="1" applyAlignment="1" applyProtection="1">
      <alignment horizontal="center" vertical="center" wrapText="1"/>
      <protection locked="0"/>
    </xf>
    <xf numFmtId="174" fontId="19" fillId="0" borderId="8" xfId="1" applyNumberFormat="1" applyFont="1" applyFill="1" applyBorder="1" applyAlignment="1">
      <alignment horizontal="right" vertical="center" wrapText="1"/>
    </xf>
    <xf numFmtId="168" fontId="19" fillId="0" borderId="8" xfId="1" applyNumberFormat="1" applyFont="1" applyFill="1" applyBorder="1" applyAlignment="1">
      <alignment horizontal="right" vertical="center" wrapText="1"/>
    </xf>
    <xf numFmtId="0" fontId="9" fillId="0" borderId="8" xfId="0" applyFont="1" applyFill="1" applyBorder="1" applyAlignment="1">
      <alignment horizontal="left" vertical="center" wrapText="1"/>
    </xf>
    <xf numFmtId="9" fontId="19" fillId="0" borderId="8" xfId="0" applyNumberFormat="1" applyFont="1" applyFill="1" applyBorder="1" applyAlignment="1" applyProtection="1">
      <alignment horizontal="center" vertical="center" wrapText="1"/>
      <protection locked="0"/>
    </xf>
    <xf numFmtId="49" fontId="8" fillId="0" borderId="8" xfId="0" applyNumberFormat="1" applyFont="1" applyFill="1" applyBorder="1" applyAlignment="1" applyProtection="1">
      <alignment horizontal="left" vertical="center" wrapText="1"/>
      <protection locked="0"/>
    </xf>
    <xf numFmtId="173" fontId="20" fillId="0" borderId="8" xfId="0" applyNumberFormat="1" applyFont="1" applyFill="1" applyBorder="1" applyAlignment="1" applyProtection="1">
      <alignment horizontal="center" vertical="center" wrapText="1"/>
      <protection locked="0"/>
    </xf>
    <xf numFmtId="49" fontId="20" fillId="0" borderId="8" xfId="0" applyNumberFormat="1" applyFont="1" applyFill="1" applyBorder="1" applyAlignment="1" applyProtection="1">
      <alignment horizontal="center" vertical="center" wrapText="1"/>
      <protection locked="0"/>
    </xf>
    <xf numFmtId="172" fontId="20" fillId="0" borderId="8" xfId="0" applyNumberFormat="1" applyFont="1" applyFill="1" applyBorder="1" applyAlignment="1" applyProtection="1">
      <alignment horizontal="center" vertical="center" wrapText="1"/>
      <protection locked="0"/>
    </xf>
    <xf numFmtId="0" fontId="8" fillId="0" borderId="8" xfId="0" applyFont="1" applyFill="1" applyBorder="1" applyAlignment="1">
      <alignment horizontal="left" vertical="center" wrapText="1"/>
    </xf>
    <xf numFmtId="166" fontId="0" fillId="0" borderId="0" xfId="0" applyNumberFormat="1" applyFill="1" applyAlignment="1">
      <alignment vertical="center"/>
    </xf>
    <xf numFmtId="0" fontId="13" fillId="0" borderId="8" xfId="0" applyFont="1" applyFill="1" applyBorder="1" applyAlignment="1">
      <alignment horizontal="center" vertical="center"/>
    </xf>
    <xf numFmtId="169" fontId="13" fillId="0" borderId="8" xfId="0" applyNumberFormat="1" applyFont="1" applyFill="1" applyBorder="1" applyAlignment="1">
      <alignment horizontal="center" vertical="center"/>
    </xf>
    <xf numFmtId="0" fontId="21" fillId="0" borderId="0" xfId="0" applyFont="1" applyFill="1" applyBorder="1" applyAlignment="1">
      <alignment horizontal="left" vertical="center"/>
    </xf>
    <xf numFmtId="0" fontId="22" fillId="0" borderId="0"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8" xfId="0" applyFont="1" applyFill="1" applyBorder="1" applyAlignment="1">
      <alignment horizontal="center" wrapText="1"/>
    </xf>
    <xf numFmtId="0" fontId="13" fillId="2" borderId="13" xfId="0" applyFont="1" applyFill="1" applyBorder="1" applyAlignment="1">
      <alignment horizontal="center" wrapText="1"/>
    </xf>
    <xf numFmtId="0" fontId="26" fillId="0" borderId="8" xfId="0" applyFont="1" applyBorder="1" applyAlignment="1">
      <alignment horizontal="center" wrapText="1"/>
    </xf>
    <xf numFmtId="3" fontId="0" fillId="4" borderId="8" xfId="0" applyNumberFormat="1" applyFill="1" applyBorder="1" applyAlignment="1">
      <alignment horizontal="right" vertical="center"/>
    </xf>
    <xf numFmtId="0" fontId="13" fillId="2" borderId="18" xfId="0" applyFont="1" applyFill="1" applyBorder="1" applyAlignment="1">
      <alignment horizontal="left" vertical="center" wrapText="1"/>
    </xf>
    <xf numFmtId="0" fontId="3" fillId="0" borderId="0" xfId="0" applyFont="1" applyFill="1" applyAlignment="1">
      <alignment horizontal="center" vertical="center" wrapText="1"/>
    </xf>
    <xf numFmtId="1" fontId="3" fillId="4" borderId="8" xfId="0" applyNumberFormat="1" applyFont="1" applyFill="1" applyBorder="1" applyAlignment="1" applyProtection="1">
      <alignment horizontal="center" vertical="center" wrapText="1"/>
      <protection locked="0"/>
    </xf>
    <xf numFmtId="0" fontId="5" fillId="0" borderId="8" xfId="0" applyFont="1" applyBorder="1" applyAlignment="1">
      <alignment vertical="top" wrapText="1"/>
    </xf>
    <xf numFmtId="0" fontId="5" fillId="0" borderId="8" xfId="0" applyFont="1" applyFill="1" applyBorder="1" applyAlignment="1">
      <alignment vertical="top"/>
    </xf>
    <xf numFmtId="0" fontId="5" fillId="0" borderId="0" xfId="0" applyFont="1" applyAlignment="1">
      <alignment vertical="top"/>
    </xf>
    <xf numFmtId="14" fontId="5" fillId="0" borderId="8" xfId="0" applyNumberFormat="1" applyFont="1" applyBorder="1" applyAlignment="1">
      <alignment horizontal="center" vertical="center"/>
    </xf>
    <xf numFmtId="0" fontId="5" fillId="0" borderId="8" xfId="0" applyFont="1" applyFill="1" applyBorder="1" applyAlignment="1">
      <alignment horizontal="center" vertical="top"/>
    </xf>
    <xf numFmtId="172" fontId="26" fillId="0" borderId="8" xfId="0" applyNumberFormat="1" applyFont="1" applyFill="1" applyBorder="1" applyAlignment="1" applyProtection="1">
      <alignment horizontal="center" vertical="center" wrapText="1"/>
      <protection locked="0"/>
    </xf>
    <xf numFmtId="9" fontId="26" fillId="0" borderId="8" xfId="0" applyNumberFormat="1" applyFont="1" applyFill="1" applyBorder="1" applyAlignment="1" applyProtection="1">
      <alignment horizontal="center" vertical="center" wrapText="1"/>
      <protection locked="0"/>
    </xf>
    <xf numFmtId="0" fontId="30" fillId="0" borderId="0" xfId="0" applyFont="1" applyFill="1" applyBorder="1" applyAlignment="1">
      <alignment horizontal="left" vertical="center"/>
    </xf>
    <xf numFmtId="0" fontId="3" fillId="0" borderId="8" xfId="0" applyFont="1" applyFill="1" applyBorder="1" applyAlignment="1">
      <alignment wrapText="1"/>
    </xf>
    <xf numFmtId="17" fontId="5" fillId="0" borderId="8" xfId="0" applyNumberFormat="1" applyFont="1" applyFill="1" applyBorder="1" applyAlignment="1">
      <alignment wrapText="1"/>
    </xf>
    <xf numFmtId="0" fontId="5" fillId="0" borderId="8" xfId="0" applyFont="1" applyBorder="1"/>
    <xf numFmtId="0" fontId="5" fillId="0" borderId="8" xfId="0" applyFont="1" applyBorder="1" applyAlignment="1">
      <alignment vertical="top"/>
    </xf>
    <xf numFmtId="173" fontId="5" fillId="4" borderId="8" xfId="0" applyNumberFormat="1" applyFont="1" applyFill="1" applyBorder="1" applyAlignment="1">
      <alignment horizontal="center" vertical="center"/>
    </xf>
    <xf numFmtId="172" fontId="5" fillId="4" borderId="8" xfId="0" applyNumberFormat="1" applyFont="1" applyFill="1" applyBorder="1" applyAlignment="1">
      <alignment horizontal="center" vertical="center"/>
    </xf>
    <xf numFmtId="0" fontId="5" fillId="0" borderId="8" xfId="0" applyFont="1" applyBorder="1" applyAlignment="1">
      <alignment horizontal="center" vertical="center" wrapText="1"/>
    </xf>
    <xf numFmtId="0" fontId="17" fillId="3" borderId="4" xfId="0" applyFont="1" applyFill="1" applyBorder="1" applyAlignment="1" applyProtection="1">
      <alignment vertical="center"/>
      <protection locked="0"/>
    </xf>
    <xf numFmtId="0" fontId="17" fillId="3" borderId="5" xfId="0" applyFont="1" applyFill="1" applyBorder="1" applyAlignment="1" applyProtection="1">
      <alignment vertical="center"/>
      <protection locked="0"/>
    </xf>
    <xf numFmtId="0" fontId="17" fillId="0" borderId="4" xfId="0" applyFont="1" applyFill="1" applyBorder="1" applyAlignment="1" applyProtection="1">
      <alignment horizontal="left" vertical="center"/>
      <protection locked="0"/>
    </xf>
    <xf numFmtId="0" fontId="17" fillId="0" borderId="5" xfId="0" applyFont="1" applyFill="1" applyBorder="1" applyAlignment="1" applyProtection="1">
      <alignment horizontal="left" vertical="center"/>
      <protection locked="0"/>
    </xf>
    <xf numFmtId="14" fontId="19" fillId="0" borderId="8" xfId="0" applyNumberFormat="1" applyFont="1" applyFill="1" applyBorder="1" applyAlignment="1" applyProtection="1">
      <alignment horizontal="center" vertical="center" wrapText="1"/>
      <protection locked="0"/>
    </xf>
    <xf numFmtId="1" fontId="19" fillId="0" borderId="8" xfId="0" applyNumberFormat="1" applyFont="1" applyFill="1" applyBorder="1" applyAlignment="1" applyProtection="1">
      <alignment horizontal="center" vertical="center" wrapText="1"/>
      <protection locked="0"/>
    </xf>
    <xf numFmtId="0" fontId="13" fillId="0" borderId="8" xfId="0" applyFont="1" applyFill="1" applyBorder="1" applyAlignment="1">
      <alignment vertical="center"/>
    </xf>
    <xf numFmtId="0" fontId="0" fillId="0" borderId="8" xfId="0" applyFill="1" applyBorder="1" applyAlignment="1"/>
    <xf numFmtId="0" fontId="0" fillId="0" borderId="8" xfId="0" applyBorder="1" applyAlignment="1"/>
    <xf numFmtId="0" fontId="0" fillId="0" borderId="8" xfId="0" applyBorder="1" applyAlignment="1">
      <alignment wrapText="1"/>
    </xf>
    <xf numFmtId="0" fontId="0" fillId="0" borderId="8" xfId="0" applyFill="1" applyBorder="1" applyAlignment="1">
      <alignment wrapText="1"/>
    </xf>
    <xf numFmtId="0" fontId="0" fillId="0" borderId="8" xfId="0" applyFill="1" applyBorder="1"/>
    <xf numFmtId="0" fontId="0" fillId="0" borderId="8" xfId="0" applyFill="1" applyBorder="1" applyAlignment="1">
      <alignment horizontal="center"/>
    </xf>
    <xf numFmtId="0" fontId="0" fillId="0" borderId="8" xfId="0" applyBorder="1" applyAlignment="1">
      <alignment vertical="center" wrapText="1"/>
    </xf>
    <xf numFmtId="0" fontId="0" fillId="0" borderId="0" xfId="0" applyAlignment="1">
      <alignment vertical="center" wrapText="1"/>
    </xf>
    <xf numFmtId="0" fontId="0" fillId="0" borderId="8" xfId="0" applyBorder="1" applyAlignment="1">
      <alignment horizontal="center" vertical="center"/>
    </xf>
    <xf numFmtId="0" fontId="13" fillId="2" borderId="21" xfId="0" applyFont="1" applyFill="1" applyBorder="1" applyAlignment="1">
      <alignment horizontal="center" vertical="center"/>
    </xf>
    <xf numFmtId="0" fontId="13" fillId="2" borderId="21" xfId="0" applyFont="1" applyFill="1" applyBorder="1" applyAlignment="1">
      <alignment horizontal="center" vertical="center" wrapText="1"/>
    </xf>
    <xf numFmtId="0" fontId="0" fillId="0" borderId="22" xfId="0" applyBorder="1" applyAlignment="1">
      <alignment horizontal="center" vertical="center"/>
    </xf>
    <xf numFmtId="0" fontId="0" fillId="0" borderId="8" xfId="0" applyFill="1" applyBorder="1" applyAlignment="1">
      <alignment horizontal="center" vertical="center"/>
    </xf>
    <xf numFmtId="0" fontId="0" fillId="0" borderId="23" xfId="0" applyBorder="1" applyAlignment="1">
      <alignment horizontal="center" vertical="center"/>
    </xf>
    <xf numFmtId="0" fontId="17" fillId="2" borderId="8" xfId="0" applyFont="1" applyFill="1" applyBorder="1" applyAlignment="1">
      <alignment horizontal="center" vertical="center" wrapText="1"/>
    </xf>
    <xf numFmtId="0" fontId="13" fillId="0" borderId="8" xfId="0" applyFont="1" applyFill="1" applyBorder="1" applyAlignment="1">
      <alignment horizontal="center" vertical="center"/>
    </xf>
    <xf numFmtId="0" fontId="5" fillId="0" borderId="8" xfId="0" applyFont="1" applyBorder="1" applyAlignment="1">
      <alignment horizontal="center" vertical="center" wrapText="1"/>
    </xf>
    <xf numFmtId="0" fontId="5" fillId="0" borderId="8" xfId="0" applyFont="1" applyBorder="1" applyAlignment="1">
      <alignment horizontal="center" vertical="center"/>
    </xf>
    <xf numFmtId="0" fontId="5" fillId="0" borderId="8" xfId="0" applyFont="1" applyFill="1" applyBorder="1" applyAlignment="1">
      <alignment horizontal="center" vertical="center"/>
    </xf>
    <xf numFmtId="0" fontId="0" fillId="0" borderId="8" xfId="0" applyBorder="1" applyAlignment="1">
      <alignment horizontal="center" vertical="center" wrapText="1"/>
    </xf>
    <xf numFmtId="0" fontId="0" fillId="0" borderId="8" xfId="0" applyBorder="1" applyAlignment="1">
      <alignment horizontal="center" vertical="center"/>
    </xf>
    <xf numFmtId="0" fontId="0" fillId="5" borderId="0" xfId="0" applyFill="1" applyAlignment="1">
      <alignment vertical="center"/>
    </xf>
    <xf numFmtId="2" fontId="20" fillId="0" borderId="8" xfId="0" applyNumberFormat="1" applyFont="1" applyFill="1" applyBorder="1" applyAlignment="1" applyProtection="1">
      <alignment horizontal="center" vertical="center" wrapText="1"/>
      <protection locked="0"/>
    </xf>
    <xf numFmtId="1" fontId="0" fillId="3" borderId="8" xfId="0" applyNumberFormat="1" applyFill="1" applyBorder="1" applyAlignment="1">
      <alignment horizontal="right" vertical="center"/>
    </xf>
    <xf numFmtId="9" fontId="19" fillId="0" borderId="8" xfId="2" applyFont="1" applyFill="1" applyBorder="1" applyAlignment="1" applyProtection="1">
      <alignment horizontal="center" vertical="center" wrapText="1"/>
      <protection locked="0"/>
    </xf>
    <xf numFmtId="0" fontId="0" fillId="0" borderId="8" xfId="0" applyFill="1" applyBorder="1" applyAlignment="1">
      <alignment horizontal="center" vertical="center" wrapText="1"/>
    </xf>
    <xf numFmtId="1" fontId="19" fillId="0" borderId="8" xfId="1" applyNumberFormat="1" applyFont="1" applyFill="1" applyBorder="1" applyAlignment="1">
      <alignment horizontal="right" vertical="center" wrapText="1"/>
    </xf>
    <xf numFmtId="49" fontId="0" fillId="2" borderId="8" xfId="0" applyNumberFormat="1" applyFill="1" applyBorder="1" applyAlignment="1">
      <alignment horizontal="center" vertical="center"/>
    </xf>
    <xf numFmtId="0" fontId="0" fillId="0" borderId="8" xfId="0" applyBorder="1"/>
    <xf numFmtId="1" fontId="0" fillId="4" borderId="8" xfId="0" applyNumberFormat="1" applyFill="1" applyBorder="1" applyAlignment="1">
      <alignment horizontal="right" vertical="center"/>
    </xf>
    <xf numFmtId="2" fontId="3" fillId="0" borderId="8" xfId="1" applyNumberFormat="1" applyFont="1" applyFill="1" applyBorder="1" applyAlignment="1">
      <alignment horizontal="right" vertical="center" wrapText="1"/>
    </xf>
    <xf numFmtId="0" fontId="0" fillId="0" borderId="8" xfId="0" applyFont="1" applyBorder="1" applyAlignment="1">
      <alignment vertical="center" wrapText="1"/>
    </xf>
    <xf numFmtId="3" fontId="5" fillId="3" borderId="8" xfId="0" applyNumberFormat="1" applyFont="1" applyFill="1" applyBorder="1" applyAlignment="1">
      <alignment horizontal="right" vertical="center"/>
    </xf>
    <xf numFmtId="0" fontId="5" fillId="0" borderId="8" xfId="0" applyFont="1" applyBorder="1" applyAlignment="1">
      <alignment horizontal="center" vertical="center" wrapText="1"/>
    </xf>
    <xf numFmtId="0" fontId="5" fillId="0" borderId="8" xfId="0" applyFont="1" applyFill="1" applyBorder="1" applyAlignment="1">
      <alignment horizontal="center" vertical="center"/>
    </xf>
    <xf numFmtId="0" fontId="5" fillId="0" borderId="8" xfId="0" applyFont="1" applyBorder="1" applyAlignment="1">
      <alignment horizontal="center" vertical="center"/>
    </xf>
    <xf numFmtId="0" fontId="6" fillId="0" borderId="8" xfId="0" applyFont="1" applyFill="1" applyBorder="1" applyAlignment="1">
      <alignment horizontal="center" vertical="center"/>
    </xf>
    <xf numFmtId="0" fontId="4" fillId="2" borderId="8" xfId="0" applyFont="1" applyFill="1" applyBorder="1" applyAlignment="1">
      <alignment horizontal="center" vertical="center" wrapText="1"/>
    </xf>
    <xf numFmtId="3" fontId="5" fillId="4" borderId="8" xfId="0" applyNumberFormat="1" applyFont="1" applyFill="1" applyBorder="1" applyAlignment="1">
      <alignment horizontal="right" vertical="center"/>
    </xf>
    <xf numFmtId="175" fontId="5" fillId="0" borderId="3" xfId="0" applyNumberFormat="1" applyFont="1" applyFill="1" applyBorder="1" applyAlignment="1" applyProtection="1">
      <alignment horizontal="left" vertical="center"/>
      <protection locked="0"/>
    </xf>
    <xf numFmtId="0" fontId="5" fillId="0" borderId="0" xfId="0" applyFont="1" applyAlignment="1">
      <alignment horizontal="center"/>
    </xf>
    <xf numFmtId="0" fontId="5" fillId="5" borderId="8" xfId="0" applyFont="1" applyFill="1" applyBorder="1" applyAlignment="1">
      <alignment horizontal="center"/>
    </xf>
    <xf numFmtId="0" fontId="5" fillId="5" borderId="22"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23" xfId="0" applyFont="1" applyFill="1" applyBorder="1" applyAlignment="1">
      <alignment horizontal="center" vertical="center"/>
    </xf>
    <xf numFmtId="175" fontId="3" fillId="0" borderId="8" xfId="0" applyNumberFormat="1" applyFont="1" applyFill="1" applyBorder="1" applyAlignment="1" applyProtection="1">
      <alignment horizontal="center" vertical="center" wrapText="1"/>
      <protection locked="0"/>
    </xf>
    <xf numFmtId="176" fontId="3" fillId="0" borderId="8" xfId="0" applyNumberFormat="1" applyFont="1" applyFill="1" applyBorder="1" applyAlignment="1" applyProtection="1">
      <alignment horizontal="center" vertical="center" wrapText="1"/>
      <protection locked="0"/>
    </xf>
    <xf numFmtId="0" fontId="3" fillId="0" borderId="8" xfId="0" applyNumberFormat="1" applyFont="1" applyFill="1" applyBorder="1" applyAlignment="1" applyProtection="1">
      <alignment horizontal="center" vertical="center" wrapText="1"/>
      <protection locked="0"/>
    </xf>
    <xf numFmtId="0" fontId="3" fillId="5" borderId="8" xfId="0" applyNumberFormat="1" applyFont="1" applyFill="1" applyBorder="1" applyAlignment="1" applyProtection="1">
      <alignment horizontal="center" vertical="center" wrapText="1"/>
      <protection locked="0"/>
    </xf>
    <xf numFmtId="0" fontId="4" fillId="0" borderId="8" xfId="0" applyNumberFormat="1" applyFont="1" applyFill="1" applyBorder="1" applyAlignment="1" applyProtection="1">
      <alignment horizontal="center" vertical="center" wrapText="1"/>
      <protection locked="0"/>
    </xf>
    <xf numFmtId="0" fontId="4" fillId="5" borderId="8" xfId="0" applyNumberFormat="1" applyFont="1" applyFill="1" applyBorder="1" applyAlignment="1" applyProtection="1">
      <alignment horizontal="center" vertical="center" wrapText="1"/>
      <protection locked="0"/>
    </xf>
    <xf numFmtId="3" fontId="3" fillId="0" borderId="8" xfId="0" applyNumberFormat="1" applyFont="1" applyFill="1" applyBorder="1" applyAlignment="1" applyProtection="1">
      <alignment horizontal="center" vertical="center" wrapText="1"/>
      <protection locked="0"/>
    </xf>
    <xf numFmtId="1" fontId="3" fillId="0" borderId="8" xfId="1" applyNumberFormat="1" applyFont="1" applyFill="1" applyBorder="1" applyAlignment="1">
      <alignment horizontal="center" vertical="center" wrapText="1"/>
    </xf>
    <xf numFmtId="0" fontId="3" fillId="4" borderId="8" xfId="0" applyNumberFormat="1" applyFont="1" applyFill="1" applyBorder="1" applyAlignment="1" applyProtection="1">
      <alignment horizontal="center" vertical="center" wrapText="1"/>
      <protection locked="0"/>
    </xf>
    <xf numFmtId="49" fontId="6" fillId="4" borderId="8" xfId="0" applyNumberFormat="1" applyFont="1" applyFill="1" applyBorder="1" applyAlignment="1">
      <alignment horizontal="center" vertical="center"/>
    </xf>
    <xf numFmtId="0" fontId="33" fillId="0" borderId="2" xfId="0" applyFont="1" applyFill="1" applyBorder="1" applyAlignment="1">
      <alignment vertical="center"/>
    </xf>
    <xf numFmtId="0" fontId="34" fillId="0" borderId="2" xfId="0" applyFont="1" applyFill="1" applyBorder="1" applyAlignment="1">
      <alignment vertical="center"/>
    </xf>
    <xf numFmtId="0" fontId="34" fillId="0" borderId="3" xfId="0" applyFont="1" applyFill="1" applyBorder="1" applyAlignment="1">
      <alignment vertical="center"/>
    </xf>
    <xf numFmtId="0" fontId="34" fillId="0" borderId="0" xfId="0" applyFont="1" applyFill="1" applyBorder="1" applyAlignment="1">
      <alignment vertical="center"/>
    </xf>
    <xf numFmtId="0" fontId="35" fillId="0" borderId="0" xfId="0" applyFont="1" applyFill="1" applyBorder="1" applyAlignment="1" applyProtection="1">
      <alignment horizontal="left" vertical="center"/>
      <protection locked="0"/>
    </xf>
    <xf numFmtId="0" fontId="5" fillId="3" borderId="8" xfId="0" applyNumberFormat="1" applyFont="1" applyFill="1" applyBorder="1" applyAlignment="1">
      <alignment horizontal="right" vertical="center"/>
    </xf>
    <xf numFmtId="0" fontId="0" fillId="6" borderId="0" xfId="0" applyFill="1" applyAlignment="1">
      <alignment vertical="center"/>
    </xf>
    <xf numFmtId="0" fontId="5" fillId="0" borderId="8" xfId="0" applyFont="1" applyBorder="1" applyAlignment="1">
      <alignment horizontal="center"/>
    </xf>
    <xf numFmtId="0" fontId="6" fillId="0" borderId="0" xfId="0" applyFont="1" applyFill="1" applyAlignment="1">
      <alignment vertical="center"/>
    </xf>
    <xf numFmtId="0" fontId="3" fillId="0" borderId="8" xfId="1" applyNumberFormat="1" applyFont="1" applyFill="1" applyBorder="1" applyAlignment="1">
      <alignment horizontal="center" vertical="center" wrapText="1"/>
    </xf>
    <xf numFmtId="1" fontId="26" fillId="0" borderId="8" xfId="0" applyNumberFormat="1" applyFont="1" applyFill="1" applyBorder="1" applyAlignment="1" applyProtection="1">
      <alignment horizontal="center" vertical="center" wrapText="1"/>
      <protection locked="0"/>
    </xf>
    <xf numFmtId="0" fontId="26" fillId="0" borderId="8" xfId="0" applyFont="1" applyFill="1" applyBorder="1" applyAlignment="1" applyProtection="1">
      <alignment horizontal="center" vertical="center" wrapText="1"/>
      <protection locked="0"/>
    </xf>
    <xf numFmtId="14" fontId="26" fillId="0" borderId="8" xfId="0" applyNumberFormat="1" applyFont="1" applyFill="1" applyBorder="1" applyAlignment="1" applyProtection="1">
      <alignment horizontal="center" vertical="center" wrapText="1"/>
      <protection locked="0"/>
    </xf>
    <xf numFmtId="15" fontId="26" fillId="0" borderId="8" xfId="0" applyNumberFormat="1" applyFont="1" applyFill="1" applyBorder="1" applyAlignment="1" applyProtection="1">
      <alignment horizontal="center" vertical="center" wrapText="1"/>
      <protection locked="0"/>
    </xf>
    <xf numFmtId="2" fontId="3" fillId="4" borderId="8" xfId="0" applyNumberFormat="1" applyFont="1" applyFill="1" applyBorder="1" applyAlignment="1" applyProtection="1">
      <alignment horizontal="center" vertical="center" wrapText="1"/>
      <protection locked="0"/>
    </xf>
    <xf numFmtId="2" fontId="26" fillId="0" borderId="8" xfId="0" applyNumberFormat="1" applyFont="1" applyFill="1" applyBorder="1" applyAlignment="1" applyProtection="1">
      <alignment horizontal="center" vertical="center" wrapText="1"/>
      <protection locked="0"/>
    </xf>
    <xf numFmtId="168" fontId="26" fillId="0" borderId="8" xfId="1" applyNumberFormat="1" applyFont="1" applyFill="1" applyBorder="1" applyAlignment="1">
      <alignment horizontal="right" vertical="center" wrapText="1"/>
    </xf>
    <xf numFmtId="0" fontId="4" fillId="0" borderId="8" xfId="0" applyFont="1" applyFill="1" applyBorder="1" applyAlignment="1">
      <alignment horizontal="center" vertical="center"/>
    </xf>
    <xf numFmtId="0" fontId="5" fillId="0" borderId="0" xfId="0" applyFont="1" applyFill="1" applyAlignment="1">
      <alignment horizontal="center" vertical="center"/>
    </xf>
    <xf numFmtId="49" fontId="4" fillId="0" borderId="8" xfId="0" applyNumberFormat="1" applyFont="1" applyFill="1" applyBorder="1" applyAlignment="1">
      <alignment horizontal="center" vertical="center"/>
    </xf>
    <xf numFmtId="0" fontId="36" fillId="0" borderId="0" xfId="0" applyFont="1" applyFill="1" applyBorder="1" applyAlignment="1">
      <alignment horizontal="center" vertical="center" wrapText="1"/>
    </xf>
    <xf numFmtId="0" fontId="5" fillId="0" borderId="8" xfId="0" applyFont="1" applyFill="1" applyBorder="1" applyAlignment="1">
      <alignment horizontal="center" wrapText="1"/>
    </xf>
    <xf numFmtId="0" fontId="3" fillId="0" borderId="8" xfId="0" applyFont="1" applyFill="1" applyBorder="1" applyAlignment="1">
      <alignment horizontal="center" vertical="center"/>
    </xf>
    <xf numFmtId="0" fontId="5" fillId="0" borderId="8" xfId="0" applyFont="1" applyBorder="1" applyAlignment="1">
      <alignment horizontal="left" vertical="center" wrapText="1"/>
    </xf>
    <xf numFmtId="0" fontId="5" fillId="0" borderId="8" xfId="0" applyFont="1" applyBorder="1" applyAlignment="1">
      <alignment horizontal="center" wrapText="1"/>
    </xf>
    <xf numFmtId="0" fontId="5" fillId="0" borderId="0" xfId="0" applyFont="1" applyBorder="1" applyAlignment="1">
      <alignment horizontal="center" vertical="center"/>
    </xf>
    <xf numFmtId="14" fontId="5" fillId="0" borderId="8" xfId="0" applyNumberFormat="1" applyFont="1" applyFill="1" applyBorder="1" applyAlignment="1">
      <alignment horizontal="center" vertical="center"/>
    </xf>
    <xf numFmtId="14" fontId="5" fillId="0" borderId="8" xfId="0" applyNumberFormat="1" applyFont="1" applyFill="1" applyBorder="1" applyAlignment="1">
      <alignment vertical="top" wrapText="1"/>
    </xf>
    <xf numFmtId="0" fontId="0" fillId="7" borderId="0" xfId="0" applyFill="1" applyAlignment="1">
      <alignment vertical="center"/>
    </xf>
    <xf numFmtId="14" fontId="5" fillId="0" borderId="8" xfId="0" applyNumberFormat="1" applyFont="1" applyFill="1" applyBorder="1" applyAlignment="1">
      <alignment vertical="center" wrapText="1"/>
    </xf>
    <xf numFmtId="14" fontId="5" fillId="0" borderId="8" xfId="0" applyNumberFormat="1" applyFont="1" applyFill="1" applyBorder="1" applyAlignment="1">
      <alignment wrapText="1"/>
    </xf>
    <xf numFmtId="0" fontId="5" fillId="0" borderId="0" xfId="0" applyFont="1" applyAlignment="1">
      <alignment horizontal="center" vertical="center" wrapText="1"/>
    </xf>
    <xf numFmtId="14" fontId="5" fillId="0" borderId="0" xfId="0" applyNumberFormat="1" applyFont="1" applyAlignment="1">
      <alignment vertical="center"/>
    </xf>
    <xf numFmtId="49" fontId="3" fillId="0" borderId="16" xfId="0" applyNumberFormat="1" applyFont="1" applyFill="1" applyBorder="1" applyAlignment="1" applyProtection="1">
      <alignment horizontal="center" vertical="center" wrapText="1"/>
      <protection locked="0"/>
    </xf>
    <xf numFmtId="0" fontId="3" fillId="5" borderId="16" xfId="0" applyFont="1" applyFill="1" applyBorder="1" applyAlignment="1" applyProtection="1">
      <alignment horizontal="center" vertical="center" wrapText="1"/>
      <protection locked="0"/>
    </xf>
    <xf numFmtId="0" fontId="3" fillId="0" borderId="16" xfId="0" applyFont="1" applyFill="1" applyBorder="1" applyAlignment="1" applyProtection="1">
      <alignment horizontal="center" vertical="center" wrapText="1"/>
      <protection locked="0"/>
    </xf>
    <xf numFmtId="9" fontId="3" fillId="0" borderId="16" xfId="0" applyNumberFormat="1" applyFont="1" applyFill="1" applyBorder="1" applyAlignment="1" applyProtection="1">
      <alignment horizontal="center" vertical="center" wrapText="1"/>
      <protection locked="0"/>
    </xf>
    <xf numFmtId="14" fontId="3" fillId="0" borderId="16" xfId="0" applyNumberFormat="1" applyFont="1" applyFill="1" applyBorder="1" applyAlignment="1" applyProtection="1">
      <alignment horizontal="center" vertical="center" wrapText="1"/>
      <protection locked="0"/>
    </xf>
    <xf numFmtId="15" fontId="3" fillId="0" borderId="16" xfId="0" applyNumberFormat="1" applyFont="1" applyFill="1" applyBorder="1" applyAlignment="1" applyProtection="1">
      <alignment horizontal="center" vertical="center" wrapText="1"/>
      <protection locked="0"/>
    </xf>
    <xf numFmtId="2" fontId="3" fillId="0" borderId="16" xfId="0" applyNumberFormat="1" applyFont="1" applyFill="1" applyBorder="1" applyAlignment="1" applyProtection="1">
      <alignment horizontal="center" vertical="center" wrapText="1"/>
      <protection locked="0"/>
    </xf>
    <xf numFmtId="1" fontId="3" fillId="0" borderId="16" xfId="0" applyNumberFormat="1"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1" fontId="26" fillId="5" borderId="8" xfId="0" applyNumberFormat="1" applyFont="1" applyFill="1" applyBorder="1" applyAlignment="1" applyProtection="1">
      <alignment horizontal="center" vertical="center" wrapText="1"/>
      <protection locked="0"/>
    </xf>
    <xf numFmtId="49" fontId="3" fillId="0" borderId="0" xfId="0" applyNumberFormat="1" applyFont="1" applyFill="1" applyBorder="1" applyAlignment="1" applyProtection="1">
      <alignment horizontal="center" vertical="center" wrapText="1"/>
      <protection locked="0"/>
    </xf>
    <xf numFmtId="0" fontId="3" fillId="5" borderId="0" xfId="0" applyFont="1" applyFill="1" applyBorder="1" applyAlignment="1" applyProtection="1">
      <alignment horizontal="center" vertical="center" wrapText="1"/>
      <protection locked="0"/>
    </xf>
    <xf numFmtId="49" fontId="3" fillId="5" borderId="0" xfId="0" applyNumberFormat="1" applyFont="1" applyFill="1" applyBorder="1" applyAlignment="1" applyProtection="1">
      <alignment horizontal="center" vertical="center" wrapText="1"/>
      <protection locked="0"/>
    </xf>
    <xf numFmtId="1" fontId="26" fillId="5" borderId="0" xfId="0" applyNumberFormat="1" applyFont="1" applyFill="1" applyBorder="1" applyAlignment="1" applyProtection="1">
      <alignment horizontal="center" vertical="center" wrapText="1"/>
      <protection locked="0"/>
    </xf>
    <xf numFmtId="0" fontId="26" fillId="0" borderId="0" xfId="0" applyFont="1" applyFill="1" applyBorder="1" applyAlignment="1" applyProtection="1">
      <alignment horizontal="center" vertical="center" wrapText="1"/>
      <protection locked="0"/>
    </xf>
    <xf numFmtId="9" fontId="26" fillId="0" borderId="0" xfId="0" applyNumberFormat="1" applyFont="1" applyFill="1" applyBorder="1" applyAlignment="1" applyProtection="1">
      <alignment horizontal="center" vertical="center" wrapText="1"/>
      <protection locked="0"/>
    </xf>
    <xf numFmtId="14" fontId="26" fillId="0" borderId="0" xfId="0" applyNumberFormat="1" applyFont="1" applyFill="1" applyBorder="1" applyAlignment="1" applyProtection="1">
      <alignment horizontal="center" vertical="center" wrapText="1"/>
      <protection locked="0"/>
    </xf>
    <xf numFmtId="15" fontId="26" fillId="0" borderId="0" xfId="0" applyNumberFormat="1" applyFont="1" applyFill="1" applyBorder="1" applyAlignment="1" applyProtection="1">
      <alignment horizontal="center" vertical="center" wrapText="1"/>
      <protection locked="0"/>
    </xf>
    <xf numFmtId="2" fontId="26" fillId="0" borderId="0" xfId="0" applyNumberFormat="1" applyFont="1" applyFill="1" applyBorder="1" applyAlignment="1" applyProtection="1">
      <alignment horizontal="center" vertical="center" wrapText="1"/>
      <protection locked="0"/>
    </xf>
    <xf numFmtId="1" fontId="26" fillId="0" borderId="0" xfId="0" applyNumberFormat="1" applyFont="1" applyFill="1" applyBorder="1" applyAlignment="1" applyProtection="1">
      <alignment horizontal="center" vertical="center" wrapText="1"/>
      <protection locked="0"/>
    </xf>
    <xf numFmtId="168" fontId="26" fillId="0" borderId="0" xfId="1" applyNumberFormat="1" applyFont="1" applyFill="1" applyBorder="1" applyAlignment="1">
      <alignment horizontal="right" vertical="center" wrapText="1"/>
    </xf>
    <xf numFmtId="0" fontId="3" fillId="0" borderId="0" xfId="0" applyFont="1" applyFill="1" applyBorder="1" applyAlignment="1">
      <alignment horizontal="left" vertical="center" wrapText="1"/>
    </xf>
    <xf numFmtId="14" fontId="5" fillId="0" borderId="8" xfId="0" applyNumberFormat="1" applyFont="1" applyBorder="1" applyAlignment="1">
      <alignment vertical="center" wrapText="1"/>
    </xf>
    <xf numFmtId="49" fontId="5" fillId="0" borderId="8" xfId="0" applyNumberFormat="1" applyFont="1" applyFill="1" applyBorder="1" applyAlignment="1">
      <alignment horizontal="center" vertical="center" wrapText="1"/>
    </xf>
    <xf numFmtId="165" fontId="5" fillId="4" borderId="8" xfId="0" applyNumberFormat="1" applyFont="1" applyFill="1" applyBorder="1" applyAlignment="1">
      <alignment horizontal="right" vertical="center"/>
    </xf>
    <xf numFmtId="0" fontId="3" fillId="0" borderId="8" xfId="1" applyNumberFormat="1" applyFont="1" applyFill="1" applyBorder="1" applyAlignment="1">
      <alignment horizontal="right" vertical="center" wrapText="1"/>
    </xf>
    <xf numFmtId="170" fontId="3" fillId="0" borderId="8" xfId="0" applyNumberFormat="1" applyFont="1" applyFill="1" applyBorder="1" applyAlignment="1" applyProtection="1">
      <alignment horizontal="center" vertical="center" wrapText="1"/>
      <protection locked="0"/>
    </xf>
    <xf numFmtId="1" fontId="3" fillId="0" borderId="8" xfId="2" applyNumberFormat="1" applyFont="1" applyFill="1" applyBorder="1" applyAlignment="1">
      <alignment horizontal="right" vertical="center" wrapText="1"/>
    </xf>
    <xf numFmtId="1" fontId="3" fillId="0" borderId="8" xfId="1" applyNumberFormat="1" applyFont="1" applyFill="1" applyBorder="1" applyAlignment="1">
      <alignment horizontal="right" vertical="center" wrapText="1"/>
    </xf>
    <xf numFmtId="49" fontId="5" fillId="4" borderId="8" xfId="0" applyNumberFormat="1" applyFont="1" applyFill="1" applyBorder="1" applyAlignment="1">
      <alignment horizontal="center" vertical="center"/>
    </xf>
    <xf numFmtId="49" fontId="3" fillId="4" borderId="8" xfId="0" applyNumberFormat="1" applyFont="1" applyFill="1" applyBorder="1" applyAlignment="1">
      <alignment horizontal="center" vertical="center"/>
    </xf>
    <xf numFmtId="0" fontId="5" fillId="2" borderId="8" xfId="0" applyFont="1" applyFill="1" applyBorder="1" applyAlignment="1">
      <alignment horizontal="center" vertical="center" wrapText="1"/>
    </xf>
    <xf numFmtId="0" fontId="3" fillId="0" borderId="8" xfId="0" applyFont="1" applyFill="1" applyBorder="1" applyAlignment="1">
      <alignment horizontal="center"/>
    </xf>
    <xf numFmtId="0" fontId="5" fillId="0" borderId="0" xfId="0" applyFont="1" applyFill="1" applyBorder="1" applyAlignment="1">
      <alignment vertical="center"/>
    </xf>
    <xf numFmtId="14" fontId="5" fillId="0" borderId="8" xfId="0" applyNumberFormat="1" applyFont="1" applyFill="1" applyBorder="1" applyAlignment="1">
      <alignment horizontal="left" vertical="center" wrapText="1"/>
    </xf>
    <xf numFmtId="0" fontId="5" fillId="0" borderId="8" xfId="0" applyFont="1" applyFill="1" applyBorder="1" applyAlignment="1">
      <alignment horizontal="left" wrapText="1"/>
    </xf>
    <xf numFmtId="14" fontId="5" fillId="0" borderId="8" xfId="0" applyNumberFormat="1" applyFont="1" applyFill="1" applyBorder="1" applyAlignment="1">
      <alignment horizontal="left" vertical="top" wrapText="1"/>
    </xf>
    <xf numFmtId="0" fontId="5" fillId="0" borderId="15" xfId="0" applyFont="1" applyFill="1" applyBorder="1" applyAlignment="1">
      <alignment vertical="top" wrapText="1"/>
    </xf>
    <xf numFmtId="0" fontId="5" fillId="7" borderId="16" xfId="0" applyFont="1" applyFill="1" applyBorder="1" applyAlignment="1">
      <alignment vertical="center" wrapText="1"/>
    </xf>
    <xf numFmtId="0" fontId="5" fillId="7" borderId="8" xfId="0" applyFont="1" applyFill="1" applyBorder="1" applyAlignment="1">
      <alignment horizontal="center" vertical="center" wrapText="1"/>
    </xf>
    <xf numFmtId="0" fontId="5" fillId="7" borderId="8" xfId="0" applyFont="1" applyFill="1" applyBorder="1" applyAlignment="1">
      <alignment wrapText="1"/>
    </xf>
    <xf numFmtId="0" fontId="5" fillId="7" borderId="8" xfId="0" applyFont="1" applyFill="1" applyBorder="1" applyAlignment="1"/>
    <xf numFmtId="0" fontId="5" fillId="7" borderId="8" xfId="0" applyFont="1" applyFill="1" applyBorder="1" applyAlignment="1">
      <alignment horizontal="center" wrapText="1"/>
    </xf>
    <xf numFmtId="14" fontId="5" fillId="7" borderId="8" xfId="0" applyNumberFormat="1" applyFont="1" applyFill="1" applyBorder="1" applyAlignment="1"/>
    <xf numFmtId="0" fontId="5" fillId="7" borderId="8" xfId="0" applyFont="1" applyFill="1" applyBorder="1" applyAlignment="1">
      <alignment horizontal="center"/>
    </xf>
    <xf numFmtId="14" fontId="5" fillId="7" borderId="8" xfId="0" applyNumberFormat="1" applyFont="1" applyFill="1" applyBorder="1" applyAlignment="1">
      <alignment wrapText="1"/>
    </xf>
    <xf numFmtId="0" fontId="5" fillId="7" borderId="8" xfId="0" applyFont="1" applyFill="1" applyBorder="1" applyAlignment="1">
      <alignment horizontal="center" vertical="center"/>
    </xf>
    <xf numFmtId="0" fontId="6" fillId="7" borderId="13"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5" fillId="0" borderId="0" xfId="0" applyFont="1" applyBorder="1" applyAlignment="1">
      <alignment wrapText="1"/>
    </xf>
    <xf numFmtId="0" fontId="8" fillId="0" borderId="15" xfId="0" applyFont="1" applyFill="1" applyBorder="1" applyAlignment="1">
      <alignment horizontal="center" vertical="center" wrapText="1"/>
    </xf>
    <xf numFmtId="49" fontId="3" fillId="0" borderId="15" xfId="0" applyNumberFormat="1" applyFont="1" applyFill="1" applyBorder="1" applyAlignment="1" applyProtection="1">
      <alignment horizontal="center" vertical="center" wrapText="1"/>
      <protection locked="0"/>
    </xf>
    <xf numFmtId="0" fontId="3" fillId="5" borderId="20" xfId="0" applyFont="1" applyFill="1" applyBorder="1" applyAlignment="1" applyProtection="1">
      <alignment horizontal="center" vertical="center" wrapText="1"/>
      <protection locked="0"/>
    </xf>
    <xf numFmtId="49" fontId="3" fillId="5" borderId="15" xfId="0" applyNumberFormat="1" applyFont="1" applyFill="1" applyBorder="1" applyAlignment="1" applyProtection="1">
      <alignment horizontal="center" vertical="center" wrapText="1"/>
      <protection locked="0"/>
    </xf>
    <xf numFmtId="0" fontId="3" fillId="0" borderId="15" xfId="0" applyFont="1" applyFill="1" applyBorder="1" applyAlignment="1" applyProtection="1">
      <alignment horizontal="center" vertical="center" wrapText="1"/>
      <protection locked="0"/>
    </xf>
    <xf numFmtId="9" fontId="3" fillId="0" borderId="15" xfId="0" applyNumberFormat="1" applyFont="1" applyFill="1" applyBorder="1" applyAlignment="1" applyProtection="1">
      <alignment horizontal="center" vertical="center" wrapText="1"/>
      <protection locked="0"/>
    </xf>
    <xf numFmtId="14" fontId="3" fillId="0" borderId="15" xfId="0" applyNumberFormat="1" applyFont="1" applyFill="1" applyBorder="1" applyAlignment="1" applyProtection="1">
      <alignment horizontal="center" vertical="center" wrapText="1"/>
      <protection locked="0"/>
    </xf>
    <xf numFmtId="15" fontId="3" fillId="0" borderId="15" xfId="0" applyNumberFormat="1" applyFont="1" applyFill="1" applyBorder="1" applyAlignment="1" applyProtection="1">
      <alignment horizontal="center" vertical="center" wrapText="1"/>
      <protection locked="0"/>
    </xf>
    <xf numFmtId="2" fontId="3" fillId="0" borderId="15" xfId="0" applyNumberFormat="1" applyFont="1" applyFill="1" applyBorder="1" applyAlignment="1" applyProtection="1">
      <alignment horizontal="center" vertical="center" wrapText="1"/>
      <protection locked="0"/>
    </xf>
    <xf numFmtId="1" fontId="3" fillId="0" borderId="15" xfId="0" applyNumberFormat="1" applyFont="1" applyFill="1" applyBorder="1" applyAlignment="1" applyProtection="1">
      <alignment horizontal="center" vertical="center" wrapText="1"/>
      <protection locked="0"/>
    </xf>
    <xf numFmtId="0" fontId="3" fillId="0" borderId="15" xfId="0" applyFont="1" applyFill="1" applyBorder="1" applyAlignment="1">
      <alignment horizontal="left" vertical="center" wrapText="1"/>
    </xf>
    <xf numFmtId="2" fontId="37" fillId="4" borderId="8" xfId="0" applyNumberFormat="1" applyFont="1" applyFill="1" applyBorder="1" applyAlignment="1" applyProtection="1">
      <alignment horizontal="center" vertical="center" wrapText="1"/>
      <protection locked="0"/>
    </xf>
    <xf numFmtId="1" fontId="37" fillId="0" borderId="8" xfId="0" applyNumberFormat="1" applyFont="1" applyFill="1" applyBorder="1" applyAlignment="1" applyProtection="1">
      <alignment horizontal="center" vertical="center" wrapText="1"/>
      <protection locked="0"/>
    </xf>
    <xf numFmtId="0" fontId="8" fillId="0" borderId="0" xfId="0" applyFont="1" applyFill="1" applyBorder="1" applyAlignment="1">
      <alignment horizontal="left" vertical="center" wrapText="1"/>
    </xf>
    <xf numFmtId="0" fontId="8" fillId="0" borderId="14" xfId="0" applyFont="1" applyFill="1" applyBorder="1" applyAlignment="1">
      <alignment horizontal="left" vertical="center" wrapText="1"/>
    </xf>
    <xf numFmtId="0" fontId="13" fillId="2" borderId="13" xfId="0" applyFont="1" applyFill="1" applyBorder="1" applyAlignment="1">
      <alignment horizontal="center" vertical="center" wrapText="1"/>
    </xf>
    <xf numFmtId="0" fontId="0" fillId="0" borderId="8" xfId="0" applyBorder="1" applyAlignment="1">
      <alignment horizontal="center" vertical="center"/>
    </xf>
    <xf numFmtId="0" fontId="0" fillId="0" borderId="8" xfId="0" applyFill="1" applyBorder="1" applyAlignment="1">
      <alignment horizontal="center"/>
    </xf>
    <xf numFmtId="14" fontId="5" fillId="0" borderId="15" xfId="0" applyNumberFormat="1" applyFont="1" applyBorder="1" applyAlignment="1">
      <alignment horizontal="center" vertical="center"/>
    </xf>
    <xf numFmtId="0" fontId="5" fillId="0" borderId="15" xfId="0" applyFont="1" applyFill="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5" xfId="0" applyFont="1" applyBorder="1" applyAlignment="1">
      <alignment horizontal="center" vertical="center" wrapText="1"/>
    </xf>
    <xf numFmtId="0" fontId="5" fillId="0" borderId="15" xfId="0" applyFont="1" applyFill="1" applyBorder="1" applyAlignment="1">
      <alignment horizontal="center" vertical="center" wrapText="1"/>
    </xf>
    <xf numFmtId="0" fontId="5" fillId="0" borderId="15" xfId="0" applyFont="1" applyBorder="1" applyAlignment="1">
      <alignment vertical="center"/>
    </xf>
    <xf numFmtId="0" fontId="5" fillId="0" borderId="8" xfId="0" applyFont="1" applyBorder="1" applyAlignment="1">
      <alignment horizontal="center" vertical="center" wrapText="1"/>
    </xf>
    <xf numFmtId="0" fontId="5" fillId="0" borderId="8" xfId="0" applyFont="1" applyBorder="1" applyAlignment="1">
      <alignment horizontal="center" vertical="center"/>
    </xf>
    <xf numFmtId="14" fontId="5" fillId="0" borderId="8" xfId="0" applyNumberFormat="1" applyFont="1" applyBorder="1" applyAlignment="1">
      <alignment horizontal="center" vertical="center"/>
    </xf>
    <xf numFmtId="0" fontId="5" fillId="0" borderId="8" xfId="0" applyFont="1" applyFill="1" applyBorder="1" applyAlignment="1">
      <alignment horizontal="center"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0" fillId="0" borderId="8" xfId="0" applyBorder="1" applyAlignment="1">
      <alignment horizontal="center" vertical="center"/>
    </xf>
    <xf numFmtId="14" fontId="5" fillId="0" borderId="15" xfId="0" applyNumberFormat="1" applyFont="1" applyFill="1" applyBorder="1" applyAlignment="1">
      <alignment horizontal="center" vertical="center" wrapText="1"/>
    </xf>
    <xf numFmtId="0" fontId="0" fillId="0" borderId="8" xfId="0" applyFill="1" applyBorder="1" applyAlignment="1">
      <alignment horizontal="center" wrapText="1"/>
    </xf>
    <xf numFmtId="0" fontId="5" fillId="0" borderId="8" xfId="0" applyFont="1" applyFill="1" applyBorder="1" applyAlignment="1">
      <alignment horizontal="center" vertical="center"/>
    </xf>
    <xf numFmtId="0" fontId="0" fillId="0" borderId="8" xfId="0" applyBorder="1" applyAlignment="1">
      <alignment vertical="top"/>
    </xf>
    <xf numFmtId="0" fontId="0" fillId="0" borderId="8" xfId="0" applyFill="1" applyBorder="1" applyAlignment="1">
      <alignment vertical="top"/>
    </xf>
    <xf numFmtId="49" fontId="8" fillId="0" borderId="8" xfId="0" applyNumberFormat="1" applyFont="1" applyFill="1" applyBorder="1" applyAlignment="1" applyProtection="1">
      <alignment horizontal="left" vertical="top" wrapText="1"/>
      <protection locked="0"/>
    </xf>
    <xf numFmtId="0" fontId="0" fillId="5" borderId="0" xfId="0" applyFill="1" applyBorder="1" applyAlignment="1">
      <alignment horizontal="center" vertical="center" wrapText="1"/>
    </xf>
    <xf numFmtId="0" fontId="5" fillId="0" borderId="15" xfId="0" applyFont="1" applyFill="1" applyBorder="1" applyAlignment="1">
      <alignment horizontal="left" vertical="center" wrapText="1"/>
    </xf>
    <xf numFmtId="0" fontId="5" fillId="5" borderId="0" xfId="0" applyFont="1" applyFill="1" applyBorder="1" applyAlignment="1">
      <alignment horizontal="center" vertical="center" wrapText="1"/>
    </xf>
    <xf numFmtId="0" fontId="26" fillId="0" borderId="8" xfId="0" applyFont="1" applyBorder="1" applyAlignment="1">
      <alignment horizontal="left" vertical="top" wrapText="1"/>
    </xf>
    <xf numFmtId="0" fontId="13" fillId="0" borderId="0"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5" xfId="0" applyFont="1" applyBorder="1" applyAlignment="1">
      <alignment horizontal="center" vertical="center"/>
    </xf>
    <xf numFmtId="0" fontId="5" fillId="0" borderId="15"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8" xfId="0" applyFont="1" applyBorder="1" applyAlignment="1">
      <alignment horizontal="center" vertical="center"/>
    </xf>
    <xf numFmtId="14" fontId="5" fillId="0" borderId="15" xfId="0" applyNumberFormat="1" applyFont="1" applyBorder="1" applyAlignment="1">
      <alignment horizontal="center" vertical="center" wrapText="1"/>
    </xf>
    <xf numFmtId="14" fontId="5" fillId="0" borderId="20" xfId="0" applyNumberFormat="1" applyFont="1" applyBorder="1" applyAlignment="1">
      <alignment horizontal="center" vertical="center" wrapText="1"/>
    </xf>
    <xf numFmtId="0" fontId="5" fillId="0" borderId="8" xfId="0" applyFont="1" applyFill="1" applyBorder="1" applyAlignment="1">
      <alignment horizontal="center" vertical="center" wrapText="1"/>
    </xf>
    <xf numFmtId="14" fontId="5" fillId="0" borderId="15" xfId="0" applyNumberFormat="1" applyFont="1" applyFill="1" applyBorder="1" applyAlignment="1">
      <alignment horizontal="center" vertical="center" wrapText="1"/>
    </xf>
    <xf numFmtId="0" fontId="5" fillId="0" borderId="8" xfId="0" applyFont="1" applyFill="1" applyBorder="1" applyAlignment="1">
      <alignment horizontal="center" vertical="center"/>
    </xf>
    <xf numFmtId="172" fontId="3" fillId="4" borderId="8" xfId="0" applyNumberFormat="1" applyFont="1" applyFill="1" applyBorder="1" applyAlignment="1" applyProtection="1">
      <alignment horizontal="center" vertical="center" wrapText="1"/>
      <protection locked="0"/>
    </xf>
    <xf numFmtId="0" fontId="12" fillId="0" borderId="8" xfId="0" applyFont="1" applyFill="1" applyBorder="1" applyAlignment="1">
      <alignment horizontal="left" vertical="top" wrapText="1"/>
    </xf>
    <xf numFmtId="1" fontId="4" fillId="0" borderId="8" xfId="0" applyNumberFormat="1" applyFont="1" applyFill="1" applyBorder="1" applyAlignment="1" applyProtection="1">
      <alignment horizontal="center" vertical="center" wrapText="1"/>
      <protection locked="0"/>
    </xf>
    <xf numFmtId="14" fontId="32" fillId="5" borderId="8" xfId="0" applyNumberFormat="1" applyFont="1" applyFill="1" applyBorder="1" applyAlignment="1" applyProtection="1">
      <alignment horizontal="center" vertical="center" wrapText="1"/>
      <protection locked="0"/>
    </xf>
    <xf numFmtId="0" fontId="3" fillId="0" borderId="8" xfId="0" applyFont="1" applyBorder="1" applyAlignment="1">
      <alignment horizontal="left" wrapText="1"/>
    </xf>
    <xf numFmtId="0" fontId="3" fillId="0" borderId="8" xfId="0" applyFont="1" applyBorder="1" applyAlignment="1">
      <alignment horizontal="left" vertical="top" wrapText="1"/>
    </xf>
    <xf numFmtId="0" fontId="3" fillId="0" borderId="15" xfId="1" applyNumberFormat="1"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15" xfId="0" applyFont="1" applyBorder="1" applyAlignment="1">
      <alignment horizontal="center" vertical="center"/>
    </xf>
    <xf numFmtId="14" fontId="5" fillId="0" borderId="15" xfId="0" applyNumberFormat="1" applyFont="1" applyBorder="1" applyAlignment="1">
      <alignment horizontal="center" vertical="center"/>
    </xf>
    <xf numFmtId="0" fontId="5" fillId="0" borderId="15" xfId="0"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15" xfId="0" applyFont="1" applyBorder="1" applyAlignment="1">
      <alignment horizontal="left" wrapText="1"/>
    </xf>
    <xf numFmtId="0" fontId="5" fillId="0" borderId="8" xfId="0" applyFont="1" applyFill="1" applyBorder="1" applyAlignment="1">
      <alignment horizontal="center" vertical="center"/>
    </xf>
    <xf numFmtId="0" fontId="5" fillId="0" borderId="8" xfId="0" applyFont="1" applyBorder="1" applyAlignment="1">
      <alignment horizontal="center" vertical="center"/>
    </xf>
    <xf numFmtId="0" fontId="6" fillId="0" borderId="8" xfId="0" applyFont="1" applyFill="1" applyBorder="1" applyAlignment="1">
      <alignment horizontal="center" vertical="center"/>
    </xf>
    <xf numFmtId="0" fontId="4" fillId="2" borderId="8" xfId="0" applyFont="1" applyFill="1" applyBorder="1" applyAlignment="1">
      <alignment horizontal="center" vertical="center" wrapText="1"/>
    </xf>
    <xf numFmtId="0" fontId="0" fillId="0" borderId="0" xfId="0" applyFont="1" applyAlignment="1">
      <alignment vertical="center"/>
    </xf>
    <xf numFmtId="0" fontId="0" fillId="0" borderId="3" xfId="0" applyFont="1" applyBorder="1" applyAlignment="1">
      <alignment vertical="center"/>
    </xf>
    <xf numFmtId="0" fontId="0" fillId="0" borderId="3" xfId="0" applyFont="1" applyBorder="1" applyAlignment="1">
      <alignment horizontal="center" vertical="center" wrapText="1"/>
    </xf>
    <xf numFmtId="0" fontId="0" fillId="0" borderId="0" xfId="0" applyFont="1" applyBorder="1" applyAlignment="1">
      <alignment horizontal="center" vertical="center" wrapText="1"/>
    </xf>
    <xf numFmtId="0" fontId="6" fillId="0" borderId="8" xfId="0" applyFont="1" applyFill="1" applyBorder="1" applyAlignment="1">
      <alignment horizontal="center" vertical="center" wrapText="1"/>
    </xf>
    <xf numFmtId="0" fontId="5" fillId="0" borderId="8" xfId="0" applyFont="1" applyFill="1" applyBorder="1" applyAlignment="1">
      <alignment horizontal="justify" vertical="center" wrapText="1"/>
    </xf>
    <xf numFmtId="0" fontId="0" fillId="0" borderId="0" xfId="0" applyFont="1" applyAlignment="1">
      <alignment horizontal="center" vertical="center"/>
    </xf>
    <xf numFmtId="0" fontId="4" fillId="0" borderId="8" xfId="0" applyFont="1" applyFill="1" applyBorder="1" applyAlignment="1" applyProtection="1">
      <alignment vertical="center" wrapText="1"/>
      <protection locked="0"/>
    </xf>
    <xf numFmtId="0" fontId="4" fillId="0" borderId="8" xfId="0" applyFont="1" applyFill="1" applyBorder="1" applyAlignment="1" applyProtection="1">
      <alignment horizontal="center" vertical="center"/>
      <protection locked="0"/>
    </xf>
    <xf numFmtId="9" fontId="4" fillId="0" borderId="8" xfId="2" applyFont="1" applyFill="1" applyBorder="1" applyAlignment="1" applyProtection="1">
      <alignment horizontal="center" vertical="center"/>
      <protection locked="0"/>
    </xf>
    <xf numFmtId="14" fontId="4" fillId="0" borderId="16" xfId="0" applyNumberFormat="1" applyFont="1" applyFill="1" applyBorder="1" applyAlignment="1" applyProtection="1">
      <alignment horizontal="left" vertical="center" wrapText="1"/>
      <protection locked="0"/>
    </xf>
    <xf numFmtId="15" fontId="4" fillId="0" borderId="16" xfId="0" applyNumberFormat="1" applyFont="1" applyFill="1" applyBorder="1" applyAlignment="1" applyProtection="1">
      <alignment horizontal="left" vertical="center" wrapText="1"/>
      <protection locked="0"/>
    </xf>
    <xf numFmtId="0" fontId="4" fillId="0" borderId="8" xfId="0" applyFont="1" applyFill="1" applyBorder="1" applyAlignment="1" applyProtection="1">
      <alignment horizontal="left" vertical="center" wrapText="1"/>
      <protection locked="0"/>
    </xf>
    <xf numFmtId="9" fontId="4" fillId="0" borderId="8" xfId="0" applyNumberFormat="1" applyFont="1" applyFill="1" applyBorder="1" applyAlignment="1" applyProtection="1">
      <alignment horizontal="left" vertical="center"/>
      <protection locked="0"/>
    </xf>
    <xf numFmtId="2" fontId="4" fillId="0" borderId="8"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center" vertical="center" wrapText="1"/>
      <protection locked="0"/>
    </xf>
    <xf numFmtId="1" fontId="4" fillId="0" borderId="8"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center"/>
      <protection locked="0"/>
    </xf>
    <xf numFmtId="4" fontId="4" fillId="0" borderId="8" xfId="0" applyNumberFormat="1" applyFont="1" applyFill="1" applyBorder="1" applyAlignment="1" applyProtection="1">
      <alignment horizontal="left" vertical="center"/>
      <protection locked="0"/>
    </xf>
    <xf numFmtId="0" fontId="0" fillId="0" borderId="0" xfId="0" applyFont="1" applyFill="1" applyAlignment="1">
      <alignment vertical="center"/>
    </xf>
    <xf numFmtId="0" fontId="0" fillId="5" borderId="0" xfId="0" applyFont="1" applyFill="1" applyAlignment="1">
      <alignment vertical="center"/>
    </xf>
    <xf numFmtId="0" fontId="5" fillId="5" borderId="8" xfId="0" applyFont="1" applyFill="1" applyBorder="1" applyAlignment="1"/>
    <xf numFmtId="0" fontId="0" fillId="5" borderId="0" xfId="0" applyFont="1" applyFill="1" applyBorder="1" applyAlignment="1">
      <alignment vertical="center"/>
    </xf>
    <xf numFmtId="0" fontId="0" fillId="5" borderId="0" xfId="0" applyFill="1" applyBorder="1" applyAlignment="1">
      <alignment vertical="center"/>
    </xf>
    <xf numFmtId="0" fontId="0" fillId="5" borderId="0" xfId="0" applyFont="1" applyFill="1" applyAlignment="1">
      <alignment horizontal="center" vertical="center"/>
    </xf>
    <xf numFmtId="0" fontId="0" fillId="5" borderId="0" xfId="0" applyFill="1" applyAlignment="1">
      <alignment horizontal="center" vertical="center"/>
    </xf>
    <xf numFmtId="0" fontId="39" fillId="5" borderId="8" xfId="0" applyFont="1" applyFill="1" applyBorder="1" applyAlignment="1">
      <alignment horizontal="center" vertical="center" wrapText="1"/>
    </xf>
    <xf numFmtId="0" fontId="41" fillId="5" borderId="0" xfId="0" applyFont="1" applyFill="1" applyBorder="1" applyAlignment="1">
      <alignment horizontal="left" vertical="center" wrapText="1"/>
    </xf>
    <xf numFmtId="0" fontId="39" fillId="5" borderId="0" xfId="0" applyFont="1" applyFill="1" applyAlignment="1">
      <alignment horizontal="left" vertical="center" wrapText="1"/>
    </xf>
    <xf numFmtId="0" fontId="8" fillId="5" borderId="8" xfId="0" applyFont="1" applyFill="1" applyBorder="1" applyAlignment="1">
      <alignment horizontal="center" vertical="center" wrapText="1"/>
    </xf>
    <xf numFmtId="0" fontId="9" fillId="5" borderId="0" xfId="0" applyFont="1" applyFill="1" applyBorder="1" applyAlignment="1">
      <alignment horizontal="left" vertical="center" wrapText="1"/>
    </xf>
    <xf numFmtId="0" fontId="8" fillId="5" borderId="0" xfId="0" applyFont="1" applyFill="1" applyAlignment="1">
      <alignment horizontal="left" vertical="center" wrapText="1"/>
    </xf>
    <xf numFmtId="49" fontId="5" fillId="5" borderId="8" xfId="0" applyNumberFormat="1" applyFont="1" applyFill="1" applyBorder="1" applyAlignment="1">
      <alignment horizontal="center" wrapText="1"/>
    </xf>
    <xf numFmtId="14" fontId="5" fillId="5" borderId="8" xfId="0" applyNumberFormat="1" applyFont="1" applyFill="1" applyBorder="1" applyAlignment="1">
      <alignment horizontal="center" wrapText="1"/>
    </xf>
    <xf numFmtId="0" fontId="5" fillId="5" borderId="8" xfId="0" applyFont="1" applyFill="1" applyBorder="1"/>
    <xf numFmtId="0" fontId="6" fillId="5" borderId="8" xfId="0" applyFont="1" applyFill="1" applyBorder="1" applyAlignment="1">
      <alignment horizontal="center" vertical="center" wrapText="1"/>
    </xf>
    <xf numFmtId="0" fontId="5" fillId="5" borderId="8" xfId="0" applyFont="1" applyFill="1" applyBorder="1" applyAlignment="1">
      <alignment horizontal="justify" vertical="center" wrapText="1"/>
    </xf>
    <xf numFmtId="0" fontId="3" fillId="0" borderId="8" xfId="0" applyFont="1" applyFill="1" applyBorder="1" applyAlignment="1" applyProtection="1">
      <alignment vertical="center"/>
      <protection locked="0"/>
    </xf>
    <xf numFmtId="0" fontId="40" fillId="0" borderId="8" xfId="0" applyFont="1" applyFill="1" applyBorder="1" applyAlignment="1" applyProtection="1">
      <alignment vertical="center" wrapText="1"/>
      <protection locked="0"/>
    </xf>
    <xf numFmtId="0" fontId="40" fillId="0" borderId="8" xfId="0" applyFont="1" applyFill="1" applyBorder="1" applyAlignment="1" applyProtection="1">
      <alignment vertical="center"/>
      <protection locked="0"/>
    </xf>
    <xf numFmtId="0" fontId="40" fillId="0" borderId="8" xfId="0" applyFont="1" applyFill="1" applyBorder="1" applyAlignment="1" applyProtection="1">
      <alignment horizontal="center" vertical="center"/>
      <protection locked="0"/>
    </xf>
    <xf numFmtId="9" fontId="40" fillId="0" borderId="8" xfId="0" applyNumberFormat="1" applyFont="1" applyFill="1" applyBorder="1" applyAlignment="1" applyProtection="1">
      <alignment horizontal="center" vertical="center"/>
      <protection locked="0"/>
    </xf>
    <xf numFmtId="2" fontId="40" fillId="0" borderId="8" xfId="0" applyNumberFormat="1" applyFont="1" applyFill="1" applyBorder="1" applyAlignment="1" applyProtection="1">
      <alignment horizontal="center" vertical="center" wrapText="1"/>
      <protection locked="0"/>
    </xf>
    <xf numFmtId="1" fontId="40" fillId="0" borderId="8" xfId="0" applyNumberFormat="1" applyFont="1" applyFill="1" applyBorder="1" applyAlignment="1" applyProtection="1">
      <alignment horizontal="center" vertical="center" wrapText="1"/>
      <protection locked="0"/>
    </xf>
    <xf numFmtId="168" fontId="40" fillId="0" borderId="8" xfId="1" applyNumberFormat="1" applyFont="1" applyFill="1" applyBorder="1" applyAlignment="1">
      <alignment horizontal="right" vertical="center" wrapText="1"/>
    </xf>
    <xf numFmtId="49" fontId="40" fillId="0" borderId="8" xfId="0" applyNumberFormat="1" applyFont="1" applyFill="1" applyBorder="1" applyAlignment="1" applyProtection="1">
      <alignment horizontal="left" vertical="center" wrapText="1"/>
      <protection locked="0"/>
    </xf>
    <xf numFmtId="0" fontId="40" fillId="0" borderId="8" xfId="0" applyFont="1" applyFill="1" applyBorder="1" applyAlignment="1" applyProtection="1">
      <alignment horizontal="left" vertical="center" wrapText="1"/>
      <protection locked="0"/>
    </xf>
    <xf numFmtId="1" fontId="40" fillId="0" borderId="8" xfId="0" applyNumberFormat="1" applyFont="1" applyFill="1" applyBorder="1" applyAlignment="1" applyProtection="1">
      <alignment horizontal="left" vertical="center"/>
      <protection locked="0"/>
    </xf>
    <xf numFmtId="0" fontId="40" fillId="0" borderId="8" xfId="0" applyFont="1" applyFill="1" applyBorder="1" applyAlignment="1" applyProtection="1">
      <alignment horizontal="center" vertical="center" wrapText="1"/>
      <protection locked="0"/>
    </xf>
    <xf numFmtId="0" fontId="0" fillId="0" borderId="15" xfId="0" applyBorder="1" applyAlignment="1">
      <alignment vertical="center"/>
    </xf>
    <xf numFmtId="0" fontId="39" fillId="0" borderId="8" xfId="0" applyFont="1" applyFill="1" applyBorder="1" applyAlignment="1">
      <alignment horizontal="center" vertical="center" wrapText="1"/>
    </xf>
    <xf numFmtId="0" fontId="40" fillId="0" borderId="27" xfId="0" applyFont="1" applyFill="1" applyBorder="1" applyAlignment="1" applyProtection="1">
      <alignment horizontal="center" vertical="center"/>
      <protection locked="0"/>
    </xf>
    <xf numFmtId="14" fontId="40" fillId="0" borderId="27" xfId="0" applyNumberFormat="1" applyFont="1" applyFill="1" applyBorder="1" applyAlignment="1" applyProtection="1">
      <alignment horizontal="center" vertical="center"/>
      <protection locked="0"/>
    </xf>
    <xf numFmtId="177" fontId="40" fillId="0" borderId="8" xfId="1" applyNumberFormat="1" applyFont="1" applyFill="1" applyBorder="1" applyAlignment="1">
      <alignment horizontal="center" vertical="center"/>
    </xf>
    <xf numFmtId="168" fontId="40" fillId="0" borderId="8" xfId="1" applyNumberFormat="1"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0" xfId="0" applyFont="1" applyFill="1" applyBorder="1" applyAlignment="1">
      <alignment horizontal="left" vertical="center" wrapText="1"/>
    </xf>
    <xf numFmtId="0" fontId="39" fillId="0" borderId="0" xfId="0" applyFont="1" applyFill="1" applyAlignment="1">
      <alignment horizontal="left" vertical="center" wrapText="1"/>
    </xf>
    <xf numFmtId="9" fontId="40" fillId="0" borderId="8" xfId="2" applyFont="1" applyFill="1" applyBorder="1" applyAlignment="1" applyProtection="1">
      <alignment horizontal="center" vertical="center" wrapText="1"/>
      <protection locked="0"/>
    </xf>
    <xf numFmtId="14" fontId="40" fillId="0" borderId="8" xfId="0" applyNumberFormat="1" applyFont="1" applyFill="1" applyBorder="1" applyAlignment="1" applyProtection="1">
      <alignment horizontal="center" vertical="center" wrapText="1"/>
      <protection locked="0"/>
    </xf>
    <xf numFmtId="15" fontId="40" fillId="0" borderId="8" xfId="0" applyNumberFormat="1" applyFont="1" applyFill="1" applyBorder="1" applyAlignment="1" applyProtection="1">
      <alignment horizontal="center" vertical="center" wrapText="1"/>
      <protection locked="0"/>
    </xf>
    <xf numFmtId="2" fontId="40" fillId="0" borderId="16" xfId="0" applyNumberFormat="1" applyFont="1" applyFill="1" applyBorder="1" applyAlignment="1" applyProtection="1">
      <alignment horizontal="center" vertical="center" wrapText="1"/>
      <protection locked="0"/>
    </xf>
    <xf numFmtId="177" fontId="40" fillId="0" borderId="8" xfId="1" applyNumberFormat="1" applyFont="1" applyFill="1" applyBorder="1" applyAlignment="1">
      <alignment horizontal="center" vertical="center" wrapText="1"/>
    </xf>
    <xf numFmtId="0" fontId="40" fillId="0" borderId="16" xfId="0" applyFont="1" applyFill="1" applyBorder="1" applyAlignment="1" applyProtection="1">
      <alignment horizontal="center" vertical="center" wrapText="1"/>
      <protection locked="0"/>
    </xf>
    <xf numFmtId="0" fontId="9" fillId="0" borderId="0" xfId="0" applyFont="1" applyFill="1" applyBorder="1" applyAlignment="1">
      <alignment horizontal="center" vertical="center" wrapText="1"/>
    </xf>
    <xf numFmtId="0" fontId="8" fillId="0" borderId="0" xfId="0" applyFont="1" applyFill="1" applyAlignment="1">
      <alignment horizontal="center" vertical="center" wrapText="1"/>
    </xf>
    <xf numFmtId="0" fontId="3" fillId="0" borderId="8" xfId="0" applyFont="1" applyFill="1" applyBorder="1" applyAlignment="1">
      <alignment horizontal="center" vertical="center" wrapText="1"/>
    </xf>
    <xf numFmtId="165" fontId="5" fillId="3" borderId="8" xfId="0" applyNumberFormat="1" applyFont="1" applyFill="1" applyBorder="1" applyAlignment="1">
      <alignment horizontal="center" vertical="center"/>
    </xf>
    <xf numFmtId="173" fontId="5" fillId="0" borderId="0" xfId="0" applyNumberFormat="1" applyFont="1" applyAlignment="1">
      <alignment vertical="center"/>
    </xf>
    <xf numFmtId="173" fontId="5" fillId="0" borderId="8" xfId="0" applyNumberFormat="1" applyFont="1" applyFill="1" applyBorder="1" applyAlignment="1">
      <alignment horizontal="center" vertical="center"/>
    </xf>
    <xf numFmtId="172" fontId="5" fillId="0" borderId="8" xfId="0" applyNumberFormat="1" applyFont="1" applyFill="1" applyBorder="1" applyAlignment="1">
      <alignment horizontal="center" vertical="center"/>
    </xf>
    <xf numFmtId="0" fontId="5" fillId="0" borderId="15" xfId="0" applyFont="1" applyBorder="1" applyAlignment="1">
      <alignment horizontal="left"/>
    </xf>
    <xf numFmtId="14" fontId="5" fillId="0" borderId="15" xfId="0" applyNumberFormat="1" applyFont="1" applyBorder="1" applyAlignment="1">
      <alignment horizontal="right"/>
    </xf>
    <xf numFmtId="0" fontId="5" fillId="0" borderId="15" xfId="0" applyFont="1" applyFill="1" applyBorder="1" applyAlignment="1">
      <alignment horizontal="center"/>
    </xf>
    <xf numFmtId="0" fontId="5" fillId="5" borderId="8" xfId="0" applyFont="1" applyFill="1" applyBorder="1" applyAlignment="1">
      <alignment vertical="top" wrapText="1"/>
    </xf>
    <xf numFmtId="0" fontId="5" fillId="0" borderId="8" xfId="0" applyFont="1" applyBorder="1" applyAlignment="1">
      <alignment horizontal="left" wrapText="1"/>
    </xf>
    <xf numFmtId="173" fontId="5" fillId="2" borderId="8" xfId="0" applyNumberFormat="1" applyFont="1" applyFill="1" applyBorder="1" applyAlignment="1">
      <alignment horizontal="center" vertical="center"/>
    </xf>
    <xf numFmtId="173" fontId="4" fillId="0" borderId="8" xfId="0" applyNumberFormat="1" applyFont="1" applyFill="1" applyBorder="1" applyAlignment="1" applyProtection="1">
      <alignment horizontal="center" vertical="center" wrapText="1"/>
      <protection locked="0"/>
    </xf>
    <xf numFmtId="172" fontId="4" fillId="0" borderId="8" xfId="0" applyNumberFormat="1" applyFont="1" applyFill="1" applyBorder="1" applyAlignment="1" applyProtection="1">
      <alignment horizontal="center" vertical="center" wrapText="1"/>
      <protection locked="0"/>
    </xf>
    <xf numFmtId="0" fontId="5" fillId="0" borderId="15" xfId="0"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8" xfId="0" applyFont="1" applyFill="1" applyBorder="1" applyAlignment="1">
      <alignment horizontal="center" vertical="center"/>
    </xf>
    <xf numFmtId="0" fontId="5" fillId="0" borderId="15" xfId="0" applyFont="1" applyFill="1" applyBorder="1" applyAlignment="1">
      <alignment vertical="center"/>
    </xf>
    <xf numFmtId="0" fontId="6" fillId="0" borderId="8" xfId="0" applyFont="1" applyFill="1" applyBorder="1" applyAlignment="1">
      <alignment horizontal="center" vertical="center"/>
    </xf>
    <xf numFmtId="0" fontId="5" fillId="0" borderId="8" xfId="0" applyFont="1" applyFill="1" applyBorder="1" applyAlignment="1">
      <alignment horizontal="center" vertical="center" wrapText="1"/>
    </xf>
    <xf numFmtId="0" fontId="4" fillId="0" borderId="4" xfId="0" applyFont="1" applyFill="1" applyBorder="1" applyAlignment="1" applyProtection="1">
      <alignment horizontal="left" vertical="center"/>
      <protection locked="0"/>
    </xf>
    <xf numFmtId="0" fontId="4" fillId="0" borderId="5" xfId="0" applyFont="1" applyFill="1" applyBorder="1" applyAlignment="1" applyProtection="1">
      <alignment horizontal="left" vertical="center"/>
      <protection locked="0"/>
    </xf>
    <xf numFmtId="0" fontId="5" fillId="0" borderId="8" xfId="0" applyFont="1" applyBorder="1" applyAlignment="1">
      <alignment horizontal="center" vertical="center" wrapText="1"/>
    </xf>
    <xf numFmtId="0" fontId="4" fillId="0" borderId="4" xfId="0" applyFont="1" applyFill="1" applyBorder="1" applyAlignment="1" applyProtection="1">
      <alignment vertical="center"/>
      <protection locked="0"/>
    </xf>
    <xf numFmtId="0" fontId="4" fillId="0" borderId="5" xfId="0" applyFont="1" applyFill="1" applyBorder="1" applyAlignment="1" applyProtection="1">
      <alignment vertical="center"/>
      <protection locked="0"/>
    </xf>
    <xf numFmtId="0" fontId="6" fillId="0" borderId="0" xfId="0" applyFont="1" applyFill="1" applyAlignment="1">
      <alignment horizontal="center" vertical="center"/>
    </xf>
    <xf numFmtId="0" fontId="4" fillId="0" borderId="8"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4" borderId="8" xfId="0" applyFont="1" applyFill="1" applyBorder="1" applyAlignment="1">
      <alignment horizontal="center" vertical="center" wrapText="1"/>
    </xf>
    <xf numFmtId="165" fontId="5" fillId="0" borderId="8" xfId="0" applyNumberFormat="1" applyFont="1" applyFill="1" applyBorder="1" applyAlignment="1">
      <alignment horizontal="right" vertical="center"/>
    </xf>
    <xf numFmtId="3" fontId="5" fillId="0" borderId="8" xfId="0" applyNumberFormat="1" applyFont="1" applyFill="1" applyBorder="1" applyAlignment="1">
      <alignment horizontal="center" vertical="center"/>
    </xf>
    <xf numFmtId="165" fontId="5" fillId="0" borderId="0" xfId="0" applyNumberFormat="1" applyFont="1" applyFill="1" applyBorder="1" applyAlignment="1">
      <alignment horizontal="right" vertical="center"/>
    </xf>
    <xf numFmtId="3" fontId="5" fillId="0" borderId="8" xfId="0" applyNumberFormat="1" applyFont="1" applyFill="1" applyBorder="1" applyAlignment="1">
      <alignment horizontal="right" vertical="center"/>
    </xf>
    <xf numFmtId="164" fontId="5" fillId="0" borderId="0" xfId="0" applyNumberFormat="1" applyFont="1" applyFill="1" applyAlignment="1">
      <alignment horizontal="center" vertical="center"/>
    </xf>
    <xf numFmtId="165" fontId="5" fillId="0" borderId="8" xfId="0" applyNumberFormat="1" applyFont="1" applyFill="1" applyBorder="1" applyAlignment="1">
      <alignment vertical="center"/>
    </xf>
    <xf numFmtId="0" fontId="5" fillId="0" borderId="14" xfId="0" applyFont="1" applyFill="1" applyBorder="1" applyAlignment="1">
      <alignment vertical="center"/>
    </xf>
    <xf numFmtId="167" fontId="5" fillId="0" borderId="0" xfId="0" applyNumberFormat="1" applyFont="1" applyFill="1" applyBorder="1" applyAlignment="1">
      <alignment vertical="center"/>
    </xf>
    <xf numFmtId="0" fontId="5" fillId="0" borderId="0" xfId="0" applyFont="1" applyFill="1"/>
    <xf numFmtId="0" fontId="3" fillId="0" borderId="8" xfId="0" applyFont="1" applyFill="1" applyBorder="1" applyAlignment="1">
      <alignment vertical="center"/>
    </xf>
    <xf numFmtId="0" fontId="5" fillId="4" borderId="8" xfId="0" applyFont="1" applyFill="1" applyBorder="1" applyAlignment="1">
      <alignment horizontal="center" vertical="center"/>
    </xf>
    <xf numFmtId="0" fontId="7" fillId="0" borderId="0" xfId="0" applyFont="1" applyFill="1" applyBorder="1" applyAlignment="1">
      <alignment horizontal="center" vertical="center"/>
    </xf>
    <xf numFmtId="0" fontId="6" fillId="0" borderId="18" xfId="0" applyFont="1" applyFill="1" applyBorder="1" applyAlignment="1">
      <alignment horizontal="center" vertical="center" wrapText="1"/>
    </xf>
    <xf numFmtId="2" fontId="6" fillId="0" borderId="18" xfId="0" applyNumberFormat="1" applyFont="1" applyFill="1" applyBorder="1" applyAlignment="1">
      <alignment horizontal="center" vertical="center" wrapText="1"/>
    </xf>
    <xf numFmtId="0" fontId="6" fillId="0" borderId="15" xfId="0" applyFont="1" applyFill="1" applyBorder="1" applyAlignment="1">
      <alignment horizontal="center" vertical="center" wrapText="1"/>
    </xf>
    <xf numFmtId="0" fontId="3" fillId="0" borderId="8" xfId="0" applyFont="1" applyFill="1" applyBorder="1" applyAlignment="1">
      <alignment vertical="center" wrapText="1"/>
    </xf>
    <xf numFmtId="49" fontId="37" fillId="0" borderId="8" xfId="0" applyNumberFormat="1" applyFont="1" applyFill="1" applyBorder="1" applyAlignment="1" applyProtection="1">
      <alignment horizontal="center" vertical="center" wrapText="1"/>
      <protection locked="0"/>
    </xf>
    <xf numFmtId="0" fontId="42" fillId="0" borderId="0" xfId="0" applyFont="1" applyFill="1" applyBorder="1" applyAlignment="1">
      <alignment horizontal="left" vertical="center"/>
    </xf>
    <xf numFmtId="0" fontId="6" fillId="0" borderId="8" xfId="0" applyFont="1" applyFill="1" applyBorder="1" applyAlignment="1">
      <alignment horizontal="center" wrapText="1"/>
    </xf>
    <xf numFmtId="0" fontId="5" fillId="5" borderId="8" xfId="0" applyFont="1" applyFill="1" applyBorder="1" applyAlignment="1">
      <alignment horizontal="center" wrapText="1"/>
    </xf>
    <xf numFmtId="14" fontId="5" fillId="5" borderId="8" xfId="0" applyNumberFormat="1" applyFont="1" applyFill="1" applyBorder="1" applyAlignment="1">
      <alignment wrapText="1"/>
    </xf>
    <xf numFmtId="0" fontId="5" fillId="5" borderId="8" xfId="0" applyFont="1" applyFill="1" applyBorder="1" applyAlignment="1">
      <alignment wrapText="1"/>
    </xf>
    <xf numFmtId="0" fontId="5" fillId="5" borderId="8" xfId="0" applyFont="1" applyFill="1" applyBorder="1" applyAlignment="1">
      <alignment vertical="center"/>
    </xf>
    <xf numFmtId="14" fontId="5" fillId="5" borderId="8" xfId="0" applyNumberFormat="1" applyFont="1" applyFill="1" applyBorder="1" applyAlignment="1"/>
    <xf numFmtId="14" fontId="5" fillId="5" borderId="8" xfId="0" applyNumberFormat="1" applyFont="1" applyFill="1" applyBorder="1" applyAlignment="1">
      <alignment vertical="center"/>
    </xf>
    <xf numFmtId="0" fontId="5" fillId="5" borderId="8" xfId="0" applyFont="1" applyFill="1" applyBorder="1" applyAlignment="1">
      <alignment vertical="center" wrapText="1"/>
    </xf>
    <xf numFmtId="0" fontId="5" fillId="5" borderId="0" xfId="0" applyFont="1" applyFill="1" applyBorder="1" applyAlignment="1">
      <alignment vertical="center"/>
    </xf>
    <xf numFmtId="0" fontId="5" fillId="5" borderId="0" xfId="0" applyFont="1" applyFill="1" applyBorder="1" applyAlignment="1">
      <alignment vertical="center" wrapText="1"/>
    </xf>
    <xf numFmtId="0" fontId="5" fillId="5" borderId="0" xfId="0" applyFont="1" applyFill="1" applyBorder="1" applyAlignment="1">
      <alignment wrapText="1"/>
    </xf>
    <xf numFmtId="14" fontId="5" fillId="5" borderId="0" xfId="0" applyNumberFormat="1" applyFont="1" applyFill="1" applyBorder="1" applyAlignment="1">
      <alignment vertical="center"/>
    </xf>
    <xf numFmtId="0" fontId="5" fillId="5" borderId="0" xfId="0" applyFont="1" applyFill="1" applyBorder="1" applyAlignment="1">
      <alignment horizontal="center" vertical="center"/>
    </xf>
    <xf numFmtId="0" fontId="5" fillId="5" borderId="16" xfId="0" applyFont="1" applyFill="1" applyBorder="1" applyAlignment="1">
      <alignment vertical="center"/>
    </xf>
    <xf numFmtId="0" fontId="5" fillId="5" borderId="0" xfId="0" applyFont="1" applyFill="1" applyAlignment="1">
      <alignment vertical="center"/>
    </xf>
    <xf numFmtId="0" fontId="6" fillId="5" borderId="8" xfId="0" applyFont="1" applyFill="1" applyBorder="1" applyAlignment="1">
      <alignment horizontal="center" wrapText="1"/>
    </xf>
    <xf numFmtId="0" fontId="7" fillId="5" borderId="0" xfId="0" applyFont="1" applyFill="1" applyBorder="1" applyAlignment="1">
      <alignment horizontal="center" vertical="center"/>
    </xf>
    <xf numFmtId="0" fontId="6" fillId="5" borderId="18" xfId="0" applyFont="1" applyFill="1" applyBorder="1" applyAlignment="1">
      <alignment horizontal="center" vertical="center" wrapText="1"/>
    </xf>
    <xf numFmtId="2" fontId="6" fillId="5" borderId="18" xfId="0" applyNumberFormat="1" applyFont="1" applyFill="1" applyBorder="1" applyAlignment="1">
      <alignment horizontal="center" vertical="center" wrapText="1"/>
    </xf>
    <xf numFmtId="0" fontId="6" fillId="5" borderId="15" xfId="0" applyFont="1" applyFill="1" applyBorder="1" applyAlignment="1">
      <alignment horizontal="center" vertical="center" wrapText="1"/>
    </xf>
    <xf numFmtId="49" fontId="3" fillId="5" borderId="8" xfId="0" applyNumberFormat="1" applyFont="1" applyFill="1" applyBorder="1" applyAlignment="1" applyProtection="1">
      <alignment horizontal="left" vertical="center" wrapText="1"/>
      <protection locked="0"/>
    </xf>
    <xf numFmtId="166" fontId="5" fillId="5" borderId="0" xfId="0" applyNumberFormat="1" applyFont="1" applyFill="1" applyAlignment="1">
      <alignment vertical="center"/>
    </xf>
    <xf numFmtId="0" fontId="6" fillId="5" borderId="8" xfId="0" applyFont="1" applyFill="1" applyBorder="1" applyAlignment="1">
      <alignment vertical="center"/>
    </xf>
    <xf numFmtId="49" fontId="5" fillId="5" borderId="8" xfId="0" applyNumberFormat="1" applyFont="1" applyFill="1" applyBorder="1" applyAlignment="1">
      <alignment horizontal="center" vertical="center"/>
    </xf>
    <xf numFmtId="0" fontId="6" fillId="5" borderId="21" xfId="0" applyFont="1" applyFill="1" applyBorder="1" applyAlignment="1">
      <alignment horizontal="center" vertical="center"/>
    </xf>
    <xf numFmtId="0" fontId="6" fillId="5" borderId="21" xfId="0" applyFont="1" applyFill="1" applyBorder="1" applyAlignment="1">
      <alignment horizontal="center" vertical="center" wrapText="1"/>
    </xf>
    <xf numFmtId="14" fontId="5" fillId="5" borderId="8" xfId="0" applyNumberFormat="1" applyFont="1" applyFill="1" applyBorder="1" applyAlignment="1">
      <alignment horizontal="center"/>
    </xf>
    <xf numFmtId="0" fontId="6" fillId="5" borderId="8" xfId="0" applyFont="1" applyFill="1" applyBorder="1" applyAlignment="1">
      <alignment horizontal="center" vertical="center"/>
    </xf>
    <xf numFmtId="0" fontId="6" fillId="5" borderId="0" xfId="0" applyFont="1" applyFill="1" applyBorder="1" applyAlignment="1">
      <alignment horizontal="center" vertical="center" wrapText="1"/>
    </xf>
    <xf numFmtId="0" fontId="6" fillId="5" borderId="0" xfId="0" applyFont="1" applyFill="1" applyBorder="1" applyAlignment="1">
      <alignment horizontal="center" vertical="center"/>
    </xf>
    <xf numFmtId="0" fontId="5" fillId="5" borderId="0" xfId="0" applyFont="1" applyFill="1"/>
    <xf numFmtId="0" fontId="6" fillId="5" borderId="0" xfId="0" applyFont="1" applyFill="1" applyAlignment="1">
      <alignment vertical="center"/>
    </xf>
    <xf numFmtId="0" fontId="40" fillId="0" borderId="8" xfId="0" applyFont="1" applyFill="1" applyBorder="1" applyAlignment="1">
      <alignment horizontal="left" vertical="center" wrapText="1"/>
    </xf>
    <xf numFmtId="14" fontId="5" fillId="0" borderId="8" xfId="0" applyNumberFormat="1" applyFont="1" applyFill="1" applyBorder="1" applyAlignment="1">
      <alignment vertical="center"/>
    </xf>
    <xf numFmtId="14" fontId="5" fillId="0" borderId="8" xfId="0" applyNumberFormat="1" applyFont="1" applyFill="1" applyBorder="1" applyAlignment="1">
      <alignment horizontal="center" vertical="center" wrapText="1"/>
    </xf>
    <xf numFmtId="0" fontId="5" fillId="0" borderId="15" xfId="0" applyFont="1" applyFill="1" applyBorder="1" applyAlignment="1">
      <alignment vertical="center" wrapText="1"/>
    </xf>
    <xf numFmtId="14" fontId="5" fillId="0" borderId="15" xfId="0" applyNumberFormat="1" applyFont="1" applyFill="1" applyBorder="1" applyAlignment="1">
      <alignment vertical="center"/>
    </xf>
    <xf numFmtId="14" fontId="5" fillId="0" borderId="15" xfId="0" applyNumberFormat="1" applyFont="1" applyFill="1" applyBorder="1" applyAlignment="1">
      <alignment vertical="center" wrapText="1"/>
    </xf>
    <xf numFmtId="1" fontId="40" fillId="0" borderId="8" xfId="0" applyNumberFormat="1" applyFont="1" applyFill="1" applyBorder="1" applyAlignment="1" applyProtection="1">
      <alignment horizontal="center" vertical="center"/>
      <protection locked="0"/>
    </xf>
    <xf numFmtId="168" fontId="26" fillId="0" borderId="8" xfId="1" applyNumberFormat="1" applyFont="1" applyFill="1" applyBorder="1" applyAlignment="1">
      <alignment horizontal="center" vertical="center" wrapText="1"/>
    </xf>
    <xf numFmtId="2" fontId="37" fillId="0" borderId="8" xfId="0" applyNumberFormat="1" applyFont="1" applyFill="1" applyBorder="1" applyAlignment="1" applyProtection="1">
      <alignment horizontal="center" vertical="center" wrapText="1"/>
      <protection locked="0"/>
    </xf>
    <xf numFmtId="0" fontId="6" fillId="0" borderId="21" xfId="0" applyFont="1" applyFill="1" applyBorder="1" applyAlignment="1">
      <alignment horizontal="center" vertical="center"/>
    </xf>
    <xf numFmtId="0" fontId="6" fillId="0" borderId="21" xfId="0" applyFont="1" applyFill="1" applyBorder="1" applyAlignment="1">
      <alignment horizontal="center" vertical="center" wrapText="1"/>
    </xf>
    <xf numFmtId="0" fontId="5" fillId="0" borderId="22" xfId="0" applyFont="1" applyFill="1" applyBorder="1" applyAlignment="1">
      <alignment horizontal="center" vertical="center"/>
    </xf>
    <xf numFmtId="0" fontId="5" fillId="0" borderId="23" xfId="0" applyFont="1" applyFill="1" applyBorder="1" applyAlignment="1">
      <alignment horizontal="center" vertical="center"/>
    </xf>
    <xf numFmtId="14" fontId="5" fillId="0" borderId="8" xfId="0" applyNumberFormat="1" applyFont="1" applyFill="1" applyBorder="1" applyAlignment="1"/>
    <xf numFmtId="0" fontId="5" fillId="0" borderId="8" xfId="0" applyFont="1" applyFill="1" applyBorder="1" applyAlignment="1">
      <alignment horizontal="right"/>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14" fontId="4" fillId="0" borderId="8" xfId="0" applyNumberFormat="1" applyFont="1" applyFill="1" applyBorder="1" applyAlignment="1" applyProtection="1">
      <alignment horizontal="center" vertical="center"/>
      <protection locked="0"/>
    </xf>
    <xf numFmtId="0" fontId="4" fillId="0" borderId="8" xfId="3" applyNumberFormat="1" applyFont="1" applyFill="1" applyBorder="1" applyAlignment="1">
      <alignment horizontal="center" vertical="center" wrapText="1"/>
    </xf>
    <xf numFmtId="3" fontId="4" fillId="0" borderId="8" xfId="0" applyNumberFormat="1" applyFont="1" applyFill="1" applyBorder="1" applyAlignment="1" applyProtection="1">
      <alignment horizontal="center" vertical="center"/>
      <protection locked="0"/>
    </xf>
    <xf numFmtId="0" fontId="0" fillId="5" borderId="13" xfId="0" applyFont="1" applyFill="1" applyBorder="1" applyAlignment="1">
      <alignment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15" xfId="0" applyFont="1" applyFill="1" applyBorder="1" applyAlignment="1">
      <alignment vertical="center"/>
    </xf>
    <xf numFmtId="0" fontId="5" fillId="0" borderId="8" xfId="0" applyFont="1" applyBorder="1" applyAlignment="1">
      <alignment horizontal="center" vertical="center"/>
    </xf>
    <xf numFmtId="0" fontId="5" fillId="0" borderId="8" xfId="0" applyFont="1" applyFill="1" applyBorder="1" applyAlignment="1">
      <alignment horizontal="center" vertical="center"/>
    </xf>
    <xf numFmtId="14" fontId="5" fillId="0" borderId="15" xfId="0" applyNumberFormat="1"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8" xfId="0" applyFont="1" applyFill="1" applyBorder="1" applyAlignment="1">
      <alignment horizontal="left" vertical="center" wrapText="1"/>
    </xf>
    <xf numFmtId="14" fontId="5" fillId="0" borderId="15" xfId="0" applyNumberFormat="1" applyFont="1" applyFill="1" applyBorder="1" applyAlignment="1">
      <alignment horizontal="center" vertical="center" wrapText="1"/>
    </xf>
    <xf numFmtId="16" fontId="5" fillId="0" borderId="8" xfId="0" applyNumberFormat="1" applyFont="1" applyFill="1" applyBorder="1" applyAlignment="1">
      <alignment vertical="top" wrapText="1"/>
    </xf>
    <xf numFmtId="0" fontId="5" fillId="5" borderId="8" xfId="0" applyFont="1" applyFill="1" applyBorder="1" applyAlignment="1">
      <alignment horizontal="center" vertical="top" wrapText="1"/>
    </xf>
    <xf numFmtId="14" fontId="5" fillId="5" borderId="8" xfId="0" applyNumberFormat="1" applyFont="1" applyFill="1" applyBorder="1" applyAlignment="1">
      <alignment vertical="top" wrapText="1"/>
    </xf>
    <xf numFmtId="0" fontId="5" fillId="5" borderId="15" xfId="0" applyFont="1" applyFill="1" applyBorder="1" applyAlignment="1">
      <alignment vertical="top" wrapText="1"/>
    </xf>
    <xf numFmtId="0" fontId="5" fillId="5" borderId="15" xfId="0" applyFont="1" applyFill="1" applyBorder="1" applyAlignment="1">
      <alignment horizontal="center" vertical="top" wrapText="1"/>
    </xf>
    <xf numFmtId="0" fontId="43" fillId="0" borderId="0" xfId="0" applyFont="1" applyFill="1" applyBorder="1" applyAlignment="1">
      <alignment horizontal="left" vertical="center"/>
    </xf>
    <xf numFmtId="0" fontId="3" fillId="5" borderId="8" xfId="0" applyFont="1" applyFill="1" applyBorder="1" applyAlignment="1" applyProtection="1">
      <alignment vertical="center"/>
      <protection locked="0"/>
    </xf>
    <xf numFmtId="0" fontId="3" fillId="5" borderId="8" xfId="0" applyFont="1" applyFill="1" applyBorder="1" applyAlignment="1" applyProtection="1">
      <alignment vertical="center" wrapText="1"/>
      <protection locked="0"/>
    </xf>
    <xf numFmtId="0" fontId="3" fillId="5" borderId="27" xfId="0" applyFont="1" applyFill="1" applyBorder="1" applyAlignment="1" applyProtection="1">
      <alignment horizontal="center" vertical="center"/>
      <protection locked="0"/>
    </xf>
    <xf numFmtId="9" fontId="3" fillId="5" borderId="8" xfId="0" applyNumberFormat="1" applyFont="1" applyFill="1" applyBorder="1" applyAlignment="1" applyProtection="1">
      <alignment horizontal="center" vertical="center"/>
      <protection locked="0"/>
    </xf>
    <xf numFmtId="14" fontId="3" fillId="5" borderId="27" xfId="0" applyNumberFormat="1" applyFont="1" applyFill="1" applyBorder="1" applyAlignment="1" applyProtection="1">
      <alignment horizontal="center" vertical="center"/>
      <protection locked="0"/>
    </xf>
    <xf numFmtId="14" fontId="3" fillId="5" borderId="8" xfId="0" applyNumberFormat="1" applyFont="1" applyFill="1" applyBorder="1" applyAlignment="1" applyProtection="1">
      <alignment horizontal="center" vertical="center"/>
      <protection locked="0"/>
    </xf>
    <xf numFmtId="0" fontId="3" fillId="5" borderId="8" xfId="0" applyFont="1" applyFill="1" applyBorder="1" applyAlignment="1" applyProtection="1">
      <alignment horizontal="center" vertical="center"/>
      <protection locked="0"/>
    </xf>
    <xf numFmtId="177" fontId="3" fillId="5" borderId="8" xfId="1" applyNumberFormat="1" applyFont="1" applyFill="1" applyBorder="1" applyAlignment="1">
      <alignment horizontal="right" vertical="center"/>
    </xf>
    <xf numFmtId="1" fontId="3" fillId="5" borderId="8" xfId="0" applyNumberFormat="1" applyFont="1" applyFill="1" applyBorder="1" applyAlignment="1" applyProtection="1">
      <alignment vertical="center"/>
      <protection locked="0"/>
    </xf>
    <xf numFmtId="14" fontId="3" fillId="5" borderId="8" xfId="0" applyNumberFormat="1" applyFont="1" applyFill="1" applyBorder="1" applyAlignment="1" applyProtection="1">
      <alignment horizontal="center" vertical="center" wrapText="1"/>
      <protection locked="0"/>
    </xf>
    <xf numFmtId="2" fontId="3" fillId="5" borderId="16" xfId="0" applyNumberFormat="1" applyFont="1" applyFill="1" applyBorder="1" applyAlignment="1" applyProtection="1">
      <alignment horizontal="center" vertical="center" wrapText="1"/>
      <protection locked="0"/>
    </xf>
    <xf numFmtId="1" fontId="3" fillId="5" borderId="8" xfId="0" applyNumberFormat="1" applyFont="1" applyFill="1" applyBorder="1" applyAlignment="1" applyProtection="1">
      <alignment horizontal="center" vertical="center"/>
      <protection locked="0"/>
    </xf>
    <xf numFmtId="177" fontId="3" fillId="5" borderId="8" xfId="1" applyNumberFormat="1" applyFont="1" applyFill="1" applyBorder="1" applyAlignment="1">
      <alignment horizontal="right" vertical="center" wrapText="1"/>
    </xf>
    <xf numFmtId="9" fontId="3" fillId="5" borderId="8" xfId="0" applyNumberFormat="1" applyFont="1" applyFill="1" applyBorder="1" applyAlignment="1" applyProtection="1">
      <alignment horizontal="center" vertical="center" wrapText="1"/>
      <protection locked="0"/>
    </xf>
    <xf numFmtId="49" fontId="4" fillId="5" borderId="8" xfId="0" applyNumberFormat="1" applyFont="1" applyFill="1" applyBorder="1" applyAlignment="1" applyProtection="1">
      <alignment horizontal="center" vertical="center" wrapText="1"/>
      <protection locked="0"/>
    </xf>
    <xf numFmtId="2" fontId="4" fillId="5" borderId="8" xfId="0" applyNumberFormat="1" applyFont="1" applyFill="1" applyBorder="1" applyAlignment="1" applyProtection="1">
      <alignment horizontal="center" vertical="center" wrapText="1"/>
      <protection locked="0"/>
    </xf>
    <xf numFmtId="0" fontId="10" fillId="5" borderId="0" xfId="0" applyFont="1" applyFill="1" applyBorder="1" applyAlignment="1">
      <alignment horizontal="left" vertical="center"/>
    </xf>
    <xf numFmtId="14" fontId="5" fillId="0" borderId="15" xfId="0" applyNumberFormat="1" applyFont="1" applyFill="1" applyBorder="1" applyAlignment="1">
      <alignment horizontal="left" vertical="top" wrapText="1"/>
    </xf>
    <xf numFmtId="0" fontId="40" fillId="0" borderId="8" xfId="0" applyFont="1" applyFill="1" applyBorder="1" applyAlignment="1">
      <alignment vertical="center" wrapText="1"/>
    </xf>
    <xf numFmtId="0" fontId="40" fillId="4" borderId="8" xfId="0" applyFont="1" applyFill="1" applyBorder="1" applyAlignment="1" applyProtection="1">
      <alignment horizontal="center" vertical="center"/>
      <protection locked="0"/>
    </xf>
    <xf numFmtId="0" fontId="40" fillId="4" borderId="8" xfId="0" applyFont="1" applyFill="1" applyBorder="1" applyAlignment="1" applyProtection="1">
      <alignment horizontal="center" vertical="center" wrapText="1"/>
      <protection locked="0"/>
    </xf>
    <xf numFmtId="9" fontId="3" fillId="0" borderId="8" xfId="0" applyNumberFormat="1" applyFont="1" applyFill="1" applyBorder="1" applyAlignment="1" applyProtection="1">
      <alignment horizontal="center" vertical="center"/>
      <protection locked="0"/>
    </xf>
    <xf numFmtId="15" fontId="3" fillId="0" borderId="8" xfId="0" applyNumberFormat="1" applyFont="1" applyFill="1" applyBorder="1" applyAlignment="1" applyProtection="1">
      <alignment horizontal="left" vertical="center" wrapText="1"/>
      <protection locked="0"/>
    </xf>
    <xf numFmtId="2" fontId="3" fillId="0" borderId="8" xfId="0" applyNumberFormat="1" applyFont="1" applyFill="1" applyBorder="1" applyAlignment="1" applyProtection="1">
      <alignment horizontal="center" vertical="center"/>
      <protection locked="0"/>
    </xf>
    <xf numFmtId="15" fontId="3" fillId="0" borderId="16" xfId="0" applyNumberFormat="1" applyFont="1" applyFill="1" applyBorder="1" applyAlignment="1" applyProtection="1">
      <alignment horizontal="left" vertical="center" wrapText="1"/>
      <protection locked="0"/>
    </xf>
    <xf numFmtId="0" fontId="26" fillId="0" borderId="8" xfId="0" applyFont="1" applyFill="1" applyBorder="1" applyAlignment="1">
      <alignment horizontal="left" wrapText="1"/>
    </xf>
    <xf numFmtId="14" fontId="40" fillId="4" borderId="8" xfId="0" applyNumberFormat="1" applyFont="1" applyFill="1" applyBorder="1" applyAlignment="1" applyProtection="1">
      <alignment horizontal="center" vertical="center"/>
      <protection locked="0"/>
    </xf>
    <xf numFmtId="0" fontId="40" fillId="4" borderId="8" xfId="0" applyFont="1" applyFill="1" applyBorder="1" applyAlignment="1" applyProtection="1">
      <alignment vertical="center"/>
      <protection locked="0"/>
    </xf>
    <xf numFmtId="1" fontId="40" fillId="4" borderId="8" xfId="0" applyNumberFormat="1" applyFont="1" applyFill="1" applyBorder="1" applyAlignment="1" applyProtection="1">
      <alignment vertical="center"/>
      <protection locked="0"/>
    </xf>
    <xf numFmtId="2" fontId="4" fillId="0" borderId="8" xfId="0" applyNumberFormat="1" applyFont="1" applyFill="1" applyBorder="1" applyAlignment="1" applyProtection="1">
      <alignment horizontal="center" vertical="center"/>
      <protection locked="0"/>
    </xf>
    <xf numFmtId="0" fontId="5" fillId="0" borderId="8" xfId="0" applyFont="1" applyFill="1" applyBorder="1" applyAlignment="1">
      <alignment horizontal="center" vertical="center"/>
    </xf>
    <xf numFmtId="0" fontId="6" fillId="0" borderId="8" xfId="0" applyFont="1" applyFill="1" applyBorder="1" applyAlignment="1">
      <alignment horizontal="center" vertical="center"/>
    </xf>
    <xf numFmtId="0" fontId="5" fillId="5" borderId="8"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4" fillId="0" borderId="4" xfId="0" applyFont="1" applyFill="1" applyBorder="1" applyAlignment="1" applyProtection="1">
      <alignment horizontal="left" vertical="center"/>
      <protection locked="0"/>
    </xf>
    <xf numFmtId="0" fontId="4" fillId="0" borderId="5" xfId="0" applyFont="1" applyFill="1" applyBorder="1" applyAlignment="1" applyProtection="1">
      <alignment horizontal="left" vertical="center"/>
      <protection locked="0"/>
    </xf>
    <xf numFmtId="0" fontId="4" fillId="0" borderId="8" xfId="0" applyFont="1" applyFill="1" applyBorder="1" applyAlignment="1">
      <alignment horizontal="center" vertical="center" wrapText="1"/>
    </xf>
    <xf numFmtId="0" fontId="5" fillId="5" borderId="8" xfId="0" applyFont="1" applyFill="1" applyBorder="1" applyAlignment="1">
      <alignment horizontal="center" vertical="center"/>
    </xf>
    <xf numFmtId="0" fontId="3" fillId="5" borderId="8" xfId="0" applyFont="1" applyFill="1" applyBorder="1" applyAlignment="1">
      <alignment horizontal="center" vertical="center" wrapText="1"/>
    </xf>
    <xf numFmtId="0" fontId="5" fillId="0" borderId="8" xfId="0" applyFont="1" applyFill="1" applyBorder="1" applyAlignment="1">
      <alignment horizontal="center" vertical="center"/>
    </xf>
    <xf numFmtId="0" fontId="5" fillId="5" borderId="8" xfId="0" applyFont="1" applyFill="1" applyBorder="1" applyAlignment="1">
      <alignment horizontal="center" vertical="center" wrapText="1"/>
    </xf>
    <xf numFmtId="0" fontId="6" fillId="0" borderId="8" xfId="0" applyFont="1" applyFill="1" applyBorder="1" applyAlignment="1">
      <alignment horizontal="center" vertical="center"/>
    </xf>
    <xf numFmtId="0" fontId="5" fillId="0" borderId="8" xfId="0" applyFont="1" applyFill="1" applyBorder="1" applyAlignment="1">
      <alignment horizontal="center" vertical="center" wrapText="1"/>
    </xf>
    <xf numFmtId="0" fontId="5" fillId="5" borderId="8" xfId="0" applyFont="1" applyFill="1" applyBorder="1" applyAlignment="1">
      <alignment horizontal="center" vertical="center"/>
    </xf>
    <xf numFmtId="0" fontId="6" fillId="0" borderId="13" xfId="0" applyFont="1" applyFill="1" applyBorder="1" applyAlignment="1">
      <alignment horizontal="center" vertical="center" wrapText="1"/>
    </xf>
    <xf numFmtId="49" fontId="5" fillId="4" borderId="8" xfId="0" applyNumberFormat="1" applyFont="1" applyFill="1" applyBorder="1" applyAlignment="1">
      <alignment horizontal="center"/>
    </xf>
    <xf numFmtId="0" fontId="3" fillId="5" borderId="8" xfId="0" applyFont="1" applyFill="1" applyBorder="1" applyAlignment="1">
      <alignment horizontal="left" vertical="top" wrapText="1"/>
    </xf>
    <xf numFmtId="1" fontId="3" fillId="4" borderId="8" xfId="0" applyNumberFormat="1" applyFont="1" applyFill="1" applyBorder="1" applyAlignment="1" applyProtection="1">
      <alignment horizontal="center" wrapText="1"/>
      <protection locked="0"/>
    </xf>
    <xf numFmtId="0" fontId="5" fillId="0" borderId="15" xfId="0" applyFont="1" applyBorder="1" applyAlignment="1">
      <alignment horizontal="center" vertical="center" wrapText="1"/>
    </xf>
    <xf numFmtId="14" fontId="0" fillId="0" borderId="3" xfId="0" applyNumberFormat="1" applyFont="1" applyFill="1" applyBorder="1" applyAlignment="1" applyProtection="1">
      <alignment horizontal="left" vertical="center"/>
      <protection locked="0"/>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5" xfId="0" applyFont="1" applyBorder="1" applyAlignment="1">
      <alignment horizontal="center" vertical="center"/>
    </xf>
    <xf numFmtId="0" fontId="5" fillId="0" borderId="20" xfId="0" applyFont="1" applyBorder="1" applyAlignment="1">
      <alignment horizontal="center" vertical="center"/>
    </xf>
    <xf numFmtId="0" fontId="5" fillId="0" borderId="16" xfId="0" applyFont="1" applyBorder="1" applyAlignment="1">
      <alignment horizontal="center" vertical="center"/>
    </xf>
    <xf numFmtId="14" fontId="5" fillId="0" borderId="15" xfId="0" applyNumberFormat="1" applyFont="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3" fillId="0" borderId="15"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0" xfId="0" applyFont="1" applyFill="1" applyBorder="1" applyAlignment="1">
      <alignment horizontal="center" vertical="center"/>
    </xf>
    <xf numFmtId="0" fontId="4" fillId="3" borderId="4" xfId="0" applyFont="1" applyFill="1" applyBorder="1" applyAlignment="1" applyProtection="1">
      <alignment horizontal="left" vertical="center"/>
      <protection locked="0"/>
    </xf>
    <xf numFmtId="0" fontId="4" fillId="3" borderId="5" xfId="0" applyFont="1" applyFill="1" applyBorder="1" applyAlignment="1" applyProtection="1">
      <alignment horizontal="left" vertical="center"/>
      <protection locked="0"/>
    </xf>
    <xf numFmtId="0" fontId="3" fillId="0" borderId="0" xfId="0" applyFont="1" applyFill="1" applyAlignment="1">
      <alignment horizontal="left" vertical="center" wrapText="1"/>
    </xf>
    <xf numFmtId="0" fontId="5" fillId="0" borderId="8" xfId="0" applyFont="1" applyBorder="1" applyAlignment="1">
      <alignment horizontal="center"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26" fillId="0" borderId="8" xfId="0" applyFont="1" applyBorder="1" applyAlignment="1">
      <alignment horizontal="center" vertical="center" wrapText="1"/>
    </xf>
    <xf numFmtId="14" fontId="5" fillId="0" borderId="8" xfId="0" applyNumberFormat="1" applyFont="1" applyBorder="1" applyAlignment="1">
      <alignment horizontal="center" vertical="center"/>
    </xf>
    <xf numFmtId="0" fontId="5" fillId="0" borderId="8" xfId="0" applyFont="1" applyFill="1" applyBorder="1" applyAlignment="1">
      <alignment horizontal="center" vertical="center"/>
    </xf>
    <xf numFmtId="0" fontId="5" fillId="0" borderId="8" xfId="0" applyFont="1" applyBorder="1" applyAlignment="1">
      <alignment horizontal="center" vertical="center"/>
    </xf>
    <xf numFmtId="14" fontId="5" fillId="0" borderId="16" xfId="0" applyNumberFormat="1" applyFont="1" applyBorder="1" applyAlignment="1">
      <alignment horizontal="center" vertical="center" wrapText="1"/>
    </xf>
    <xf numFmtId="0" fontId="5" fillId="0" borderId="15" xfId="0" applyFont="1" applyBorder="1" applyAlignment="1">
      <alignment vertical="center"/>
    </xf>
    <xf numFmtId="0" fontId="5" fillId="0" borderId="20" xfId="0" applyFont="1" applyBorder="1" applyAlignment="1">
      <alignment vertical="center"/>
    </xf>
    <xf numFmtId="0" fontId="5" fillId="0" borderId="16" xfId="0" applyFont="1" applyBorder="1" applyAlignment="1">
      <alignment vertical="center"/>
    </xf>
    <xf numFmtId="0" fontId="5" fillId="0" borderId="15" xfId="0" applyFont="1" applyBorder="1" applyAlignment="1">
      <alignment vertical="center" wrapText="1"/>
    </xf>
    <xf numFmtId="0" fontId="3" fillId="3" borderId="4" xfId="0" applyFont="1" applyFill="1" applyBorder="1" applyAlignment="1" applyProtection="1">
      <alignment horizontal="left" vertical="center"/>
      <protection locked="0"/>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13" fillId="2" borderId="13"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3" fillId="0" borderId="8" xfId="0" applyFont="1" applyFill="1" applyBorder="1" applyAlignment="1">
      <alignment horizontal="center" vertical="center"/>
    </xf>
    <xf numFmtId="0" fontId="3" fillId="0" borderId="8" xfId="0" applyFont="1" applyBorder="1" applyAlignment="1">
      <alignment horizontal="center" vertical="center" wrapText="1"/>
    </xf>
    <xf numFmtId="0" fontId="0" fillId="0" borderId="0" xfId="0"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6" fillId="0" borderId="8" xfId="0" applyFont="1" applyFill="1" applyBorder="1" applyAlignment="1">
      <alignment horizontal="center" vertical="center"/>
    </xf>
    <xf numFmtId="0" fontId="17" fillId="3" borderId="4" xfId="0" applyFont="1" applyFill="1" applyBorder="1" applyAlignment="1" applyProtection="1">
      <alignment horizontal="left" vertical="center"/>
      <protection locked="0"/>
    </xf>
    <xf numFmtId="0" fontId="17" fillId="3" borderId="5" xfId="0" applyFont="1" applyFill="1" applyBorder="1" applyAlignment="1" applyProtection="1">
      <alignment horizontal="left" vertical="center"/>
      <protection locked="0"/>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5" fillId="0" borderId="8" xfId="0" applyFont="1" applyFill="1" applyBorder="1" applyAlignment="1">
      <alignment horizontal="center" vertical="center" wrapText="1"/>
    </xf>
    <xf numFmtId="0" fontId="0" fillId="0" borderId="8" xfId="0" applyBorder="1" applyAlignment="1">
      <alignment horizontal="center" vertical="center"/>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2" fillId="2" borderId="29"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30" xfId="0" applyFont="1" applyFill="1" applyBorder="1" applyAlignment="1">
      <alignment horizontal="center" vertical="center"/>
    </xf>
    <xf numFmtId="0" fontId="3" fillId="0" borderId="15"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6" fillId="5" borderId="13"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5" fillId="5" borderId="8" xfId="0" applyFont="1" applyFill="1" applyBorder="1" applyAlignment="1">
      <alignment horizontal="center" vertical="center"/>
    </xf>
    <xf numFmtId="0" fontId="3" fillId="5" borderId="8" xfId="0" applyFont="1" applyFill="1" applyBorder="1" applyAlignment="1">
      <alignment horizontal="center" vertical="center" wrapText="1"/>
    </xf>
    <xf numFmtId="0" fontId="4" fillId="0" borderId="4" xfId="0" applyFont="1" applyFill="1" applyBorder="1" applyAlignment="1" applyProtection="1">
      <alignment horizontal="left" vertical="center"/>
      <protection locked="0"/>
    </xf>
    <xf numFmtId="0" fontId="4" fillId="0" borderId="5" xfId="0" applyFont="1" applyFill="1" applyBorder="1" applyAlignment="1" applyProtection="1">
      <alignment horizontal="left" vertical="center"/>
      <protection locked="0"/>
    </xf>
    <xf numFmtId="49" fontId="5" fillId="0" borderId="16" xfId="0" applyNumberFormat="1" applyFont="1" applyFill="1" applyBorder="1" applyAlignment="1">
      <alignment horizontal="center" vertical="center" wrapText="1"/>
    </xf>
    <xf numFmtId="0" fontId="3" fillId="0" borderId="0" xfId="0" applyFont="1" applyFill="1" applyAlignment="1">
      <alignment horizontal="left" vertical="center" wrapText="1"/>
    </xf>
    <xf numFmtId="0" fontId="5" fillId="0" borderId="16" xfId="0" applyFont="1" applyFill="1" applyBorder="1" applyAlignment="1">
      <alignment horizontal="center" vertical="center"/>
    </xf>
    <xf numFmtId="0" fontId="5" fillId="0" borderId="16"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3" fillId="0" borderId="8" xfId="0" applyFont="1" applyFill="1" applyBorder="1" applyAlignment="1">
      <alignment horizontal="center" vertical="center"/>
    </xf>
    <xf numFmtId="0" fontId="5" fillId="0" borderId="15" xfId="0" applyFont="1" applyBorder="1" applyAlignment="1">
      <alignment vertical="top"/>
    </xf>
    <xf numFmtId="0" fontId="5" fillId="0" borderId="15" xfId="0" applyFont="1" applyBorder="1" applyAlignment="1">
      <alignment vertical="center"/>
    </xf>
    <xf numFmtId="0" fontId="5" fillId="0" borderId="15" xfId="0" applyFont="1" applyBorder="1" applyAlignment="1">
      <alignment horizontal="center" vertical="top"/>
    </xf>
    <xf numFmtId="0" fontId="5" fillId="0" borderId="8" xfId="0" applyFont="1" applyBorder="1" applyAlignment="1">
      <alignment horizontal="center" vertical="center" wrapText="1"/>
    </xf>
    <xf numFmtId="0" fontId="5" fillId="0" borderId="8" xfId="0" applyFont="1" applyFill="1" applyBorder="1" applyAlignment="1">
      <alignment horizontal="center" vertical="center"/>
    </xf>
    <xf numFmtId="0" fontId="5" fillId="0" borderId="13" xfId="0" applyFont="1" applyBorder="1" applyAlignment="1">
      <alignment vertical="center" wrapText="1"/>
    </xf>
    <xf numFmtId="0" fontId="5" fillId="0" borderId="14" xfId="0" applyFont="1" applyBorder="1" applyAlignment="1">
      <alignment vertical="center" wrapText="1"/>
    </xf>
    <xf numFmtId="0" fontId="6" fillId="0" borderId="8" xfId="0" applyFont="1" applyFill="1" applyBorder="1" applyAlignment="1">
      <alignment horizontal="center" vertical="center"/>
    </xf>
    <xf numFmtId="0" fontId="5" fillId="0" borderId="15" xfId="0" applyFont="1" applyFill="1" applyBorder="1" applyAlignment="1">
      <alignment horizontal="center"/>
    </xf>
    <xf numFmtId="0" fontId="5" fillId="0" borderId="13" xfId="0" applyFont="1" applyFill="1" applyBorder="1" applyAlignment="1">
      <alignment horizontal="center" vertical="center" wrapText="1"/>
    </xf>
    <xf numFmtId="0" fontId="0" fillId="0" borderId="8" xfId="0" applyBorder="1" applyAlignment="1">
      <alignment horizontal="center" vertical="center"/>
    </xf>
    <xf numFmtId="0" fontId="5" fillId="0" borderId="8" xfId="0" applyFont="1" applyFill="1" applyBorder="1" applyAlignment="1">
      <alignment horizontal="center" vertical="center" wrapText="1"/>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4" fillId="0" borderId="4" xfId="0" applyFont="1" applyFill="1" applyBorder="1" applyAlignment="1" applyProtection="1">
      <alignment horizontal="left" vertical="center"/>
      <protection locked="0"/>
    </xf>
    <xf numFmtId="0" fontId="4" fillId="0" borderId="5" xfId="0" applyFont="1" applyFill="1" applyBorder="1" applyAlignment="1" applyProtection="1">
      <alignment horizontal="left" vertical="center"/>
      <protection locked="0"/>
    </xf>
    <xf numFmtId="0" fontId="4" fillId="0" borderId="8"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5" fillId="0" borderId="0" xfId="0" applyFont="1" applyFill="1" applyAlignment="1">
      <alignment horizontal="center" vertical="center"/>
    </xf>
    <xf numFmtId="0" fontId="17" fillId="0" borderId="4" xfId="0" applyFont="1" applyFill="1" applyBorder="1" applyAlignment="1" applyProtection="1">
      <alignment horizontal="left" vertical="center"/>
      <protection locked="0"/>
    </xf>
    <xf numFmtId="0" fontId="17" fillId="0" borderId="5" xfId="0" applyFont="1" applyFill="1" applyBorder="1" applyAlignment="1" applyProtection="1">
      <alignment horizontal="left" vertical="center"/>
      <protection locked="0"/>
    </xf>
    <xf numFmtId="0" fontId="17" fillId="0" borderId="4" xfId="0" applyFont="1" applyFill="1" applyBorder="1" applyAlignment="1" applyProtection="1">
      <alignment vertical="center"/>
      <protection locked="0"/>
    </xf>
    <xf numFmtId="0" fontId="17" fillId="0" borderId="5" xfId="0" applyFont="1" applyFill="1" applyBorder="1" applyAlignment="1" applyProtection="1">
      <alignment vertical="center"/>
      <protection locked="0"/>
    </xf>
    <xf numFmtId="14" fontId="0" fillId="0" borderId="3" xfId="0" applyNumberFormat="1" applyFill="1" applyBorder="1" applyAlignment="1" applyProtection="1">
      <alignment horizontal="left" vertical="center"/>
      <protection locked="0"/>
    </xf>
    <xf numFmtId="0" fontId="0" fillId="0" borderId="0" xfId="0" applyFill="1" applyAlignment="1">
      <alignment horizontal="center" vertical="center"/>
    </xf>
    <xf numFmtId="0" fontId="13" fillId="0" borderId="0" xfId="0" applyFont="1" applyFill="1" applyAlignment="1">
      <alignment horizontal="center" vertical="center"/>
    </xf>
    <xf numFmtId="0" fontId="17" fillId="0" borderId="8" xfId="0" applyFont="1" applyFill="1" applyBorder="1" applyAlignment="1">
      <alignment horizontal="center" vertical="center" wrapText="1"/>
    </xf>
    <xf numFmtId="0" fontId="17" fillId="0" borderId="0" xfId="0" applyFont="1" applyFill="1" applyBorder="1" applyAlignment="1">
      <alignment horizontal="center" vertical="center" wrapText="1"/>
    </xf>
    <xf numFmtId="165" fontId="0" fillId="4" borderId="8" xfId="0" applyNumberFormat="1" applyFill="1" applyBorder="1" applyAlignment="1">
      <alignment horizontal="right" vertical="center"/>
    </xf>
    <xf numFmtId="3" fontId="0" fillId="0" borderId="8" xfId="0" applyNumberFormat="1" applyFill="1" applyBorder="1" applyAlignment="1">
      <alignment horizontal="right" vertical="center"/>
    </xf>
    <xf numFmtId="165" fontId="0" fillId="0" borderId="0" xfId="0" applyNumberFormat="1" applyFill="1" applyBorder="1" applyAlignment="1">
      <alignment horizontal="right" vertical="center"/>
    </xf>
    <xf numFmtId="165" fontId="0" fillId="0" borderId="8" xfId="0" applyNumberFormat="1" applyFill="1" applyBorder="1" applyAlignment="1">
      <alignment horizontal="right" vertical="center"/>
    </xf>
    <xf numFmtId="0" fontId="0" fillId="0" borderId="8" xfId="0" applyFill="1" applyBorder="1" applyAlignment="1">
      <alignment vertical="center"/>
    </xf>
    <xf numFmtId="164" fontId="0" fillId="0" borderId="0" xfId="0" applyNumberFormat="1" applyFill="1" applyAlignment="1">
      <alignment horizontal="center" vertical="center"/>
    </xf>
    <xf numFmtId="0" fontId="0" fillId="0" borderId="8" xfId="0" applyFill="1" applyBorder="1" applyAlignment="1">
      <alignment vertical="center" wrapText="1"/>
    </xf>
    <xf numFmtId="0" fontId="0" fillId="0" borderId="0" xfId="0" applyFill="1" applyBorder="1" applyAlignment="1">
      <alignment vertical="center"/>
    </xf>
    <xf numFmtId="3" fontId="9" fillId="0" borderId="8" xfId="0" applyNumberFormat="1" applyFont="1" applyFill="1" applyBorder="1" applyAlignment="1">
      <alignment horizontal="right" vertical="center" wrapText="1"/>
    </xf>
    <xf numFmtId="165" fontId="0" fillId="0" borderId="8" xfId="0" applyNumberFormat="1" applyFill="1" applyBorder="1" applyAlignment="1" applyProtection="1">
      <alignment vertical="center"/>
      <protection locked="0"/>
    </xf>
    <xf numFmtId="167" fontId="0" fillId="0" borderId="0" xfId="0" applyNumberFormat="1" applyFill="1" applyBorder="1" applyAlignment="1">
      <alignment vertical="center"/>
    </xf>
    <xf numFmtId="0" fontId="13" fillId="0" borderId="0" xfId="0" applyFont="1" applyFill="1" applyAlignment="1">
      <alignment vertical="center"/>
    </xf>
    <xf numFmtId="0" fontId="0" fillId="0" borderId="0" xfId="0" applyFill="1"/>
    <xf numFmtId="0" fontId="0" fillId="4" borderId="8" xfId="0" applyFill="1" applyBorder="1" applyAlignment="1">
      <alignment horizontal="center" vertical="center"/>
    </xf>
    <xf numFmtId="0" fontId="18" fillId="0" borderId="0" xfId="0" applyFont="1" applyFill="1" applyBorder="1" applyAlignment="1">
      <alignment horizontal="center" vertical="center"/>
    </xf>
    <xf numFmtId="0" fontId="13" fillId="0" borderId="18" xfId="0" applyFont="1" applyFill="1" applyBorder="1" applyAlignment="1">
      <alignment horizontal="center" vertical="center" wrapText="1"/>
    </xf>
    <xf numFmtId="2" fontId="13" fillId="0" borderId="18" xfId="0" applyNumberFormat="1" applyFont="1" applyFill="1" applyBorder="1" applyAlignment="1">
      <alignment horizontal="center" vertical="center" wrapText="1"/>
    </xf>
    <xf numFmtId="0" fontId="13" fillId="0" borderId="15" xfId="0" applyFont="1" applyFill="1" applyBorder="1" applyAlignment="1">
      <alignment horizontal="center" vertical="center" wrapText="1"/>
    </xf>
    <xf numFmtId="0" fontId="43" fillId="0" borderId="8" xfId="0" applyFont="1" applyFill="1" applyBorder="1" applyAlignment="1" applyProtection="1">
      <alignment horizontal="center" vertical="center"/>
      <protection locked="0"/>
    </xf>
    <xf numFmtId="37" fontId="3" fillId="0" borderId="8" xfId="1" applyNumberFormat="1" applyFont="1" applyFill="1" applyBorder="1" applyAlignment="1">
      <alignment horizontal="right" vertical="center" wrapText="1"/>
    </xf>
    <xf numFmtId="3" fontId="4" fillId="0" borderId="8" xfId="0" applyNumberFormat="1" applyFont="1" applyFill="1" applyBorder="1" applyAlignment="1" applyProtection="1">
      <alignment horizontal="right" vertical="center"/>
      <protection locked="0"/>
    </xf>
    <xf numFmtId="0" fontId="3" fillId="0" borderId="8" xfId="0" applyFont="1" applyFill="1" applyBorder="1" applyAlignment="1" applyProtection="1">
      <alignment horizontal="center" vertical="center"/>
      <protection locked="0"/>
    </xf>
    <xf numFmtId="1" fontId="3" fillId="0" borderId="8" xfId="0" applyNumberFormat="1" applyFont="1" applyFill="1" applyBorder="1" applyAlignment="1" applyProtection="1">
      <alignment horizontal="left" vertical="center"/>
      <protection locked="0"/>
    </xf>
    <xf numFmtId="9" fontId="3" fillId="0" borderId="8" xfId="0" applyNumberFormat="1" applyFont="1" applyFill="1" applyBorder="1" applyAlignment="1" applyProtection="1">
      <alignment horizontal="left" vertical="center"/>
      <protection locked="0"/>
    </xf>
    <xf numFmtId="14" fontId="3" fillId="5" borderId="16" xfId="0" applyNumberFormat="1" applyFont="1" applyFill="1" applyBorder="1" applyAlignment="1" applyProtection="1">
      <alignment horizontal="left" vertical="center" wrapText="1"/>
      <protection locked="0"/>
    </xf>
    <xf numFmtId="14" fontId="3" fillId="5" borderId="8" xfId="0" applyNumberFormat="1" applyFont="1" applyFill="1" applyBorder="1" applyAlignment="1" applyProtection="1">
      <alignment horizontal="left" vertical="center" wrapText="1"/>
      <protection locked="0"/>
    </xf>
    <xf numFmtId="178" fontId="3" fillId="0" borderId="8" xfId="1" applyNumberFormat="1" applyFont="1" applyFill="1" applyBorder="1" applyAlignment="1">
      <alignment horizontal="right" vertical="center" wrapText="1"/>
    </xf>
    <xf numFmtId="1" fontId="20" fillId="0" borderId="8" xfId="0" applyNumberFormat="1" applyFont="1" applyFill="1" applyBorder="1" applyAlignment="1" applyProtection="1">
      <alignment horizontal="center" vertical="center" wrapText="1"/>
      <protection locked="0"/>
    </xf>
    <xf numFmtId="49" fontId="0" fillId="0" borderId="8" xfId="0" applyNumberFormat="1" applyFill="1" applyBorder="1" applyAlignment="1">
      <alignment horizontal="center" vertical="center"/>
    </xf>
    <xf numFmtId="0" fontId="13" fillId="0" borderId="8" xfId="0" applyFont="1" applyFill="1" applyBorder="1" applyAlignment="1">
      <alignment horizontal="center" vertical="center" wrapText="1"/>
    </xf>
    <xf numFmtId="0" fontId="13" fillId="0" borderId="8" xfId="0" applyFont="1" applyFill="1" applyBorder="1" applyAlignment="1">
      <alignment horizontal="center" wrapText="1"/>
    </xf>
    <xf numFmtId="0" fontId="13" fillId="0" borderId="13" xfId="0" applyFont="1" applyFill="1" applyBorder="1" applyAlignment="1">
      <alignment horizontal="center" wrapText="1"/>
    </xf>
    <xf numFmtId="16" fontId="0" fillId="0" borderId="8" xfId="0" applyNumberFormat="1" applyFill="1" applyBorder="1" applyAlignment="1">
      <alignment vertical="center" wrapText="1"/>
    </xf>
    <xf numFmtId="0" fontId="0" fillId="0" borderId="15" xfId="0" applyFill="1" applyBorder="1" applyAlignment="1">
      <alignment wrapText="1"/>
    </xf>
    <xf numFmtId="0" fontId="0" fillId="5" borderId="16" xfId="0" applyFill="1" applyBorder="1" applyAlignment="1">
      <alignment wrapText="1"/>
    </xf>
    <xf numFmtId="14" fontId="0" fillId="0" borderId="8" xfId="0" applyNumberFormat="1" applyFill="1" applyBorder="1" applyAlignment="1"/>
    <xf numFmtId="0" fontId="0" fillId="5" borderId="8" xfId="0" applyFill="1" applyBorder="1" applyAlignment="1">
      <alignment horizontal="left" wrapText="1"/>
    </xf>
    <xf numFmtId="0" fontId="0" fillId="0" borderId="8" xfId="0" applyFill="1" applyBorder="1" applyAlignment="1">
      <alignment horizontal="left"/>
    </xf>
    <xf numFmtId="0" fontId="19" fillId="5" borderId="8" xfId="0" applyNumberFormat="1" applyFont="1" applyFill="1" applyBorder="1" applyAlignment="1" applyProtection="1">
      <alignment horizontal="center" vertical="center" wrapText="1"/>
      <protection locked="0"/>
    </xf>
    <xf numFmtId="0" fontId="13" fillId="0" borderId="21" xfId="0" applyFont="1" applyFill="1" applyBorder="1" applyAlignment="1">
      <alignment horizontal="center" vertical="center"/>
    </xf>
    <xf numFmtId="0" fontId="13" fillId="0" borderId="21" xfId="0" applyFont="1" applyFill="1" applyBorder="1" applyAlignment="1">
      <alignment horizontal="center" vertical="center" wrapText="1"/>
    </xf>
    <xf numFmtId="0" fontId="0" fillId="0" borderId="22" xfId="0" applyFill="1" applyBorder="1" applyAlignment="1">
      <alignment horizontal="center" vertical="center"/>
    </xf>
    <xf numFmtId="0" fontId="0" fillId="0" borderId="23" xfId="0" applyFill="1" applyBorder="1" applyAlignment="1">
      <alignment horizontal="center" vertical="center"/>
    </xf>
    <xf numFmtId="0" fontId="0" fillId="0" borderId="8" xfId="0" applyFill="1" applyBorder="1" applyAlignment="1">
      <alignment horizontal="center" vertical="center"/>
    </xf>
    <xf numFmtId="0" fontId="0" fillId="0" borderId="15" xfId="0" applyFill="1" applyBorder="1" applyAlignment="1">
      <alignment horizontal="center" vertical="center" wrapText="1"/>
    </xf>
    <xf numFmtId="0" fontId="0" fillId="0" borderId="15" xfId="0" applyFill="1" applyBorder="1" applyAlignment="1">
      <alignment horizontal="center" vertical="center"/>
    </xf>
    <xf numFmtId="0" fontId="0" fillId="5" borderId="15" xfId="0" applyFill="1" applyBorder="1" applyAlignment="1">
      <alignment horizontal="center" vertical="center" wrapText="1"/>
    </xf>
    <xf numFmtId="14" fontId="0" fillId="0" borderId="8" xfId="0" applyNumberFormat="1" applyFill="1" applyBorder="1" applyAlignment="1">
      <alignment horizontal="center" vertical="center" wrapText="1"/>
    </xf>
    <xf numFmtId="14" fontId="0" fillId="0" borderId="8" xfId="0" applyNumberFormat="1" applyFill="1" applyBorder="1" applyAlignment="1">
      <alignment horizontal="center" vertical="center"/>
    </xf>
    <xf numFmtId="16" fontId="0" fillId="0" borderId="8" xfId="0" applyNumberFormat="1" applyFill="1" applyBorder="1" applyAlignment="1">
      <alignment wrapText="1"/>
    </xf>
    <xf numFmtId="0" fontId="26" fillId="0" borderId="8" xfId="0" applyFont="1" applyFill="1" applyBorder="1" applyAlignment="1">
      <alignment horizontal="center" wrapText="1"/>
    </xf>
    <xf numFmtId="0" fontId="13" fillId="0" borderId="0" xfId="0" applyFont="1" applyFill="1" applyBorder="1" applyAlignment="1">
      <alignment horizontal="center" vertical="center"/>
    </xf>
    <xf numFmtId="165" fontId="0" fillId="0" borderId="8" xfId="0" applyNumberFormat="1" applyFill="1" applyBorder="1" applyAlignment="1">
      <alignment horizontal="center" vertical="center"/>
    </xf>
    <xf numFmtId="14" fontId="4" fillId="9" borderId="8" xfId="0" applyNumberFormat="1" applyFont="1" applyFill="1" applyBorder="1" applyAlignment="1" applyProtection="1">
      <alignment horizontal="left" vertical="center"/>
      <protection locked="0"/>
    </xf>
    <xf numFmtId="0" fontId="4" fillId="0" borderId="4" xfId="0" applyFont="1" applyFill="1" applyBorder="1" applyAlignment="1" applyProtection="1">
      <alignment horizontal="center" vertical="center"/>
      <protection locked="0"/>
    </xf>
    <xf numFmtId="14" fontId="4" fillId="9" borderId="16" xfId="0" applyNumberFormat="1" applyFont="1" applyFill="1" applyBorder="1" applyAlignment="1" applyProtection="1">
      <alignment horizontal="left" vertical="center" wrapText="1"/>
      <protection locked="0"/>
    </xf>
    <xf numFmtId="14" fontId="3" fillId="10" borderId="8" xfId="0" applyNumberFormat="1" applyFont="1" applyFill="1" applyBorder="1" applyAlignment="1" applyProtection="1">
      <alignment horizontal="left" vertical="center" wrapText="1"/>
      <protection locked="0"/>
    </xf>
    <xf numFmtId="14" fontId="4" fillId="10" borderId="16" xfId="0" applyNumberFormat="1" applyFont="1" applyFill="1" applyBorder="1" applyAlignment="1" applyProtection="1">
      <alignment horizontal="left" vertical="center" wrapText="1"/>
      <protection locked="0"/>
    </xf>
    <xf numFmtId="1" fontId="4" fillId="4" borderId="8" xfId="0" applyNumberFormat="1" applyFont="1" applyFill="1" applyBorder="1" applyAlignment="1" applyProtection="1">
      <alignment horizontal="left" vertical="center"/>
      <protection locked="0"/>
    </xf>
    <xf numFmtId="14" fontId="3" fillId="11" borderId="8" xfId="0" applyNumberFormat="1" applyFont="1" applyFill="1" applyBorder="1" applyAlignment="1" applyProtection="1">
      <alignment horizontal="left" vertical="center" wrapText="1"/>
      <protection locked="0"/>
    </xf>
    <xf numFmtId="14" fontId="4" fillId="11" borderId="16" xfId="0" applyNumberFormat="1" applyFont="1" applyFill="1" applyBorder="1" applyAlignment="1" applyProtection="1">
      <alignment horizontal="left" vertical="center" wrapText="1"/>
      <protection locked="0"/>
    </xf>
    <xf numFmtId="0" fontId="0" fillId="4" borderId="8" xfId="0" applyFill="1" applyBorder="1" applyAlignment="1">
      <alignment horizontal="center" vertical="center" wrapText="1"/>
    </xf>
    <xf numFmtId="14" fontId="4" fillId="12" borderId="16" xfId="0" applyNumberFormat="1" applyFont="1" applyFill="1" applyBorder="1" applyAlignment="1" applyProtection="1">
      <alignment horizontal="left" vertical="center" wrapText="1"/>
      <protection locked="0"/>
    </xf>
    <xf numFmtId="14" fontId="4" fillId="4" borderId="16" xfId="0" applyNumberFormat="1" applyFont="1" applyFill="1" applyBorder="1" applyAlignment="1" applyProtection="1">
      <alignment horizontal="left" vertical="center" wrapText="1"/>
      <protection locked="0"/>
    </xf>
    <xf numFmtId="0" fontId="45" fillId="0" borderId="8" xfId="0" applyFont="1" applyFill="1" applyBorder="1" applyAlignment="1">
      <alignment horizontal="left" vertical="center" wrapText="1"/>
    </xf>
    <xf numFmtId="0" fontId="0" fillId="4" borderId="8" xfId="0" applyFill="1" applyBorder="1" applyAlignment="1">
      <alignment wrapText="1"/>
    </xf>
    <xf numFmtId="0" fontId="0" fillId="0" borderId="15" xfId="0" applyFill="1" applyBorder="1" applyAlignment="1">
      <alignment vertical="center"/>
    </xf>
    <xf numFmtId="14" fontId="0" fillId="0" borderId="8" xfId="0" applyNumberFormat="1" applyFill="1" applyBorder="1" applyAlignment="1">
      <alignment vertical="center"/>
    </xf>
    <xf numFmtId="0" fontId="0" fillId="4" borderId="8" xfId="0" applyFill="1" applyBorder="1" applyAlignment="1">
      <alignment horizontal="left" vertical="center"/>
    </xf>
    <xf numFmtId="14" fontId="0" fillId="0" borderId="8" xfId="0" applyNumberFormat="1" applyFill="1" applyBorder="1" applyAlignment="1">
      <alignment vertical="center" wrapText="1"/>
    </xf>
    <xf numFmtId="0" fontId="0" fillId="0" borderId="13" xfId="0" applyFill="1" applyBorder="1" applyAlignment="1">
      <alignment horizontal="center" vertical="center"/>
    </xf>
    <xf numFmtId="0" fontId="0" fillId="0" borderId="14" xfId="0" applyFill="1" applyBorder="1" applyAlignment="1">
      <alignment horizontal="center" vertical="center"/>
    </xf>
    <xf numFmtId="14" fontId="0" fillId="4" borderId="8" xfId="0" applyNumberFormat="1" applyFill="1" applyBorder="1" applyAlignment="1"/>
    <xf numFmtId="173" fontId="0" fillId="0" borderId="0" xfId="0" applyNumberFormat="1" applyAlignment="1">
      <alignment vertical="center"/>
    </xf>
    <xf numFmtId="49" fontId="8" fillId="0" borderId="8" xfId="0" applyNumberFormat="1" applyFont="1" applyFill="1" applyBorder="1" applyAlignment="1" applyProtection="1">
      <alignment vertical="center" wrapText="1"/>
      <protection locked="0"/>
    </xf>
    <xf numFmtId="9" fontId="19" fillId="0" borderId="8" xfId="2" applyNumberFormat="1" applyFont="1" applyFill="1" applyBorder="1" applyAlignment="1" applyProtection="1">
      <alignment horizontal="center" vertical="center" wrapText="1"/>
      <protection locked="0"/>
    </xf>
    <xf numFmtId="173" fontId="0" fillId="0" borderId="8" xfId="0" applyNumberFormat="1" applyFill="1" applyBorder="1" applyAlignment="1">
      <alignment horizontal="center" vertical="center"/>
    </xf>
    <xf numFmtId="172" fontId="0" fillId="0" borderId="8" xfId="0" applyNumberFormat="1" applyFill="1" applyBorder="1" applyAlignment="1">
      <alignment horizontal="center" vertical="center"/>
    </xf>
    <xf numFmtId="0" fontId="0" fillId="0" borderId="15" xfId="0" applyBorder="1" applyAlignment="1">
      <alignment horizontal="left" wrapText="1"/>
    </xf>
    <xf numFmtId="0" fontId="0" fillId="0" borderId="15" xfId="0" applyBorder="1" applyAlignment="1">
      <alignment horizontal="left"/>
    </xf>
    <xf numFmtId="14" fontId="0" fillId="0" borderId="15" xfId="0" applyNumberFormat="1" applyBorder="1" applyAlignment="1">
      <alignment horizontal="right"/>
    </xf>
    <xf numFmtId="0" fontId="0" fillId="0" borderId="15" xfId="0" applyFill="1" applyBorder="1" applyAlignment="1">
      <alignment horizontal="center"/>
    </xf>
    <xf numFmtId="0" fontId="0" fillId="0" borderId="8" xfId="0" applyBorder="1" applyAlignment="1">
      <alignment horizontal="left" wrapText="1"/>
    </xf>
    <xf numFmtId="14" fontId="0" fillId="0" borderId="8" xfId="0" applyNumberFormat="1" applyFill="1" applyBorder="1" applyAlignment="1">
      <alignment horizontal="left" wrapText="1"/>
    </xf>
    <xf numFmtId="173" fontId="0" fillId="2" borderId="8" xfId="0" applyNumberFormat="1" applyFill="1" applyBorder="1" applyAlignment="1">
      <alignment horizontal="center" vertical="center"/>
    </xf>
    <xf numFmtId="0" fontId="0" fillId="0" borderId="15" xfId="0" applyBorder="1" applyAlignment="1">
      <alignment horizontal="right"/>
    </xf>
    <xf numFmtId="0" fontId="0" fillId="4" borderId="8" xfId="0" applyFill="1" applyBorder="1" applyAlignment="1">
      <alignment vertical="center"/>
    </xf>
    <xf numFmtId="0" fontId="13" fillId="2" borderId="0" xfId="0" applyFont="1" applyFill="1" applyBorder="1" applyAlignment="1">
      <alignment horizontal="center" vertical="center" wrapText="1"/>
    </xf>
    <xf numFmtId="0" fontId="13" fillId="0" borderId="0" xfId="0" applyFont="1" applyBorder="1" applyAlignment="1">
      <alignment horizontal="center" vertical="center"/>
    </xf>
    <xf numFmtId="179" fontId="0" fillId="0" borderId="3" xfId="0" applyNumberFormat="1" applyFont="1" applyFill="1" applyBorder="1" applyAlignment="1" applyProtection="1">
      <alignment horizontal="left" vertical="center"/>
      <protection locked="0"/>
    </xf>
    <xf numFmtId="0" fontId="0" fillId="5" borderId="8" xfId="0" applyFill="1" applyBorder="1" applyAlignment="1">
      <alignment horizontal="center" vertical="center"/>
    </xf>
    <xf numFmtId="2" fontId="0" fillId="0" borderId="0" xfId="0" applyNumberFormat="1"/>
    <xf numFmtId="1" fontId="3" fillId="0" borderId="8" xfId="1" applyNumberFormat="1" applyFont="1" applyFill="1" applyBorder="1" applyAlignment="1" applyProtection="1">
      <alignment horizontal="center" vertical="center" wrapText="1"/>
      <protection locked="0"/>
    </xf>
    <xf numFmtId="179" fontId="3" fillId="0" borderId="8" xfId="0" applyNumberFormat="1" applyFont="1" applyFill="1" applyBorder="1" applyAlignment="1" applyProtection="1">
      <alignment horizontal="center" vertical="center" wrapText="1"/>
      <protection locked="0"/>
    </xf>
    <xf numFmtId="179" fontId="3" fillId="5" borderId="8" xfId="0" applyNumberFormat="1" applyFont="1" applyFill="1" applyBorder="1" applyAlignment="1" applyProtection="1">
      <alignment horizontal="center" vertical="center" wrapText="1"/>
      <protection locked="0"/>
    </xf>
    <xf numFmtId="177" fontId="3" fillId="0" borderId="8" xfId="1" applyNumberFormat="1" applyFont="1" applyFill="1" applyBorder="1" applyAlignment="1">
      <alignment horizontal="right" vertical="center" wrapText="1"/>
    </xf>
    <xf numFmtId="0" fontId="3" fillId="0" borderId="13" xfId="0" applyFont="1" applyFill="1" applyBorder="1" applyAlignment="1">
      <alignment horizontal="left" vertical="center" wrapText="1"/>
    </xf>
    <xf numFmtId="0" fontId="8" fillId="0" borderId="33" xfId="0" applyFont="1" applyFill="1" applyBorder="1" applyAlignment="1">
      <alignment horizontal="left" vertical="center" wrapText="1"/>
    </xf>
    <xf numFmtId="0" fontId="0" fillId="0" borderId="20" xfId="0" applyBorder="1" applyAlignment="1">
      <alignment horizontal="center" vertical="center" wrapText="1"/>
    </xf>
    <xf numFmtId="49" fontId="3" fillId="4" borderId="8" xfId="0" applyNumberFormat="1" applyFont="1" applyFill="1" applyBorder="1" applyAlignment="1" applyProtection="1">
      <alignment horizontal="center" vertical="center" wrapText="1"/>
      <protection locked="0"/>
    </xf>
    <xf numFmtId="0" fontId="3" fillId="4" borderId="8" xfId="0" applyFont="1" applyFill="1" applyBorder="1" applyAlignment="1" applyProtection="1">
      <alignment horizontal="center" vertical="center" wrapText="1"/>
      <protection locked="0"/>
    </xf>
    <xf numFmtId="1" fontId="3" fillId="4" borderId="8" xfId="1" applyNumberFormat="1" applyFont="1" applyFill="1" applyBorder="1" applyAlignment="1" applyProtection="1">
      <alignment horizontal="center" vertical="center" wrapText="1"/>
      <protection locked="0"/>
    </xf>
    <xf numFmtId="9" fontId="3" fillId="4" borderId="8" xfId="2" applyFont="1" applyFill="1" applyBorder="1" applyAlignment="1" applyProtection="1">
      <alignment horizontal="center" vertical="center" wrapText="1"/>
      <protection locked="0"/>
    </xf>
    <xf numFmtId="14" fontId="3" fillId="4" borderId="8" xfId="0" applyNumberFormat="1" applyFont="1" applyFill="1" applyBorder="1" applyAlignment="1" applyProtection="1">
      <alignment horizontal="center" vertical="center" wrapText="1"/>
      <protection locked="0"/>
    </xf>
    <xf numFmtId="179" fontId="3" fillId="4" borderId="8" xfId="0" applyNumberFormat="1" applyFont="1" applyFill="1" applyBorder="1" applyAlignment="1" applyProtection="1">
      <alignment horizontal="center" vertical="center" wrapText="1"/>
      <protection locked="0"/>
    </xf>
    <xf numFmtId="15" fontId="3" fillId="4" borderId="8" xfId="0" applyNumberFormat="1" applyFont="1" applyFill="1" applyBorder="1" applyAlignment="1" applyProtection="1">
      <alignment horizontal="center" vertical="center" wrapText="1"/>
      <protection locked="0"/>
    </xf>
    <xf numFmtId="177" fontId="3" fillId="4" borderId="8" xfId="1" applyNumberFormat="1" applyFont="1" applyFill="1" applyBorder="1" applyAlignment="1">
      <alignment horizontal="right" vertical="center" wrapText="1"/>
    </xf>
    <xf numFmtId="0" fontId="0" fillId="4" borderId="16" xfId="0" applyFill="1" applyBorder="1" applyAlignment="1">
      <alignment vertical="center" wrapText="1"/>
    </xf>
    <xf numFmtId="1" fontId="20" fillId="5" borderId="8" xfId="0" applyNumberFormat="1" applyFont="1" applyFill="1" applyBorder="1" applyAlignment="1" applyProtection="1">
      <alignment horizontal="center" vertical="center" wrapText="1"/>
      <protection locked="0"/>
    </xf>
    <xf numFmtId="1" fontId="0" fillId="0" borderId="0" xfId="0" applyNumberFormat="1" applyFill="1" applyAlignment="1">
      <alignment vertical="center"/>
    </xf>
    <xf numFmtId="2" fontId="0" fillId="0" borderId="0" xfId="0" applyNumberFormat="1" applyFill="1" applyAlignment="1">
      <alignment vertical="center"/>
    </xf>
    <xf numFmtId="0" fontId="46" fillId="0" borderId="0" xfId="0" applyFont="1" applyFill="1" applyBorder="1" applyAlignment="1">
      <alignment horizontal="left" vertical="center"/>
    </xf>
    <xf numFmtId="49" fontId="0" fillId="4" borderId="8" xfId="0" applyNumberFormat="1" applyFill="1" applyBorder="1" applyAlignment="1">
      <alignment horizontal="center" vertical="center"/>
    </xf>
    <xf numFmtId="0" fontId="13" fillId="5" borderId="8" xfId="0" applyFont="1" applyFill="1" applyBorder="1" applyAlignment="1">
      <alignment horizontal="center" vertical="center" wrapText="1"/>
    </xf>
    <xf numFmtId="0" fontId="13" fillId="5" borderId="13" xfId="0" applyFont="1" applyFill="1" applyBorder="1" applyAlignment="1">
      <alignment horizontal="center" vertical="center" wrapText="1"/>
    </xf>
    <xf numFmtId="0" fontId="13" fillId="5" borderId="19"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5" fillId="0" borderId="15" xfId="0" applyFont="1" applyFill="1" applyBorder="1" applyAlignment="1">
      <alignment wrapText="1"/>
    </xf>
    <xf numFmtId="0" fontId="5" fillId="0" borderId="15" xfId="0" applyFont="1" applyFill="1" applyBorder="1" applyAlignment="1"/>
    <xf numFmtId="0" fontId="5" fillId="0" borderId="16" xfId="0" applyFont="1" applyFill="1" applyBorder="1" applyAlignment="1">
      <alignment wrapText="1"/>
    </xf>
    <xf numFmtId="0" fontId="0" fillId="0" borderId="14" xfId="0" applyBorder="1" applyAlignment="1">
      <alignment wrapText="1"/>
    </xf>
    <xf numFmtId="0" fontId="0" fillId="0" borderId="15" xfId="0" applyBorder="1" applyAlignment="1">
      <alignment horizontal="center"/>
    </xf>
    <xf numFmtId="14" fontId="0" fillId="0" borderId="8" xfId="0" applyNumberFormat="1" applyBorder="1" applyAlignment="1">
      <alignment vertical="center"/>
    </xf>
    <xf numFmtId="0" fontId="0" fillId="0" borderId="8" xfId="0" applyBorder="1" applyAlignment="1">
      <alignment horizontal="center" wrapText="1"/>
    </xf>
    <xf numFmtId="0" fontId="0" fillId="0" borderId="8" xfId="0" applyBorder="1" applyAlignment="1">
      <alignment horizontal="center"/>
    </xf>
    <xf numFmtId="14" fontId="0" fillId="0" borderId="8" xfId="0" applyNumberFormat="1" applyBorder="1" applyAlignment="1">
      <alignment horizontal="center"/>
    </xf>
    <xf numFmtId="0" fontId="0" fillId="0" borderId="13" xfId="0" applyBorder="1" applyAlignment="1">
      <alignment vertical="center" wrapText="1"/>
    </xf>
    <xf numFmtId="2" fontId="0" fillId="0" borderId="0" xfId="0" applyNumberFormat="1" applyAlignment="1">
      <alignment vertical="center"/>
    </xf>
    <xf numFmtId="14" fontId="0" fillId="0" borderId="8" xfId="0" applyNumberFormat="1" applyFill="1" applyBorder="1" applyAlignment="1">
      <alignment wrapText="1"/>
    </xf>
    <xf numFmtId="14" fontId="0" fillId="4" borderId="8" xfId="0" applyNumberFormat="1" applyFill="1" applyBorder="1" applyAlignment="1">
      <alignment wrapText="1"/>
    </xf>
    <xf numFmtId="0" fontId="8" fillId="0" borderId="8" xfId="0" applyFont="1" applyBorder="1" applyAlignment="1">
      <alignment horizontal="left" wrapText="1"/>
    </xf>
    <xf numFmtId="2" fontId="8" fillId="0" borderId="8" xfId="0" applyNumberFormat="1" applyFont="1" applyBorder="1" applyAlignment="1">
      <alignment horizontal="center" wrapText="1"/>
    </xf>
    <xf numFmtId="0" fontId="8" fillId="0" borderId="8" xfId="0" applyFont="1" applyBorder="1" applyAlignment="1">
      <alignment horizontal="right"/>
    </xf>
    <xf numFmtId="0" fontId="8" fillId="0" borderId="8" xfId="0" applyFont="1" applyBorder="1" applyAlignment="1">
      <alignment horizontal="center" wrapText="1"/>
    </xf>
    <xf numFmtId="14" fontId="8" fillId="0" borderId="8" xfId="0" applyNumberFormat="1" applyFont="1" applyBorder="1" applyAlignment="1">
      <alignment horizontal="right"/>
    </xf>
    <xf numFmtId="0" fontId="8" fillId="0" borderId="8" xfId="0" applyFont="1" applyFill="1" applyBorder="1" applyAlignment="1"/>
    <xf numFmtId="0" fontId="0" fillId="0" borderId="8" xfId="0" applyBorder="1" applyAlignment="1">
      <alignment horizontal="left" vertical="center" wrapText="1"/>
    </xf>
    <xf numFmtId="15" fontId="0" fillId="0" borderId="3" xfId="0" applyNumberFormat="1" applyFont="1" applyFill="1" applyBorder="1" applyAlignment="1" applyProtection="1">
      <alignment horizontal="left" vertical="center"/>
      <protection locked="0"/>
    </xf>
    <xf numFmtId="14" fontId="0" fillId="0" borderId="8" xfId="0" applyNumberFormat="1" applyBorder="1" applyAlignment="1">
      <alignment wrapText="1"/>
    </xf>
    <xf numFmtId="14" fontId="0" fillId="0" borderId="8" xfId="0" applyNumberFormat="1" applyBorder="1" applyAlignment="1"/>
    <xf numFmtId="0" fontId="0" fillId="4" borderId="0" xfId="0" applyFill="1" applyAlignment="1">
      <alignment vertical="center" wrapText="1"/>
    </xf>
    <xf numFmtId="0" fontId="0" fillId="5" borderId="0" xfId="0" applyFill="1" applyAlignment="1">
      <alignment vertical="center" wrapText="1"/>
    </xf>
    <xf numFmtId="0" fontId="0" fillId="0" borderId="15" xfId="0" applyBorder="1" applyAlignment="1"/>
    <xf numFmtId="0" fontId="0" fillId="0" borderId="8" xfId="0" applyBorder="1" applyAlignment="1">
      <alignment horizontal="justify" vertical="justify" wrapText="1"/>
    </xf>
    <xf numFmtId="0" fontId="0" fillId="0" borderId="8" xfId="0" applyFill="1" applyBorder="1" applyAlignment="1">
      <alignment horizontal="justify" vertical="top" wrapText="1"/>
    </xf>
    <xf numFmtId="0" fontId="0" fillId="0" borderId="15" xfId="0" applyBorder="1" applyAlignment="1">
      <alignment horizontal="center" wrapText="1"/>
    </xf>
    <xf numFmtId="0" fontId="0" fillId="0" borderId="16" xfId="0" applyBorder="1" applyAlignment="1">
      <alignment horizontal="center" wrapText="1"/>
    </xf>
    <xf numFmtId="0" fontId="0" fillId="0" borderId="0" xfId="0" applyBorder="1" applyAlignment="1">
      <alignment wrapText="1"/>
    </xf>
    <xf numFmtId="0" fontId="0" fillId="0" borderId="0" xfId="0" applyBorder="1" applyAlignment="1"/>
    <xf numFmtId="14" fontId="0" fillId="0" borderId="0" xfId="0" applyNumberFormat="1" applyBorder="1" applyAlignment="1"/>
    <xf numFmtId="0" fontId="0" fillId="0" borderId="0" xfId="0" applyFill="1" applyBorder="1"/>
    <xf numFmtId="0" fontId="0" fillId="0" borderId="0" xfId="0" applyFill="1" applyBorder="1" applyAlignment="1">
      <alignment wrapText="1"/>
    </xf>
    <xf numFmtId="0" fontId="0" fillId="0" borderId="0" xfId="0" applyFill="1" applyBorder="1" applyAlignment="1"/>
    <xf numFmtId="0" fontId="0" fillId="0" borderId="0" xfId="0" applyBorder="1" applyAlignment="1">
      <alignment horizontal="center" vertical="center"/>
    </xf>
    <xf numFmtId="9" fontId="26" fillId="0" borderId="8" xfId="2" applyFont="1" applyFill="1" applyBorder="1" applyAlignment="1" applyProtection="1">
      <alignment horizontal="center" vertical="center" wrapText="1"/>
      <protection locked="0"/>
    </xf>
    <xf numFmtId="178" fontId="26" fillId="0" borderId="8" xfId="1" applyNumberFormat="1" applyFont="1" applyFill="1" applyBorder="1" applyAlignment="1">
      <alignment horizontal="right" vertical="center" wrapText="1"/>
    </xf>
    <xf numFmtId="180" fontId="0" fillId="0" borderId="0" xfId="0" applyNumberFormat="1" applyBorder="1" applyAlignment="1">
      <alignment vertical="center"/>
    </xf>
    <xf numFmtId="0" fontId="8" fillId="4" borderId="8" xfId="0" applyFont="1" applyFill="1" applyBorder="1" applyAlignment="1">
      <alignment horizontal="center" vertical="center" wrapText="1"/>
    </xf>
    <xf numFmtId="49" fontId="8" fillId="4" borderId="8" xfId="0" applyNumberFormat="1" applyFont="1" applyFill="1" applyBorder="1" applyAlignment="1" applyProtection="1">
      <alignment vertical="center" wrapText="1"/>
      <protection locked="0"/>
    </xf>
    <xf numFmtId="0" fontId="8" fillId="4" borderId="8" xfId="0" applyFont="1" applyFill="1" applyBorder="1" applyAlignment="1" applyProtection="1">
      <alignment horizontal="center" vertical="center" wrapText="1"/>
      <protection locked="0"/>
    </xf>
    <xf numFmtId="49" fontId="8" fillId="4" borderId="8" xfId="0" applyNumberFormat="1" applyFont="1" applyFill="1" applyBorder="1" applyAlignment="1" applyProtection="1">
      <alignment horizontal="center" vertical="center" wrapText="1"/>
      <protection locked="0"/>
    </xf>
    <xf numFmtId="172" fontId="19" fillId="4" borderId="8" xfId="0" applyNumberFormat="1" applyFont="1" applyFill="1" applyBorder="1" applyAlignment="1" applyProtection="1">
      <alignment horizontal="center" vertical="center" wrapText="1"/>
      <protection locked="0"/>
    </xf>
    <xf numFmtId="0" fontId="19" fillId="4" borderId="8" xfId="0" applyFont="1" applyFill="1" applyBorder="1" applyAlignment="1" applyProtection="1">
      <alignment horizontal="center" vertical="center" wrapText="1"/>
      <protection locked="0"/>
    </xf>
    <xf numFmtId="9" fontId="19" fillId="4" borderId="8" xfId="2" applyNumberFormat="1" applyFont="1" applyFill="1" applyBorder="1" applyAlignment="1" applyProtection="1">
      <alignment horizontal="center" vertical="center" wrapText="1"/>
      <protection locked="0"/>
    </xf>
    <xf numFmtId="14" fontId="19" fillId="4" borderId="8" xfId="0" applyNumberFormat="1" applyFont="1" applyFill="1" applyBorder="1" applyAlignment="1" applyProtection="1">
      <alignment horizontal="center" vertical="center" wrapText="1"/>
      <protection locked="0"/>
    </xf>
    <xf numFmtId="15" fontId="19" fillId="4" borderId="8" xfId="0" applyNumberFormat="1" applyFont="1" applyFill="1" applyBorder="1" applyAlignment="1" applyProtection="1">
      <alignment horizontal="center" vertical="center" wrapText="1"/>
      <protection locked="0"/>
    </xf>
    <xf numFmtId="173" fontId="19" fillId="4" borderId="8" xfId="0" applyNumberFormat="1" applyFont="1" applyFill="1" applyBorder="1" applyAlignment="1" applyProtection="1">
      <alignment horizontal="center" vertical="center" wrapText="1"/>
      <protection locked="0"/>
    </xf>
    <xf numFmtId="2" fontId="19" fillId="4" borderId="8" xfId="0" applyNumberFormat="1" applyFont="1" applyFill="1" applyBorder="1" applyAlignment="1" applyProtection="1">
      <alignment horizontal="center" vertical="center" wrapText="1"/>
      <protection locked="0"/>
    </xf>
    <xf numFmtId="174" fontId="19" fillId="4" borderId="8" xfId="1" applyNumberFormat="1" applyFont="1" applyFill="1" applyBorder="1" applyAlignment="1">
      <alignment horizontal="right" vertical="center" wrapText="1"/>
    </xf>
    <xf numFmtId="168" fontId="19" fillId="4" borderId="8" xfId="1" applyNumberFormat="1" applyFont="1" applyFill="1" applyBorder="1" applyAlignment="1">
      <alignment horizontal="right" vertical="center" wrapText="1"/>
    </xf>
    <xf numFmtId="0" fontId="9" fillId="4" borderId="8" xfId="0" applyFont="1" applyFill="1" applyBorder="1" applyAlignment="1">
      <alignment horizontal="left" vertical="top" wrapText="1"/>
    </xf>
    <xf numFmtId="0" fontId="0" fillId="0" borderId="8" xfId="0" applyFill="1" applyBorder="1" applyAlignment="1">
      <alignment horizontal="left" wrapText="1"/>
    </xf>
    <xf numFmtId="181" fontId="19" fillId="0" borderId="8" xfId="3" applyNumberFormat="1" applyFont="1" applyFill="1" applyBorder="1" applyAlignment="1">
      <alignment horizontal="right" vertical="center" wrapText="1"/>
    </xf>
    <xf numFmtId="0" fontId="0" fillId="0" borderId="8" xfId="0" applyBorder="1" applyAlignment="1">
      <alignment horizontal="center" vertical="center" wrapText="1"/>
    </xf>
    <xf numFmtId="0" fontId="0" fillId="0" borderId="8" xfId="0" applyBorder="1" applyAlignment="1">
      <alignment horizontal="left"/>
    </xf>
    <xf numFmtId="14" fontId="0" fillId="0" borderId="8" xfId="0" applyNumberFormat="1" applyBorder="1" applyAlignment="1">
      <alignment horizontal="right"/>
    </xf>
    <xf numFmtId="0" fontId="0" fillId="0" borderId="8" xfId="0" applyBorder="1" applyAlignment="1">
      <alignment horizontal="left" vertical="center"/>
    </xf>
    <xf numFmtId="3" fontId="3" fillId="0" borderId="8" xfId="0" applyNumberFormat="1" applyFont="1" applyFill="1" applyBorder="1" applyAlignment="1">
      <alignment horizontal="right" vertical="center" wrapText="1"/>
    </xf>
    <xf numFmtId="165" fontId="5" fillId="0" borderId="8" xfId="0" applyNumberFormat="1" applyFont="1" applyFill="1" applyBorder="1" applyAlignment="1" applyProtection="1">
      <alignment vertical="center"/>
      <protection locked="0"/>
    </xf>
    <xf numFmtId="0" fontId="45" fillId="0" borderId="0" xfId="0" applyFont="1" applyFill="1" applyBorder="1" applyAlignment="1">
      <alignment horizontal="left" vertical="center" wrapText="1"/>
    </xf>
    <xf numFmtId="0" fontId="44" fillId="0" borderId="0" xfId="0" applyFont="1" applyFill="1" applyAlignment="1">
      <alignment horizontal="left" vertical="center" wrapText="1"/>
    </xf>
    <xf numFmtId="14" fontId="5" fillId="0" borderId="8" xfId="0" applyNumberFormat="1" applyFont="1" applyBorder="1" applyAlignment="1">
      <alignment horizontal="center" vertical="center" wrapText="1"/>
    </xf>
    <xf numFmtId="14" fontId="3" fillId="0" borderId="8" xfId="0" applyNumberFormat="1" applyFont="1" applyFill="1" applyBorder="1" applyAlignment="1">
      <alignment horizontal="center" vertical="center" wrapText="1"/>
    </xf>
    <xf numFmtId="17" fontId="3" fillId="0" borderId="8" xfId="0" applyNumberFormat="1" applyFont="1" applyBorder="1" applyAlignment="1">
      <alignment horizontal="center" vertical="center" wrapText="1"/>
    </xf>
    <xf numFmtId="0" fontId="3" fillId="0" borderId="8" xfId="0" applyFont="1" applyFill="1" applyBorder="1" applyAlignment="1" applyProtection="1">
      <alignment horizontal="left" vertical="top" wrapText="1"/>
      <protection locked="0"/>
    </xf>
    <xf numFmtId="168" fontId="3" fillId="0" borderId="8" xfId="1" applyNumberFormat="1" applyFont="1" applyFill="1" applyBorder="1" applyAlignment="1">
      <alignment horizontal="left" vertical="center" wrapText="1"/>
    </xf>
    <xf numFmtId="1" fontId="3" fillId="0" borderId="8" xfId="2" applyNumberFormat="1" applyFont="1" applyFill="1" applyBorder="1" applyAlignment="1">
      <alignment horizontal="center" vertical="center" wrapText="1"/>
    </xf>
    <xf numFmtId="0" fontId="0" fillId="0" borderId="8" xfId="0" applyFill="1" applyBorder="1" applyAlignment="1">
      <alignment horizontal="left" vertical="center" wrapText="1"/>
    </xf>
    <xf numFmtId="0" fontId="0" fillId="0" borderId="0" xfId="0" applyAlignment="1">
      <alignment horizontal="center" vertical="center" wrapText="1"/>
    </xf>
    <xf numFmtId="14" fontId="5" fillId="0" borderId="8" xfId="0" applyNumberFormat="1" applyFont="1" applyBorder="1" applyAlignment="1">
      <alignment horizontal="left" vertical="center" wrapText="1"/>
    </xf>
    <xf numFmtId="0" fontId="26" fillId="0" borderId="8" xfId="0" applyFont="1" applyBorder="1" applyAlignment="1">
      <alignment horizontal="left" wrapText="1"/>
    </xf>
    <xf numFmtId="0" fontId="3" fillId="0" borderId="15" xfId="0" applyFont="1" applyFill="1" applyBorder="1" applyAlignment="1">
      <alignment horizontal="left" vertical="center" wrapText="1"/>
    </xf>
    <xf numFmtId="0" fontId="0" fillId="4" borderId="0" xfId="0" applyFill="1" applyAlignment="1">
      <alignment vertical="center"/>
    </xf>
    <xf numFmtId="0" fontId="5" fillId="4" borderId="8" xfId="0" applyFont="1" applyFill="1" applyBorder="1" applyAlignment="1">
      <alignment wrapText="1"/>
    </xf>
    <xf numFmtId="14" fontId="5" fillId="4" borderId="8" xfId="0" applyNumberFormat="1" applyFont="1" applyFill="1" applyBorder="1" applyAlignment="1">
      <alignment wrapText="1"/>
    </xf>
    <xf numFmtId="0" fontId="5" fillId="4" borderId="8" xfId="0" applyFont="1" applyFill="1" applyBorder="1" applyAlignment="1">
      <alignment vertical="top" wrapText="1"/>
    </xf>
    <xf numFmtId="0" fontId="0" fillId="4" borderId="14" xfId="0" applyFill="1" applyBorder="1" applyAlignment="1">
      <alignment wrapText="1"/>
    </xf>
    <xf numFmtId="0" fontId="0" fillId="5" borderId="8" xfId="0" applyFill="1" applyBorder="1" applyAlignment="1">
      <alignment wrapText="1"/>
    </xf>
    <xf numFmtId="1" fontId="49" fillId="5" borderId="8" xfId="0" applyNumberFormat="1" applyFont="1" applyFill="1" applyBorder="1" applyAlignment="1" applyProtection="1">
      <alignment horizontal="center" vertical="center" wrapText="1"/>
      <protection locked="0"/>
    </xf>
    <xf numFmtId="0" fontId="0" fillId="0" borderId="8" xfId="0" applyBorder="1" applyAlignment="1">
      <alignment horizontal="right"/>
    </xf>
    <xf numFmtId="0" fontId="0" fillId="3" borderId="8" xfId="0" applyNumberFormat="1" applyFill="1" applyBorder="1" applyAlignment="1">
      <alignment horizontal="right" vertical="center"/>
    </xf>
    <xf numFmtId="0" fontId="19" fillId="0" borderId="8" xfId="0" applyNumberFormat="1" applyFont="1" applyFill="1" applyBorder="1" applyAlignment="1" applyProtection="1">
      <alignment horizontal="center" vertical="center" wrapText="1"/>
      <protection locked="0"/>
    </xf>
    <xf numFmtId="168" fontId="19" fillId="0" borderId="8" xfId="1" applyNumberFormat="1" applyFont="1" applyFill="1" applyBorder="1" applyAlignment="1">
      <alignment vertical="center" wrapText="1"/>
    </xf>
    <xf numFmtId="168" fontId="19" fillId="0" borderId="8" xfId="1" applyNumberFormat="1" applyFont="1" applyFill="1" applyBorder="1" applyAlignment="1">
      <alignment horizontal="center" vertical="center" wrapText="1"/>
    </xf>
    <xf numFmtId="168" fontId="19" fillId="5" borderId="8" xfId="1" applyNumberFormat="1" applyFont="1" applyFill="1" applyBorder="1" applyAlignment="1">
      <alignment horizontal="right" vertical="center" wrapText="1"/>
    </xf>
    <xf numFmtId="4" fontId="20" fillId="0" borderId="8" xfId="0" applyNumberFormat="1" applyFont="1" applyFill="1" applyBorder="1" applyAlignment="1" applyProtection="1">
      <alignment horizontal="center" vertical="center" wrapText="1"/>
      <protection locked="0"/>
    </xf>
    <xf numFmtId="3" fontId="20" fillId="0" borderId="8" xfId="0" applyNumberFormat="1" applyFont="1" applyFill="1" applyBorder="1" applyAlignment="1" applyProtection="1">
      <alignment horizontal="center" vertical="center" wrapText="1"/>
      <protection locked="0"/>
    </xf>
    <xf numFmtId="0" fontId="19" fillId="0" borderId="8" xfId="1"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xf>
    <xf numFmtId="0" fontId="8" fillId="4" borderId="8" xfId="0" applyFont="1" applyFill="1" applyBorder="1" applyAlignment="1">
      <alignment horizontal="center" vertical="center"/>
    </xf>
    <xf numFmtId="14" fontId="5" fillId="0" borderId="8" xfId="0" applyNumberFormat="1" applyFont="1" applyBorder="1" applyAlignment="1">
      <alignment vertical="center"/>
    </xf>
    <xf numFmtId="0" fontId="5" fillId="4" borderId="8" xfId="0" applyFont="1" applyFill="1" applyBorder="1" applyAlignment="1">
      <alignment vertical="center" wrapText="1"/>
    </xf>
    <xf numFmtId="14" fontId="5" fillId="4" borderId="8" xfId="0" applyNumberFormat="1" applyFont="1" applyFill="1" applyBorder="1" applyAlignment="1">
      <alignment vertical="center" wrapText="1"/>
    </xf>
    <xf numFmtId="14" fontId="5" fillId="0" borderId="8" xfId="0" applyNumberFormat="1" applyFont="1" applyFill="1" applyBorder="1" applyAlignment="1">
      <alignment horizontal="right" vertical="center" wrapText="1"/>
    </xf>
    <xf numFmtId="0" fontId="5" fillId="4" borderId="8" xfId="0" applyFont="1" applyFill="1" applyBorder="1" applyAlignment="1">
      <alignment horizontal="left" vertical="center" wrapText="1"/>
    </xf>
    <xf numFmtId="14" fontId="5" fillId="4" borderId="8" xfId="0" applyNumberFormat="1" applyFont="1" applyFill="1" applyBorder="1" applyAlignment="1">
      <alignment horizontal="center" vertical="center" wrapText="1"/>
    </xf>
    <xf numFmtId="0" fontId="5" fillId="0" borderId="8" xfId="0" applyFont="1" applyFill="1" applyBorder="1" applyAlignment="1">
      <alignment horizontal="right" vertical="center" wrapText="1"/>
    </xf>
    <xf numFmtId="14" fontId="0" fillId="0" borderId="0" xfId="0" applyNumberFormat="1" applyAlignment="1">
      <alignment vertical="center"/>
    </xf>
    <xf numFmtId="14" fontId="5" fillId="0" borderId="15" xfId="0" applyNumberFormat="1" applyFont="1" applyBorder="1" applyAlignment="1">
      <alignment vertical="center"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14" fontId="5" fillId="0" borderId="0" xfId="0" applyNumberFormat="1" applyFont="1" applyBorder="1" applyAlignment="1">
      <alignment vertical="center" wrapText="1"/>
    </xf>
    <xf numFmtId="0" fontId="0" fillId="0" borderId="0" xfId="0" applyBorder="1" applyAlignment="1">
      <alignment vertical="center" wrapText="1"/>
    </xf>
    <xf numFmtId="49" fontId="8" fillId="5" borderId="8" xfId="0" applyNumberFormat="1" applyFont="1" applyFill="1" applyBorder="1" applyAlignment="1" applyProtection="1">
      <alignment horizontal="center" vertical="center" wrapText="1"/>
      <protection locked="0"/>
    </xf>
    <xf numFmtId="0" fontId="8" fillId="5" borderId="8" xfId="0" applyFont="1" applyFill="1" applyBorder="1" applyAlignment="1" applyProtection="1">
      <alignment horizontal="center" vertical="center" wrapText="1"/>
      <protection locked="0"/>
    </xf>
    <xf numFmtId="1" fontId="19" fillId="5" borderId="8" xfId="0" applyNumberFormat="1" applyFont="1" applyFill="1" applyBorder="1" applyAlignment="1" applyProtection="1">
      <alignment horizontal="center" vertical="center" wrapText="1"/>
      <protection locked="0"/>
    </xf>
    <xf numFmtId="0" fontId="19" fillId="5" borderId="8" xfId="0" applyFont="1" applyFill="1" applyBorder="1" applyAlignment="1" applyProtection="1">
      <alignment horizontal="center" vertical="center" wrapText="1"/>
      <protection locked="0"/>
    </xf>
    <xf numFmtId="9" fontId="19" fillId="5" borderId="8" xfId="2" applyFont="1" applyFill="1" applyBorder="1" applyAlignment="1" applyProtection="1">
      <alignment horizontal="center" vertical="center" wrapText="1"/>
      <protection locked="0"/>
    </xf>
    <xf numFmtId="14" fontId="19" fillId="5" borderId="8" xfId="0" applyNumberFormat="1" applyFont="1" applyFill="1" applyBorder="1" applyAlignment="1" applyProtection="1">
      <alignment horizontal="center" vertical="center" wrapText="1"/>
      <protection locked="0"/>
    </xf>
    <xf numFmtId="15" fontId="19" fillId="5" borderId="8" xfId="0" applyNumberFormat="1" applyFont="1" applyFill="1" applyBorder="1" applyAlignment="1" applyProtection="1">
      <alignment horizontal="center" vertical="center" wrapText="1"/>
      <protection locked="0"/>
    </xf>
    <xf numFmtId="2" fontId="19" fillId="5" borderId="8" xfId="0" applyNumberFormat="1" applyFont="1" applyFill="1" applyBorder="1" applyAlignment="1" applyProtection="1">
      <alignment horizontal="center" vertical="center" wrapText="1"/>
      <protection locked="0"/>
    </xf>
    <xf numFmtId="168" fontId="19" fillId="5" borderId="8" xfId="4" applyNumberFormat="1" applyFont="1" applyFill="1" applyBorder="1" applyAlignment="1">
      <alignment horizontal="right" vertical="center" wrapText="1"/>
    </xf>
    <xf numFmtId="9" fontId="19" fillId="5" borderId="8" xfId="0" applyNumberFormat="1" applyFont="1" applyFill="1" applyBorder="1" applyAlignment="1" applyProtection="1">
      <alignment horizontal="center" vertical="center" wrapText="1"/>
      <protection locked="0"/>
    </xf>
    <xf numFmtId="0" fontId="44" fillId="0" borderId="8" xfId="0" applyFont="1" applyFill="1" applyBorder="1" applyAlignment="1">
      <alignment horizontal="center" vertical="center" wrapText="1"/>
    </xf>
    <xf numFmtId="49" fontId="8" fillId="5" borderId="8" xfId="0" applyNumberFormat="1" applyFont="1" applyFill="1" applyBorder="1" applyAlignment="1" applyProtection="1">
      <alignment horizontal="left" vertical="center" wrapText="1"/>
      <protection locked="0"/>
    </xf>
    <xf numFmtId="49" fontId="20" fillId="5" borderId="8" xfId="0" applyNumberFormat="1" applyFont="1" applyFill="1" applyBorder="1" applyAlignment="1" applyProtection="1">
      <alignment horizontal="center" vertical="center" wrapText="1"/>
      <protection locked="0"/>
    </xf>
    <xf numFmtId="0" fontId="8" fillId="0" borderId="8" xfId="0" applyFont="1" applyFill="1" applyBorder="1" applyAlignment="1">
      <alignment horizontal="center"/>
    </xf>
    <xf numFmtId="0" fontId="8" fillId="0" borderId="8" xfId="0" applyFont="1" applyBorder="1" applyAlignment="1">
      <alignment vertical="center"/>
    </xf>
    <xf numFmtId="0" fontId="8" fillId="0" borderId="8" xfId="0" applyFont="1" applyBorder="1" applyAlignment="1">
      <alignment horizontal="center" vertical="center" wrapText="1"/>
    </xf>
    <xf numFmtId="14" fontId="8" fillId="0" borderId="8" xfId="0" applyNumberFormat="1" applyFont="1" applyFill="1" applyBorder="1" applyAlignment="1">
      <alignment horizontal="center" vertical="center" wrapText="1"/>
    </xf>
    <xf numFmtId="14" fontId="0" fillId="0" borderId="8" xfId="0" applyNumberFormat="1" applyBorder="1" applyAlignment="1">
      <alignment horizontal="center" vertical="center" wrapText="1"/>
    </xf>
    <xf numFmtId="0" fontId="8" fillId="0" borderId="8" xfId="0" applyFont="1" applyBorder="1" applyAlignment="1">
      <alignment horizontal="center" vertical="center"/>
    </xf>
    <xf numFmtId="14" fontId="8" fillId="4" borderId="8" xfId="0" applyNumberFormat="1" applyFont="1" applyFill="1" applyBorder="1" applyAlignment="1">
      <alignment horizontal="center" vertical="center"/>
    </xf>
    <xf numFmtId="0" fontId="8" fillId="0" borderId="8" xfId="0" applyFont="1" applyFill="1" applyBorder="1" applyAlignment="1">
      <alignment horizontal="center" vertical="center"/>
    </xf>
    <xf numFmtId="0" fontId="0" fillId="4" borderId="48" xfId="0" applyFont="1" applyFill="1" applyBorder="1" applyAlignment="1">
      <alignment vertical="center" wrapText="1"/>
    </xf>
    <xf numFmtId="0" fontId="0" fillId="5" borderId="8" xfId="0" applyFont="1" applyFill="1" applyBorder="1" applyAlignment="1">
      <alignment horizontal="center" vertical="center" wrapText="1"/>
    </xf>
    <xf numFmtId="14" fontId="0" fillId="0" borderId="8" xfId="0" applyNumberFormat="1" applyBorder="1" applyAlignment="1">
      <alignment horizontal="center" vertical="center"/>
    </xf>
    <xf numFmtId="0" fontId="8" fillId="0" borderId="8" xfId="0" applyFont="1" applyBorder="1" applyAlignment="1">
      <alignment wrapText="1"/>
    </xf>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168" fontId="19" fillId="0" borderId="8" xfId="4" applyNumberFormat="1" applyFont="1" applyFill="1" applyBorder="1" applyAlignment="1">
      <alignment horizontal="right" vertical="center" wrapText="1"/>
    </xf>
    <xf numFmtId="14" fontId="8" fillId="0" borderId="8" xfId="0" applyNumberFormat="1" applyFont="1" applyBorder="1" applyAlignment="1"/>
    <xf numFmtId="14" fontId="8" fillId="0" borderId="8" xfId="0" applyNumberFormat="1" applyFont="1" applyFill="1" applyBorder="1" applyAlignment="1">
      <alignment wrapText="1"/>
    </xf>
    <xf numFmtId="0" fontId="8" fillId="0" borderId="8" xfId="0" applyFont="1" applyFill="1" applyBorder="1" applyAlignment="1">
      <alignment wrapText="1"/>
    </xf>
    <xf numFmtId="168" fontId="3" fillId="0" borderId="8" xfId="4" applyNumberFormat="1" applyFont="1" applyFill="1" applyBorder="1" applyAlignment="1">
      <alignment horizontal="right" vertical="center" wrapText="1"/>
    </xf>
    <xf numFmtId="1" fontId="3" fillId="0" borderId="8" xfId="4" applyNumberFormat="1" applyFont="1" applyFill="1" applyBorder="1" applyAlignment="1" applyProtection="1">
      <alignment horizontal="center" vertical="center" wrapText="1"/>
      <protection locked="0"/>
    </xf>
    <xf numFmtId="168" fontId="26" fillId="0" borderId="8" xfId="4" applyNumberFormat="1" applyFont="1" applyFill="1" applyBorder="1" applyAlignment="1">
      <alignment horizontal="right" vertical="center" wrapText="1"/>
    </xf>
    <xf numFmtId="174" fontId="19" fillId="0" borderId="8" xfId="4" applyNumberFormat="1" applyFont="1" applyFill="1" applyBorder="1" applyAlignment="1">
      <alignment horizontal="right" vertical="center" wrapText="1"/>
    </xf>
    <xf numFmtId="0" fontId="45" fillId="0" borderId="8" xfId="0" applyFont="1" applyFill="1" applyBorder="1" applyAlignment="1">
      <alignment horizontal="center" vertical="center" wrapText="1"/>
    </xf>
    <xf numFmtId="0" fontId="0" fillId="0" borderId="8" xfId="0" applyBorder="1" applyAlignment="1">
      <alignment horizontal="left" vertical="top"/>
    </xf>
    <xf numFmtId="0" fontId="0" fillId="0" borderId="15" xfId="0" applyBorder="1" applyAlignment="1">
      <alignment horizontal="left" vertical="top" wrapText="1"/>
    </xf>
    <xf numFmtId="0" fontId="0" fillId="0" borderId="0" xfId="0" applyBorder="1" applyAlignment="1">
      <alignment horizontal="center" vertical="top" wrapText="1"/>
    </xf>
    <xf numFmtId="49" fontId="0" fillId="0" borderId="0" xfId="0" applyNumberFormat="1" applyBorder="1" applyAlignment="1">
      <alignment horizontal="center" vertical="top" wrapText="1"/>
    </xf>
    <xf numFmtId="0" fontId="0" fillId="0" borderId="0" xfId="0" applyBorder="1" applyAlignment="1">
      <alignment horizontal="center" vertical="top"/>
    </xf>
    <xf numFmtId="14" fontId="0" fillId="0" borderId="0" xfId="0" applyNumberFormat="1" applyBorder="1" applyAlignment="1">
      <alignment horizontal="center" vertical="top"/>
    </xf>
    <xf numFmtId="0" fontId="0" fillId="0" borderId="0" xfId="0" applyFill="1" applyBorder="1" applyAlignment="1">
      <alignment horizontal="center" vertical="top"/>
    </xf>
    <xf numFmtId="9" fontId="26" fillId="0" borderId="8" xfId="2" applyNumberFormat="1" applyFont="1" applyFill="1" applyBorder="1" applyAlignment="1" applyProtection="1">
      <alignment horizontal="center" vertical="center" wrapText="1"/>
      <protection locked="0"/>
    </xf>
    <xf numFmtId="173" fontId="26" fillId="0" borderId="8" xfId="0" applyNumberFormat="1" applyFont="1" applyFill="1" applyBorder="1" applyAlignment="1" applyProtection="1">
      <alignment horizontal="center" vertical="center" wrapText="1"/>
      <protection locked="0"/>
    </xf>
    <xf numFmtId="174" fontId="26" fillId="0" borderId="8" xfId="4" applyNumberFormat="1" applyFont="1" applyFill="1" applyBorder="1" applyAlignment="1">
      <alignment horizontal="right" vertical="center" wrapText="1"/>
    </xf>
    <xf numFmtId="0" fontId="32" fillId="0" borderId="8" xfId="0" applyFont="1" applyFill="1" applyBorder="1" applyAlignment="1">
      <alignment horizontal="left" vertical="center" wrapText="1"/>
    </xf>
    <xf numFmtId="0" fontId="32" fillId="0" borderId="8" xfId="0" applyFont="1" applyFill="1" applyBorder="1" applyAlignment="1">
      <alignment horizontal="center" vertical="center" wrapText="1"/>
    </xf>
    <xf numFmtId="181" fontId="26" fillId="0" borderId="8" xfId="5" applyNumberFormat="1" applyFont="1" applyFill="1" applyBorder="1" applyAlignment="1">
      <alignment horizontal="right" vertical="center" wrapText="1"/>
    </xf>
    <xf numFmtId="14" fontId="5" fillId="0" borderId="8" xfId="0" applyNumberFormat="1" applyFont="1" applyBorder="1" applyAlignment="1">
      <alignment horizontal="right" vertical="top"/>
    </xf>
    <xf numFmtId="0" fontId="5" fillId="0" borderId="15" xfId="0" applyFont="1" applyBorder="1" applyAlignment="1">
      <alignment horizontal="left" vertical="top"/>
    </xf>
    <xf numFmtId="0" fontId="0" fillId="3" borderId="0" xfId="0" applyFill="1" applyAlignment="1">
      <alignment vertical="center"/>
    </xf>
    <xf numFmtId="0" fontId="6" fillId="0" borderId="8" xfId="0" applyFont="1" applyBorder="1" applyAlignment="1">
      <alignment horizontal="center" vertical="center"/>
    </xf>
    <xf numFmtId="0" fontId="6" fillId="4" borderId="8" xfId="0" applyFont="1" applyFill="1" applyBorder="1" applyAlignment="1">
      <alignment horizontal="center" vertical="center"/>
    </xf>
    <xf numFmtId="181" fontId="3" fillId="0" borderId="8" xfId="4" applyNumberFormat="1" applyFont="1" applyFill="1" applyBorder="1" applyAlignment="1">
      <alignment horizontal="center" vertical="center" wrapText="1"/>
    </xf>
    <xf numFmtId="168" fontId="3" fillId="0" borderId="8" xfId="4" applyNumberFormat="1" applyFont="1" applyFill="1" applyBorder="1" applyAlignment="1">
      <alignment horizontal="center"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4" borderId="8" xfId="0" applyFont="1" applyFill="1" applyBorder="1" applyAlignment="1">
      <alignment horizontal="left" vertical="top" wrapText="1"/>
    </xf>
    <xf numFmtId="49" fontId="5" fillId="0" borderId="8" xfId="0" applyNumberFormat="1" applyFont="1" applyBorder="1" applyAlignment="1">
      <alignment horizontal="center" vertical="center"/>
    </xf>
    <xf numFmtId="2" fontId="13" fillId="2" borderId="49" xfId="0" applyNumberFormat="1" applyFont="1" applyFill="1" applyBorder="1" applyAlignment="1">
      <alignment horizontal="center" vertical="center" wrapText="1"/>
    </xf>
    <xf numFmtId="0" fontId="13" fillId="2" borderId="50" xfId="0" applyFont="1" applyFill="1" applyBorder="1" applyAlignment="1">
      <alignment horizontal="center" vertical="center" wrapText="1"/>
    </xf>
    <xf numFmtId="181" fontId="3" fillId="0" borderId="8" xfId="0" applyNumberFormat="1" applyFont="1" applyFill="1" applyBorder="1" applyAlignment="1" applyProtection="1">
      <alignment horizontal="center" vertical="center" wrapText="1"/>
      <protection locked="0"/>
    </xf>
    <xf numFmtId="0" fontId="0" fillId="0" borderId="0" xfId="0" applyAlignment="1">
      <alignment horizontal="center"/>
    </xf>
    <xf numFmtId="1" fontId="8" fillId="0" borderId="8" xfId="0" applyNumberFormat="1" applyFont="1" applyFill="1" applyBorder="1" applyAlignment="1">
      <alignment horizontal="center" vertical="center" wrapText="1"/>
    </xf>
    <xf numFmtId="0" fontId="19" fillId="4" borderId="8" xfId="0" applyNumberFormat="1" applyFont="1" applyFill="1" applyBorder="1" applyAlignment="1" applyProtection="1">
      <alignment horizontal="center" vertical="center" wrapText="1"/>
      <protection locked="0"/>
    </xf>
    <xf numFmtId="0" fontId="20" fillId="0" borderId="8" xfId="0" applyNumberFormat="1" applyFont="1" applyFill="1" applyBorder="1" applyAlignment="1" applyProtection="1">
      <alignment horizontal="center" vertical="center" wrapText="1"/>
      <protection locked="0"/>
    </xf>
    <xf numFmtId="0" fontId="20" fillId="4" borderId="8" xfId="0" applyNumberFormat="1" applyFont="1" applyFill="1" applyBorder="1" applyAlignment="1" applyProtection="1">
      <alignment horizontal="center" vertical="center" wrapText="1"/>
      <protection locked="0"/>
    </xf>
    <xf numFmtId="0" fontId="0" fillId="4" borderId="15" xfId="0" applyFill="1" applyBorder="1" applyAlignment="1">
      <alignment wrapText="1"/>
    </xf>
    <xf numFmtId="0" fontId="0" fillId="4" borderId="15" xfId="0" applyFill="1" applyBorder="1" applyAlignment="1">
      <alignment horizontal="center" vertical="center" wrapText="1"/>
    </xf>
    <xf numFmtId="14" fontId="0" fillId="4" borderId="15" xfId="0" applyNumberFormat="1" applyFill="1" applyBorder="1" applyAlignment="1">
      <alignment horizontal="center" vertical="center" wrapText="1"/>
    </xf>
    <xf numFmtId="49" fontId="0" fillId="4" borderId="15" xfId="0" applyNumberFormat="1" applyFill="1" applyBorder="1" applyAlignment="1">
      <alignment horizontal="center" vertical="center" wrapText="1"/>
    </xf>
    <xf numFmtId="0" fontId="0" fillId="4" borderId="15" xfId="0" applyFill="1" applyBorder="1" applyAlignment="1">
      <alignment horizontal="center" vertical="center"/>
    </xf>
    <xf numFmtId="0" fontId="0" fillId="5" borderId="15" xfId="0" applyFill="1" applyBorder="1" applyAlignment="1">
      <alignment vertical="center" wrapText="1"/>
    </xf>
    <xf numFmtId="0" fontId="0" fillId="0" borderId="15" xfId="0" applyBorder="1" applyAlignment="1">
      <alignment wrapText="1"/>
    </xf>
    <xf numFmtId="14" fontId="0" fillId="4" borderId="8" xfId="0" applyNumberFormat="1" applyFill="1" applyBorder="1" applyAlignment="1">
      <alignment horizontal="center" vertical="center" wrapText="1"/>
    </xf>
    <xf numFmtId="49" fontId="0" fillId="4" borderId="8" xfId="0" applyNumberFormat="1" applyFill="1" applyBorder="1" applyAlignment="1">
      <alignment horizontal="center" vertical="center" wrapText="1"/>
    </xf>
    <xf numFmtId="0" fontId="0" fillId="14" borderId="0" xfId="0" applyFill="1" applyAlignment="1">
      <alignment vertical="center"/>
    </xf>
    <xf numFmtId="0" fontId="0" fillId="0" borderId="16" xfId="0" applyBorder="1" applyAlignment="1">
      <alignment horizontal="center" vertical="center" wrapText="1"/>
    </xf>
    <xf numFmtId="0" fontId="0" fillId="4" borderId="8" xfId="0" applyFill="1" applyBorder="1" applyAlignment="1">
      <alignment horizontal="center" wrapText="1"/>
    </xf>
    <xf numFmtId="0" fontId="0" fillId="4" borderId="16" xfId="0" applyFill="1" applyBorder="1" applyAlignment="1">
      <alignment horizontal="center" vertical="center" wrapText="1"/>
    </xf>
    <xf numFmtId="0" fontId="0" fillId="14" borderId="0" xfId="0" applyFill="1" applyAlignment="1">
      <alignment horizontal="center" vertical="center"/>
    </xf>
    <xf numFmtId="14" fontId="0" fillId="4" borderId="16" xfId="0" applyNumberFormat="1" applyFill="1" applyBorder="1" applyAlignment="1">
      <alignment horizontal="center" vertical="center" wrapText="1"/>
    </xf>
    <xf numFmtId="49" fontId="0" fillId="4" borderId="16" xfId="0" applyNumberFormat="1" applyFill="1" applyBorder="1" applyAlignment="1">
      <alignment horizontal="center" vertical="center" wrapText="1"/>
    </xf>
    <xf numFmtId="0" fontId="0" fillId="8" borderId="0" xfId="0" applyFill="1" applyAlignment="1">
      <alignment vertical="center"/>
    </xf>
    <xf numFmtId="14" fontId="0" fillId="0" borderId="0" xfId="0" applyNumberFormat="1" applyBorder="1" applyAlignment="1">
      <alignment horizontal="center" vertical="center"/>
    </xf>
    <xf numFmtId="15" fontId="19" fillId="0" borderId="8" xfId="0" applyNumberFormat="1" applyFont="1" applyFill="1" applyBorder="1" applyAlignment="1" applyProtection="1">
      <alignment horizontal="right" vertical="center" wrapText="1"/>
      <protection locked="0"/>
    </xf>
    <xf numFmtId="3" fontId="19" fillId="0" borderId="8" xfId="0" applyNumberFormat="1" applyFont="1" applyFill="1" applyBorder="1" applyAlignment="1" applyProtection="1">
      <alignment horizontal="center" vertical="center" wrapText="1"/>
      <protection locked="0"/>
    </xf>
    <xf numFmtId="14" fontId="8" fillId="0" borderId="0" xfId="0" applyNumberFormat="1" applyFont="1" applyFill="1" applyAlignment="1">
      <alignment horizontal="right" vertical="center" wrapText="1"/>
    </xf>
    <xf numFmtId="0" fontId="0" fillId="5" borderId="22" xfId="0" applyFill="1" applyBorder="1" applyAlignment="1">
      <alignment horizontal="center" vertical="center"/>
    </xf>
    <xf numFmtId="0" fontId="0" fillId="5" borderId="23" xfId="0" applyFill="1" applyBorder="1" applyAlignment="1">
      <alignment horizontal="center" vertical="center"/>
    </xf>
    <xf numFmtId="0" fontId="0" fillId="5" borderId="8" xfId="0" applyFill="1" applyBorder="1" applyAlignment="1">
      <alignment horizontal="center" vertical="center" wrapText="1"/>
    </xf>
    <xf numFmtId="0" fontId="0" fillId="0" borderId="16" xfId="0" applyBorder="1" applyAlignment="1">
      <alignment vertical="center"/>
    </xf>
    <xf numFmtId="2" fontId="3" fillId="0" borderId="8" xfId="4" applyNumberFormat="1" applyFont="1" applyFill="1" applyBorder="1" applyAlignment="1" applyProtection="1">
      <alignment horizontal="center" vertical="center" wrapText="1"/>
      <protection locked="0"/>
    </xf>
    <xf numFmtId="0" fontId="0" fillId="0" borderId="8" xfId="0" applyNumberFormat="1" applyFill="1" applyBorder="1" applyAlignment="1">
      <alignment wrapText="1"/>
    </xf>
    <xf numFmtId="14" fontId="0" fillId="0" borderId="8" xfId="0" applyNumberFormat="1" applyFill="1" applyBorder="1" applyAlignment="1">
      <alignment horizontal="justify" vertical="top" wrapText="1"/>
    </xf>
    <xf numFmtId="177" fontId="26" fillId="0" borderId="8" xfId="4" applyNumberFormat="1" applyFont="1" applyFill="1" applyBorder="1" applyAlignment="1">
      <alignment horizontal="right" vertical="center" wrapText="1"/>
    </xf>
    <xf numFmtId="0" fontId="26" fillId="0" borderId="8" xfId="0" applyNumberFormat="1" applyFont="1" applyFill="1" applyBorder="1" applyAlignment="1" applyProtection="1">
      <alignment horizontal="center" vertical="center" wrapText="1"/>
      <protection locked="0"/>
    </xf>
    <xf numFmtId="0" fontId="0" fillId="0" borderId="15" xfId="0" applyFill="1" applyBorder="1" applyAlignment="1"/>
    <xf numFmtId="0" fontId="0" fillId="0" borderId="20" xfId="0" applyFill="1" applyBorder="1" applyAlignment="1"/>
    <xf numFmtId="0" fontId="0" fillId="0" borderId="16" xfId="0" applyBorder="1" applyAlignment="1">
      <alignment horizontal="center"/>
    </xf>
    <xf numFmtId="0" fontId="0" fillId="0" borderId="16" xfId="0" applyFill="1" applyBorder="1" applyAlignment="1"/>
    <xf numFmtId="168" fontId="19" fillId="0" borderId="8" xfId="4" applyNumberFormat="1" applyFont="1" applyFill="1" applyBorder="1" applyAlignment="1">
      <alignment horizontal="left" vertical="center" wrapText="1"/>
    </xf>
    <xf numFmtId="1" fontId="19" fillId="4" borderId="8" xfId="0" applyNumberFormat="1" applyFont="1" applyFill="1" applyBorder="1" applyAlignment="1" applyProtection="1">
      <alignment horizontal="center" vertical="center" wrapText="1"/>
      <protection locked="0"/>
    </xf>
    <xf numFmtId="9" fontId="19" fillId="4" borderId="8" xfId="0" applyNumberFormat="1" applyFont="1" applyFill="1" applyBorder="1" applyAlignment="1" applyProtection="1">
      <alignment horizontal="center" vertical="center" wrapText="1"/>
      <protection locked="0"/>
    </xf>
    <xf numFmtId="168" fontId="19" fillId="4" borderId="8" xfId="4" applyNumberFormat="1" applyFont="1" applyFill="1" applyBorder="1" applyAlignment="1">
      <alignment horizontal="right" vertical="center" wrapText="1"/>
    </xf>
    <xf numFmtId="0" fontId="9" fillId="4" borderId="8" xfId="0" applyFont="1" applyFill="1" applyBorder="1" applyAlignment="1">
      <alignment horizontal="left" vertical="center" wrapText="1"/>
    </xf>
    <xf numFmtId="0" fontId="0" fillId="4" borderId="15" xfId="0" applyFill="1" applyBorder="1" applyAlignment="1">
      <alignment vertical="center" wrapText="1"/>
    </xf>
    <xf numFmtId="14" fontId="0" fillId="0" borderId="8" xfId="0" applyNumberFormat="1" applyBorder="1" applyAlignment="1">
      <alignment horizontal="center" vertical="center" wrapText="1"/>
    </xf>
    <xf numFmtId="0" fontId="0" fillId="0" borderId="8" xfId="0" applyBorder="1" applyAlignment="1">
      <alignment horizontal="left" wrapText="1"/>
    </xf>
    <xf numFmtId="0" fontId="0" fillId="0" borderId="20" xfId="0" applyBorder="1" applyAlignment="1">
      <alignment horizontal="left" wrapText="1"/>
    </xf>
    <xf numFmtId="0" fontId="0" fillId="0" borderId="0" xfId="0" applyAlignment="1">
      <alignment horizontal="center" vertical="center"/>
    </xf>
    <xf numFmtId="49" fontId="0" fillId="0" borderId="8" xfId="0" applyNumberFormat="1" applyBorder="1" applyAlignment="1">
      <alignment horizontal="left" wrapText="1"/>
    </xf>
    <xf numFmtId="168" fontId="3" fillId="4" borderId="8" xfId="4" applyNumberFormat="1" applyFont="1" applyFill="1" applyBorder="1" applyAlignment="1">
      <alignment horizontal="right" vertical="center" wrapText="1"/>
    </xf>
    <xf numFmtId="0" fontId="0" fillId="0" borderId="15" xfId="0" applyBorder="1" applyAlignment="1">
      <alignment vertical="center" wrapText="1"/>
    </xf>
    <xf numFmtId="0" fontId="0" fillId="0" borderId="15" xfId="0" applyBorder="1" applyAlignment="1">
      <alignment horizontal="center" vertical="center" wrapText="1"/>
    </xf>
    <xf numFmtId="14" fontId="0" fillId="0" borderId="15" xfId="0" applyNumberFormat="1" applyBorder="1" applyAlignment="1">
      <alignment horizontal="center" vertical="center"/>
    </xf>
    <xf numFmtId="0" fontId="0" fillId="0" borderId="9" xfId="0" applyBorder="1" applyAlignment="1">
      <alignment horizontal="center" vertical="center"/>
    </xf>
    <xf numFmtId="0" fontId="0" fillId="0" borderId="14" xfId="0" applyBorder="1" applyAlignment="1">
      <alignment vertical="center" wrapText="1"/>
    </xf>
    <xf numFmtId="0" fontId="0" fillId="0" borderId="13" xfId="0" applyFill="1" applyBorder="1" applyAlignment="1">
      <alignment horizontal="center" vertical="center" wrapText="1"/>
    </xf>
    <xf numFmtId="0" fontId="0" fillId="0" borderId="0" xfId="0" applyFill="1" applyBorder="1" applyAlignment="1">
      <alignment horizontal="center" wrapText="1"/>
    </xf>
    <xf numFmtId="0" fontId="0" fillId="5" borderId="8" xfId="0" applyFont="1" applyFill="1" applyBorder="1" applyAlignment="1">
      <alignment horizontal="left" vertical="center" wrapText="1"/>
    </xf>
    <xf numFmtId="0" fontId="0" fillId="5" borderId="14" xfId="0" applyFont="1" applyFill="1" applyBorder="1" applyAlignment="1">
      <alignment horizontal="center" vertical="center" wrapText="1"/>
    </xf>
    <xf numFmtId="0" fontId="0" fillId="0" borderId="14" xfId="0" applyBorder="1"/>
    <xf numFmtId="0" fontId="13" fillId="2" borderId="20" xfId="0" applyFont="1" applyFill="1" applyBorder="1" applyAlignment="1">
      <alignment horizontal="center" vertical="center" wrapText="1"/>
    </xf>
    <xf numFmtId="0" fontId="0" fillId="5" borderId="8" xfId="0" applyFill="1" applyBorder="1" applyAlignment="1">
      <alignment vertical="center"/>
    </xf>
    <xf numFmtId="1" fontId="51" fillId="0" borderId="8" xfId="0" applyNumberFormat="1" applyFont="1" applyFill="1" applyBorder="1" applyAlignment="1" applyProtection="1">
      <alignment horizontal="center" vertical="center" wrapText="1"/>
      <protection locked="0"/>
    </xf>
    <xf numFmtId="14" fontId="51" fillId="0" borderId="8" xfId="0" applyNumberFormat="1" applyFont="1" applyFill="1" applyBorder="1" applyAlignment="1" applyProtection="1">
      <alignment horizontal="center" vertical="center" wrapText="1"/>
      <protection locked="0"/>
    </xf>
    <xf numFmtId="2" fontId="0" fillId="0" borderId="8" xfId="0" applyNumberFormat="1" applyFill="1" applyBorder="1" applyAlignment="1">
      <alignment horizontal="center" vertical="center"/>
    </xf>
    <xf numFmtId="0" fontId="8" fillId="0" borderId="8" xfId="0" applyFont="1" applyBorder="1" applyAlignment="1"/>
    <xf numFmtId="0" fontId="0" fillId="2" borderId="8" xfId="0" applyFont="1" applyFill="1" applyBorder="1" applyAlignment="1">
      <alignment horizontal="center" vertical="center" wrapText="1"/>
    </xf>
    <xf numFmtId="0" fontId="0" fillId="2" borderId="8" xfId="0" applyFont="1" applyFill="1" applyBorder="1" applyAlignment="1">
      <alignment horizontal="right" vertical="center" wrapText="1"/>
    </xf>
    <xf numFmtId="14" fontId="0" fillId="2" borderId="8" xfId="0" applyNumberFormat="1" applyFont="1" applyFill="1" applyBorder="1" applyAlignment="1">
      <alignment horizontal="right" vertical="center" wrapText="1"/>
    </xf>
    <xf numFmtId="0" fontId="0" fillId="2" borderId="19" xfId="0" applyFont="1" applyFill="1" applyBorder="1" applyAlignment="1">
      <alignment horizontal="center" vertical="center" wrapText="1"/>
    </xf>
    <xf numFmtId="14" fontId="0" fillId="2" borderId="19" xfId="0" applyNumberFormat="1" applyFont="1" applyFill="1" applyBorder="1" applyAlignment="1">
      <alignment horizontal="center" vertical="center" wrapText="1"/>
    </xf>
    <xf numFmtId="0" fontId="0" fillId="2" borderId="14" xfId="0" applyFont="1" applyFill="1" applyBorder="1" applyAlignment="1">
      <alignment horizontal="center" vertical="center" wrapText="1"/>
    </xf>
    <xf numFmtId="182" fontId="19" fillId="0" borderId="8" xfId="5" applyNumberFormat="1" applyFont="1" applyFill="1" applyBorder="1" applyAlignment="1">
      <alignment horizontal="right" vertical="center" wrapText="1"/>
    </xf>
    <xf numFmtId="0" fontId="44" fillId="15" borderId="8" xfId="0" applyFont="1" applyFill="1" applyBorder="1" applyAlignment="1">
      <alignment horizontal="left" wrapText="1"/>
    </xf>
    <xf numFmtId="0" fontId="0" fillId="15" borderId="8" xfId="0" applyFill="1" applyBorder="1" applyAlignment="1">
      <alignment horizontal="center" vertical="center" wrapText="1"/>
    </xf>
    <xf numFmtId="0" fontId="0" fillId="15" borderId="8" xfId="0" applyFill="1" applyBorder="1" applyAlignment="1">
      <alignment wrapText="1"/>
    </xf>
    <xf numFmtId="0" fontId="0" fillId="15" borderId="8" xfId="0" applyFill="1" applyBorder="1" applyAlignment="1"/>
    <xf numFmtId="0" fontId="0" fillId="15" borderId="8" xfId="0" applyFill="1" applyBorder="1" applyAlignment="1">
      <alignment horizontal="center" wrapText="1"/>
    </xf>
    <xf numFmtId="14" fontId="0" fillId="15" borderId="8" xfId="0" applyNumberFormat="1" applyFill="1" applyBorder="1" applyAlignment="1"/>
    <xf numFmtId="14" fontId="0" fillId="15" borderId="8" xfId="0" applyNumberFormat="1" applyFill="1" applyBorder="1" applyAlignment="1">
      <alignment wrapText="1"/>
    </xf>
    <xf numFmtId="0" fontId="0" fillId="15" borderId="8" xfId="0" applyFill="1" applyBorder="1" applyAlignment="1">
      <alignment horizontal="center" vertical="center"/>
    </xf>
    <xf numFmtId="0" fontId="13" fillId="15" borderId="8" xfId="0" applyFont="1" applyFill="1" applyBorder="1" applyAlignment="1">
      <alignment horizontal="center" vertical="center" wrapText="1"/>
    </xf>
    <xf numFmtId="14" fontId="0" fillId="0" borderId="8" xfId="0" applyNumberFormat="1" applyBorder="1" applyAlignment="1">
      <alignment vertical="center" wrapText="1"/>
    </xf>
    <xf numFmtId="0" fontId="44" fillId="0" borderId="8" xfId="0" applyFont="1" applyBorder="1" applyAlignment="1">
      <alignment vertical="center"/>
    </xf>
    <xf numFmtId="0" fontId="0" fillId="5" borderId="8" xfId="0" applyFont="1" applyFill="1" applyBorder="1" applyAlignment="1">
      <alignment horizontal="right" vertical="center" wrapText="1"/>
    </xf>
    <xf numFmtId="14" fontId="0" fillId="5" borderId="8" xfId="0" applyNumberFormat="1" applyFont="1" applyFill="1" applyBorder="1" applyAlignment="1">
      <alignment horizontal="right" vertical="center" wrapText="1"/>
    </xf>
    <xf numFmtId="14" fontId="0" fillId="5" borderId="8" xfId="0" applyNumberFormat="1" applyFont="1" applyFill="1" applyBorder="1" applyAlignment="1">
      <alignment horizontal="center" vertical="center" wrapText="1"/>
    </xf>
    <xf numFmtId="0" fontId="52" fillId="0" borderId="8" xfId="0" applyFont="1" applyBorder="1" applyAlignment="1">
      <alignment horizontal="center" wrapText="1"/>
    </xf>
    <xf numFmtId="0" fontId="52" fillId="0" borderId="8" xfId="0" applyFont="1" applyFill="1" applyBorder="1" applyAlignment="1">
      <alignment wrapText="1"/>
    </xf>
    <xf numFmtId="14" fontId="0" fillId="0" borderId="8" xfId="0" applyNumberFormat="1" applyFill="1" applyBorder="1" applyAlignment="1">
      <alignment horizontal="center" wrapText="1"/>
    </xf>
    <xf numFmtId="0" fontId="52" fillId="0" borderId="8" xfId="0" applyFont="1" applyBorder="1" applyAlignment="1">
      <alignment horizontal="center" vertical="center"/>
    </xf>
    <xf numFmtId="0" fontId="52" fillId="0" borderId="8" xfId="0" applyFont="1" applyBorder="1" applyAlignment="1">
      <alignment vertical="center" wrapText="1"/>
    </xf>
    <xf numFmtId="0" fontId="39" fillId="0" borderId="8" xfId="0" applyFont="1" applyBorder="1" applyAlignment="1">
      <alignment horizontal="center" vertical="center"/>
    </xf>
    <xf numFmtId="0" fontId="39" fillId="0" borderId="8" xfId="0" applyFont="1" applyBorder="1" applyAlignment="1">
      <alignment vertical="center" wrapText="1"/>
    </xf>
    <xf numFmtId="0" fontId="0" fillId="0" borderId="8" xfId="0" applyBorder="1" applyAlignment="1">
      <alignment vertical="center"/>
    </xf>
    <xf numFmtId="0" fontId="0" fillId="0" borderId="13"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4" borderId="0" xfId="0" applyFill="1" applyBorder="1" applyAlignment="1">
      <alignment horizontal="center" vertical="center" wrapText="1"/>
    </xf>
    <xf numFmtId="0" fontId="0" fillId="4" borderId="0" xfId="0" applyFill="1" applyAlignment="1">
      <alignment horizontal="center" vertical="center" wrapText="1"/>
    </xf>
    <xf numFmtId="14" fontId="8" fillId="0" borderId="8" xfId="0" applyNumberFormat="1" applyFont="1" applyBorder="1" applyAlignment="1">
      <alignment vertical="center"/>
    </xf>
    <xf numFmtId="1" fontId="0" fillId="0" borderId="8" xfId="0" applyNumberFormat="1" applyBorder="1" applyAlignment="1">
      <alignment vertical="center"/>
    </xf>
    <xf numFmtId="0" fontId="0" fillId="0" borderId="16" xfId="0" applyBorder="1" applyAlignment="1">
      <alignment wrapText="1"/>
    </xf>
    <xf numFmtId="14" fontId="0" fillId="0" borderId="0" xfId="0" applyNumberFormat="1" applyBorder="1" applyAlignment="1">
      <alignment vertical="center"/>
    </xf>
    <xf numFmtId="175" fontId="0" fillId="0" borderId="3" xfId="0" applyNumberFormat="1" applyFont="1" applyFill="1" applyBorder="1" applyAlignment="1" applyProtection="1">
      <alignment horizontal="left" vertical="center"/>
      <protection locked="0"/>
    </xf>
    <xf numFmtId="0" fontId="0" fillId="0" borderId="8"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8" xfId="0" applyFont="1" applyBorder="1" applyAlignment="1">
      <alignment wrapText="1"/>
    </xf>
    <xf numFmtId="14" fontId="0" fillId="0" borderId="14" xfId="0" applyNumberFormat="1" applyFont="1" applyFill="1" applyBorder="1" applyAlignment="1">
      <alignment wrapText="1"/>
    </xf>
    <xf numFmtId="0" fontId="0" fillId="0" borderId="8" xfId="0" applyFont="1" applyFill="1" applyBorder="1" applyAlignment="1">
      <alignment wrapText="1"/>
    </xf>
    <xf numFmtId="0" fontId="13" fillId="0" borderId="8" xfId="0" applyFont="1" applyBorder="1" applyAlignment="1">
      <alignment horizontal="center" vertical="center" wrapText="1"/>
    </xf>
    <xf numFmtId="0" fontId="0" fillId="0" borderId="8" xfId="0" applyBorder="1" applyAlignment="1">
      <alignment horizontal="left" vertical="top" wrapText="1"/>
    </xf>
    <xf numFmtId="0" fontId="0" fillId="0" borderId="8" xfId="0" applyBorder="1" applyAlignment="1">
      <alignment vertical="top" wrapText="1"/>
    </xf>
    <xf numFmtId="14" fontId="0" fillId="0" borderId="8" xfId="0" applyNumberFormat="1" applyFill="1" applyBorder="1" applyAlignment="1">
      <alignment vertical="top" wrapText="1"/>
    </xf>
    <xf numFmtId="0" fontId="0" fillId="0" borderId="8" xfId="0" applyFill="1" applyBorder="1" applyAlignment="1">
      <alignment vertical="top" wrapText="1"/>
    </xf>
    <xf numFmtId="0" fontId="5" fillId="0" borderId="8" xfId="0" applyFont="1" applyBorder="1" applyAlignment="1">
      <alignment horizontal="center" vertical="top" wrapText="1"/>
    </xf>
    <xf numFmtId="0" fontId="5" fillId="0" borderId="8" xfId="0" applyFont="1" applyFill="1" applyBorder="1" applyAlignment="1">
      <alignment horizontal="left" vertical="top"/>
    </xf>
    <xf numFmtId="9" fontId="3" fillId="4" borderId="8" xfId="0" applyNumberFormat="1" applyFont="1" applyFill="1" applyBorder="1" applyAlignment="1" applyProtection="1">
      <alignment horizontal="center" vertical="center" wrapText="1"/>
      <protection locked="0"/>
    </xf>
    <xf numFmtId="0" fontId="4" fillId="4" borderId="8" xfId="0" applyNumberFormat="1" applyFont="1" applyFill="1" applyBorder="1" applyAlignment="1" applyProtection="1">
      <alignment horizontal="center" vertical="center" wrapText="1"/>
      <protection locked="0"/>
    </xf>
    <xf numFmtId="0" fontId="3" fillId="0" borderId="8" xfId="0" applyFont="1" applyFill="1" applyBorder="1" applyAlignment="1">
      <alignment horizontal="center" vertical="center" wrapText="1"/>
    </xf>
    <xf numFmtId="0" fontId="5" fillId="0" borderId="15" xfId="0" applyFont="1" applyBorder="1" applyAlignment="1">
      <alignment wrapText="1"/>
    </xf>
    <xf numFmtId="0" fontId="5" fillId="0" borderId="16" xfId="0" applyFont="1" applyBorder="1" applyAlignment="1">
      <alignment wrapText="1"/>
    </xf>
    <xf numFmtId="0" fontId="5" fillId="0" borderId="14" xfId="0" applyFont="1" applyBorder="1" applyAlignment="1">
      <alignment wrapText="1"/>
    </xf>
    <xf numFmtId="0" fontId="5" fillId="4" borderId="8" xfId="0" applyFont="1" applyFill="1" applyBorder="1" applyAlignment="1">
      <alignment vertical="center"/>
    </xf>
    <xf numFmtId="0" fontId="3" fillId="0" borderId="15" xfId="0" applyFont="1" applyFill="1" applyBorder="1" applyAlignment="1">
      <alignment horizontal="center" vertical="center"/>
    </xf>
    <xf numFmtId="0" fontId="0" fillId="14" borderId="0" xfId="0" applyFill="1" applyAlignment="1">
      <alignment horizontal="center" vertical="center" wrapText="1"/>
    </xf>
    <xf numFmtId="14" fontId="5" fillId="0" borderId="0" xfId="0" applyNumberFormat="1" applyFont="1" applyBorder="1" applyAlignment="1">
      <alignment horizontal="center" vertical="center"/>
    </xf>
    <xf numFmtId="0" fontId="5" fillId="0" borderId="0" xfId="0" applyFont="1" applyFill="1" applyBorder="1" applyAlignment="1">
      <alignment wrapText="1"/>
    </xf>
    <xf numFmtId="49" fontId="44" fillId="0" borderId="8" xfId="0" applyNumberFormat="1" applyFont="1" applyFill="1" applyBorder="1" applyAlignment="1">
      <alignment horizontal="center" vertical="center"/>
    </xf>
    <xf numFmtId="14" fontId="0" fillId="0" borderId="0" xfId="0" applyNumberFormat="1" applyAlignment="1">
      <alignment vertical="center" wrapText="1"/>
    </xf>
    <xf numFmtId="0" fontId="0" fillId="0" borderId="20" xfId="0" applyBorder="1" applyAlignment="1">
      <alignment vertical="center" wrapText="1"/>
    </xf>
    <xf numFmtId="0" fontId="0" fillId="0" borderId="16" xfId="0" applyBorder="1" applyAlignment="1">
      <alignment vertical="center" wrapText="1"/>
    </xf>
    <xf numFmtId="9" fontId="8" fillId="0" borderId="8" xfId="0" applyNumberFormat="1" applyFont="1" applyFill="1" applyBorder="1" applyAlignment="1" applyProtection="1">
      <alignment horizontal="center" vertical="center" wrapText="1"/>
      <protection locked="0"/>
    </xf>
    <xf numFmtId="15" fontId="8" fillId="0" borderId="8" xfId="0" applyNumberFormat="1" applyFont="1" applyFill="1" applyBorder="1" applyAlignment="1" applyProtection="1">
      <alignment horizontal="center" vertical="center" wrapText="1"/>
      <protection locked="0"/>
    </xf>
    <xf numFmtId="1" fontId="8" fillId="0" borderId="8" xfId="0" applyNumberFormat="1" applyFont="1" applyFill="1" applyBorder="1" applyAlignment="1" applyProtection="1">
      <alignment horizontal="center" vertical="center" wrapText="1"/>
      <protection locked="0"/>
    </xf>
    <xf numFmtId="168" fontId="8" fillId="0" borderId="8" xfId="1" applyNumberFormat="1" applyFont="1" applyFill="1" applyBorder="1" applyAlignment="1">
      <alignment horizontal="right" vertical="center" wrapText="1"/>
    </xf>
    <xf numFmtId="4" fontId="3" fillId="0" borderId="8" xfId="0" applyNumberFormat="1" applyFont="1" applyFill="1" applyBorder="1" applyAlignment="1" applyProtection="1">
      <alignment horizontal="center" vertical="center" wrapText="1"/>
      <protection locked="0"/>
    </xf>
    <xf numFmtId="0" fontId="21" fillId="0" borderId="0" xfId="0" applyFont="1" applyFill="1" applyBorder="1" applyAlignment="1">
      <alignment horizontal="center" vertical="center" wrapText="1"/>
    </xf>
    <xf numFmtId="14" fontId="5" fillId="0" borderId="16" xfId="0" applyNumberFormat="1" applyFont="1" applyFill="1" applyBorder="1" applyAlignment="1">
      <alignment horizontal="center" wrapText="1"/>
    </xf>
    <xf numFmtId="0" fontId="5" fillId="0" borderId="20" xfId="0" applyFont="1" applyBorder="1" applyAlignment="1"/>
    <xf numFmtId="0" fontId="5" fillId="0" borderId="16" xfId="0" applyFont="1" applyBorder="1" applyAlignment="1"/>
    <xf numFmtId="0" fontId="0" fillId="0" borderId="13" xfId="0" applyBorder="1" applyAlignment="1">
      <alignment wrapText="1"/>
    </xf>
    <xf numFmtId="0" fontId="8" fillId="0" borderId="8" xfId="0" applyFont="1" applyBorder="1" applyAlignment="1">
      <alignment vertical="center"/>
    </xf>
    <xf numFmtId="0" fontId="44" fillId="0" borderId="0" xfId="0" applyFont="1" applyAlignment="1">
      <alignment vertical="center"/>
    </xf>
    <xf numFmtId="0" fontId="0" fillId="0" borderId="8" xfId="0" applyBorder="1" applyAlignment="1">
      <alignment horizontal="center" wrapText="1"/>
    </xf>
    <xf numFmtId="0" fontId="0" fillId="0" borderId="8" xfId="0" applyBorder="1" applyAlignment="1">
      <alignment horizontal="center"/>
    </xf>
    <xf numFmtId="14" fontId="0" fillId="0" borderId="8" xfId="0" applyNumberFormat="1" applyBorder="1" applyAlignment="1">
      <alignment horizontal="center"/>
    </xf>
    <xf numFmtId="0" fontId="0" fillId="0" borderId="8" xfId="0" applyFill="1" applyBorder="1" applyAlignment="1">
      <alignment horizontal="center"/>
    </xf>
    <xf numFmtId="14" fontId="0" fillId="0" borderId="15" xfId="0" applyNumberFormat="1" applyBorder="1" applyAlignment="1">
      <alignment horizontal="center" vertical="center" wrapText="1"/>
    </xf>
    <xf numFmtId="14" fontId="0" fillId="0" borderId="16" xfId="0" applyNumberFormat="1" applyBorder="1" applyAlignment="1">
      <alignment horizontal="center" vertical="center"/>
    </xf>
    <xf numFmtId="0" fontId="0" fillId="0" borderId="16" xfId="0" applyFill="1" applyBorder="1" applyAlignment="1">
      <alignment horizontal="center" vertical="center"/>
    </xf>
    <xf numFmtId="14" fontId="0" fillId="0" borderId="15" xfId="0" applyNumberFormat="1" applyBorder="1" applyAlignment="1">
      <alignment vertical="center" wrapText="1"/>
    </xf>
    <xf numFmtId="0" fontId="0" fillId="5" borderId="16" xfId="0" applyFill="1" applyBorder="1" applyAlignment="1">
      <alignment horizontal="center" vertical="center"/>
    </xf>
    <xf numFmtId="0" fontId="0" fillId="0" borderId="6" xfId="0" applyBorder="1" applyAlignment="1">
      <alignment vertical="center"/>
    </xf>
    <xf numFmtId="0" fontId="0" fillId="0" borderId="7" xfId="0" applyBorder="1" applyAlignment="1">
      <alignment vertical="center"/>
    </xf>
    <xf numFmtId="0" fontId="3" fillId="0" borderId="8" xfId="0" applyFont="1" applyFill="1" applyBorder="1" applyAlignment="1" applyProtection="1">
      <alignment vertical="center" wrapText="1"/>
      <protection locked="0"/>
    </xf>
    <xf numFmtId="0" fontId="9" fillId="4" borderId="0" xfId="0" applyFont="1" applyFill="1" applyBorder="1" applyAlignment="1">
      <alignment horizontal="center" vertical="center" wrapText="1"/>
    </xf>
    <xf numFmtId="49" fontId="6" fillId="0" borderId="8" xfId="0" applyNumberFormat="1" applyFont="1" applyFill="1" applyBorder="1" applyAlignment="1">
      <alignment horizontal="center" vertical="center"/>
    </xf>
    <xf numFmtId="0" fontId="0" fillId="0" borderId="0" xfId="0" applyAlignment="1">
      <alignment horizontal="center" vertical="center" wrapText="1"/>
    </xf>
    <xf numFmtId="0" fontId="0" fillId="0" borderId="8" xfId="0" applyFont="1" applyFill="1" applyBorder="1" applyAlignment="1">
      <alignment horizontal="center" wrapText="1"/>
    </xf>
    <xf numFmtId="14" fontId="0" fillId="0" borderId="16" xfId="0" applyNumberFormat="1" applyBorder="1" applyAlignment="1">
      <alignment vertical="center"/>
    </xf>
    <xf numFmtId="0" fontId="0" fillId="0" borderId="16" xfId="0" applyFill="1" applyBorder="1" applyAlignment="1">
      <alignment vertical="center"/>
    </xf>
    <xf numFmtId="0" fontId="0" fillId="5" borderId="8" xfId="0" applyFont="1" applyFill="1" applyBorder="1" applyAlignment="1">
      <alignment horizontal="center" vertical="center" wrapText="1"/>
    </xf>
    <xf numFmtId="0" fontId="0" fillId="0" borderId="12" xfId="0" applyBorder="1" applyAlignment="1">
      <alignment vertical="center" wrapText="1"/>
    </xf>
    <xf numFmtId="0" fontId="0" fillId="0" borderId="16" xfId="0" applyFill="1" applyBorder="1" applyAlignment="1">
      <alignment horizontal="center" vertical="center" wrapText="1"/>
    </xf>
    <xf numFmtId="0" fontId="0" fillId="0" borderId="0" xfId="0" applyBorder="1" applyAlignment="1">
      <alignment horizontal="left" vertical="top" wrapText="1"/>
    </xf>
    <xf numFmtId="0" fontId="0" fillId="0" borderId="8" xfId="0" applyFont="1" applyBorder="1" applyAlignment="1">
      <alignment horizontal="left" vertical="center"/>
    </xf>
    <xf numFmtId="0" fontId="0" fillId="0" borderId="8" xfId="0" applyFont="1" applyBorder="1" applyAlignment="1">
      <alignment horizontal="left" vertical="center" wrapText="1"/>
    </xf>
    <xf numFmtId="0" fontId="0" fillId="5" borderId="8" xfId="0" applyFill="1" applyBorder="1" applyAlignment="1">
      <alignment vertical="center" wrapText="1"/>
    </xf>
    <xf numFmtId="0" fontId="0" fillId="5" borderId="8" xfId="0" applyFill="1" applyBorder="1" applyAlignment="1">
      <alignment horizontal="center" vertical="center"/>
    </xf>
    <xf numFmtId="0" fontId="0" fillId="5" borderId="16" xfId="0" applyFill="1" applyBorder="1" applyAlignment="1">
      <alignment vertical="center" wrapText="1"/>
    </xf>
    <xf numFmtId="14" fontId="0" fillId="0" borderId="16" xfId="0" applyNumberFormat="1" applyBorder="1" applyAlignment="1">
      <alignment horizontal="center" vertical="center" wrapText="1"/>
    </xf>
    <xf numFmtId="3" fontId="19" fillId="5" borderId="8" xfId="0" applyNumberFormat="1" applyFont="1" applyFill="1" applyBorder="1" applyAlignment="1" applyProtection="1">
      <alignment horizontal="center" vertical="center" wrapText="1"/>
      <protection locked="0"/>
    </xf>
    <xf numFmtId="0" fontId="19" fillId="0" borderId="8" xfId="1" applyNumberFormat="1" applyFont="1" applyFill="1" applyBorder="1" applyAlignment="1">
      <alignment horizontal="right" vertical="center" wrapText="1"/>
    </xf>
    <xf numFmtId="0" fontId="0" fillId="4" borderId="8" xfId="0" applyFill="1" applyBorder="1" applyAlignment="1">
      <alignment vertical="center" wrapText="1"/>
    </xf>
    <xf numFmtId="0" fontId="0" fillId="5" borderId="8" xfId="0" applyFill="1" applyBorder="1" applyAlignment="1"/>
    <xf numFmtId="0" fontId="0" fillId="5" borderId="8" xfId="0" applyFill="1" applyBorder="1"/>
    <xf numFmtId="0" fontId="0" fillId="5" borderId="8" xfId="0" applyFill="1" applyBorder="1" applyAlignment="1">
      <alignment horizontal="center"/>
    </xf>
    <xf numFmtId="0" fontId="6" fillId="2" borderId="8" xfId="0" applyFont="1" applyFill="1" applyBorder="1" applyAlignment="1">
      <alignment horizontal="left" vertical="center" wrapText="1"/>
    </xf>
    <xf numFmtId="1" fontId="3" fillId="5" borderId="8" xfId="1" applyNumberFormat="1" applyFont="1" applyFill="1" applyBorder="1" applyAlignment="1" applyProtection="1">
      <alignment horizontal="center" vertical="center" wrapText="1"/>
      <protection locked="0"/>
    </xf>
    <xf numFmtId="0" fontId="3" fillId="5" borderId="8" xfId="0" applyFont="1" applyFill="1" applyBorder="1" applyAlignment="1">
      <alignment horizontal="left" vertical="center" wrapText="1"/>
    </xf>
    <xf numFmtId="0" fontId="0" fillId="5" borderId="16" xfId="0" applyFill="1" applyBorder="1" applyAlignment="1">
      <alignment horizontal="left" vertical="center" wrapText="1"/>
    </xf>
    <xf numFmtId="168" fontId="4" fillId="0" borderId="8" xfId="1" applyNumberFormat="1" applyFont="1" applyFill="1" applyBorder="1" applyAlignment="1">
      <alignment horizontal="right" vertical="center" wrapText="1"/>
    </xf>
    <xf numFmtId="0" fontId="5" fillId="5" borderId="0" xfId="0" applyFont="1" applyFill="1" applyAlignment="1">
      <alignment horizontal="center" vertical="center"/>
    </xf>
    <xf numFmtId="0" fontId="5" fillId="0" borderId="14" xfId="0" applyFont="1" applyFill="1" applyBorder="1" applyAlignment="1">
      <alignment wrapText="1"/>
    </xf>
    <xf numFmtId="13" fontId="5" fillId="0" borderId="8" xfId="0" applyNumberFormat="1" applyFont="1" applyBorder="1" applyAlignment="1">
      <alignment horizontal="center" wrapText="1"/>
    </xf>
    <xf numFmtId="0" fontId="5" fillId="0" borderId="8" xfId="0" applyFont="1" applyBorder="1" applyAlignment="1">
      <alignment horizontal="right"/>
    </xf>
    <xf numFmtId="14" fontId="5" fillId="0" borderId="8" xfId="0" applyNumberFormat="1" applyFont="1" applyBorder="1" applyAlignment="1"/>
    <xf numFmtId="0" fontId="0" fillId="0" borderId="0" xfId="0" applyBorder="1" applyAlignment="1">
      <alignment horizontal="center" wrapText="1"/>
    </xf>
    <xf numFmtId="0" fontId="0" fillId="4" borderId="8" xfId="0" applyFill="1" applyBorder="1" applyAlignment="1">
      <alignment horizontal="center"/>
    </xf>
    <xf numFmtId="0" fontId="3" fillId="4" borderId="8"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9" fillId="0" borderId="13" xfId="0" applyFont="1" applyFill="1" applyBorder="1" applyAlignment="1">
      <alignment horizontal="left" vertical="center" wrapText="1"/>
    </xf>
    <xf numFmtId="0" fontId="8" fillId="0" borderId="13" xfId="0" applyFont="1" applyFill="1" applyBorder="1" applyAlignment="1">
      <alignment horizontal="left" vertical="center" wrapText="1"/>
    </xf>
    <xf numFmtId="49" fontId="8" fillId="5" borderId="8" xfId="0" applyNumberFormat="1" applyFont="1" applyFill="1" applyBorder="1" applyAlignment="1">
      <alignment horizontal="center" vertical="center"/>
    </xf>
    <xf numFmtId="0" fontId="0" fillId="5" borderId="0" xfId="0" applyFill="1" applyBorder="1" applyAlignment="1">
      <alignment vertical="center" wrapText="1"/>
    </xf>
    <xf numFmtId="0" fontId="0" fillId="5" borderId="14" xfId="0" applyFill="1" applyBorder="1" applyAlignment="1">
      <alignment vertical="center" wrapText="1"/>
    </xf>
    <xf numFmtId="0" fontId="8" fillId="5" borderId="8" xfId="0" applyFont="1" applyFill="1" applyBorder="1" applyAlignment="1">
      <alignment horizontal="left" wrapText="1"/>
    </xf>
    <xf numFmtId="0" fontId="0" fillId="4" borderId="0" xfId="0" applyFont="1" applyFill="1" applyBorder="1" applyAlignment="1">
      <alignment vertical="top" wrapText="1"/>
    </xf>
    <xf numFmtId="0" fontId="0" fillId="5" borderId="48" xfId="0" applyFont="1" applyFill="1" applyBorder="1" applyAlignment="1">
      <alignment vertical="top" wrapText="1"/>
    </xf>
    <xf numFmtId="0" fontId="8" fillId="5" borderId="8" xfId="0" applyFont="1" applyFill="1" applyBorder="1" applyAlignment="1">
      <alignment horizontal="left" vertical="center" wrapText="1"/>
    </xf>
    <xf numFmtId="14" fontId="0" fillId="5" borderId="8" xfId="0" applyNumberFormat="1" applyFill="1" applyBorder="1" applyAlignment="1">
      <alignment horizontal="center" vertical="center" wrapText="1"/>
    </xf>
    <xf numFmtId="14" fontId="0" fillId="5" borderId="8" xfId="0" applyNumberFormat="1" applyFill="1" applyBorder="1" applyAlignment="1">
      <alignment wrapText="1"/>
    </xf>
    <xf numFmtId="0" fontId="9" fillId="4" borderId="8" xfId="0" applyFont="1" applyFill="1" applyBorder="1" applyAlignment="1">
      <alignment horizontal="center" vertical="center" wrapText="1"/>
    </xf>
    <xf numFmtId="176" fontId="26" fillId="0" borderId="8" xfId="0" applyNumberFormat="1" applyFont="1" applyFill="1" applyBorder="1" applyAlignment="1" applyProtection="1">
      <alignment horizontal="center" vertical="center" wrapText="1"/>
      <protection locked="0"/>
    </xf>
    <xf numFmtId="1" fontId="26" fillId="0" borderId="8" xfId="1" applyNumberFormat="1" applyFont="1" applyFill="1" applyBorder="1" applyAlignment="1">
      <alignment horizontal="right" vertical="center" wrapText="1"/>
    </xf>
    <xf numFmtId="0" fontId="26" fillId="0" borderId="8" xfId="0" applyFont="1" applyBorder="1" applyAlignment="1">
      <alignment horizontal="center" vertical="top" wrapText="1"/>
    </xf>
    <xf numFmtId="1" fontId="3" fillId="5" borderId="8" xfId="0" applyNumberFormat="1" applyFont="1" applyFill="1" applyBorder="1" applyAlignment="1" applyProtection="1">
      <alignment horizontal="center" wrapText="1"/>
      <protection locked="0"/>
    </xf>
    <xf numFmtId="2" fontId="3" fillId="5" borderId="8" xfId="1" applyNumberFormat="1" applyFont="1" applyFill="1" applyBorder="1" applyAlignment="1">
      <alignment horizontal="center" vertical="center" wrapText="1"/>
    </xf>
    <xf numFmtId="2" fontId="3" fillId="0" borderId="0" xfId="0" applyNumberFormat="1" applyFont="1" applyFill="1" applyAlignment="1">
      <alignment horizontal="center" vertical="center" wrapText="1"/>
    </xf>
    <xf numFmtId="1" fontId="8" fillId="5" borderId="0" xfId="0" applyNumberFormat="1" applyFont="1" applyFill="1" applyAlignment="1">
      <alignment horizontal="center" wrapText="1"/>
    </xf>
    <xf numFmtId="1" fontId="3" fillId="5" borderId="8" xfId="1" applyNumberFormat="1" applyFont="1" applyFill="1" applyBorder="1" applyAlignment="1">
      <alignment horizontal="center" vertical="center" wrapText="1"/>
    </xf>
    <xf numFmtId="0" fontId="8" fillId="0" borderId="0" xfId="0" applyNumberFormat="1" applyFont="1" applyFill="1" applyAlignment="1">
      <alignment horizontal="center" vertical="center" wrapText="1"/>
    </xf>
    <xf numFmtId="1" fontId="3" fillId="0" borderId="8" xfId="0" applyNumberFormat="1" applyFont="1" applyFill="1" applyBorder="1" applyAlignment="1" applyProtection="1">
      <alignment horizontal="center" wrapText="1"/>
      <protection locked="0"/>
    </xf>
    <xf numFmtId="176" fontId="3" fillId="5" borderId="8" xfId="0" applyNumberFormat="1" applyFont="1" applyFill="1" applyBorder="1" applyAlignment="1" applyProtection="1">
      <alignment horizontal="center" vertical="center" wrapText="1"/>
      <protection locked="0"/>
    </xf>
    <xf numFmtId="2" fontId="3" fillId="0" borderId="8" xfId="1" applyNumberFormat="1" applyFont="1" applyFill="1" applyBorder="1" applyAlignment="1">
      <alignment horizontal="center" vertical="center" wrapText="1"/>
    </xf>
    <xf numFmtId="0" fontId="0" fillId="0" borderId="8" xfId="0" applyFill="1" applyBorder="1" applyAlignment="1">
      <alignment horizontal="left" vertical="top" wrapText="1"/>
    </xf>
    <xf numFmtId="14" fontId="0" fillId="0" borderId="8" xfId="0" applyNumberFormat="1" applyBorder="1" applyAlignment="1">
      <alignment horizontal="left" vertical="top"/>
    </xf>
    <xf numFmtId="0" fontId="0" fillId="0" borderId="8" xfId="0" applyFill="1" applyBorder="1" applyAlignment="1">
      <alignment horizontal="left" vertical="top"/>
    </xf>
    <xf numFmtId="0" fontId="0" fillId="0" borderId="20" xfId="0" applyBorder="1" applyAlignment="1">
      <alignment horizontal="left" vertical="top"/>
    </xf>
    <xf numFmtId="0" fontId="0" fillId="0" borderId="8" xfId="0" applyBorder="1" applyAlignment="1">
      <alignment horizontal="left" vertical="top" wrapText="1"/>
    </xf>
    <xf numFmtId="14" fontId="0" fillId="0" borderId="8" xfId="0" applyNumberFormat="1" applyFill="1" applyBorder="1" applyAlignment="1">
      <alignment horizontal="left" vertical="top" wrapText="1"/>
    </xf>
    <xf numFmtId="0" fontId="8" fillId="5" borderId="8" xfId="0" applyFont="1" applyFill="1" applyBorder="1" applyAlignment="1">
      <alignment horizontal="left" vertical="top" wrapText="1"/>
    </xf>
    <xf numFmtId="14" fontId="0" fillId="0" borderId="8" xfId="0" applyNumberFormat="1" applyBorder="1" applyAlignment="1">
      <alignment horizontal="left" vertical="top" wrapText="1"/>
    </xf>
    <xf numFmtId="0" fontId="0" fillId="0" borderId="15" xfId="0" applyFill="1" applyBorder="1" applyAlignment="1">
      <alignment horizontal="left" vertical="top"/>
    </xf>
    <xf numFmtId="0" fontId="0" fillId="0" borderId="0" xfId="0" applyBorder="1" applyAlignment="1">
      <alignment horizontal="left" vertical="top"/>
    </xf>
    <xf numFmtId="14" fontId="0" fillId="0" borderId="0" xfId="0" applyNumberFormat="1" applyBorder="1" applyAlignment="1">
      <alignment horizontal="left" vertical="top"/>
    </xf>
    <xf numFmtId="0" fontId="0" fillId="0" borderId="0" xfId="0" applyFill="1" applyBorder="1" applyAlignment="1">
      <alignment horizontal="left" vertical="top"/>
    </xf>
    <xf numFmtId="0" fontId="0" fillId="0" borderId="0" xfId="0" applyFill="1" applyBorder="1" applyAlignment="1">
      <alignment horizontal="left" vertical="top" wrapText="1"/>
    </xf>
    <xf numFmtId="0" fontId="0" fillId="0" borderId="0" xfId="0" applyAlignment="1">
      <alignment horizontal="left" vertical="top"/>
    </xf>
    <xf numFmtId="0" fontId="13" fillId="2" borderId="8" xfId="0" applyFont="1" applyFill="1" applyBorder="1" applyAlignment="1">
      <alignment horizontal="left" vertical="top" wrapText="1"/>
    </xf>
    <xf numFmtId="0" fontId="18" fillId="0" borderId="0" xfId="0" applyFont="1" applyBorder="1" applyAlignment="1">
      <alignment horizontal="left" vertical="top"/>
    </xf>
    <xf numFmtId="0" fontId="13" fillId="2" borderId="18" xfId="0" applyFont="1" applyFill="1" applyBorder="1" applyAlignment="1">
      <alignment horizontal="left" vertical="top" wrapText="1"/>
    </xf>
    <xf numFmtId="2" fontId="13" fillId="2" borderId="18" xfId="0" applyNumberFormat="1" applyFont="1" applyFill="1" applyBorder="1" applyAlignment="1">
      <alignment horizontal="left" vertical="top" wrapText="1"/>
    </xf>
    <xf numFmtId="0" fontId="13" fillId="2" borderId="15" xfId="0" applyFont="1" applyFill="1" applyBorder="1" applyAlignment="1">
      <alignment horizontal="left" vertical="top" wrapText="1"/>
    </xf>
    <xf numFmtId="0" fontId="8" fillId="0" borderId="8" xfId="0" applyFont="1" applyFill="1" applyBorder="1" applyAlignment="1" applyProtection="1">
      <alignment horizontal="left" vertical="top" wrapText="1"/>
      <protection locked="0"/>
    </xf>
    <xf numFmtId="9" fontId="19" fillId="0" borderId="8" xfId="0" applyNumberFormat="1" applyFont="1" applyFill="1" applyBorder="1" applyAlignment="1" applyProtection="1">
      <alignment horizontal="left" vertical="top" wrapText="1"/>
      <protection locked="0"/>
    </xf>
    <xf numFmtId="0" fontId="19" fillId="0" borderId="8" xfId="0" applyFont="1" applyFill="1" applyBorder="1" applyAlignment="1" applyProtection="1">
      <alignment horizontal="left" vertical="top" wrapText="1"/>
      <protection locked="0"/>
    </xf>
    <xf numFmtId="9" fontId="19" fillId="0" borderId="8" xfId="2" applyFont="1" applyFill="1" applyBorder="1" applyAlignment="1" applyProtection="1">
      <alignment horizontal="left" vertical="top" wrapText="1"/>
      <protection locked="0"/>
    </xf>
    <xf numFmtId="14" fontId="19" fillId="0" borderId="8" xfId="0" applyNumberFormat="1" applyFont="1" applyFill="1" applyBorder="1" applyAlignment="1" applyProtection="1">
      <alignment horizontal="left" vertical="top" wrapText="1"/>
      <protection locked="0"/>
    </xf>
    <xf numFmtId="15" fontId="19" fillId="0" borderId="8" xfId="0" applyNumberFormat="1" applyFont="1" applyFill="1" applyBorder="1" applyAlignment="1" applyProtection="1">
      <alignment horizontal="left" vertical="top" wrapText="1"/>
      <protection locked="0"/>
    </xf>
    <xf numFmtId="2" fontId="19" fillId="0" borderId="8" xfId="0" applyNumberFormat="1" applyFont="1" applyFill="1" applyBorder="1" applyAlignment="1" applyProtection="1">
      <alignment horizontal="left" vertical="top" wrapText="1"/>
      <protection locked="0"/>
    </xf>
    <xf numFmtId="168" fontId="19" fillId="0" borderId="8" xfId="1" applyNumberFormat="1" applyFont="1" applyFill="1" applyBorder="1" applyAlignment="1">
      <alignment horizontal="left" vertical="top" wrapText="1"/>
    </xf>
    <xf numFmtId="49" fontId="20" fillId="0" borderId="8" xfId="0" applyNumberFormat="1" applyFont="1" applyFill="1" applyBorder="1" applyAlignment="1" applyProtection="1">
      <alignment horizontal="left" vertical="top" wrapText="1"/>
      <protection locked="0"/>
    </xf>
    <xf numFmtId="2" fontId="20" fillId="0" borderId="8" xfId="0" applyNumberFormat="1" applyFont="1" applyFill="1" applyBorder="1" applyAlignment="1" applyProtection="1">
      <alignment horizontal="left" vertical="top" wrapText="1"/>
      <protection locked="0"/>
    </xf>
    <xf numFmtId="0" fontId="0" fillId="0" borderId="0" xfId="0" applyFill="1" applyAlignment="1">
      <alignment horizontal="left" vertical="top"/>
    </xf>
    <xf numFmtId="166" fontId="0" fillId="0" borderId="0" xfId="0" applyNumberFormat="1" applyFill="1" applyAlignment="1">
      <alignment horizontal="left" vertical="top"/>
    </xf>
    <xf numFmtId="0" fontId="13" fillId="0" borderId="8" xfId="0" applyFont="1" applyFill="1" applyBorder="1" applyAlignment="1">
      <alignment horizontal="left" vertical="top"/>
    </xf>
    <xf numFmtId="49" fontId="0" fillId="2" borderId="8" xfId="0" applyNumberFormat="1" applyFill="1" applyBorder="1" applyAlignment="1">
      <alignment horizontal="left" vertical="top"/>
    </xf>
    <xf numFmtId="0" fontId="21" fillId="0" borderId="0" xfId="0" applyFont="1" applyFill="1" applyBorder="1" applyAlignment="1">
      <alignment horizontal="left" vertical="top"/>
    </xf>
    <xf numFmtId="0" fontId="13" fillId="2" borderId="21" xfId="0" applyFont="1" applyFill="1" applyBorder="1" applyAlignment="1">
      <alignment horizontal="left" vertical="top"/>
    </xf>
    <xf numFmtId="0" fontId="13" fillId="2" borderId="21" xfId="0" applyFont="1" applyFill="1" applyBorder="1" applyAlignment="1">
      <alignment horizontal="left" vertical="top" wrapText="1"/>
    </xf>
    <xf numFmtId="0" fontId="3" fillId="2" borderId="8" xfId="0" applyFont="1" applyFill="1" applyBorder="1" applyAlignment="1">
      <alignment horizontal="left" vertical="top" wrapText="1"/>
    </xf>
    <xf numFmtId="0" fontId="0" fillId="0" borderId="22" xfId="0" applyBorder="1" applyAlignment="1">
      <alignment horizontal="left" vertical="top"/>
    </xf>
    <xf numFmtId="0" fontId="0" fillId="0" borderId="23" xfId="0" applyBorder="1" applyAlignment="1">
      <alignment horizontal="left" vertical="top"/>
    </xf>
    <xf numFmtId="168" fontId="3" fillId="5" borderId="8" xfId="1" applyNumberFormat="1" applyFont="1" applyFill="1" applyBorder="1" applyAlignment="1">
      <alignment horizontal="center" vertical="center" wrapText="1"/>
    </xf>
    <xf numFmtId="9" fontId="3" fillId="0" borderId="8" xfId="0" applyNumberFormat="1" applyFont="1" applyFill="1" applyBorder="1" applyAlignment="1">
      <alignment horizontal="center" vertical="center" wrapText="1"/>
    </xf>
    <xf numFmtId="0" fontId="0" fillId="0" borderId="8" xfId="3" applyNumberFormat="1" applyFont="1" applyFill="1" applyBorder="1" applyAlignment="1">
      <alignment horizontal="center" vertical="center"/>
    </xf>
    <xf numFmtId="49" fontId="8" fillId="0" borderId="8" xfId="0" applyNumberFormat="1" applyFont="1" applyBorder="1" applyAlignment="1">
      <alignment horizontal="center" vertical="center"/>
    </xf>
    <xf numFmtId="0" fontId="8" fillId="0" borderId="8" xfId="0" applyFont="1" applyBorder="1" applyAlignment="1">
      <alignment vertical="center" wrapText="1"/>
    </xf>
    <xf numFmtId="1" fontId="3" fillId="0" borderId="8" xfId="0" applyNumberFormat="1" applyFont="1" applyFill="1" applyBorder="1" applyAlignment="1" applyProtection="1">
      <alignment horizontal="center" vertical="center"/>
      <protection locked="0"/>
    </xf>
    <xf numFmtId="2" fontId="3" fillId="0" borderId="8" xfId="0" applyNumberFormat="1" applyFont="1" applyFill="1" applyBorder="1" applyAlignment="1" applyProtection="1">
      <alignment horizontal="left" vertical="center"/>
      <protection locked="0"/>
    </xf>
    <xf numFmtId="9" fontId="4" fillId="0" borderId="8" xfId="0" applyNumberFormat="1" applyFont="1" applyFill="1" applyBorder="1" applyAlignment="1" applyProtection="1">
      <alignment horizontal="center" vertical="center"/>
      <protection locked="0"/>
    </xf>
    <xf numFmtId="168" fontId="32" fillId="0" borderId="8" xfId="1" applyNumberFormat="1" applyFont="1" applyFill="1" applyBorder="1" applyAlignment="1">
      <alignment horizontal="right" vertical="center" wrapText="1"/>
    </xf>
    <xf numFmtId="14" fontId="3" fillId="0" borderId="8" xfId="0" applyNumberFormat="1" applyFont="1" applyFill="1" applyBorder="1" applyAlignment="1" applyProtection="1">
      <alignment horizontal="left" vertical="center" wrapText="1"/>
      <protection locked="0"/>
    </xf>
    <xf numFmtId="14" fontId="3" fillId="0" borderId="16" xfId="0" applyNumberFormat="1" applyFont="1" applyFill="1" applyBorder="1" applyAlignment="1" applyProtection="1">
      <alignment horizontal="left" vertical="center" wrapText="1"/>
      <protection locked="0"/>
    </xf>
    <xf numFmtId="0" fontId="13" fillId="0" borderId="13"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5" borderId="14" xfId="0" applyFont="1" applyFill="1" applyBorder="1" applyAlignment="1">
      <alignment vertical="center" wrapText="1"/>
    </xf>
    <xf numFmtId="0" fontId="0" fillId="5" borderId="8" xfId="0" applyFill="1" applyBorder="1" applyAlignment="1">
      <alignment horizontal="center" wrapText="1"/>
    </xf>
    <xf numFmtId="0" fontId="0" fillId="5" borderId="6" xfId="0" applyFill="1" applyBorder="1" applyAlignment="1">
      <alignment vertical="center" wrapText="1"/>
    </xf>
    <xf numFmtId="0" fontId="0" fillId="5" borderId="7" xfId="0" applyFill="1" applyBorder="1" applyAlignment="1">
      <alignment vertical="center" wrapText="1"/>
    </xf>
    <xf numFmtId="0" fontId="0" fillId="5" borderId="9" xfId="0" applyFill="1" applyBorder="1" applyAlignment="1">
      <alignment vertical="center" wrapText="1"/>
    </xf>
    <xf numFmtId="0" fontId="0" fillId="5" borderId="10" xfId="0" applyFill="1" applyBorder="1" applyAlignment="1">
      <alignment vertical="center" wrapText="1"/>
    </xf>
    <xf numFmtId="16" fontId="0" fillId="5" borderId="8" xfId="0" applyNumberFormat="1" applyFill="1" applyBorder="1" applyAlignment="1">
      <alignment wrapText="1"/>
    </xf>
    <xf numFmtId="0" fontId="0" fillId="5" borderId="11" xfId="0" applyFill="1" applyBorder="1" applyAlignment="1">
      <alignment vertical="center" wrapText="1"/>
    </xf>
    <xf numFmtId="0" fontId="0" fillId="5" borderId="12" xfId="0" applyFill="1" applyBorder="1" applyAlignment="1">
      <alignment vertical="center" wrapText="1"/>
    </xf>
    <xf numFmtId="0" fontId="0" fillId="5" borderId="15" xfId="0" applyFill="1" applyBorder="1" applyAlignment="1">
      <alignment horizontal="center" wrapText="1"/>
    </xf>
    <xf numFmtId="0" fontId="5" fillId="5" borderId="15" xfId="0" applyFont="1" applyFill="1" applyBorder="1" applyAlignment="1">
      <alignment horizontal="center"/>
    </xf>
    <xf numFmtId="14" fontId="0" fillId="5" borderId="15" xfId="0" applyNumberFormat="1" applyFill="1" applyBorder="1" applyAlignment="1">
      <alignment horizontal="center"/>
    </xf>
    <xf numFmtId="0" fontId="0" fillId="5" borderId="15" xfId="0" applyFill="1" applyBorder="1" applyAlignment="1">
      <alignment horizontal="center"/>
    </xf>
    <xf numFmtId="0" fontId="0" fillId="5" borderId="15" xfId="0" applyFill="1" applyBorder="1" applyAlignment="1">
      <alignment horizontal="center" vertical="center"/>
    </xf>
    <xf numFmtId="0" fontId="0" fillId="5" borderId="6" xfId="0" applyFill="1" applyBorder="1" applyAlignment="1">
      <alignment horizontal="center" vertical="center" wrapText="1"/>
    </xf>
    <xf numFmtId="0" fontId="0" fillId="5" borderId="7" xfId="0" applyFill="1" applyBorder="1" applyAlignment="1">
      <alignment horizontal="center" vertical="center" wrapText="1"/>
    </xf>
    <xf numFmtId="0" fontId="0" fillId="5" borderId="20" xfId="0" applyFill="1" applyBorder="1" applyAlignment="1">
      <alignment horizontal="center" wrapText="1"/>
    </xf>
    <xf numFmtId="0" fontId="5" fillId="5" borderId="20" xfId="0" applyFont="1" applyFill="1" applyBorder="1" applyAlignment="1">
      <alignment horizontal="center"/>
    </xf>
    <xf numFmtId="14" fontId="0" fillId="5" borderId="20" xfId="0" applyNumberFormat="1" applyFill="1" applyBorder="1" applyAlignment="1">
      <alignment horizontal="center"/>
    </xf>
    <xf numFmtId="0" fontId="0" fillId="5" borderId="20" xfId="0" applyFill="1" applyBorder="1" applyAlignment="1">
      <alignment horizontal="center"/>
    </xf>
    <xf numFmtId="0" fontId="0" fillId="5" borderId="20" xfId="0" applyFill="1" applyBorder="1" applyAlignment="1">
      <alignment horizontal="center" vertical="center"/>
    </xf>
    <xf numFmtId="0" fontId="0" fillId="5" borderId="9"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15" xfId="0" applyFill="1" applyBorder="1" applyAlignment="1">
      <alignment wrapText="1"/>
    </xf>
    <xf numFmtId="0" fontId="0" fillId="5" borderId="16" xfId="0" applyFill="1" applyBorder="1" applyAlignment="1">
      <alignment horizontal="center" wrapText="1"/>
    </xf>
    <xf numFmtId="0" fontId="5" fillId="5" borderId="16" xfId="0" applyFont="1" applyFill="1" applyBorder="1" applyAlignment="1">
      <alignment horizontal="center"/>
    </xf>
    <xf numFmtId="14" fontId="0" fillId="5" borderId="16" xfId="0" applyNumberFormat="1" applyFill="1" applyBorder="1" applyAlignment="1">
      <alignment horizontal="center"/>
    </xf>
    <xf numFmtId="0" fontId="0" fillId="5" borderId="16" xfId="0" applyFill="1" applyBorder="1" applyAlignment="1">
      <alignment horizontal="center"/>
    </xf>
    <xf numFmtId="0" fontId="0" fillId="5" borderId="11" xfId="0" applyFill="1" applyBorder="1" applyAlignment="1">
      <alignment horizontal="center" vertical="center" wrapText="1"/>
    </xf>
    <xf numFmtId="0" fontId="0" fillId="5" borderId="12" xfId="0" applyFill="1" applyBorder="1" applyAlignment="1">
      <alignment horizontal="center" vertical="center" wrapText="1"/>
    </xf>
    <xf numFmtId="0" fontId="0" fillId="10" borderId="0" xfId="0" applyFill="1" applyAlignment="1">
      <alignment vertical="center"/>
    </xf>
    <xf numFmtId="14" fontId="0" fillId="5" borderId="8" xfId="0" applyNumberFormat="1" applyFill="1" applyBorder="1" applyAlignment="1">
      <alignment vertical="center" wrapText="1"/>
    </xf>
    <xf numFmtId="0" fontId="4" fillId="0" borderId="8" xfId="0" applyFont="1" applyFill="1" applyBorder="1" applyAlignment="1" applyProtection="1">
      <alignment vertical="center"/>
      <protection locked="0"/>
    </xf>
    <xf numFmtId="1" fontId="3" fillId="0" borderId="14" xfId="0" applyNumberFormat="1" applyFont="1" applyFill="1" applyBorder="1" applyAlignment="1" applyProtection="1">
      <alignment horizontal="center" vertical="center" wrapText="1"/>
      <protection locked="0"/>
    </xf>
    <xf numFmtId="1" fontId="4" fillId="0" borderId="8" xfId="0" applyNumberFormat="1" applyFont="1" applyFill="1" applyBorder="1" applyAlignment="1" applyProtection="1">
      <alignment vertical="center"/>
      <protection locked="0"/>
    </xf>
    <xf numFmtId="183" fontId="3" fillId="0" borderId="8" xfId="1" applyNumberFormat="1" applyFont="1" applyFill="1" applyBorder="1" applyAlignment="1">
      <alignment horizontal="right" vertical="center" wrapText="1"/>
    </xf>
    <xf numFmtId="2" fontId="8" fillId="0" borderId="8" xfId="0" applyNumberFormat="1" applyFont="1" applyFill="1" applyBorder="1" applyAlignment="1" applyProtection="1">
      <alignment horizontal="center" vertical="center" wrapText="1"/>
      <protection locked="0"/>
    </xf>
    <xf numFmtId="0" fontId="3" fillId="16" borderId="8" xfId="0" applyFont="1" applyFill="1" applyBorder="1" applyAlignment="1">
      <alignment horizontal="left" vertical="center" wrapText="1"/>
    </xf>
    <xf numFmtId="0" fontId="17" fillId="4" borderId="8" xfId="0" applyFont="1" applyFill="1" applyBorder="1" applyAlignment="1">
      <alignment horizontal="center" vertical="center" wrapText="1"/>
    </xf>
    <xf numFmtId="1" fontId="4" fillId="0" borderId="8" xfId="0" applyNumberFormat="1" applyFont="1" applyFill="1" applyBorder="1" applyAlignment="1" applyProtection="1">
      <alignment horizontal="center" vertical="center"/>
      <protection locked="0"/>
    </xf>
    <xf numFmtId="14" fontId="3" fillId="9" borderId="8" xfId="0" applyNumberFormat="1" applyFont="1" applyFill="1" applyBorder="1" applyAlignment="1" applyProtection="1">
      <alignment horizontal="left" vertical="center" wrapText="1"/>
      <protection locked="0"/>
    </xf>
    <xf numFmtId="0" fontId="0" fillId="0" borderId="13" xfId="0" applyFont="1" applyFill="1" applyBorder="1" applyAlignment="1">
      <alignment horizontal="center" vertical="center" wrapText="1"/>
    </xf>
    <xf numFmtId="14" fontId="5" fillId="0" borderId="8" xfId="0" applyNumberFormat="1" applyFont="1" applyFill="1" applyBorder="1" applyAlignment="1">
      <alignment horizontal="center" wrapText="1"/>
    </xf>
    <xf numFmtId="0" fontId="0" fillId="0" borderId="8" xfId="0" applyFill="1" applyBorder="1" applyAlignment="1">
      <alignment horizontal="right"/>
    </xf>
    <xf numFmtId="1" fontId="3" fillId="0" borderId="8" xfId="0" applyNumberFormat="1" applyFont="1" applyFill="1" applyBorder="1" applyAlignment="1" applyProtection="1">
      <alignment vertical="center"/>
      <protection locked="0"/>
    </xf>
    <xf numFmtId="2" fontId="54" fillId="0" borderId="8" xfId="0" applyNumberFormat="1" applyFont="1" applyFill="1" applyBorder="1" applyAlignment="1" applyProtection="1">
      <alignment horizontal="center" vertical="center" wrapText="1"/>
      <protection locked="0"/>
    </xf>
    <xf numFmtId="0" fontId="8" fillId="0" borderId="8" xfId="0" applyFont="1" applyFill="1" applyBorder="1" applyAlignment="1" applyProtection="1">
      <alignment horizontal="left" vertical="center" wrapText="1"/>
      <protection locked="0"/>
    </xf>
    <xf numFmtId="14" fontId="0" fillId="0" borderId="15" xfId="0" applyNumberFormat="1" applyBorder="1" applyAlignment="1">
      <alignment horizontal="center"/>
    </xf>
    <xf numFmtId="174" fontId="0" fillId="3" borderId="8" xfId="0" applyNumberFormat="1" applyFill="1" applyBorder="1" applyAlignment="1">
      <alignment horizontal="center" vertical="center"/>
    </xf>
    <xf numFmtId="0" fontId="0" fillId="3" borderId="8" xfId="0" applyNumberFormat="1" applyFill="1" applyBorder="1" applyAlignment="1">
      <alignment horizontal="center" vertical="center"/>
    </xf>
    <xf numFmtId="0" fontId="0" fillId="3" borderId="8" xfId="0" applyFill="1" applyBorder="1" applyAlignment="1">
      <alignment horizontal="center" vertical="center"/>
    </xf>
    <xf numFmtId="3" fontId="9" fillId="4" borderId="8" xfId="0" applyNumberFormat="1" applyFont="1" applyFill="1" applyBorder="1" applyAlignment="1">
      <alignment horizontal="center" vertical="center" wrapText="1"/>
    </xf>
    <xf numFmtId="174" fontId="0" fillId="4" borderId="8" xfId="0" applyNumberFormat="1" applyFill="1" applyBorder="1" applyAlignment="1">
      <alignment horizontal="center" vertical="center"/>
    </xf>
    <xf numFmtId="0" fontId="0" fillId="17" borderId="8" xfId="0" applyFill="1" applyBorder="1" applyAlignment="1">
      <alignment horizontal="center" vertical="center"/>
    </xf>
    <xf numFmtId="1" fontId="3" fillId="10" borderId="8" xfId="0" applyNumberFormat="1" applyFont="1" applyFill="1" applyBorder="1" applyAlignment="1" applyProtection="1">
      <alignment horizontal="center" vertical="center" wrapText="1"/>
      <protection locked="0"/>
    </xf>
    <xf numFmtId="181" fontId="3" fillId="0" borderId="8" xfId="3" applyNumberFormat="1" applyFont="1" applyFill="1" applyBorder="1" applyAlignment="1">
      <alignment horizontal="right" vertical="center" wrapText="1"/>
    </xf>
    <xf numFmtId="0" fontId="3" fillId="18" borderId="8" xfId="0" applyFont="1" applyFill="1" applyBorder="1" applyAlignment="1">
      <alignment horizontal="left" vertical="center" wrapText="1"/>
    </xf>
    <xf numFmtId="0" fontId="9" fillId="5" borderId="8" xfId="0" applyFont="1" applyFill="1" applyBorder="1" applyAlignment="1">
      <alignment vertical="center" wrapText="1"/>
    </xf>
    <xf numFmtId="0" fontId="0" fillId="5" borderId="13" xfId="0" applyFont="1" applyFill="1" applyBorder="1" applyAlignment="1">
      <alignment wrapText="1"/>
    </xf>
    <xf numFmtId="0" fontId="0" fillId="5" borderId="14" xfId="0" applyFont="1" applyFill="1" applyBorder="1" applyAlignment="1">
      <alignment horizontal="center" wrapText="1"/>
    </xf>
    <xf numFmtId="0" fontId="5" fillId="0" borderId="21" xfId="0" applyFont="1" applyFill="1" applyBorder="1" applyAlignment="1">
      <alignment horizontal="center" vertical="center" wrapText="1"/>
    </xf>
    <xf numFmtId="14" fontId="5" fillId="5" borderId="15" xfId="0" applyNumberFormat="1" applyFont="1" applyFill="1" applyBorder="1" applyAlignment="1">
      <alignment horizontal="center" vertical="center" wrapText="1"/>
    </xf>
    <xf numFmtId="14" fontId="3" fillId="0" borderId="8" xfId="0" applyNumberFormat="1" applyFont="1" applyFill="1" applyBorder="1" applyAlignment="1">
      <alignment horizontal="left" vertical="top" wrapText="1"/>
    </xf>
    <xf numFmtId="0" fontId="5" fillId="19" borderId="0" xfId="0" applyFont="1" applyFill="1" applyAlignment="1">
      <alignment vertical="center"/>
    </xf>
    <xf numFmtId="0" fontId="0" fillId="19" borderId="0" xfId="0" applyFill="1" applyAlignment="1">
      <alignment vertical="center"/>
    </xf>
    <xf numFmtId="14" fontId="3" fillId="0" borderId="15" xfId="0" applyNumberFormat="1" applyFont="1" applyFill="1" applyBorder="1" applyAlignment="1">
      <alignment vertical="center" wrapText="1"/>
    </xf>
    <xf numFmtId="0" fontId="3" fillId="0" borderId="15" xfId="0" applyNumberFormat="1" applyFont="1" applyFill="1" applyBorder="1" applyAlignment="1">
      <alignment horizontal="center" vertical="center" wrapText="1"/>
    </xf>
    <xf numFmtId="14" fontId="3" fillId="0" borderId="15" xfId="0" applyNumberFormat="1" applyFont="1" applyFill="1" applyBorder="1" applyAlignment="1">
      <alignment horizontal="center" vertical="center" wrapText="1"/>
    </xf>
    <xf numFmtId="0" fontId="5" fillId="0" borderId="16"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8" xfId="0" applyFont="1" applyFill="1" applyBorder="1" applyAlignment="1">
      <alignment horizontal="left" vertical="top" wrapText="1"/>
    </xf>
    <xf numFmtId="0" fontId="5" fillId="0" borderId="16" xfId="0" applyNumberFormat="1" applyFont="1" applyBorder="1" applyAlignment="1">
      <alignment horizontal="center" vertical="center" wrapText="1"/>
    </xf>
    <xf numFmtId="0" fontId="5" fillId="20" borderId="8" xfId="0" applyFont="1" applyFill="1" applyBorder="1" applyAlignment="1">
      <alignment horizontal="center" vertical="center" wrapText="1"/>
    </xf>
    <xf numFmtId="3" fontId="5" fillId="4" borderId="8" xfId="0" applyNumberFormat="1" applyFont="1" applyFill="1" applyBorder="1" applyAlignment="1">
      <alignment horizontal="center" vertical="center"/>
    </xf>
    <xf numFmtId="3" fontId="4" fillId="4" borderId="8" xfId="0" applyNumberFormat="1" applyFont="1" applyFill="1" applyBorder="1" applyAlignment="1">
      <alignment horizontal="right" vertical="center" wrapText="1"/>
    </xf>
    <xf numFmtId="10" fontId="3" fillId="0" borderId="8" xfId="0" applyNumberFormat="1" applyFont="1" applyFill="1" applyBorder="1" applyAlignment="1" applyProtection="1">
      <alignment horizontal="center" vertical="center" wrapText="1"/>
      <protection locked="0"/>
    </xf>
    <xf numFmtId="168" fontId="3" fillId="0" borderId="15" xfId="1" applyNumberFormat="1" applyFont="1" applyFill="1" applyBorder="1" applyAlignment="1">
      <alignment horizontal="center" vertical="center" wrapText="1"/>
    </xf>
    <xf numFmtId="0" fontId="51" fillId="0" borderId="8" xfId="0" applyFont="1" applyFill="1" applyBorder="1" applyAlignment="1">
      <alignment horizontal="center" vertical="center" wrapText="1"/>
    </xf>
    <xf numFmtId="16" fontId="5" fillId="0" borderId="8" xfId="0" applyNumberFormat="1" applyFont="1" applyFill="1" applyBorder="1" applyAlignment="1">
      <alignment wrapText="1"/>
    </xf>
    <xf numFmtId="0" fontId="3" fillId="0" borderId="27" xfId="0" applyFont="1" applyFill="1" applyBorder="1" applyAlignment="1" applyProtection="1">
      <alignment horizontal="center" vertical="center"/>
      <protection locked="0"/>
    </xf>
    <xf numFmtId="14" fontId="3" fillId="0" borderId="27" xfId="0" applyNumberFormat="1" applyFont="1" applyFill="1" applyBorder="1" applyAlignment="1" applyProtection="1">
      <alignment horizontal="center" vertical="center"/>
      <protection locked="0"/>
    </xf>
    <xf numFmtId="14" fontId="3" fillId="0" borderId="8" xfId="0" applyNumberFormat="1" applyFont="1" applyFill="1" applyBorder="1" applyAlignment="1" applyProtection="1">
      <alignment horizontal="center" vertical="center"/>
      <protection locked="0"/>
    </xf>
    <xf numFmtId="177" fontId="3" fillId="0" borderId="8" xfId="1" applyNumberFormat="1" applyFont="1" applyFill="1" applyBorder="1" applyAlignment="1">
      <alignment vertical="center"/>
    </xf>
    <xf numFmtId="168" fontId="3" fillId="0" borderId="8" xfId="1" applyNumberFormat="1" applyFont="1" applyFill="1" applyBorder="1" applyAlignment="1">
      <alignment vertical="center" wrapText="1"/>
    </xf>
    <xf numFmtId="0" fontId="5" fillId="0" borderId="0" xfId="0" applyFont="1" applyFill="1" applyBorder="1" applyAlignment="1">
      <alignment horizontal="center" vertical="center" wrapText="1"/>
    </xf>
    <xf numFmtId="14" fontId="5" fillId="0" borderId="0" xfId="0" applyNumberFormat="1" applyFont="1" applyFill="1" applyBorder="1" applyAlignment="1">
      <alignment horizontal="center" vertical="center"/>
    </xf>
    <xf numFmtId="0" fontId="5" fillId="0" borderId="15" xfId="0" applyFont="1" applyBorder="1" applyAlignment="1">
      <alignment vertical="top" wrapText="1"/>
    </xf>
    <xf numFmtId="0" fontId="5" fillId="0" borderId="15" xfId="0" applyFont="1" applyBorder="1" applyAlignment="1"/>
    <xf numFmtId="14" fontId="5" fillId="0" borderId="15" xfId="0" applyNumberFormat="1" applyFont="1" applyBorder="1" applyAlignment="1"/>
    <xf numFmtId="0" fontId="5" fillId="0" borderId="33" xfId="0" applyFont="1" applyBorder="1" applyAlignment="1">
      <alignment vertical="center" wrapText="1"/>
    </xf>
    <xf numFmtId="0" fontId="5" fillId="0" borderId="7" xfId="0" applyFont="1" applyBorder="1" applyAlignment="1">
      <alignment wrapText="1"/>
    </xf>
    <xf numFmtId="0" fontId="5" fillId="0" borderId="15" xfId="0" applyFont="1" applyBorder="1" applyAlignment="1">
      <alignment horizontal="center" vertical="top" wrapText="1"/>
    </xf>
    <xf numFmtId="14" fontId="5" fillId="0" borderId="15" xfId="0" applyNumberFormat="1" applyFont="1" applyBorder="1" applyAlignment="1">
      <alignment horizontal="center" vertical="top"/>
    </xf>
    <xf numFmtId="1" fontId="55" fillId="0" borderId="8" xfId="0" applyNumberFormat="1" applyFont="1" applyFill="1" applyBorder="1" applyAlignment="1" applyProtection="1">
      <alignment horizontal="center" vertical="center" wrapText="1"/>
      <protection locked="0"/>
    </xf>
    <xf numFmtId="0" fontId="51" fillId="0" borderId="8" xfId="0" applyFont="1" applyBorder="1" applyAlignment="1">
      <alignment horizontal="center" vertical="center" wrapText="1"/>
    </xf>
    <xf numFmtId="0" fontId="51" fillId="0" borderId="8" xfId="0" applyFont="1" applyFill="1" applyBorder="1" applyAlignment="1">
      <alignment vertical="center" wrapText="1"/>
    </xf>
    <xf numFmtId="0" fontId="51" fillId="0" borderId="8" xfId="0" applyFont="1" applyBorder="1" applyAlignment="1">
      <alignment vertical="center" wrapText="1"/>
    </xf>
    <xf numFmtId="0" fontId="8" fillId="0" borderId="8" xfId="0" applyFont="1" applyFill="1" applyBorder="1" applyAlignment="1">
      <alignment horizontal="left" wrapText="1"/>
    </xf>
    <xf numFmtId="0" fontId="0" fillId="4" borderId="0" xfId="0" applyFill="1" applyAlignment="1">
      <alignment vertical="top" wrapText="1"/>
    </xf>
    <xf numFmtId="0" fontId="8" fillId="0" borderId="8" xfId="0" applyFont="1" applyBorder="1" applyAlignment="1">
      <alignment horizontal="left" vertical="center" wrapText="1"/>
    </xf>
    <xf numFmtId="0" fontId="0" fillId="0" borderId="0" xfId="0" applyFill="1" applyAlignment="1">
      <alignment vertical="top" wrapText="1"/>
    </xf>
    <xf numFmtId="0" fontId="8" fillId="0" borderId="34" xfId="0" applyFont="1" applyBorder="1" applyAlignment="1">
      <alignment horizontal="left" vertical="top"/>
    </xf>
    <xf numFmtId="0" fontId="3" fillId="0" borderId="34" xfId="0" applyFont="1" applyBorder="1" applyAlignment="1">
      <alignment horizontal="left" vertical="top"/>
    </xf>
    <xf numFmtId="0" fontId="3" fillId="0" borderId="34" xfId="0" applyFont="1" applyBorder="1" applyAlignment="1">
      <alignment horizontal="center" vertical="top" wrapText="1"/>
    </xf>
    <xf numFmtId="0" fontId="3" fillId="0" borderId="34" xfId="0" applyFont="1" applyBorder="1" applyAlignment="1">
      <alignment horizontal="right" vertical="top"/>
    </xf>
    <xf numFmtId="0" fontId="5" fillId="0" borderId="35" xfId="0" applyFont="1" applyBorder="1" applyAlignment="1">
      <alignment horizontal="center" vertical="top" wrapText="1"/>
    </xf>
    <xf numFmtId="0" fontId="5" fillId="0" borderId="36" xfId="0" applyFont="1" applyBorder="1" applyAlignment="1">
      <alignment horizontal="center" vertical="top" wrapText="1"/>
    </xf>
    <xf numFmtId="179" fontId="5" fillId="0" borderId="7" xfId="0" applyNumberFormat="1" applyFont="1" applyBorder="1" applyAlignment="1">
      <alignment horizontal="right" vertical="top"/>
    </xf>
    <xf numFmtId="0" fontId="5" fillId="4" borderId="15" xfId="0" applyFont="1" applyFill="1" applyBorder="1" applyAlignment="1">
      <alignment vertical="center"/>
    </xf>
    <xf numFmtId="0" fontId="0" fillId="4" borderId="8" xfId="0" applyFill="1" applyBorder="1" applyAlignment="1">
      <alignment horizontal="center" vertical="center"/>
    </xf>
    <xf numFmtId="0" fontId="5" fillId="0" borderId="16" xfId="0" applyFont="1" applyFill="1" applyBorder="1" applyAlignment="1">
      <alignment horizontal="center" vertical="center"/>
    </xf>
    <xf numFmtId="0" fontId="5" fillId="0" borderId="8" xfId="0" applyFont="1" applyBorder="1" applyAlignment="1">
      <alignment horizontal="center" vertical="center"/>
    </xf>
    <xf numFmtId="0" fontId="0" fillId="0" borderId="0" xfId="0" applyAlignment="1">
      <alignment horizontal="center" vertical="center"/>
    </xf>
    <xf numFmtId="0" fontId="5" fillId="0" borderId="15" xfId="0" applyFont="1" applyFill="1" applyBorder="1" applyAlignment="1">
      <alignment horizontal="center" vertical="top"/>
    </xf>
    <xf numFmtId="0" fontId="5" fillId="0" borderId="8" xfId="0" applyFont="1" applyBorder="1" applyAlignment="1">
      <alignment horizontal="center" vertical="top" wrapText="1"/>
    </xf>
    <xf numFmtId="0" fontId="5" fillId="0" borderId="8" xfId="0" applyFont="1" applyBorder="1" applyAlignment="1">
      <alignment horizontal="center" vertical="center" wrapText="1"/>
    </xf>
    <xf numFmtId="0" fontId="5" fillId="0" borderId="8" xfId="0" applyFont="1" applyFill="1" applyBorder="1" applyAlignment="1">
      <alignment horizontal="center" vertical="center"/>
    </xf>
    <xf numFmtId="0" fontId="6" fillId="0" borderId="8"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0" borderId="4" xfId="0" applyFont="1" applyFill="1" applyBorder="1" applyAlignment="1" applyProtection="1">
      <alignment horizontal="left" vertical="center"/>
      <protection locked="0"/>
    </xf>
    <xf numFmtId="0" fontId="4" fillId="0" borderId="5" xfId="0" applyFont="1" applyFill="1" applyBorder="1" applyAlignment="1" applyProtection="1">
      <alignment horizontal="left" vertical="center"/>
      <protection locked="0"/>
    </xf>
    <xf numFmtId="0" fontId="3" fillId="0" borderId="8" xfId="0" applyFont="1" applyBorder="1" applyAlignment="1">
      <alignment horizontal="center" vertical="center" wrapText="1"/>
    </xf>
    <xf numFmtId="0" fontId="3" fillId="0" borderId="8" xfId="0" applyFont="1" applyFill="1" applyBorder="1" applyAlignment="1">
      <alignment horizontal="center" vertical="center" wrapText="1"/>
    </xf>
    <xf numFmtId="0" fontId="5" fillId="0" borderId="8" xfId="0" applyFont="1" applyBorder="1" applyAlignment="1">
      <alignment horizontal="center" wrapText="1"/>
    </xf>
    <xf numFmtId="0" fontId="13" fillId="0" borderId="8" xfId="0" applyFont="1" applyFill="1" applyBorder="1" applyAlignment="1">
      <alignment horizontal="center" vertical="center"/>
    </xf>
    <xf numFmtId="0" fontId="17" fillId="2" borderId="8" xfId="0" applyFont="1" applyFill="1" applyBorder="1" applyAlignment="1">
      <alignment horizontal="center" vertical="center" wrapText="1"/>
    </xf>
    <xf numFmtId="0" fontId="0" fillId="0" borderId="8" xfId="0" applyBorder="1" applyAlignment="1">
      <alignment horizontal="center" vertical="center"/>
    </xf>
    <xf numFmtId="0" fontId="0" fillId="0" borderId="16" xfId="0" applyBorder="1" applyAlignment="1">
      <alignment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center" vertical="center"/>
    </xf>
    <xf numFmtId="0" fontId="5" fillId="0" borderId="8" xfId="0" applyFont="1" applyBorder="1" applyAlignment="1">
      <alignment horizontal="center" vertical="center" wrapText="1"/>
    </xf>
    <xf numFmtId="0" fontId="0" fillId="4" borderId="8" xfId="0" applyFill="1" applyBorder="1" applyAlignment="1">
      <alignment horizontal="center" vertical="center"/>
    </xf>
    <xf numFmtId="0" fontId="17" fillId="0" borderId="4" xfId="0" applyFont="1" applyFill="1" applyBorder="1" applyAlignment="1" applyProtection="1">
      <alignment horizontal="left" vertical="center"/>
      <protection locked="0"/>
    </xf>
    <xf numFmtId="0" fontId="17" fillId="0" borderId="5" xfId="0" applyFont="1" applyFill="1" applyBorder="1" applyAlignment="1" applyProtection="1">
      <alignment horizontal="left" vertical="center"/>
      <protection locked="0"/>
    </xf>
    <xf numFmtId="0" fontId="0" fillId="0" borderId="8" xfId="0" applyFill="1" applyBorder="1" applyAlignment="1">
      <alignment horizontal="center" vertical="center"/>
    </xf>
    <xf numFmtId="0" fontId="0" fillId="0" borderId="8" xfId="0" applyBorder="1" applyAlignment="1">
      <alignment horizontal="left" wrapText="1"/>
    </xf>
    <xf numFmtId="0" fontId="8" fillId="0" borderId="8" xfId="0" applyFont="1" applyBorder="1" applyAlignment="1">
      <alignment vertical="center"/>
    </xf>
    <xf numFmtId="14" fontId="0" fillId="0" borderId="8" xfId="0" applyNumberFormat="1" applyBorder="1" applyAlignment="1">
      <alignment horizontal="center"/>
    </xf>
    <xf numFmtId="0" fontId="0" fillId="0" borderId="8" xfId="0" applyFill="1" applyBorder="1" applyAlignment="1">
      <alignment horizontal="center"/>
    </xf>
    <xf numFmtId="0" fontId="0" fillId="0" borderId="8" xfId="0" applyBorder="1" applyAlignment="1">
      <alignment horizontal="center" wrapText="1"/>
    </xf>
    <xf numFmtId="0" fontId="0" fillId="0" borderId="8" xfId="0" applyBorder="1" applyAlignment="1">
      <alignment horizontal="center"/>
    </xf>
    <xf numFmtId="0" fontId="0" fillId="0" borderId="8" xfId="0" applyBorder="1" applyAlignment="1">
      <alignment vertical="center"/>
    </xf>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0" fillId="0" borderId="0" xfId="0" applyAlignment="1">
      <alignment horizontal="center" vertical="center" wrapText="1"/>
    </xf>
    <xf numFmtId="0" fontId="0" fillId="5" borderId="8" xfId="0" applyFont="1" applyFill="1" applyBorder="1" applyAlignment="1">
      <alignment horizontal="center" vertical="center" wrapText="1"/>
    </xf>
    <xf numFmtId="1" fontId="5" fillId="0" borderId="8" xfId="0" applyNumberFormat="1" applyFont="1" applyFill="1" applyBorder="1" applyAlignment="1" applyProtection="1">
      <alignment horizontal="center" vertical="center" wrapText="1"/>
      <protection locked="0"/>
    </xf>
    <xf numFmtId="14" fontId="5" fillId="0" borderId="8" xfId="0" applyNumberFormat="1" applyFont="1" applyFill="1" applyBorder="1" applyAlignment="1" applyProtection="1">
      <alignment horizontal="center" vertical="center" wrapText="1"/>
      <protection locked="0"/>
    </xf>
    <xf numFmtId="49" fontId="3" fillId="0" borderId="8" xfId="0" applyNumberFormat="1" applyFont="1" applyFill="1" applyBorder="1" applyAlignment="1">
      <alignment horizontal="center" vertical="center"/>
    </xf>
    <xf numFmtId="0" fontId="5" fillId="2" borderId="8" xfId="0" applyFont="1" applyFill="1" applyBorder="1" applyAlignment="1">
      <alignment horizontal="center" wrapText="1"/>
    </xf>
    <xf numFmtId="0" fontId="5" fillId="2" borderId="13" xfId="0" applyFont="1" applyFill="1" applyBorder="1" applyAlignment="1">
      <alignment horizontal="center" wrapText="1"/>
    </xf>
    <xf numFmtId="0" fontId="5" fillId="4" borderId="8" xfId="0" applyFont="1" applyFill="1" applyBorder="1" applyAlignment="1"/>
    <xf numFmtId="0" fontId="5" fillId="4" borderId="8" xfId="0" applyFont="1" applyFill="1" applyBorder="1" applyAlignment="1">
      <alignment horizontal="center" vertical="top"/>
    </xf>
    <xf numFmtId="0" fontId="3" fillId="4" borderId="8" xfId="0" applyFont="1" applyFill="1" applyBorder="1" applyAlignment="1">
      <alignment horizontal="center" vertical="top"/>
    </xf>
    <xf numFmtId="0" fontId="5" fillId="4" borderId="13" xfId="0" applyFont="1" applyFill="1" applyBorder="1" applyAlignment="1">
      <alignment horizontal="center" vertical="top"/>
    </xf>
    <xf numFmtId="0" fontId="5" fillId="0" borderId="13" xfId="0" applyFont="1" applyBorder="1" applyAlignment="1">
      <alignment vertical="center"/>
    </xf>
    <xf numFmtId="0" fontId="0" fillId="0" borderId="8" xfId="0" applyBorder="1" applyAlignment="1"/>
    <xf numFmtId="0" fontId="5" fillId="2" borderId="8" xfId="0" applyFont="1" applyFill="1" applyBorder="1" applyAlignment="1">
      <alignment vertical="center"/>
    </xf>
    <xf numFmtId="17" fontId="5" fillId="0" borderId="8" xfId="0" applyNumberFormat="1" applyFont="1" applyBorder="1" applyAlignment="1">
      <alignment horizontal="center" vertical="center" wrapText="1"/>
    </xf>
    <xf numFmtId="0" fontId="3" fillId="0" borderId="8" xfId="0" applyFont="1" applyBorder="1" applyAlignment="1">
      <alignment vertical="top" wrapText="1"/>
    </xf>
    <xf numFmtId="0" fontId="3" fillId="0" borderId="8" xfId="0" applyFont="1" applyFill="1" applyBorder="1" applyAlignment="1">
      <alignment horizontal="center" vertical="top" wrapText="1"/>
    </xf>
    <xf numFmtId="17" fontId="3" fillId="0" borderId="8" xfId="0" applyNumberFormat="1" applyFont="1" applyFill="1" applyBorder="1" applyAlignment="1">
      <alignment horizontal="center" vertical="top" wrapText="1"/>
    </xf>
    <xf numFmtId="0" fontId="5" fillId="0" borderId="8" xfId="0" applyFont="1" applyBorder="1" applyAlignment="1">
      <alignment horizontal="center" vertical="top"/>
    </xf>
    <xf numFmtId="0" fontId="3" fillId="0" borderId="8" xfId="0" applyFont="1" applyBorder="1" applyAlignment="1">
      <alignment wrapText="1"/>
    </xf>
    <xf numFmtId="44" fontId="3" fillId="0" borderId="8" xfId="3" applyFont="1" applyFill="1" applyBorder="1" applyAlignment="1">
      <alignment horizontal="right" vertical="center" wrapText="1"/>
    </xf>
    <xf numFmtId="14" fontId="5" fillId="0" borderId="8" xfId="0" applyNumberFormat="1" applyFont="1" applyFill="1" applyBorder="1" applyAlignment="1">
      <alignment horizontal="center" vertical="top"/>
    </xf>
    <xf numFmtId="0" fontId="5" fillId="0" borderId="15" xfId="0" applyFont="1" applyFill="1" applyBorder="1" applyAlignment="1">
      <alignment horizontal="left" vertical="top" wrapText="1"/>
    </xf>
    <xf numFmtId="0" fontId="5" fillId="0" borderId="15" xfId="0" applyFont="1" applyFill="1" applyBorder="1" applyAlignment="1">
      <alignment horizontal="center" vertical="top" wrapText="1"/>
    </xf>
    <xf numFmtId="14" fontId="5" fillId="0" borderId="15" xfId="0" applyNumberFormat="1" applyFont="1" applyFill="1" applyBorder="1" applyAlignment="1">
      <alignment horizontal="center" vertical="top"/>
    </xf>
    <xf numFmtId="0" fontId="0" fillId="0" borderId="8" xfId="0" applyBorder="1" applyAlignment="1">
      <alignment horizontal="center" vertical="center"/>
    </xf>
    <xf numFmtId="0" fontId="17" fillId="2" borderId="8" xfId="0" applyFont="1" applyFill="1" applyBorder="1" applyAlignment="1">
      <alignment horizontal="center" vertical="center" wrapText="1"/>
    </xf>
    <xf numFmtId="0" fontId="0" fillId="0" borderId="8" xfId="0" applyBorder="1" applyAlignment="1">
      <alignment horizontal="center" vertical="center" wrapText="1"/>
    </xf>
    <xf numFmtId="0" fontId="0" fillId="4" borderId="8" xfId="0" applyFill="1" applyBorder="1" applyAlignment="1">
      <alignment horizontal="center" vertical="center" wrapText="1"/>
    </xf>
    <xf numFmtId="0" fontId="0" fillId="0" borderId="0" xfId="0" applyAlignment="1">
      <alignment horizontal="center" vertical="center"/>
    </xf>
    <xf numFmtId="0" fontId="0" fillId="0" borderId="8" xfId="0" applyBorder="1" applyAlignment="1">
      <alignment horizontal="center" vertical="top"/>
    </xf>
    <xf numFmtId="0" fontId="5" fillId="0" borderId="8" xfId="0" applyFont="1" applyBorder="1" applyAlignment="1">
      <alignment horizontal="center" vertical="center" wrapText="1"/>
    </xf>
    <xf numFmtId="0" fontId="0" fillId="0" borderId="8" xfId="0" applyBorder="1" applyAlignment="1">
      <alignment vertical="center"/>
    </xf>
    <xf numFmtId="0" fontId="0" fillId="0" borderId="8" xfId="0" applyBorder="1" applyAlignment="1"/>
    <xf numFmtId="0" fontId="6" fillId="0" borderId="8" xfId="0" applyFont="1" applyFill="1" applyBorder="1" applyAlignment="1">
      <alignment horizontal="center" vertical="center"/>
    </xf>
    <xf numFmtId="0" fontId="5" fillId="0" borderId="8" xfId="0" applyFont="1" applyFill="1" applyBorder="1" applyAlignment="1">
      <alignment horizontal="center" vertical="center"/>
    </xf>
    <xf numFmtId="0" fontId="0" fillId="4" borderId="0" xfId="0" applyFill="1" applyAlignment="1">
      <alignment horizontal="center" vertical="center"/>
    </xf>
    <xf numFmtId="0" fontId="0" fillId="4" borderId="8" xfId="0" applyFill="1" applyBorder="1" applyAlignment="1">
      <alignment horizontal="center" vertical="center"/>
    </xf>
    <xf numFmtId="14" fontId="0" fillId="4" borderId="8" xfId="0" applyNumberFormat="1" applyFill="1" applyBorder="1" applyAlignment="1">
      <alignment horizontal="center" vertical="center" wrapText="1"/>
    </xf>
    <xf numFmtId="0" fontId="0" fillId="0" borderId="8" xfId="0" applyFill="1" applyBorder="1" applyAlignment="1">
      <alignment horizontal="center" vertical="center"/>
    </xf>
    <xf numFmtId="0" fontId="0" fillId="0" borderId="8" xfId="0" applyFill="1" applyBorder="1" applyAlignment="1">
      <alignment horizontal="center" vertical="center" wrapText="1"/>
    </xf>
    <xf numFmtId="0" fontId="17" fillId="0" borderId="4" xfId="0" applyFont="1" applyFill="1" applyBorder="1" applyAlignment="1" applyProtection="1">
      <alignment horizontal="left" vertical="center"/>
      <protection locked="0"/>
    </xf>
    <xf numFmtId="0" fontId="17" fillId="0" borderId="5" xfId="0" applyFont="1" applyFill="1" applyBorder="1" applyAlignment="1" applyProtection="1">
      <alignment horizontal="left" vertical="center"/>
      <protection locked="0"/>
    </xf>
    <xf numFmtId="0" fontId="8" fillId="5" borderId="8" xfId="0" applyFont="1" applyFill="1" applyBorder="1" applyAlignment="1">
      <alignment horizontal="left" vertical="center" wrapText="1"/>
    </xf>
    <xf numFmtId="14" fontId="0" fillId="0" borderId="8" xfId="0" applyNumberFormat="1" applyBorder="1" applyAlignment="1">
      <alignment horizontal="center" vertical="center"/>
    </xf>
    <xf numFmtId="0" fontId="0" fillId="0" borderId="8" xfId="0" applyFill="1" applyBorder="1" applyAlignment="1">
      <alignment horizontal="center"/>
    </xf>
    <xf numFmtId="0" fontId="0" fillId="0" borderId="8" xfId="0" applyBorder="1" applyAlignment="1">
      <alignment horizontal="center" wrapText="1"/>
    </xf>
    <xf numFmtId="0" fontId="0" fillId="0" borderId="8" xfId="0" applyBorder="1" applyAlignment="1">
      <alignment horizontal="center"/>
    </xf>
    <xf numFmtId="0" fontId="0" fillId="5" borderId="8" xfId="0" applyFont="1" applyFill="1" applyBorder="1" applyAlignment="1">
      <alignment horizontal="center" vertical="center" wrapText="1"/>
    </xf>
    <xf numFmtId="0" fontId="44" fillId="5" borderId="8" xfId="0" applyFont="1" applyFill="1" applyBorder="1" applyAlignment="1">
      <alignment horizontal="center" vertical="center"/>
    </xf>
    <xf numFmtId="14" fontId="0" fillId="4" borderId="8" xfId="0" applyNumberFormat="1" applyFont="1" applyFill="1" applyBorder="1" applyAlignment="1">
      <alignment horizontal="center" vertical="center" wrapText="1"/>
    </xf>
    <xf numFmtId="0" fontId="0" fillId="5" borderId="8" xfId="0" applyFont="1" applyFill="1" applyBorder="1" applyAlignment="1">
      <alignment vertical="center" wrapText="1"/>
    </xf>
    <xf numFmtId="0" fontId="13" fillId="0" borderId="8" xfId="0" applyFont="1" applyFill="1" applyBorder="1" applyAlignment="1">
      <alignment horizontal="center" vertical="center"/>
    </xf>
    <xf numFmtId="0" fontId="17" fillId="2" borderId="8" xfId="0" applyFont="1" applyFill="1" applyBorder="1" applyAlignment="1">
      <alignment horizontal="center" vertical="center" wrapText="1"/>
    </xf>
    <xf numFmtId="0" fontId="0" fillId="0" borderId="8" xfId="0" applyBorder="1" applyAlignment="1">
      <alignment horizontal="center" vertical="center"/>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center" vertical="center"/>
    </xf>
    <xf numFmtId="0" fontId="0" fillId="0" borderId="8" xfId="0" applyBorder="1" applyAlignment="1">
      <alignment vertical="center"/>
    </xf>
    <xf numFmtId="0" fontId="0" fillId="0" borderId="8" xfId="0" applyBorder="1" applyAlignment="1"/>
    <xf numFmtId="0" fontId="5" fillId="0" borderId="8" xfId="0" applyFont="1" applyBorder="1" applyAlignment="1">
      <alignment horizontal="center" vertical="center" wrapText="1"/>
    </xf>
    <xf numFmtId="0" fontId="0" fillId="4" borderId="8" xfId="0" applyFill="1" applyBorder="1" applyAlignment="1">
      <alignment horizontal="center" vertical="center"/>
    </xf>
    <xf numFmtId="0" fontId="17" fillId="0" borderId="4" xfId="0" applyFont="1" applyFill="1" applyBorder="1" applyAlignment="1" applyProtection="1">
      <alignment horizontal="left" vertical="center"/>
      <protection locked="0"/>
    </xf>
    <xf numFmtId="0" fontId="17" fillId="0" borderId="5" xfId="0" applyFont="1" applyFill="1" applyBorder="1" applyAlignment="1" applyProtection="1">
      <alignment horizontal="left" vertical="center"/>
      <protection locked="0"/>
    </xf>
    <xf numFmtId="0" fontId="0" fillId="0" borderId="8" xfId="0" applyFill="1" applyBorder="1" applyAlignment="1">
      <alignment horizontal="center" vertical="center"/>
    </xf>
    <xf numFmtId="0" fontId="0" fillId="0" borderId="8" xfId="0" applyFill="1" applyBorder="1" applyAlignment="1">
      <alignment horizontal="center" vertical="center" wrapText="1"/>
    </xf>
    <xf numFmtId="14" fontId="0" fillId="0" borderId="8" xfId="0" applyNumberFormat="1" applyBorder="1" applyAlignment="1">
      <alignment horizontal="center" vertical="center" wrapText="1"/>
    </xf>
    <xf numFmtId="0" fontId="0" fillId="0" borderId="8" xfId="0" applyBorder="1" applyAlignment="1">
      <alignment horizontal="left" vertical="center"/>
    </xf>
    <xf numFmtId="0" fontId="0" fillId="0" borderId="8" xfId="0" applyBorder="1" applyAlignment="1">
      <alignment horizontal="center" wrapText="1"/>
    </xf>
    <xf numFmtId="0" fontId="0" fillId="0" borderId="8" xfId="0" applyBorder="1" applyAlignment="1">
      <alignment horizontal="center"/>
    </xf>
    <xf numFmtId="0" fontId="0" fillId="0" borderId="13" xfId="0" applyBorder="1" applyAlignment="1">
      <alignment vertical="center"/>
    </xf>
    <xf numFmtId="0" fontId="0" fillId="0" borderId="14" xfId="0" applyBorder="1" applyAlignment="1">
      <alignment vertical="center"/>
    </xf>
    <xf numFmtId="0" fontId="0" fillId="0" borderId="0" xfId="0" applyAlignment="1">
      <alignment horizontal="center" vertical="center" wrapText="1"/>
    </xf>
    <xf numFmtId="1" fontId="55" fillId="5" borderId="8" xfId="0" applyNumberFormat="1" applyFont="1" applyFill="1" applyBorder="1" applyAlignment="1" applyProtection="1">
      <alignment horizontal="center" vertical="center" wrapText="1"/>
      <protection locked="0"/>
    </xf>
    <xf numFmtId="0" fontId="9" fillId="5" borderId="8" xfId="0" applyFont="1" applyFill="1" applyBorder="1" applyAlignment="1">
      <alignment horizontal="left" vertical="center" wrapText="1"/>
    </xf>
    <xf numFmtId="1" fontId="55" fillId="4" borderId="8" xfId="0" applyNumberFormat="1" applyFont="1" applyFill="1" applyBorder="1" applyAlignment="1" applyProtection="1">
      <alignment horizontal="center" vertical="center" wrapText="1"/>
      <protection locked="0"/>
    </xf>
    <xf numFmtId="0" fontId="9" fillId="4" borderId="0" xfId="0" applyFont="1" applyFill="1" applyBorder="1" applyAlignment="1">
      <alignment horizontal="left" vertical="center" wrapText="1"/>
    </xf>
    <xf numFmtId="0" fontId="8" fillId="4" borderId="0" xfId="0" applyFont="1" applyFill="1" applyAlignment="1">
      <alignment horizontal="left" vertical="center" wrapText="1"/>
    </xf>
    <xf numFmtId="0" fontId="6" fillId="0" borderId="8" xfId="0" applyFont="1" applyFill="1" applyBorder="1" applyAlignment="1">
      <alignment vertical="center" wrapText="1"/>
    </xf>
    <xf numFmtId="49" fontId="56" fillId="0" borderId="8" xfId="0" applyNumberFormat="1" applyFont="1" applyFill="1" applyBorder="1" applyAlignment="1" applyProtection="1">
      <alignment horizontal="center" vertical="center" wrapText="1"/>
      <protection locked="0"/>
    </xf>
    <xf numFmtId="0" fontId="0" fillId="4" borderId="8" xfId="0" applyFill="1" applyBorder="1" applyAlignment="1">
      <alignment horizontal="right" vertical="center"/>
    </xf>
    <xf numFmtId="0" fontId="0" fillId="7" borderId="8" xfId="0" applyFill="1" applyBorder="1" applyAlignment="1">
      <alignment horizontal="left" vertical="center" wrapText="1"/>
    </xf>
    <xf numFmtId="0" fontId="0" fillId="7" borderId="8" xfId="0" applyFont="1" applyFill="1" applyBorder="1" applyAlignment="1">
      <alignment horizontal="center" vertical="center" wrapText="1"/>
    </xf>
    <xf numFmtId="0" fontId="8" fillId="7" borderId="8" xfId="0" applyFont="1" applyFill="1" applyBorder="1" applyAlignment="1">
      <alignment horizontal="left" vertical="center" wrapText="1"/>
    </xf>
    <xf numFmtId="0" fontId="0" fillId="7" borderId="8" xfId="0" applyFont="1" applyFill="1" applyBorder="1" applyAlignment="1">
      <alignment horizontal="right" vertical="center" wrapText="1"/>
    </xf>
    <xf numFmtId="14" fontId="0" fillId="7" borderId="8" xfId="0" applyNumberFormat="1" applyFont="1" applyFill="1" applyBorder="1" applyAlignment="1">
      <alignment horizontal="right" vertical="center" wrapText="1"/>
    </xf>
    <xf numFmtId="14" fontId="0" fillId="7" borderId="8" xfId="0" applyNumberFormat="1" applyFont="1" applyFill="1" applyBorder="1" applyAlignment="1">
      <alignment horizontal="center" vertical="center" wrapText="1"/>
    </xf>
    <xf numFmtId="0" fontId="8" fillId="7" borderId="8" xfId="0" applyFont="1" applyFill="1" applyBorder="1" applyAlignment="1">
      <alignment horizontal="center" vertical="center" wrapText="1"/>
    </xf>
    <xf numFmtId="0" fontId="0" fillId="4" borderId="8" xfId="0" applyFill="1" applyBorder="1" applyAlignment="1">
      <alignment horizontal="left" vertical="center" wrapText="1"/>
    </xf>
    <xf numFmtId="0" fontId="44" fillId="4" borderId="8" xfId="0" applyFont="1" applyFill="1" applyBorder="1" applyAlignment="1">
      <alignment horizontal="left" vertical="center" wrapText="1"/>
    </xf>
    <xf numFmtId="14" fontId="0" fillId="4" borderId="8" xfId="0" applyNumberFormat="1" applyFill="1" applyBorder="1" applyAlignment="1">
      <alignment horizontal="center" vertical="center"/>
    </xf>
    <xf numFmtId="14" fontId="0" fillId="4" borderId="8" xfId="0" applyNumberFormat="1" applyFill="1" applyBorder="1" applyAlignment="1">
      <alignment vertical="center" wrapText="1"/>
    </xf>
    <xf numFmtId="0" fontId="8" fillId="4" borderId="8" xfId="0" applyFont="1" applyFill="1" applyBorder="1" applyAlignment="1">
      <alignment horizontal="left" vertical="center" wrapText="1"/>
    </xf>
    <xf numFmtId="0" fontId="8" fillId="0" borderId="8" xfId="0" applyFont="1" applyFill="1" applyBorder="1" applyAlignment="1">
      <alignment vertical="center"/>
    </xf>
    <xf numFmtId="0" fontId="8" fillId="4" borderId="8" xfId="0" applyFont="1" applyFill="1" applyBorder="1" applyAlignment="1">
      <alignment vertical="center" wrapText="1"/>
    </xf>
    <xf numFmtId="0" fontId="8" fillId="4" borderId="8" xfId="0" applyFont="1" applyFill="1" applyBorder="1" applyAlignment="1">
      <alignment vertical="center"/>
    </xf>
    <xf numFmtId="14" fontId="0" fillId="4" borderId="8" xfId="0" applyNumberFormat="1" applyFill="1" applyBorder="1" applyAlignment="1">
      <alignment vertical="center"/>
    </xf>
    <xf numFmtId="0" fontId="8" fillId="4" borderId="8" xfId="0" applyFont="1" applyFill="1" applyBorder="1" applyAlignment="1">
      <alignment wrapText="1"/>
    </xf>
    <xf numFmtId="0" fontId="13" fillId="2" borderId="8" xfId="0" applyFont="1" applyFill="1" applyBorder="1" applyAlignment="1">
      <alignment horizontal="center" vertical="center" wrapText="1"/>
    </xf>
    <xf numFmtId="0" fontId="13" fillId="2" borderId="16" xfId="0" applyFont="1" applyFill="1" applyBorder="1" applyAlignment="1">
      <alignment horizontal="center" vertical="center"/>
    </xf>
    <xf numFmtId="0" fontId="13" fillId="2" borderId="16" xfId="0" applyFont="1" applyFill="1" applyBorder="1" applyAlignment="1">
      <alignment horizontal="center"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wrapText="1"/>
    </xf>
    <xf numFmtId="0" fontId="0" fillId="0" borderId="15" xfId="0" applyBorder="1" applyAlignment="1">
      <alignment horizontal="center" wrapText="1"/>
    </xf>
    <xf numFmtId="0" fontId="0" fillId="0" borderId="15" xfId="0" applyBorder="1" applyAlignment="1">
      <alignment horizontal="left" wrapText="1"/>
    </xf>
    <xf numFmtId="0" fontId="0" fillId="0" borderId="15" xfId="0" applyBorder="1" applyAlignment="1">
      <alignment horizontal="center"/>
    </xf>
    <xf numFmtId="0" fontId="0" fillId="0" borderId="15" xfId="0" applyBorder="1" applyAlignment="1">
      <alignment horizontal="right"/>
    </xf>
    <xf numFmtId="0" fontId="0" fillId="0" borderId="15" xfId="0" applyFill="1" applyBorder="1" applyAlignment="1">
      <alignment wrapText="1"/>
    </xf>
    <xf numFmtId="0" fontId="0" fillId="0" borderId="16" xfId="0" applyBorder="1" applyAlignment="1">
      <alignment wrapText="1"/>
    </xf>
    <xf numFmtId="0" fontId="0" fillId="0" borderId="20" xfId="0" applyBorder="1" applyAlignment="1">
      <alignment vertical="center" wrapText="1"/>
    </xf>
    <xf numFmtId="0" fontId="0" fillId="0" borderId="16" xfId="0" applyBorder="1" applyAlignment="1">
      <alignment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13" fillId="2" borderId="13"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0" fillId="0" borderId="8" xfId="0" applyBorder="1" applyAlignment="1">
      <alignment horizontal="center" vertical="center"/>
    </xf>
    <xf numFmtId="0" fontId="17" fillId="2" borderId="8" xfId="0" applyFont="1" applyFill="1" applyBorder="1" applyAlignment="1">
      <alignment horizontal="center" vertical="center" wrapText="1"/>
    </xf>
    <xf numFmtId="0" fontId="3" fillId="3" borderId="4" xfId="0" applyFont="1" applyFill="1" applyBorder="1" applyAlignment="1" applyProtection="1">
      <alignment horizontal="left" vertical="center"/>
      <protection locked="0"/>
    </xf>
    <xf numFmtId="0" fontId="4" fillId="3" borderId="4" xfId="0" applyFont="1" applyFill="1" applyBorder="1" applyAlignment="1" applyProtection="1">
      <alignment horizontal="left" vertical="center"/>
      <protection locked="0"/>
    </xf>
    <xf numFmtId="0" fontId="4" fillId="3" borderId="5" xfId="0" applyFont="1" applyFill="1" applyBorder="1" applyAlignment="1" applyProtection="1">
      <alignment horizontal="left" vertical="center"/>
      <protection locked="0"/>
    </xf>
    <xf numFmtId="0" fontId="17" fillId="3" borderId="4" xfId="0" applyFont="1" applyFill="1" applyBorder="1" applyAlignment="1" applyProtection="1">
      <alignment horizontal="left" vertical="center"/>
      <protection locked="0"/>
    </xf>
    <xf numFmtId="0" fontId="17" fillId="3" borderId="5" xfId="0" applyFont="1" applyFill="1" applyBorder="1" applyAlignment="1" applyProtection="1">
      <alignment horizontal="left" vertical="center"/>
      <protection locked="0"/>
    </xf>
    <xf numFmtId="0" fontId="13" fillId="0" borderId="8" xfId="0" applyFont="1" applyFill="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wrapText="1"/>
    </xf>
    <xf numFmtId="14" fontId="0" fillId="0" borderId="15" xfId="0" applyNumberFormat="1" applyBorder="1" applyAlignment="1">
      <alignment horizontal="center"/>
    </xf>
    <xf numFmtId="14" fontId="0" fillId="0" borderId="16" xfId="0" applyNumberFormat="1" applyBorder="1" applyAlignment="1">
      <alignment horizontal="center"/>
    </xf>
    <xf numFmtId="0" fontId="0" fillId="0" borderId="15" xfId="0" applyFill="1" applyBorder="1" applyAlignment="1">
      <alignment horizontal="center"/>
    </xf>
    <xf numFmtId="0" fontId="0" fillId="0" borderId="16" xfId="0" applyFill="1" applyBorder="1" applyAlignment="1">
      <alignment horizontal="center"/>
    </xf>
    <xf numFmtId="0" fontId="0" fillId="5" borderId="15" xfId="0" applyFill="1" applyBorder="1" applyAlignment="1">
      <alignment horizontal="center" vertical="center"/>
    </xf>
    <xf numFmtId="0" fontId="0" fillId="0" borderId="8" xfId="0" applyBorder="1" applyAlignment="1">
      <alignment horizontal="center" vertical="center" wrapText="1"/>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3" fillId="2" borderId="8" xfId="0" applyFont="1" applyFill="1" applyBorder="1" applyAlignment="1">
      <alignment horizontal="center" vertical="center" wrapText="1"/>
    </xf>
    <xf numFmtId="0" fontId="6" fillId="0" borderId="8" xfId="0" applyFont="1" applyFill="1" applyBorder="1" applyAlignment="1">
      <alignment horizontal="center" vertical="center"/>
    </xf>
    <xf numFmtId="0" fontId="0" fillId="0" borderId="0" xfId="0" applyAlignment="1">
      <alignment horizontal="center" vertical="center"/>
    </xf>
    <xf numFmtId="0" fontId="5" fillId="0" borderId="8"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5" fillId="0" borderId="8" xfId="0" applyFont="1" applyBorder="1" applyAlignment="1">
      <alignment horizontal="center" vertical="top" wrapText="1"/>
    </xf>
    <xf numFmtId="0" fontId="0" fillId="0" borderId="8" xfId="0" applyFill="1" applyBorder="1" applyAlignment="1">
      <alignment horizontal="center" vertical="top"/>
    </xf>
    <xf numFmtId="0" fontId="5" fillId="0" borderId="14" xfId="0" applyFont="1" applyBorder="1" applyAlignment="1">
      <alignment horizontal="center" wrapText="1"/>
    </xf>
    <xf numFmtId="0" fontId="5" fillId="0" borderId="8" xfId="0" applyFont="1" applyFill="1" applyBorder="1" applyAlignment="1">
      <alignment horizontal="center" vertical="top" wrapText="1"/>
    </xf>
    <xf numFmtId="0" fontId="5" fillId="0" borderId="8" xfId="0" applyFont="1" applyBorder="1" applyAlignment="1">
      <alignment horizontal="center" vertical="center" wrapText="1"/>
    </xf>
    <xf numFmtId="0" fontId="0" fillId="0" borderId="8" xfId="0" applyBorder="1" applyAlignment="1">
      <alignment vertical="center"/>
    </xf>
    <xf numFmtId="0" fontId="0" fillId="0" borderId="8" xfId="0" applyBorder="1" applyAlignment="1"/>
    <xf numFmtId="0" fontId="4" fillId="2" borderId="8" xfId="0" applyFont="1" applyFill="1" applyBorder="1" applyAlignment="1">
      <alignment horizontal="center" vertical="center" wrapText="1"/>
    </xf>
    <xf numFmtId="0" fontId="5" fillId="0" borderId="8" xfId="0" applyFont="1" applyFill="1" applyBorder="1" applyAlignment="1">
      <alignment horizontal="center" vertical="center"/>
    </xf>
    <xf numFmtId="0" fontId="5" fillId="0" borderId="8" xfId="0" applyFont="1" applyFill="1" applyBorder="1" applyAlignment="1">
      <alignment horizontal="left" vertical="center" wrapText="1"/>
    </xf>
    <xf numFmtId="0" fontId="0" fillId="5" borderId="8" xfId="0" applyFill="1" applyBorder="1" applyAlignment="1">
      <alignment horizontal="center" vertical="center"/>
    </xf>
    <xf numFmtId="0" fontId="5" fillId="0" borderId="15" xfId="0" applyFont="1" applyFill="1" applyBorder="1" applyAlignment="1">
      <alignment horizontal="center"/>
    </xf>
    <xf numFmtId="0" fontId="0" fillId="0" borderId="14" xfId="0" applyFill="1" applyBorder="1" applyAlignment="1">
      <alignment horizontal="center" vertical="center" wrapText="1"/>
    </xf>
    <xf numFmtId="0" fontId="0" fillId="0" borderId="8" xfId="0" applyFill="1" applyBorder="1" applyAlignment="1">
      <alignment horizontal="center" vertical="center"/>
    </xf>
    <xf numFmtId="0" fontId="0" fillId="0" borderId="8" xfId="0" applyFill="1" applyBorder="1" applyAlignment="1">
      <alignment horizontal="center" vertical="center" wrapText="1"/>
    </xf>
    <xf numFmtId="0" fontId="4" fillId="0" borderId="4" xfId="0" applyFont="1" applyFill="1" applyBorder="1" applyAlignment="1" applyProtection="1">
      <alignment horizontal="left" vertical="center"/>
      <protection locked="0"/>
    </xf>
    <xf numFmtId="0" fontId="4" fillId="0" borderId="5" xfId="0" applyFont="1" applyFill="1" applyBorder="1" applyAlignment="1" applyProtection="1">
      <alignment horizontal="left" vertical="center"/>
      <protection locked="0"/>
    </xf>
    <xf numFmtId="0" fontId="17" fillId="0" borderId="4" xfId="0" applyFont="1" applyFill="1" applyBorder="1" applyAlignment="1" applyProtection="1">
      <alignment horizontal="left" vertical="center"/>
      <protection locked="0"/>
    </xf>
    <xf numFmtId="0" fontId="17" fillId="0" borderId="5" xfId="0" applyFont="1" applyFill="1" applyBorder="1" applyAlignment="1" applyProtection="1">
      <alignment horizontal="left" vertical="center"/>
      <protection locked="0"/>
    </xf>
    <xf numFmtId="0" fontId="3" fillId="0" borderId="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0" fillId="0" borderId="8" xfId="0" applyFill="1" applyBorder="1" applyAlignment="1">
      <alignment horizontal="left" vertical="top" wrapText="1"/>
    </xf>
    <xf numFmtId="0" fontId="5" fillId="0" borderId="15" xfId="0" applyFont="1" applyBorder="1" applyAlignment="1">
      <alignment horizontal="left" wrapText="1"/>
    </xf>
    <xf numFmtId="0" fontId="5" fillId="0" borderId="16" xfId="0" applyFont="1" applyBorder="1" applyAlignment="1">
      <alignment horizontal="left" wrapText="1"/>
    </xf>
    <xf numFmtId="0" fontId="5" fillId="0" borderId="15" xfId="0" applyFont="1" applyBorder="1" applyAlignment="1">
      <alignment horizontal="center" wrapText="1"/>
    </xf>
    <xf numFmtId="0" fontId="5" fillId="0" borderId="15" xfId="0" applyFont="1" applyBorder="1" applyAlignment="1">
      <alignment horizontal="left"/>
    </xf>
    <xf numFmtId="0" fontId="5" fillId="0" borderId="15" xfId="0" applyFont="1" applyBorder="1" applyAlignment="1">
      <alignment horizontal="center"/>
    </xf>
    <xf numFmtId="14" fontId="5" fillId="0" borderId="15" xfId="0" applyNumberFormat="1" applyFont="1" applyBorder="1" applyAlignment="1">
      <alignment horizontal="center"/>
    </xf>
    <xf numFmtId="14" fontId="0" fillId="0" borderId="15" xfId="0" applyNumberFormat="1" applyBorder="1" applyAlignment="1">
      <alignment horizontal="left"/>
    </xf>
    <xf numFmtId="0" fontId="8" fillId="5" borderId="16"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0" fillId="0" borderId="8" xfId="0" applyBorder="1" applyAlignment="1">
      <alignment horizontal="left" wrapText="1"/>
    </xf>
    <xf numFmtId="0" fontId="0" fillId="0" borderId="8" xfId="0" applyBorder="1" applyAlignment="1">
      <alignment horizontal="left"/>
    </xf>
    <xf numFmtId="0" fontId="5" fillId="0" borderId="15" xfId="0" applyFont="1" applyFill="1" applyBorder="1" applyAlignment="1">
      <alignment horizontal="center" wrapText="1"/>
    </xf>
    <xf numFmtId="14" fontId="0" fillId="0" borderId="8" xfId="0" applyNumberFormat="1" applyBorder="1" applyAlignment="1">
      <alignment horizontal="center"/>
    </xf>
    <xf numFmtId="0" fontId="0" fillId="0" borderId="8" xfId="0" applyFill="1" applyBorder="1" applyAlignment="1">
      <alignment horizontal="center"/>
    </xf>
    <xf numFmtId="0" fontId="0" fillId="0" borderId="8" xfId="0" applyBorder="1" applyAlignment="1">
      <alignment horizontal="center" wrapText="1"/>
    </xf>
    <xf numFmtId="0" fontId="0" fillId="0" borderId="8" xfId="0" applyBorder="1" applyAlignment="1">
      <alignment horizontal="center"/>
    </xf>
    <xf numFmtId="0" fontId="8" fillId="0" borderId="8" xfId="0" applyFont="1" applyBorder="1" applyAlignment="1">
      <alignment vertical="center"/>
    </xf>
    <xf numFmtId="0" fontId="0" fillId="0" borderId="8" xfId="0" applyBorder="1" applyAlignment="1">
      <alignment horizontal="left" vertical="center"/>
    </xf>
    <xf numFmtId="0" fontId="3" fillId="0" borderId="15" xfId="0" applyFont="1" applyBorder="1" applyAlignment="1">
      <alignment horizontal="left"/>
    </xf>
    <xf numFmtId="0" fontId="3" fillId="0" borderId="8" xfId="0" applyFont="1" applyBorder="1" applyAlignment="1">
      <alignment horizontal="left"/>
    </xf>
    <xf numFmtId="0" fontId="5" fillId="0" borderId="8" xfId="0" applyFont="1" applyBorder="1" applyAlignment="1">
      <alignment horizontal="center" wrapText="1"/>
    </xf>
    <xf numFmtId="14" fontId="5" fillId="0" borderId="16" xfId="0" applyNumberFormat="1" applyFont="1" applyFill="1" applyBorder="1" applyAlignment="1">
      <alignment horizontal="center" wrapText="1"/>
    </xf>
    <xf numFmtId="0" fontId="0" fillId="0" borderId="13" xfId="0" applyBorder="1" applyAlignment="1">
      <alignment vertical="center" wrapText="1"/>
    </xf>
    <xf numFmtId="0" fontId="6" fillId="5" borderId="13"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6" fillId="5" borderId="19" xfId="0" applyFont="1" applyFill="1" applyBorder="1" applyAlignment="1">
      <alignment horizontal="center" vertical="center" wrapText="1"/>
    </xf>
    <xf numFmtId="0" fontId="0" fillId="5" borderId="13" xfId="0" applyFont="1" applyFill="1" applyBorder="1" applyAlignment="1">
      <alignment horizontal="center" vertical="center" wrapText="1"/>
    </xf>
    <xf numFmtId="0" fontId="0" fillId="5" borderId="14" xfId="0" applyFont="1" applyFill="1" applyBorder="1" applyAlignment="1">
      <alignment horizontal="center" vertical="center" wrapText="1"/>
    </xf>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0" borderId="0" xfId="0" applyAlignment="1">
      <alignment horizontal="center" vertical="center" wrapText="1"/>
    </xf>
    <xf numFmtId="49" fontId="19" fillId="0" borderId="8" xfId="1" applyNumberFormat="1" applyFont="1" applyFill="1" applyBorder="1" applyAlignment="1">
      <alignment horizontal="right" vertical="center" wrapText="1"/>
    </xf>
    <xf numFmtId="0" fontId="0" fillId="0" borderId="13" xfId="0" applyBorder="1"/>
    <xf numFmtId="14" fontId="0" fillId="0" borderId="19" xfId="0" applyNumberFormat="1" applyFill="1" applyBorder="1" applyAlignment="1">
      <alignment wrapText="1"/>
    </xf>
    <xf numFmtId="0" fontId="0" fillId="0" borderId="14" xfId="0" applyFill="1" applyBorder="1" applyAlignment="1"/>
    <xf numFmtId="0" fontId="0" fillId="2" borderId="13" xfId="0" applyFont="1" applyFill="1" applyBorder="1" applyAlignment="1">
      <alignment horizontal="center" vertical="center" wrapText="1"/>
    </xf>
    <xf numFmtId="0" fontId="13" fillId="0" borderId="8" xfId="0" applyFont="1" applyFill="1" applyBorder="1" applyAlignment="1">
      <alignment horizontal="center" vertical="center"/>
    </xf>
    <xf numFmtId="0" fontId="17" fillId="2" borderId="8" xfId="0" applyFont="1" applyFill="1" applyBorder="1" applyAlignment="1">
      <alignment horizontal="center" vertical="center" wrapText="1"/>
    </xf>
    <xf numFmtId="0" fontId="0" fillId="0" borderId="8" xfId="0" applyBorder="1" applyAlignment="1">
      <alignment horizontal="center" vertical="center"/>
    </xf>
    <xf numFmtId="0" fontId="0" fillId="0" borderId="8" xfId="0"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5" fillId="0" borderId="15" xfId="0" applyFont="1" applyBorder="1" applyAlignment="1">
      <alignment horizontal="center" vertical="center" wrapText="1"/>
    </xf>
    <xf numFmtId="0" fontId="5" fillId="0" borderId="8" xfId="0" applyFont="1" applyBorder="1" applyAlignment="1">
      <alignment horizontal="center" vertical="center"/>
    </xf>
    <xf numFmtId="0" fontId="0" fillId="0" borderId="20" xfId="0" applyFill="1" applyBorder="1" applyAlignment="1">
      <alignment horizontal="center" vertical="center"/>
    </xf>
    <xf numFmtId="0" fontId="13" fillId="2" borderId="8" xfId="0" applyFont="1" applyFill="1" applyBorder="1" applyAlignment="1">
      <alignment horizontal="center" vertical="center" wrapText="1"/>
    </xf>
    <xf numFmtId="0" fontId="0" fillId="0" borderId="0" xfId="0" applyAlignment="1">
      <alignment horizontal="center" vertical="center"/>
    </xf>
    <xf numFmtId="0" fontId="5" fillId="0" borderId="8" xfId="0" applyFont="1" applyFill="1" applyBorder="1" applyAlignment="1">
      <alignment horizontal="center" vertical="center" wrapText="1"/>
    </xf>
    <xf numFmtId="0" fontId="0" fillId="0" borderId="8" xfId="0" applyBorder="1" applyAlignment="1">
      <alignment vertical="center"/>
    </xf>
    <xf numFmtId="0" fontId="0" fillId="0" borderId="8" xfId="0" applyBorder="1" applyAlignment="1"/>
    <xf numFmtId="0" fontId="5" fillId="0" borderId="8" xfId="0" applyFont="1" applyBorder="1" applyAlignment="1">
      <alignment horizontal="center" vertical="center" wrapText="1"/>
    </xf>
    <xf numFmtId="0" fontId="5" fillId="0" borderId="8" xfId="0" applyFont="1" applyFill="1" applyBorder="1" applyAlignment="1">
      <alignment horizontal="left" vertical="center" wrapText="1"/>
    </xf>
    <xf numFmtId="0" fontId="5" fillId="0" borderId="8" xfId="0" applyFont="1" applyFill="1" applyBorder="1" applyAlignment="1">
      <alignment horizontal="center" vertical="center"/>
    </xf>
    <xf numFmtId="0" fontId="0" fillId="5" borderId="8" xfId="0" applyFill="1" applyBorder="1" applyAlignment="1">
      <alignment horizontal="center" vertical="center"/>
    </xf>
    <xf numFmtId="0" fontId="0" fillId="4" borderId="8" xfId="0" applyFill="1" applyBorder="1" applyAlignment="1">
      <alignment horizontal="center" vertical="center"/>
    </xf>
    <xf numFmtId="0" fontId="17" fillId="0" borderId="4" xfId="0" applyFont="1" applyFill="1" applyBorder="1" applyAlignment="1" applyProtection="1">
      <alignment horizontal="left" vertical="center"/>
      <protection locked="0"/>
    </xf>
    <xf numFmtId="0" fontId="17" fillId="0" borderId="5" xfId="0" applyFont="1" applyFill="1" applyBorder="1" applyAlignment="1" applyProtection="1">
      <alignment horizontal="left" vertical="center"/>
      <protection locked="0"/>
    </xf>
    <xf numFmtId="0" fontId="0" fillId="0" borderId="8" xfId="0" applyFill="1" applyBorder="1" applyAlignment="1">
      <alignment horizontal="center" vertical="center"/>
    </xf>
    <xf numFmtId="0" fontId="0" fillId="0" borderId="8" xfId="0" applyFill="1" applyBorder="1" applyAlignment="1">
      <alignment horizontal="center" vertical="center" wrapText="1"/>
    </xf>
    <xf numFmtId="0" fontId="5" fillId="0" borderId="15" xfId="0" applyFont="1" applyBorder="1" applyAlignment="1">
      <alignment vertical="center" wrapText="1"/>
    </xf>
    <xf numFmtId="0" fontId="0" fillId="5" borderId="20" xfId="0" applyFont="1" applyFill="1" applyBorder="1" applyAlignment="1">
      <alignment horizontal="center" vertical="center" wrapText="1"/>
    </xf>
    <xf numFmtId="0" fontId="0" fillId="0" borderId="8" xfId="0" applyFill="1" applyBorder="1" applyAlignment="1">
      <alignment horizontal="center"/>
    </xf>
    <xf numFmtId="0" fontId="0" fillId="0" borderId="0" xfId="0" applyAlignment="1">
      <alignment horizontal="center" vertical="center" wrapText="1"/>
    </xf>
    <xf numFmtId="184" fontId="0" fillId="3" borderId="8" xfId="1" applyNumberFormat="1" applyFont="1" applyFill="1" applyBorder="1" applyAlignment="1">
      <alignment horizontal="right" vertical="center"/>
    </xf>
    <xf numFmtId="174" fontId="19" fillId="0" borderId="8" xfId="3" applyNumberFormat="1" applyFont="1" applyFill="1" applyBorder="1" applyAlignment="1">
      <alignment horizontal="right" vertical="center" wrapText="1"/>
    </xf>
    <xf numFmtId="185" fontId="19" fillId="0" borderId="8" xfId="3" applyNumberFormat="1" applyFont="1" applyFill="1" applyBorder="1" applyAlignment="1">
      <alignment horizontal="right" vertical="center" wrapText="1"/>
    </xf>
    <xf numFmtId="49" fontId="0" fillId="0" borderId="8" xfId="0" applyNumberFormat="1" applyBorder="1" applyAlignment="1">
      <alignment horizontal="center" vertical="center" wrapText="1"/>
    </xf>
    <xf numFmtId="14" fontId="5" fillId="0" borderId="16" xfId="0" applyNumberFormat="1" applyFont="1" applyFill="1" applyBorder="1" applyAlignment="1">
      <alignment wrapText="1"/>
    </xf>
    <xf numFmtId="49" fontId="3" fillId="0" borderId="8" xfId="0" applyNumberFormat="1" applyFont="1" applyBorder="1" applyAlignment="1">
      <alignment horizontal="left"/>
    </xf>
    <xf numFmtId="0" fontId="3" fillId="0" borderId="8" xfId="0" applyFont="1" applyBorder="1" applyAlignment="1">
      <alignment horizontal="center"/>
    </xf>
    <xf numFmtId="1" fontId="5" fillId="0" borderId="8" xfId="0" applyNumberFormat="1" applyFont="1" applyFill="1" applyBorder="1" applyAlignment="1" applyProtection="1">
      <alignment vertical="center"/>
      <protection locked="0"/>
    </xf>
    <xf numFmtId="1" fontId="3" fillId="0" borderId="8" xfId="0" applyNumberFormat="1" applyFont="1" applyFill="1" applyBorder="1" applyAlignment="1" applyProtection="1">
      <alignment horizontal="left" vertical="top" wrapText="1"/>
      <protection locked="0"/>
    </xf>
    <xf numFmtId="0" fontId="3" fillId="0" borderId="8" xfId="0" applyFont="1" applyFill="1" applyBorder="1" applyAlignment="1" applyProtection="1">
      <alignment horizontal="left" wrapText="1"/>
      <protection locked="0"/>
    </xf>
    <xf numFmtId="9" fontId="3" fillId="0" borderId="8" xfId="2" applyFont="1" applyFill="1" applyBorder="1" applyAlignment="1" applyProtection="1">
      <alignment horizontal="left" wrapText="1"/>
      <protection locked="0"/>
    </xf>
    <xf numFmtId="14" fontId="3" fillId="0" borderId="8" xfId="0" applyNumberFormat="1" applyFont="1" applyFill="1" applyBorder="1" applyAlignment="1" applyProtection="1">
      <alignment horizontal="left" vertical="top" wrapText="1"/>
      <protection locked="0"/>
    </xf>
    <xf numFmtId="15" fontId="3" fillId="0" borderId="8" xfId="0" applyNumberFormat="1" applyFont="1" applyFill="1" applyBorder="1" applyAlignment="1" applyProtection="1">
      <alignment horizontal="left" vertical="top" wrapText="1"/>
      <protection locked="0"/>
    </xf>
    <xf numFmtId="2" fontId="3" fillId="0" borderId="8" xfId="0" applyNumberFormat="1" applyFont="1" applyFill="1" applyBorder="1" applyAlignment="1" applyProtection="1">
      <alignment horizontal="left" vertical="top" wrapText="1"/>
      <protection locked="0"/>
    </xf>
    <xf numFmtId="1" fontId="3" fillId="0" borderId="8" xfId="1" applyNumberFormat="1" applyFont="1" applyFill="1" applyBorder="1" applyAlignment="1">
      <alignment horizontal="left" vertical="top" wrapText="1"/>
    </xf>
    <xf numFmtId="168" fontId="3" fillId="0" borderId="8" xfId="1" applyNumberFormat="1" applyFont="1" applyFill="1" applyBorder="1" applyAlignment="1">
      <alignment horizontal="left" vertical="top" wrapText="1"/>
    </xf>
    <xf numFmtId="9" fontId="3" fillId="0" borderId="8" xfId="0" applyNumberFormat="1" applyFont="1" applyFill="1" applyBorder="1" applyAlignment="1" applyProtection="1">
      <alignment horizontal="left" wrapText="1"/>
      <protection locked="0"/>
    </xf>
    <xf numFmtId="49" fontId="3" fillId="0" borderId="8" xfId="0" applyNumberFormat="1" applyFont="1" applyFill="1" applyBorder="1" applyAlignment="1" applyProtection="1">
      <alignment horizontal="center" vertical="top" wrapText="1"/>
      <protection locked="0"/>
    </xf>
    <xf numFmtId="176" fontId="3" fillId="0" borderId="8" xfId="0" applyNumberFormat="1" applyFont="1" applyFill="1" applyBorder="1" applyAlignment="1" applyProtection="1">
      <alignment horizontal="left" vertical="top" wrapText="1"/>
      <protection locked="0"/>
    </xf>
    <xf numFmtId="49" fontId="3" fillId="0" borderId="8" xfId="0" applyNumberFormat="1" applyFont="1" applyFill="1" applyBorder="1" applyAlignment="1" applyProtection="1">
      <alignment horizontal="left" wrapText="1"/>
      <protection locked="0"/>
    </xf>
    <xf numFmtId="2" fontId="3" fillId="0" borderId="8" xfId="0" applyNumberFormat="1" applyFont="1" applyFill="1" applyBorder="1" applyAlignment="1" applyProtection="1">
      <alignment horizontal="left" wrapText="1"/>
      <protection locked="0"/>
    </xf>
    <xf numFmtId="2" fontId="4" fillId="0" borderId="8" xfId="0" applyNumberFormat="1" applyFont="1" applyFill="1" applyBorder="1" applyAlignment="1" applyProtection="1">
      <alignment horizontal="left" vertical="top" wrapText="1"/>
      <protection locked="0"/>
    </xf>
    <xf numFmtId="49" fontId="4" fillId="0" borderId="8" xfId="0" applyNumberFormat="1" applyFont="1" applyFill="1" applyBorder="1" applyAlignment="1" applyProtection="1">
      <alignment horizontal="left" vertical="top" wrapText="1"/>
      <protection locked="0"/>
    </xf>
    <xf numFmtId="1" fontId="4" fillId="0" borderId="8" xfId="0" applyNumberFormat="1" applyFont="1" applyFill="1" applyBorder="1" applyAlignment="1" applyProtection="1">
      <alignment horizontal="left" vertical="top" wrapText="1"/>
      <protection locked="0"/>
    </xf>
    <xf numFmtId="1" fontId="3" fillId="0" borderId="8" xfId="0" applyNumberFormat="1" applyFont="1" applyFill="1" applyBorder="1" applyAlignment="1" applyProtection="1">
      <alignment vertical="top" wrapText="1"/>
      <protection locked="0"/>
    </xf>
    <xf numFmtId="0" fontId="3" fillId="0" borderId="8" xfId="0" applyFont="1" applyFill="1" applyBorder="1" applyAlignment="1" applyProtection="1">
      <alignment vertical="top" wrapText="1"/>
      <protection locked="0"/>
    </xf>
    <xf numFmtId="9" fontId="3" fillId="0" borderId="8" xfId="2" applyFont="1" applyFill="1" applyBorder="1" applyAlignment="1" applyProtection="1">
      <alignment vertical="top" wrapText="1"/>
      <protection locked="0"/>
    </xf>
    <xf numFmtId="14" fontId="3" fillId="0" borderId="8" xfId="0" applyNumberFormat="1" applyFont="1" applyFill="1" applyBorder="1" applyAlignment="1" applyProtection="1">
      <alignment vertical="top" wrapText="1"/>
      <protection locked="0"/>
    </xf>
    <xf numFmtId="15" fontId="3" fillId="0" borderId="8" xfId="0" applyNumberFormat="1" applyFont="1" applyFill="1" applyBorder="1" applyAlignment="1" applyProtection="1">
      <alignment vertical="top" wrapText="1"/>
      <protection locked="0"/>
    </xf>
    <xf numFmtId="2" fontId="3" fillId="0" borderId="8" xfId="0" applyNumberFormat="1" applyFont="1" applyFill="1" applyBorder="1" applyAlignment="1" applyProtection="1">
      <alignment vertical="top" wrapText="1"/>
      <protection locked="0"/>
    </xf>
    <xf numFmtId="1" fontId="3" fillId="0" borderId="8" xfId="1" applyNumberFormat="1" applyFont="1" applyFill="1" applyBorder="1" applyAlignment="1">
      <alignment vertical="top" wrapText="1"/>
    </xf>
    <xf numFmtId="168" fontId="3" fillId="0" borderId="8" xfId="1" applyNumberFormat="1" applyFont="1" applyFill="1" applyBorder="1" applyAlignment="1">
      <alignment vertical="top" wrapText="1"/>
    </xf>
    <xf numFmtId="0" fontId="3" fillId="0" borderId="8" xfId="0" applyFont="1" applyFill="1" applyBorder="1" applyAlignment="1">
      <alignment vertical="top" wrapText="1"/>
    </xf>
    <xf numFmtId="9" fontId="3" fillId="0" borderId="8" xfId="0" applyNumberFormat="1" applyFont="1" applyFill="1" applyBorder="1" applyAlignment="1" applyProtection="1">
      <alignment vertical="top" wrapText="1"/>
      <protection locked="0"/>
    </xf>
    <xf numFmtId="15" fontId="8" fillId="0" borderId="8" xfId="0" applyNumberFormat="1" applyFont="1" applyFill="1" applyBorder="1" applyAlignment="1" applyProtection="1">
      <alignment vertical="top" wrapText="1"/>
      <protection locked="0"/>
    </xf>
    <xf numFmtId="0" fontId="3" fillId="0" borderId="8" xfId="0" applyNumberFormat="1" applyFont="1" applyFill="1" applyBorder="1" applyAlignment="1" applyProtection="1">
      <alignment vertical="top" wrapText="1"/>
      <protection locked="0"/>
    </xf>
    <xf numFmtId="14" fontId="5" fillId="0" borderId="8" xfId="0" applyNumberFormat="1" applyFont="1" applyBorder="1" applyAlignment="1">
      <alignment horizontal="center" vertical="top" wrapText="1"/>
    </xf>
    <xf numFmtId="0" fontId="5" fillId="0" borderId="0" xfId="0" applyFont="1" applyAlignment="1">
      <alignment horizontal="center" vertical="top" wrapText="1"/>
    </xf>
    <xf numFmtId="0" fontId="8" fillId="5" borderId="8" xfId="0" applyFont="1" applyFill="1" applyBorder="1" applyAlignment="1">
      <alignment vertical="center" wrapText="1"/>
    </xf>
    <xf numFmtId="14" fontId="8" fillId="0" borderId="8" xfId="0" applyNumberFormat="1" applyFont="1" applyBorder="1" applyAlignment="1">
      <alignment horizontal="center"/>
    </xf>
    <xf numFmtId="0" fontId="0" fillId="0" borderId="8" xfId="0" applyBorder="1" applyAlignment="1">
      <alignment horizontal="right" wrapText="1"/>
    </xf>
    <xf numFmtId="14" fontId="0" fillId="0" borderId="16" xfId="0" applyNumberFormat="1" applyFill="1" applyBorder="1" applyAlignment="1">
      <alignment wrapText="1"/>
    </xf>
    <xf numFmtId="0" fontId="0" fillId="0" borderId="16" xfId="0" applyFill="1" applyBorder="1" applyAlignment="1">
      <alignment wrapText="1"/>
    </xf>
    <xf numFmtId="0" fontId="5" fillId="0" borderId="13" xfId="0" applyFont="1" applyBorder="1" applyAlignment="1">
      <alignment wrapText="1"/>
    </xf>
    <xf numFmtId="14" fontId="5" fillId="0" borderId="8" xfId="0" applyNumberFormat="1" applyFont="1" applyBorder="1" applyAlignment="1">
      <alignment horizontal="center"/>
    </xf>
    <xf numFmtId="0" fontId="5" fillId="0" borderId="20" xfId="0" applyFont="1" applyBorder="1" applyAlignment="1">
      <alignment wrapText="1"/>
    </xf>
    <xf numFmtId="14" fontId="5" fillId="0" borderId="20" xfId="0" applyNumberFormat="1" applyFont="1" applyBorder="1" applyAlignment="1">
      <alignment wrapText="1"/>
    </xf>
    <xf numFmtId="0" fontId="5" fillId="0" borderId="14" xfId="0" applyFont="1" applyBorder="1"/>
    <xf numFmtId="0" fontId="5" fillId="5" borderId="15" xfId="0" applyFont="1" applyFill="1" applyBorder="1" applyAlignment="1">
      <alignment vertical="center" wrapText="1"/>
    </xf>
    <xf numFmtId="0" fontId="5" fillId="5" borderId="16" xfId="0" applyFont="1" applyFill="1" applyBorder="1" applyAlignment="1">
      <alignment vertical="center" wrapText="1"/>
    </xf>
    <xf numFmtId="186" fontId="19" fillId="0" borderId="8" xfId="1" applyNumberFormat="1" applyFont="1" applyFill="1" applyBorder="1" applyAlignment="1" applyProtection="1">
      <alignment horizontal="center" vertical="center" wrapText="1"/>
      <protection locked="0"/>
    </xf>
    <xf numFmtId="44" fontId="19" fillId="0" borderId="8" xfId="3" applyFont="1" applyFill="1" applyBorder="1" applyAlignment="1">
      <alignment horizontal="right" vertical="center" wrapText="1"/>
    </xf>
    <xf numFmtId="0" fontId="23" fillId="0" borderId="8" xfId="0" applyFont="1" applyFill="1" applyBorder="1" applyAlignment="1">
      <alignment horizontal="left" vertical="center" wrapText="1"/>
    </xf>
    <xf numFmtId="1" fontId="8" fillId="0" borderId="8" xfId="0" applyNumberFormat="1" applyFont="1" applyFill="1" applyBorder="1" applyAlignment="1">
      <alignment horizontal="left" vertical="center" wrapText="1"/>
    </xf>
    <xf numFmtId="0" fontId="25" fillId="0" borderId="8" xfId="0" applyFont="1" applyBorder="1" applyAlignment="1">
      <alignment vertical="top" wrapText="1"/>
    </xf>
    <xf numFmtId="0" fontId="25" fillId="0" borderId="8" xfId="0" applyFont="1" applyFill="1" applyBorder="1" applyAlignment="1">
      <alignment vertical="top" wrapText="1"/>
    </xf>
    <xf numFmtId="0" fontId="51" fillId="0" borderId="8" xfId="0" applyFont="1" applyBorder="1" applyAlignment="1">
      <alignment horizontal="center" vertical="center"/>
    </xf>
    <xf numFmtId="0" fontId="0" fillId="0" borderId="8" xfId="0" applyNumberFormat="1" applyBorder="1" applyAlignment="1">
      <alignment horizontal="center" vertical="center" wrapText="1"/>
    </xf>
    <xf numFmtId="4" fontId="19" fillId="0" borderId="8" xfId="0" applyNumberFormat="1" applyFont="1" applyFill="1" applyBorder="1" applyAlignment="1" applyProtection="1">
      <alignment horizontal="center" vertical="center" wrapText="1"/>
      <protection locked="0"/>
    </xf>
    <xf numFmtId="0" fontId="51" fillId="0" borderId="8" xfId="0" applyFont="1" applyBorder="1" applyAlignment="1">
      <alignment horizontal="center" vertical="center" wrapText="1"/>
    </xf>
    <xf numFmtId="0" fontId="51" fillId="0" borderId="8" xfId="0" applyFont="1" applyBorder="1" applyAlignment="1">
      <alignment vertical="top" wrapText="1"/>
    </xf>
    <xf numFmtId="0" fontId="57" fillId="0" borderId="8" xfId="0" applyFont="1" applyFill="1" applyBorder="1" applyAlignment="1">
      <alignment vertical="top" wrapText="1"/>
    </xf>
    <xf numFmtId="0" fontId="51" fillId="0" borderId="8" xfId="0" applyFont="1" applyFill="1" applyBorder="1" applyAlignment="1">
      <alignment horizontal="center" vertical="center"/>
    </xf>
    <xf numFmtId="0" fontId="51" fillId="0" borderId="8" xfId="0" applyFont="1" applyBorder="1" applyAlignment="1">
      <alignment wrapText="1"/>
    </xf>
    <xf numFmtId="0" fontId="51" fillId="0" borderId="8" xfId="0" applyFont="1" applyFill="1" applyBorder="1" applyAlignment="1">
      <alignment wrapText="1"/>
    </xf>
    <xf numFmtId="184" fontId="5" fillId="3" borderId="8" xfId="1" applyNumberFormat="1" applyFont="1" applyFill="1" applyBorder="1" applyAlignment="1">
      <alignment horizontal="right" vertical="center"/>
    </xf>
    <xf numFmtId="186" fontId="3" fillId="0" borderId="8" xfId="1" applyNumberFormat="1" applyFont="1" applyFill="1" applyBorder="1" applyAlignment="1" applyProtection="1">
      <alignment horizontal="center" vertical="center" wrapText="1"/>
      <protection locked="0"/>
    </xf>
    <xf numFmtId="0" fontId="3" fillId="4" borderId="8" xfId="0" applyFont="1" applyFill="1" applyBorder="1" applyAlignment="1">
      <alignment horizontal="left" vertical="top" wrapText="1"/>
    </xf>
    <xf numFmtId="175" fontId="3" fillId="4" borderId="8" xfId="0" applyNumberFormat="1" applyFont="1" applyFill="1" applyBorder="1" applyAlignment="1" applyProtection="1">
      <alignment horizontal="center" vertical="center" wrapText="1"/>
      <protection locked="0"/>
    </xf>
    <xf numFmtId="1" fontId="5" fillId="0" borderId="0" xfId="0" applyNumberFormat="1" applyFont="1" applyFill="1" applyAlignment="1">
      <alignment vertical="center"/>
    </xf>
    <xf numFmtId="187" fontId="5" fillId="5" borderId="8" xfId="0" applyNumberFormat="1" applyFont="1" applyFill="1" applyBorder="1" applyAlignment="1">
      <alignment horizontal="center" vertical="center" wrapText="1"/>
    </xf>
    <xf numFmtId="0" fontId="5" fillId="5" borderId="8" xfId="0" applyFont="1" applyFill="1" applyBorder="1" applyAlignment="1">
      <alignment horizontal="left" vertical="center" wrapText="1"/>
    </xf>
    <xf numFmtId="0" fontId="6" fillId="0" borderId="8" xfId="0" applyFont="1" applyBorder="1" applyAlignment="1">
      <alignment horizontal="left" vertical="center" wrapText="1"/>
    </xf>
    <xf numFmtId="0" fontId="5" fillId="0" borderId="8" xfId="0" applyFont="1" applyBorder="1" applyAlignment="1">
      <alignment horizontal="left" vertical="center"/>
    </xf>
    <xf numFmtId="14" fontId="5" fillId="0" borderId="8" xfId="0" applyNumberFormat="1" applyFont="1" applyBorder="1" applyAlignment="1">
      <alignment horizontal="left" vertical="center"/>
    </xf>
    <xf numFmtId="0" fontId="5" fillId="0" borderId="8" xfId="0" applyFont="1" applyFill="1" applyBorder="1" applyAlignment="1">
      <alignment horizontal="left" vertical="center"/>
    </xf>
    <xf numFmtId="0" fontId="5" fillId="0" borderId="0" xfId="0" applyFont="1" applyBorder="1" applyAlignment="1">
      <alignment vertical="top" wrapText="1"/>
    </xf>
    <xf numFmtId="0" fontId="58" fillId="0" borderId="8" xfId="0" applyFont="1" applyFill="1" applyBorder="1" applyAlignment="1">
      <alignment horizontal="center" vertical="center" wrapText="1"/>
    </xf>
    <xf numFmtId="9" fontId="8" fillId="0" borderId="8" xfId="2" applyFont="1" applyFill="1" applyBorder="1" applyAlignment="1" applyProtection="1">
      <alignment horizontal="center" vertical="center" wrapText="1"/>
      <protection locked="0"/>
    </xf>
    <xf numFmtId="14" fontId="8" fillId="0" borderId="8" xfId="0" applyNumberFormat="1" applyFont="1" applyFill="1" applyBorder="1" applyAlignment="1" applyProtection="1">
      <alignment horizontal="center" vertical="center" wrapText="1"/>
      <protection locked="0"/>
    </xf>
    <xf numFmtId="0" fontId="3" fillId="0" borderId="15" xfId="0" applyFont="1" applyFill="1" applyBorder="1" applyAlignment="1">
      <alignment horizontal="left" vertical="center" wrapText="1"/>
    </xf>
    <xf numFmtId="0" fontId="5" fillId="0" borderId="16" xfId="0" applyFont="1" applyBorder="1" applyAlignment="1">
      <alignment horizontal="center" vertical="center"/>
    </xf>
    <xf numFmtId="0" fontId="5" fillId="0" borderId="16" xfId="0" applyFont="1" applyFill="1" applyBorder="1" applyAlignment="1">
      <alignment horizontal="center" vertical="center"/>
    </xf>
    <xf numFmtId="0" fontId="5" fillId="0" borderId="8" xfId="0" applyFont="1" applyBorder="1" applyAlignment="1">
      <alignment horizontal="center" vertical="center"/>
    </xf>
    <xf numFmtId="0" fontId="6" fillId="0" borderId="8" xfId="0" applyFont="1" applyFill="1" applyBorder="1" applyAlignment="1">
      <alignment horizontal="center" vertical="center"/>
    </xf>
    <xf numFmtId="0" fontId="0" fillId="0" borderId="0" xfId="0" applyAlignment="1">
      <alignment horizontal="center" vertical="center"/>
    </xf>
    <xf numFmtId="0" fontId="5" fillId="0" borderId="8" xfId="0" applyFont="1" applyFill="1" applyBorder="1" applyAlignment="1">
      <alignment horizontal="center" vertical="center" wrapText="1"/>
    </xf>
    <xf numFmtId="0" fontId="0" fillId="0" borderId="8" xfId="0" applyBorder="1" applyAlignment="1">
      <alignment vertical="center"/>
    </xf>
    <xf numFmtId="0" fontId="5" fillId="0" borderId="8" xfId="0" applyFont="1" applyBorder="1" applyAlignment="1">
      <alignment horizontal="center" wrapText="1"/>
    </xf>
    <xf numFmtId="0" fontId="5" fillId="0" borderId="8" xfId="0" applyFont="1" applyBorder="1" applyAlignment="1">
      <alignment horizontal="center"/>
    </xf>
    <xf numFmtId="0" fontId="5" fillId="2" borderId="13" xfId="0" applyFont="1" applyFill="1" applyBorder="1" applyAlignment="1">
      <alignment horizontal="center" vertical="center" wrapText="1"/>
    </xf>
    <xf numFmtId="0" fontId="5" fillId="0" borderId="8" xfId="0" applyFont="1" applyBorder="1" applyAlignment="1">
      <alignment horizontal="center" vertical="center" wrapText="1"/>
    </xf>
    <xf numFmtId="0" fontId="4" fillId="2" borderId="8" xfId="0" applyFont="1" applyFill="1" applyBorder="1" applyAlignment="1">
      <alignment horizontal="center" vertical="center" wrapText="1"/>
    </xf>
    <xf numFmtId="14" fontId="5" fillId="0" borderId="8" xfId="0" applyNumberFormat="1" applyFont="1" applyBorder="1" applyAlignment="1">
      <alignment horizontal="center" vertical="center"/>
    </xf>
    <xf numFmtId="0" fontId="5" fillId="0" borderId="8" xfId="0"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14" xfId="0" applyFont="1" applyBorder="1" applyAlignment="1">
      <alignment vertical="center" wrapText="1"/>
    </xf>
    <xf numFmtId="0" fontId="5" fillId="0" borderId="8" xfId="0" applyFont="1" applyFill="1" applyBorder="1" applyAlignment="1">
      <alignment horizontal="left" vertical="center" wrapText="1"/>
    </xf>
    <xf numFmtId="0" fontId="5" fillId="0" borderId="15" xfId="0" applyFont="1" applyBorder="1" applyAlignment="1">
      <alignment vertical="center"/>
    </xf>
    <xf numFmtId="0" fontId="4" fillId="0" borderId="4" xfId="0" applyFont="1" applyFill="1" applyBorder="1" applyAlignment="1" applyProtection="1">
      <alignment horizontal="left" vertical="center"/>
      <protection locked="0"/>
    </xf>
    <xf numFmtId="0" fontId="4" fillId="0" borderId="5" xfId="0" applyFont="1" applyFill="1" applyBorder="1" applyAlignment="1" applyProtection="1">
      <alignment horizontal="left" vertical="center"/>
      <protection locked="0"/>
    </xf>
    <xf numFmtId="14" fontId="5" fillId="0" borderId="8" xfId="0" applyNumberFormat="1" applyFont="1" applyFill="1" applyBorder="1" applyAlignment="1">
      <alignment horizontal="center" vertical="center"/>
    </xf>
    <xf numFmtId="0" fontId="5" fillId="0" borderId="0" xfId="0" applyFont="1" applyFill="1" applyAlignment="1">
      <alignment horizontal="center" vertical="center"/>
    </xf>
    <xf numFmtId="0" fontId="17" fillId="5" borderId="8" xfId="0" applyFont="1" applyFill="1" applyBorder="1" applyAlignment="1">
      <alignment horizontal="center" vertical="center" wrapText="1"/>
    </xf>
    <xf numFmtId="165" fontId="0" fillId="5" borderId="8" xfId="0" applyNumberFormat="1" applyFill="1" applyBorder="1" applyAlignment="1">
      <alignment horizontal="right" vertical="center"/>
    </xf>
    <xf numFmtId="184" fontId="0" fillId="5" borderId="8" xfId="4" applyNumberFormat="1" applyFont="1" applyFill="1" applyBorder="1" applyAlignment="1">
      <alignment horizontal="right" vertical="center"/>
    </xf>
    <xf numFmtId="3" fontId="9" fillId="5" borderId="8" xfId="0" applyNumberFormat="1" applyFont="1" applyFill="1" applyBorder="1" applyAlignment="1">
      <alignment horizontal="right" vertical="center" wrapText="1"/>
    </xf>
    <xf numFmtId="186" fontId="19" fillId="0" borderId="8" xfId="4" applyNumberFormat="1" applyFont="1" applyFill="1" applyBorder="1" applyAlignment="1" applyProtection="1">
      <alignment horizontal="center" vertical="center" wrapText="1"/>
      <protection locked="0"/>
    </xf>
    <xf numFmtId="44" fontId="19" fillId="0" borderId="8" xfId="5" applyFont="1" applyFill="1" applyBorder="1" applyAlignment="1">
      <alignment horizontal="right" vertical="center" wrapText="1"/>
    </xf>
    <xf numFmtId="186" fontId="19" fillId="4" borderId="8" xfId="4" applyNumberFormat="1" applyFont="1" applyFill="1" applyBorder="1" applyAlignment="1" applyProtection="1">
      <alignment horizontal="center" vertical="center" wrapText="1"/>
      <protection locked="0"/>
    </xf>
    <xf numFmtId="0" fontId="0" fillId="5" borderId="0" xfId="0" applyFill="1"/>
    <xf numFmtId="0" fontId="0" fillId="4" borderId="0" xfId="0" applyFill="1"/>
    <xf numFmtId="1" fontId="19" fillId="0" borderId="8" xfId="0" applyNumberFormat="1" applyFont="1" applyFill="1" applyBorder="1" applyAlignment="1">
      <alignment horizontal="center" vertical="center" wrapText="1"/>
    </xf>
    <xf numFmtId="0" fontId="19" fillId="0" borderId="8" xfId="0" applyFont="1" applyFill="1" applyBorder="1" applyAlignment="1">
      <alignment horizontal="center" vertical="center" wrapText="1"/>
    </xf>
    <xf numFmtId="14" fontId="19" fillId="0" borderId="8" xfId="0" applyNumberFormat="1" applyFont="1" applyFill="1" applyBorder="1" applyAlignment="1">
      <alignment horizontal="center" vertical="center" wrapText="1"/>
    </xf>
    <xf numFmtId="2" fontId="19" fillId="0" borderId="8" xfId="0" applyNumberFormat="1" applyFont="1" applyFill="1" applyBorder="1" applyAlignment="1">
      <alignment horizontal="center" vertical="center" wrapText="1"/>
    </xf>
    <xf numFmtId="2" fontId="8" fillId="0" borderId="8" xfId="0" applyNumberFormat="1" applyFont="1" applyFill="1" applyBorder="1" applyAlignment="1">
      <alignment horizontal="left" vertical="center" wrapText="1"/>
    </xf>
    <xf numFmtId="14" fontId="25" fillId="0" borderId="8" xfId="0" applyNumberFormat="1" applyFont="1" applyFill="1" applyBorder="1" applyAlignment="1">
      <alignment vertical="top" wrapText="1"/>
    </xf>
    <xf numFmtId="0" fontId="59" fillId="0" borderId="8" xfId="0" applyFont="1" applyFill="1" applyBorder="1" applyAlignment="1">
      <alignment vertical="top" wrapText="1"/>
    </xf>
    <xf numFmtId="49" fontId="5" fillId="0" borderId="8" xfId="0" applyNumberFormat="1" applyFont="1" applyBorder="1" applyAlignment="1">
      <alignment horizontal="center" vertical="center" wrapText="1"/>
    </xf>
    <xf numFmtId="0" fontId="19" fillId="0" borderId="8" xfId="4" applyNumberFormat="1" applyFont="1" applyFill="1" applyBorder="1" applyAlignment="1">
      <alignment horizontal="center" vertical="center" wrapText="1"/>
    </xf>
    <xf numFmtId="168" fontId="19" fillId="0" borderId="8" xfId="4" applyNumberFormat="1" applyFont="1" applyFill="1" applyBorder="1" applyAlignment="1">
      <alignment vertical="center" wrapText="1"/>
    </xf>
    <xf numFmtId="168" fontId="19" fillId="0" borderId="8" xfId="4" applyNumberFormat="1" applyFont="1" applyFill="1" applyBorder="1" applyAlignment="1">
      <alignment horizontal="center" vertical="center" wrapText="1"/>
    </xf>
    <xf numFmtId="0" fontId="5" fillId="4" borderId="8" xfId="0" applyNumberFormat="1" applyFont="1" applyFill="1" applyBorder="1" applyAlignment="1">
      <alignment horizontal="right" vertical="center"/>
    </xf>
    <xf numFmtId="0" fontId="3" fillId="0" borderId="8" xfId="0" applyFont="1" applyBorder="1" applyAlignment="1">
      <alignment horizontal="center" vertical="top" wrapText="1"/>
    </xf>
    <xf numFmtId="0" fontId="13" fillId="2" borderId="13"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0" fillId="0" borderId="8" xfId="0" applyBorder="1" applyAlignment="1">
      <alignment horizontal="center" vertical="center"/>
    </xf>
    <xf numFmtId="0" fontId="17" fillId="2" borderId="8" xfId="0" applyFont="1" applyFill="1" applyBorder="1" applyAlignment="1">
      <alignment horizontal="center" vertical="center" wrapText="1"/>
    </xf>
    <xf numFmtId="0" fontId="17" fillId="3" borderId="4" xfId="0" applyFont="1" applyFill="1" applyBorder="1" applyAlignment="1" applyProtection="1">
      <alignment horizontal="left" vertical="center"/>
      <protection locked="0"/>
    </xf>
    <xf numFmtId="0" fontId="17" fillId="3" borderId="5" xfId="0" applyFont="1" applyFill="1" applyBorder="1" applyAlignment="1" applyProtection="1">
      <alignment horizontal="left" vertical="center"/>
      <protection locked="0"/>
    </xf>
    <xf numFmtId="0" fontId="13" fillId="0" borderId="8" xfId="0" applyFont="1" applyFill="1" applyBorder="1" applyAlignment="1">
      <alignment horizontal="center" vertical="center"/>
    </xf>
    <xf numFmtId="0" fontId="0" fillId="0" borderId="8" xfId="0" applyBorder="1" applyAlignment="1">
      <alignment horizontal="center" vertical="center" wrapText="1"/>
    </xf>
    <xf numFmtId="0" fontId="13" fillId="2" borderId="8" xfId="0" applyFont="1" applyFill="1" applyBorder="1" applyAlignment="1">
      <alignment horizontal="center" vertical="center" wrapText="1"/>
    </xf>
    <xf numFmtId="0" fontId="0" fillId="0" borderId="0" xfId="0" applyAlignment="1">
      <alignment horizontal="center" vertical="center"/>
    </xf>
    <xf numFmtId="0" fontId="0" fillId="0" borderId="8" xfId="0" applyBorder="1" applyAlignment="1">
      <alignment vertical="center"/>
    </xf>
    <xf numFmtId="0" fontId="5" fillId="0" borderId="8" xfId="0" applyFont="1" applyBorder="1" applyAlignment="1">
      <alignment horizontal="center" vertical="center" wrapText="1"/>
    </xf>
    <xf numFmtId="0" fontId="0" fillId="0" borderId="8" xfId="0" applyBorder="1" applyAlignment="1"/>
    <xf numFmtId="0" fontId="0" fillId="0" borderId="8" xfId="0" applyFill="1" applyBorder="1" applyAlignment="1">
      <alignment horizontal="center" vertical="center"/>
    </xf>
    <xf numFmtId="0" fontId="17" fillId="0" borderId="4" xfId="0" applyFont="1" applyFill="1" applyBorder="1" applyAlignment="1" applyProtection="1">
      <alignment horizontal="left" vertical="center"/>
      <protection locked="0"/>
    </xf>
    <xf numFmtId="0" fontId="17" fillId="0" borderId="5" xfId="0" applyFont="1" applyFill="1" applyBorder="1" applyAlignment="1" applyProtection="1">
      <alignment horizontal="left" vertical="center"/>
      <protection locked="0"/>
    </xf>
    <xf numFmtId="0" fontId="0" fillId="0" borderId="8" xfId="0" applyBorder="1" applyAlignment="1">
      <alignment horizontal="center" wrapText="1"/>
    </xf>
    <xf numFmtId="0" fontId="0" fillId="0" borderId="8" xfId="0" applyBorder="1" applyAlignment="1">
      <alignment horizontal="center"/>
    </xf>
    <xf numFmtId="14" fontId="0" fillId="0" borderId="8" xfId="0" applyNumberFormat="1" applyBorder="1" applyAlignment="1">
      <alignment horizontal="center"/>
    </xf>
    <xf numFmtId="0" fontId="0" fillId="0" borderId="8" xfId="0" applyFill="1" applyBorder="1" applyAlignment="1">
      <alignment horizontal="center"/>
    </xf>
    <xf numFmtId="0" fontId="8" fillId="0" borderId="8" xfId="0" applyFont="1" applyBorder="1" applyAlignment="1">
      <alignment vertical="center"/>
    </xf>
    <xf numFmtId="0" fontId="0" fillId="0" borderId="0" xfId="0" applyAlignment="1">
      <alignment horizontal="center" vertical="center" wrapText="1"/>
    </xf>
    <xf numFmtId="0" fontId="2" fillId="2" borderId="1" xfId="0" applyFont="1" applyFill="1" applyBorder="1" applyAlignment="1">
      <alignment horizontal="center" vertical="center"/>
    </xf>
    <xf numFmtId="0" fontId="2" fillId="2" borderId="0" xfId="0" applyFont="1" applyFill="1" applyBorder="1" applyAlignment="1">
      <alignment horizontal="center" vertical="center"/>
    </xf>
    <xf numFmtId="0" fontId="3" fillId="3" borderId="4" xfId="0" applyFont="1" applyFill="1" applyBorder="1" applyAlignment="1" applyProtection="1">
      <alignment horizontal="left" vertical="center"/>
      <protection locked="0"/>
    </xf>
    <xf numFmtId="0" fontId="4" fillId="3" borderId="4" xfId="0" applyFont="1" applyFill="1" applyBorder="1" applyAlignment="1" applyProtection="1">
      <alignment horizontal="left" vertical="center"/>
      <protection locked="0"/>
    </xf>
    <xf numFmtId="0" fontId="4" fillId="3" borderId="5" xfId="0" applyFont="1" applyFill="1" applyBorder="1" applyAlignment="1" applyProtection="1">
      <alignment horizontal="left" vertical="center"/>
      <protection locked="0"/>
    </xf>
    <xf numFmtId="0" fontId="17" fillId="3" borderId="4" xfId="0" applyFont="1" applyFill="1" applyBorder="1" applyAlignment="1" applyProtection="1">
      <alignment horizontal="left" vertical="center"/>
      <protection locked="0"/>
    </xf>
    <xf numFmtId="0" fontId="17" fillId="3" borderId="5" xfId="0" applyFont="1" applyFill="1" applyBorder="1" applyAlignment="1" applyProtection="1">
      <alignment horizontal="left" vertical="center"/>
      <protection locked="0"/>
    </xf>
    <xf numFmtId="0" fontId="0" fillId="4" borderId="15" xfId="0" applyFill="1" applyBorder="1" applyAlignment="1">
      <alignment horizontal="center" vertical="center" wrapText="1"/>
    </xf>
    <xf numFmtId="0" fontId="0" fillId="4" borderId="16" xfId="0" applyFill="1" applyBorder="1" applyAlignment="1">
      <alignment horizontal="center" vertical="center" wrapText="1"/>
    </xf>
    <xf numFmtId="0" fontId="13" fillId="0" borderId="15" xfId="0" applyFont="1" applyFill="1" applyBorder="1" applyAlignment="1">
      <alignment horizontal="center" vertical="center"/>
    </xf>
    <xf numFmtId="0" fontId="13" fillId="0" borderId="16" xfId="0" applyFont="1" applyFill="1" applyBorder="1" applyAlignment="1">
      <alignment horizontal="center" vertical="center"/>
    </xf>
    <xf numFmtId="0" fontId="13" fillId="0" borderId="8" xfId="0" applyFont="1" applyFill="1" applyBorder="1" applyAlignment="1">
      <alignment horizontal="center" vertical="center"/>
    </xf>
    <xf numFmtId="0" fontId="23" fillId="0" borderId="0" xfId="0" applyFont="1" applyFill="1" applyAlignment="1">
      <alignment horizontal="left" vertical="center" wrapText="1"/>
    </xf>
    <xf numFmtId="0" fontId="2" fillId="2" borderId="2" xfId="0" applyFont="1" applyFill="1" applyBorder="1" applyAlignment="1">
      <alignment horizontal="center" vertical="center"/>
    </xf>
    <xf numFmtId="0" fontId="0" fillId="3" borderId="2" xfId="0" applyFont="1" applyFill="1" applyBorder="1" applyAlignment="1">
      <alignment horizontal="left" vertical="center"/>
    </xf>
    <xf numFmtId="0" fontId="0" fillId="3" borderId="3" xfId="0" applyFont="1" applyFill="1" applyBorder="1" applyAlignment="1">
      <alignment horizontal="left" vertical="center"/>
    </xf>
    <xf numFmtId="0" fontId="17" fillId="2" borderId="8"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18" fillId="0" borderId="17" xfId="0" applyFont="1" applyBorder="1" applyAlignment="1">
      <alignment horizontal="center" vertical="center" wrapText="1"/>
    </xf>
    <xf numFmtId="0" fontId="3" fillId="0" borderId="15" xfId="0" applyFont="1" applyFill="1" applyBorder="1" applyAlignment="1">
      <alignment horizontal="left" vertical="center" wrapText="1"/>
    </xf>
    <xf numFmtId="0" fontId="0" fillId="0" borderId="16" xfId="0" applyBorder="1" applyAlignment="1">
      <alignment horizontal="left" vertical="center" wrapText="1"/>
    </xf>
    <xf numFmtId="0" fontId="13" fillId="2" borderId="13"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0" fillId="4" borderId="13" xfId="0" applyFill="1" applyBorder="1" applyAlignment="1">
      <alignment horizontal="center" vertical="center" wrapText="1"/>
    </xf>
    <xf numFmtId="0" fontId="0" fillId="4" borderId="14" xfId="0" applyFill="1" applyBorder="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13" fillId="2" borderId="19" xfId="0" applyFont="1" applyFill="1" applyBorder="1" applyAlignment="1">
      <alignment horizontal="center" vertical="center" wrapText="1"/>
    </xf>
    <xf numFmtId="0" fontId="5" fillId="4" borderId="15" xfId="0" applyFont="1" applyFill="1" applyBorder="1" applyAlignment="1"/>
    <xf numFmtId="0" fontId="5" fillId="4" borderId="20" xfId="0" applyFont="1" applyFill="1" applyBorder="1" applyAlignment="1"/>
    <xf numFmtId="0" fontId="5" fillId="4" borderId="15" xfId="0" applyFont="1" applyFill="1" applyBorder="1" applyAlignment="1">
      <alignment wrapText="1"/>
    </xf>
    <xf numFmtId="0" fontId="5" fillId="4" borderId="20" xfId="0" applyFont="1" applyFill="1" applyBorder="1" applyAlignment="1">
      <alignment wrapText="1"/>
    </xf>
    <xf numFmtId="0" fontId="8" fillId="4" borderId="34" xfId="0" applyFont="1" applyFill="1" applyBorder="1" applyAlignment="1">
      <alignment horizontal="left"/>
    </xf>
    <xf numFmtId="0" fontId="8" fillId="4" borderId="37" xfId="0" applyFont="1" applyFill="1" applyBorder="1" applyAlignment="1">
      <alignment horizontal="left"/>
    </xf>
    <xf numFmtId="0" fontId="8" fillId="4" borderId="40" xfId="0" applyFont="1" applyFill="1" applyBorder="1" applyAlignment="1">
      <alignment horizontal="left"/>
    </xf>
    <xf numFmtId="0" fontId="8" fillId="4" borderId="34" xfId="0" applyFont="1" applyFill="1" applyBorder="1" applyAlignment="1">
      <alignment horizontal="center" wrapText="1"/>
    </xf>
    <xf numFmtId="0" fontId="8" fillId="4" borderId="37" xfId="0" applyFont="1" applyFill="1" applyBorder="1" applyAlignment="1">
      <alignment horizontal="center" wrapText="1"/>
    </xf>
    <xf numFmtId="0" fontId="8" fillId="4" borderId="40" xfId="0" applyFont="1" applyFill="1" applyBorder="1" applyAlignment="1">
      <alignment horizontal="center" wrapText="1"/>
    </xf>
    <xf numFmtId="0" fontId="8" fillId="4" borderId="34" xfId="0" applyFont="1" applyFill="1" applyBorder="1" applyAlignment="1">
      <alignment horizontal="right"/>
    </xf>
    <xf numFmtId="0" fontId="8" fillId="4" borderId="37" xfId="0" applyFont="1" applyFill="1" applyBorder="1" applyAlignment="1">
      <alignment horizontal="right"/>
    </xf>
    <xf numFmtId="0" fontId="8" fillId="4" borderId="40" xfId="0" applyFont="1" applyFill="1" applyBorder="1" applyAlignment="1">
      <alignment horizontal="right"/>
    </xf>
    <xf numFmtId="0" fontId="0" fillId="4" borderId="35" xfId="0" applyFill="1" applyBorder="1" applyAlignment="1">
      <alignment horizontal="right"/>
    </xf>
    <xf numFmtId="0" fontId="0" fillId="4" borderId="38" xfId="0" applyFill="1" applyBorder="1" applyAlignment="1">
      <alignment horizontal="right"/>
    </xf>
    <xf numFmtId="0" fontId="0" fillId="4" borderId="42" xfId="0" applyFill="1" applyBorder="1" applyAlignment="1">
      <alignment horizontal="right"/>
    </xf>
    <xf numFmtId="0" fontId="0" fillId="4" borderId="36" xfId="0" applyFill="1" applyBorder="1" applyAlignment="1">
      <alignment horizontal="center" wrapText="1"/>
    </xf>
    <xf numFmtId="0" fontId="0" fillId="4" borderId="39" xfId="0" applyFill="1" applyBorder="1" applyAlignment="1">
      <alignment horizontal="center" wrapText="1"/>
    </xf>
    <xf numFmtId="0" fontId="0" fillId="4" borderId="43" xfId="0" applyFill="1" applyBorder="1" applyAlignment="1">
      <alignment horizontal="center" wrapText="1"/>
    </xf>
    <xf numFmtId="14" fontId="0" fillId="4" borderId="7" xfId="0" applyNumberFormat="1" applyFill="1" applyBorder="1" applyAlignment="1">
      <alignment horizontal="right"/>
    </xf>
    <xf numFmtId="14" fontId="0" fillId="4" borderId="10" xfId="0" applyNumberFormat="1" applyFill="1" applyBorder="1" applyAlignment="1">
      <alignment horizontal="right"/>
    </xf>
    <xf numFmtId="0" fontId="0" fillId="4" borderId="10" xfId="0" applyFill="1" applyBorder="1" applyAlignment="1">
      <alignment horizontal="right"/>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5" xfId="0" applyFont="1" applyFill="1" applyBorder="1" applyAlignment="1">
      <alignment vertical="center"/>
    </xf>
    <xf numFmtId="14" fontId="5" fillId="4" borderId="15" xfId="0" applyNumberFormat="1" applyFont="1" applyFill="1" applyBorder="1" applyAlignment="1"/>
    <xf numFmtId="0" fontId="5" fillId="4" borderId="20" xfId="0" applyFont="1" applyFill="1" applyBorder="1" applyAlignment="1">
      <alignment vertical="center"/>
    </xf>
    <xf numFmtId="0" fontId="3" fillId="4" borderId="15" xfId="0" applyFont="1" applyFill="1" applyBorder="1" applyAlignment="1">
      <alignment vertical="center"/>
    </xf>
    <xf numFmtId="0" fontId="32" fillId="4" borderId="20" xfId="0" applyFont="1" applyFill="1" applyBorder="1" applyAlignment="1">
      <alignment vertical="center"/>
    </xf>
    <xf numFmtId="0" fontId="0" fillId="4" borderId="15" xfId="0" applyFill="1" applyBorder="1" applyAlignment="1"/>
    <xf numFmtId="0" fontId="0" fillId="4" borderId="20" xfId="0" applyFill="1" applyBorder="1" applyAlignment="1"/>
    <xf numFmtId="0" fontId="0" fillId="4" borderId="24" xfId="0" applyFill="1" applyBorder="1" applyAlignment="1"/>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0" fillId="4" borderId="16" xfId="0" applyFill="1" applyBorder="1" applyAlignment="1">
      <alignment wrapText="1"/>
    </xf>
    <xf numFmtId="0" fontId="0" fillId="4" borderId="16" xfId="0" applyFill="1" applyBorder="1" applyAlignment="1"/>
    <xf numFmtId="0" fontId="3" fillId="4" borderId="20" xfId="0" applyFont="1" applyFill="1" applyBorder="1" applyAlignment="1">
      <alignment vertical="center"/>
    </xf>
    <xf numFmtId="0" fontId="0" fillId="0" borderId="8" xfId="0" applyBorder="1" applyAlignment="1">
      <alignment horizontal="center" vertical="center"/>
    </xf>
    <xf numFmtId="0" fontId="0" fillId="0" borderId="21" xfId="0" applyBorder="1" applyAlignment="1">
      <alignment horizontal="center" vertical="center"/>
    </xf>
    <xf numFmtId="0" fontId="0" fillId="0" borderId="20" xfId="0" applyBorder="1" applyAlignment="1">
      <alignment horizontal="center" vertical="center"/>
    </xf>
    <xf numFmtId="0" fontId="0" fillId="0" borderId="24" xfId="0" applyBorder="1" applyAlignment="1">
      <alignment horizontal="center" vertical="center"/>
    </xf>
    <xf numFmtId="14" fontId="0" fillId="4" borderId="34" xfId="0" applyNumberFormat="1" applyFill="1" applyBorder="1" applyAlignment="1">
      <alignment horizontal="center"/>
    </xf>
    <xf numFmtId="14" fontId="0" fillId="4" borderId="37" xfId="0" applyNumberFormat="1" applyFill="1" applyBorder="1" applyAlignment="1">
      <alignment horizontal="center"/>
    </xf>
    <xf numFmtId="14" fontId="0" fillId="4" borderId="40" xfId="0" applyNumberFormat="1" applyFill="1" applyBorder="1" applyAlignment="1">
      <alignment horizontal="center"/>
    </xf>
    <xf numFmtId="0" fontId="0" fillId="4" borderId="34" xfId="0" applyFill="1" applyBorder="1" applyAlignment="1">
      <alignment horizontal="left"/>
    </xf>
    <xf numFmtId="0" fontId="0" fillId="4" borderId="37" xfId="0" applyFill="1" applyBorder="1" applyAlignment="1">
      <alignment horizontal="left"/>
    </xf>
    <xf numFmtId="0" fontId="0" fillId="4" borderId="40" xfId="0" applyFill="1" applyBorder="1" applyAlignment="1">
      <alignment horizontal="left"/>
    </xf>
    <xf numFmtId="0" fontId="5" fillId="4" borderId="16" xfId="0" applyFont="1" applyFill="1" applyBorder="1" applyAlignment="1">
      <alignment vertical="center"/>
    </xf>
    <xf numFmtId="0" fontId="0" fillId="4" borderId="44" xfId="0" applyFill="1" applyBorder="1" applyAlignment="1">
      <alignment wrapText="1"/>
    </xf>
    <xf numFmtId="0" fontId="0" fillId="4" borderId="46" xfId="0" applyFill="1" applyBorder="1" applyAlignment="1">
      <alignment wrapText="1"/>
    </xf>
    <xf numFmtId="0" fontId="0" fillId="4" borderId="15" xfId="0" applyFill="1" applyBorder="1" applyAlignment="1">
      <alignment wrapText="1"/>
    </xf>
    <xf numFmtId="0" fontId="8" fillId="4" borderId="21" xfId="0" applyFont="1" applyFill="1" applyBorder="1" applyAlignment="1">
      <alignment horizontal="left"/>
    </xf>
    <xf numFmtId="0" fontId="8" fillId="4" borderId="20" xfId="0" applyFont="1" applyFill="1" applyBorder="1" applyAlignment="1">
      <alignment horizontal="left"/>
    </xf>
    <xf numFmtId="0" fontId="8" fillId="4" borderId="16" xfId="0" applyFont="1" applyFill="1" applyBorder="1" applyAlignment="1">
      <alignment horizontal="left"/>
    </xf>
    <xf numFmtId="0" fontId="8" fillId="4" borderId="20" xfId="0" applyFont="1" applyFill="1" applyBorder="1" applyAlignment="1">
      <alignment horizontal="center" wrapText="1"/>
    </xf>
    <xf numFmtId="0" fontId="8" fillId="4" borderId="16" xfId="0" applyFont="1" applyFill="1" applyBorder="1" applyAlignment="1">
      <alignment horizontal="center" wrapText="1"/>
    </xf>
    <xf numFmtId="0" fontId="8" fillId="4" borderId="36" xfId="0" applyFont="1" applyFill="1" applyBorder="1" applyAlignment="1"/>
    <xf numFmtId="0" fontId="8" fillId="4" borderId="39" xfId="0" applyFont="1" applyFill="1" applyBorder="1" applyAlignment="1"/>
    <xf numFmtId="0" fontId="8" fillId="4" borderId="45" xfId="0" applyFont="1" applyFill="1" applyBorder="1" applyAlignment="1"/>
    <xf numFmtId="0" fontId="0" fillId="4" borderId="35" xfId="0" applyFill="1" applyBorder="1" applyAlignment="1">
      <alignment horizontal="center"/>
    </xf>
    <xf numFmtId="0" fontId="0" fillId="4" borderId="38" xfId="0" applyFill="1" applyBorder="1" applyAlignment="1">
      <alignment horizontal="center"/>
    </xf>
    <xf numFmtId="0" fontId="0" fillId="4" borderId="42" xfId="0" applyFill="1" applyBorder="1" applyAlignment="1">
      <alignment horizontal="center"/>
    </xf>
    <xf numFmtId="0" fontId="0" fillId="0" borderId="15" xfId="0" applyFill="1" applyBorder="1" applyAlignment="1">
      <alignment wrapText="1"/>
    </xf>
    <xf numFmtId="0" fontId="0" fillId="0" borderId="20" xfId="0" applyBorder="1" applyAlignment="1">
      <alignment wrapText="1"/>
    </xf>
    <xf numFmtId="0" fontId="0" fillId="0" borderId="16" xfId="0" applyBorder="1" applyAlignment="1">
      <alignment wrapText="1"/>
    </xf>
    <xf numFmtId="0" fontId="0" fillId="0" borderId="15" xfId="0" applyBorder="1" applyAlignment="1">
      <alignment vertical="center" wrapText="1"/>
    </xf>
    <xf numFmtId="0" fontId="0" fillId="0" borderId="20" xfId="0" applyBorder="1" applyAlignment="1">
      <alignment vertical="center" wrapText="1"/>
    </xf>
    <xf numFmtId="0" fontId="0" fillId="0" borderId="16" xfId="0" applyBorder="1" applyAlignment="1">
      <alignment vertical="center" wrapText="1"/>
    </xf>
    <xf numFmtId="0" fontId="0" fillId="5" borderId="15" xfId="0" applyFill="1" applyBorder="1" applyAlignment="1">
      <alignment vertical="center" wrapText="1"/>
    </xf>
    <xf numFmtId="0" fontId="0" fillId="5" borderId="20" xfId="0" applyFill="1" applyBorder="1" applyAlignment="1">
      <alignment vertical="center" wrapText="1"/>
    </xf>
    <xf numFmtId="0" fontId="0" fillId="5" borderId="16" xfId="0" applyFill="1" applyBorder="1" applyAlignment="1">
      <alignment vertical="center" wrapText="1"/>
    </xf>
    <xf numFmtId="0" fontId="0" fillId="13" borderId="6" xfId="0" applyFill="1" applyBorder="1" applyAlignment="1">
      <alignment horizontal="center" vertical="center" wrapText="1"/>
    </xf>
    <xf numFmtId="0" fontId="0" fillId="13" borderId="7" xfId="0" applyFill="1" applyBorder="1" applyAlignment="1">
      <alignment horizontal="center" vertical="center" wrapText="1"/>
    </xf>
    <xf numFmtId="0" fontId="0" fillId="13" borderId="9" xfId="0" applyFill="1" applyBorder="1" applyAlignment="1">
      <alignment horizontal="center" vertical="center" wrapText="1"/>
    </xf>
    <xf numFmtId="0" fontId="0" fillId="13" borderId="10" xfId="0" applyFill="1" applyBorder="1" applyAlignment="1">
      <alignment horizontal="center" vertical="center" wrapText="1"/>
    </xf>
    <xf numFmtId="0" fontId="0" fillId="13" borderId="11" xfId="0" applyFill="1" applyBorder="1" applyAlignment="1">
      <alignment horizontal="center" vertical="center" wrapText="1"/>
    </xf>
    <xf numFmtId="0" fontId="0" fillId="13" borderId="12" xfId="0" applyFill="1" applyBorder="1" applyAlignment="1">
      <alignment horizontal="center" vertical="center" wrapText="1"/>
    </xf>
    <xf numFmtId="0" fontId="50" fillId="5" borderId="9" xfId="0" applyFont="1" applyFill="1" applyBorder="1" applyAlignment="1">
      <alignment horizontal="center" vertical="top"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wrapText="1"/>
    </xf>
    <xf numFmtId="14" fontId="0" fillId="0" borderId="15" xfId="0" applyNumberFormat="1" applyBorder="1" applyAlignment="1">
      <alignment wrapText="1"/>
    </xf>
    <xf numFmtId="0" fontId="0" fillId="4" borderId="11" xfId="0" applyFont="1" applyFill="1" applyBorder="1" applyAlignment="1">
      <alignment horizontal="center" vertical="center" wrapText="1"/>
    </xf>
    <xf numFmtId="0" fontId="0" fillId="4" borderId="47" xfId="0" applyFont="1" applyFill="1" applyBorder="1" applyAlignment="1">
      <alignment horizontal="center" vertical="center" wrapText="1"/>
    </xf>
    <xf numFmtId="0" fontId="26" fillId="0" borderId="8" xfId="0" applyFont="1" applyBorder="1" applyAlignment="1">
      <alignment horizontal="center" vertical="center" wrapText="1"/>
    </xf>
    <xf numFmtId="0" fontId="13" fillId="0" borderId="15" xfId="0" applyFont="1" applyBorder="1" applyAlignment="1">
      <alignment horizontal="center" vertical="center"/>
    </xf>
    <xf numFmtId="0" fontId="13" fillId="0" borderId="20" xfId="0" applyFont="1" applyBorder="1" applyAlignment="1">
      <alignment horizontal="center" vertical="center"/>
    </xf>
    <xf numFmtId="0" fontId="13" fillId="0" borderId="16" xfId="0" applyFont="1" applyBorder="1" applyAlignment="1">
      <alignment horizontal="center" vertical="center"/>
    </xf>
    <xf numFmtId="14" fontId="0" fillId="0" borderId="15" xfId="0" applyNumberFormat="1" applyBorder="1" applyAlignment="1">
      <alignment horizontal="right"/>
    </xf>
    <xf numFmtId="14" fontId="0" fillId="0" borderId="20" xfId="0" applyNumberFormat="1" applyBorder="1" applyAlignment="1">
      <alignment horizontal="right"/>
    </xf>
    <xf numFmtId="0" fontId="0" fillId="0" borderId="15" xfId="0" applyFill="1" applyBorder="1" applyAlignment="1"/>
    <xf numFmtId="0" fontId="0" fillId="0" borderId="20" xfId="0" applyFill="1" applyBorder="1" applyAlignment="1"/>
    <xf numFmtId="0" fontId="0" fillId="0" borderId="16" xfId="0" applyFill="1" applyBorder="1" applyAlignment="1"/>
    <xf numFmtId="0" fontId="0" fillId="0" borderId="15" xfId="0" applyBorder="1" applyAlignment="1">
      <alignment horizontal="left" vertical="center" wrapText="1"/>
    </xf>
    <xf numFmtId="0" fontId="0" fillId="0" borderId="20" xfId="0" applyBorder="1" applyAlignment="1">
      <alignment horizontal="left" vertical="center" wrapText="1"/>
    </xf>
    <xf numFmtId="0" fontId="0" fillId="0" borderId="15" xfId="0" applyBorder="1" applyAlignment="1">
      <alignment horizontal="center" vertical="center" wrapText="1"/>
    </xf>
    <xf numFmtId="0" fontId="0" fillId="0" borderId="20" xfId="0" applyBorder="1" applyAlignment="1">
      <alignment horizontal="center" vertical="center" wrapText="1"/>
    </xf>
    <xf numFmtId="0" fontId="0" fillId="0" borderId="15" xfId="0" applyBorder="1" applyAlignment="1">
      <alignment vertical="center"/>
    </xf>
    <xf numFmtId="0" fontId="0" fillId="0" borderId="20" xfId="0" applyBorder="1" applyAlignment="1">
      <alignment vertic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15" xfId="0" applyBorder="1" applyAlignment="1">
      <alignment horizontal="center" wrapText="1"/>
    </xf>
    <xf numFmtId="0" fontId="0" fillId="0" borderId="20" xfId="0" applyBorder="1" applyAlignment="1">
      <alignment horizontal="center" wrapText="1"/>
    </xf>
    <xf numFmtId="0" fontId="0" fillId="0" borderId="15" xfId="0" applyBorder="1" applyAlignment="1">
      <alignment horizontal="left" wrapText="1"/>
    </xf>
    <xf numFmtId="0" fontId="0" fillId="0" borderId="20" xfId="0" applyBorder="1" applyAlignment="1">
      <alignment horizontal="left" wrapText="1"/>
    </xf>
    <xf numFmtId="0" fontId="0" fillId="0" borderId="15" xfId="0" applyBorder="1" applyAlignment="1">
      <alignment horizontal="center"/>
    </xf>
    <xf numFmtId="0" fontId="0" fillId="0" borderId="20" xfId="0" applyBorder="1" applyAlignment="1">
      <alignment horizontal="center"/>
    </xf>
    <xf numFmtId="0" fontId="0" fillId="0" borderId="15" xfId="0" applyBorder="1" applyAlignment="1">
      <alignment horizontal="right"/>
    </xf>
    <xf numFmtId="0" fontId="0" fillId="0" borderId="20" xfId="0" applyBorder="1" applyAlignment="1">
      <alignment horizontal="right"/>
    </xf>
    <xf numFmtId="0" fontId="0" fillId="0" borderId="8" xfId="0" applyBorder="1" applyAlignment="1">
      <alignment horizontal="center" vertical="center" wrapText="1"/>
    </xf>
    <xf numFmtId="14" fontId="0" fillId="0" borderId="15" xfId="0" applyNumberFormat="1" applyBorder="1" applyAlignment="1">
      <alignment horizontal="center"/>
    </xf>
    <xf numFmtId="14" fontId="0" fillId="0" borderId="16" xfId="0" applyNumberFormat="1" applyBorder="1" applyAlignment="1">
      <alignment horizontal="center"/>
    </xf>
    <xf numFmtId="0" fontId="0" fillId="0" borderId="15" xfId="0" applyFill="1" applyBorder="1" applyAlignment="1">
      <alignment horizontal="center"/>
    </xf>
    <xf numFmtId="0" fontId="0" fillId="0" borderId="16" xfId="0" applyFill="1" applyBorder="1" applyAlignment="1">
      <alignment horizont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left" wrapText="1"/>
    </xf>
    <xf numFmtId="0" fontId="0" fillId="0" borderId="16" xfId="0" applyBorder="1" applyAlignment="1">
      <alignment horizontal="center" wrapText="1"/>
    </xf>
    <xf numFmtId="0" fontId="0" fillId="0" borderId="15" xfId="0" applyBorder="1" applyAlignment="1"/>
    <xf numFmtId="0" fontId="0" fillId="0" borderId="16" xfId="0" applyBorder="1" applyAlignment="1"/>
    <xf numFmtId="0" fontId="0" fillId="0" borderId="16" xfId="0" applyBorder="1" applyAlignment="1">
      <alignment horizontal="center"/>
    </xf>
    <xf numFmtId="14" fontId="0" fillId="0" borderId="20" xfId="0" applyNumberFormat="1" applyBorder="1" applyAlignment="1">
      <alignment horizontal="center"/>
    </xf>
    <xf numFmtId="0" fontId="0" fillId="0" borderId="20" xfId="0" applyFill="1" applyBorder="1" applyAlignment="1">
      <alignment horizontal="center"/>
    </xf>
    <xf numFmtId="0" fontId="0" fillId="4" borderId="15" xfId="0" applyFill="1" applyBorder="1" applyAlignment="1">
      <alignment horizontal="center" vertical="center"/>
    </xf>
    <xf numFmtId="0" fontId="0" fillId="4" borderId="20" xfId="0" applyFill="1" applyBorder="1" applyAlignment="1">
      <alignment horizontal="center" vertical="center"/>
    </xf>
    <xf numFmtId="0" fontId="0" fillId="4" borderId="16" xfId="0" applyFill="1" applyBorder="1" applyAlignment="1">
      <alignment horizontal="center" vertical="center"/>
    </xf>
    <xf numFmtId="0" fontId="0" fillId="5" borderId="15" xfId="0" applyFill="1" applyBorder="1" applyAlignment="1">
      <alignment horizontal="center" vertical="center"/>
    </xf>
    <xf numFmtId="0" fontId="0" fillId="5" borderId="20" xfId="0" applyFill="1" applyBorder="1" applyAlignment="1">
      <alignment horizontal="center" vertical="center"/>
    </xf>
    <xf numFmtId="0" fontId="0" fillId="5" borderId="16" xfId="0" applyFill="1" applyBorder="1" applyAlignment="1">
      <alignment horizontal="center" vertical="center"/>
    </xf>
    <xf numFmtId="0" fontId="0" fillId="4" borderId="6" xfId="0" applyFont="1" applyFill="1" applyBorder="1" applyAlignment="1">
      <alignment horizontal="center" vertical="center" wrapText="1"/>
    </xf>
    <xf numFmtId="0" fontId="0" fillId="4" borderId="7" xfId="0" applyFont="1" applyFill="1" applyBorder="1" applyAlignment="1">
      <alignment horizontal="center" vertical="center" wrapText="1"/>
    </xf>
    <xf numFmtId="0" fontId="0" fillId="4" borderId="9" xfId="0" applyFont="1" applyFill="1" applyBorder="1" applyAlignment="1">
      <alignment horizontal="center" vertical="center" wrapText="1"/>
    </xf>
    <xf numFmtId="0" fontId="0" fillId="4" borderId="10" xfId="0" applyFont="1" applyFill="1" applyBorder="1" applyAlignment="1">
      <alignment horizontal="center" vertical="center" wrapText="1"/>
    </xf>
    <xf numFmtId="0" fontId="0" fillId="4" borderId="12" xfId="0" applyFont="1" applyFill="1" applyBorder="1" applyAlignment="1">
      <alignment horizontal="center" vertical="center" wrapText="1"/>
    </xf>
    <xf numFmtId="0" fontId="0" fillId="4" borderId="15" xfId="0" applyFont="1" applyFill="1" applyBorder="1" applyAlignment="1">
      <alignment horizontal="center" vertical="center" wrapText="1"/>
    </xf>
    <xf numFmtId="0" fontId="0" fillId="4" borderId="20" xfId="0" applyFill="1" applyBorder="1" applyAlignment="1">
      <alignment horizontal="center" vertical="center" wrapText="1"/>
    </xf>
    <xf numFmtId="0" fontId="0" fillId="0" borderId="16" xfId="0" applyBorder="1" applyAlignment="1">
      <alignment horizontal="center" vertical="center" wrapText="1"/>
    </xf>
    <xf numFmtId="0" fontId="0" fillId="0" borderId="20" xfId="0" applyBorder="1" applyAlignment="1"/>
    <xf numFmtId="0" fontId="3" fillId="3" borderId="5" xfId="0" applyFont="1" applyFill="1" applyBorder="1" applyAlignment="1" applyProtection="1">
      <alignment horizontal="left" vertical="center"/>
      <protection locked="0"/>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0" fillId="0" borderId="15"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20" xfId="0" applyFill="1" applyBorder="1" applyAlignment="1">
      <alignment horizontal="center" vertical="center" wrapText="1"/>
    </xf>
    <xf numFmtId="0" fontId="13" fillId="4" borderId="13" xfId="0" applyFont="1" applyFill="1" applyBorder="1" applyAlignment="1">
      <alignment horizontal="center" vertical="center" wrapText="1"/>
    </xf>
    <xf numFmtId="0" fontId="13" fillId="4" borderId="14"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0" xfId="0" applyFont="1" applyFill="1" applyBorder="1" applyAlignment="1">
      <alignment horizontal="center" vertical="center" wrapText="1"/>
    </xf>
    <xf numFmtId="0" fontId="0" fillId="0" borderId="15" xfId="0" applyBorder="1" applyAlignment="1">
      <alignment horizontal="left"/>
    </xf>
    <xf numFmtId="0" fontId="0" fillId="0" borderId="20" xfId="0" applyBorder="1" applyAlignment="1">
      <alignment horizontal="left"/>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0" borderId="16" xfId="0" applyBorder="1" applyAlignment="1">
      <alignment horizontal="left"/>
    </xf>
    <xf numFmtId="0" fontId="0" fillId="0" borderId="11" xfId="0" applyBorder="1" applyAlignment="1">
      <alignment horizontal="center" vertical="center" wrapText="1"/>
    </xf>
    <xf numFmtId="0" fontId="0" fillId="0" borderId="12" xfId="0" applyBorder="1" applyAlignment="1">
      <alignment horizontal="center" vertical="center" wrapText="1"/>
    </xf>
    <xf numFmtId="14" fontId="0" fillId="0" borderId="16" xfId="0" applyNumberFormat="1" applyBorder="1" applyAlignment="1">
      <alignment horizontal="right"/>
    </xf>
    <xf numFmtId="0" fontId="0" fillId="0" borderId="16" xfId="0" applyBorder="1" applyAlignment="1">
      <alignment horizontal="right"/>
    </xf>
    <xf numFmtId="0" fontId="0" fillId="4" borderId="8"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14" fontId="0" fillId="0" borderId="15" xfId="0" applyNumberFormat="1" applyBorder="1" applyAlignment="1">
      <alignment horizontal="center" vertical="center" wrapText="1"/>
    </xf>
    <xf numFmtId="14" fontId="0" fillId="0" borderId="20" xfId="0" applyNumberFormat="1" applyBorder="1" applyAlignment="1">
      <alignment horizontal="center" vertical="center" wrapText="1"/>
    </xf>
    <xf numFmtId="14" fontId="0" fillId="0" borderId="16" xfId="0" applyNumberFormat="1" applyBorder="1" applyAlignment="1">
      <alignment horizontal="center" vertical="center" wrapText="1"/>
    </xf>
    <xf numFmtId="0" fontId="0" fillId="0" borderId="9" xfId="0" applyBorder="1" applyAlignment="1">
      <alignment horizontal="center"/>
    </xf>
    <xf numFmtId="0" fontId="0" fillId="0" borderId="0" xfId="0" applyAlignment="1">
      <alignment horizontal="center"/>
    </xf>
    <xf numFmtId="0" fontId="51" fillId="0" borderId="13" xfId="0" applyFont="1" applyBorder="1" applyAlignment="1">
      <alignment horizontal="center" vertical="center" wrapText="1"/>
    </xf>
    <xf numFmtId="0" fontId="51" fillId="0" borderId="14" xfId="0" applyFont="1" applyBorder="1" applyAlignment="1">
      <alignment horizontal="center" vertical="center" wrapText="1"/>
    </xf>
    <xf numFmtId="0" fontId="0" fillId="4" borderId="6" xfId="0" applyFill="1" applyBorder="1" applyAlignment="1">
      <alignment horizontal="center" wrapText="1"/>
    </xf>
    <xf numFmtId="0" fontId="0" fillId="4" borderId="31" xfId="0" applyFill="1" applyBorder="1" applyAlignment="1">
      <alignment horizontal="center" wrapText="1"/>
    </xf>
    <xf numFmtId="0" fontId="0" fillId="4" borderId="7" xfId="0" applyFill="1" applyBorder="1" applyAlignment="1">
      <alignment horizontal="center" wrapText="1"/>
    </xf>
    <xf numFmtId="0" fontId="0" fillId="4" borderId="11" xfId="0" applyFill="1" applyBorder="1" applyAlignment="1">
      <alignment horizontal="center" wrapText="1"/>
    </xf>
    <xf numFmtId="0" fontId="0" fillId="4" borderId="32" xfId="0" applyFill="1" applyBorder="1" applyAlignment="1">
      <alignment horizontal="center" wrapText="1"/>
    </xf>
    <xf numFmtId="0" fontId="0" fillId="4" borderId="12" xfId="0" applyFill="1" applyBorder="1" applyAlignment="1">
      <alignment horizontal="center" wrapText="1"/>
    </xf>
    <xf numFmtId="0" fontId="0" fillId="0" borderId="16" xfId="0" applyBorder="1" applyAlignment="1">
      <alignment vertical="center"/>
    </xf>
    <xf numFmtId="14" fontId="0" fillId="0" borderId="15" xfId="0" applyNumberFormat="1" applyBorder="1" applyAlignment="1">
      <alignment vertical="center"/>
    </xf>
    <xf numFmtId="0" fontId="0" fillId="0" borderId="15" xfId="0" applyFill="1" applyBorder="1" applyAlignment="1">
      <alignment horizontal="center" vertical="center"/>
    </xf>
    <xf numFmtId="0" fontId="0" fillId="0" borderId="20" xfId="0" applyFill="1" applyBorder="1" applyAlignment="1">
      <alignment horizontal="center" vertical="center"/>
    </xf>
    <xf numFmtId="0" fontId="0" fillId="0" borderId="16" xfId="0" applyFill="1" applyBorder="1" applyAlignment="1">
      <alignment horizontal="center" vertical="center"/>
    </xf>
    <xf numFmtId="0" fontId="51" fillId="0" borderId="6"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10" xfId="0" applyFont="1" applyBorder="1" applyAlignment="1">
      <alignment horizontal="center" vertical="center" wrapText="1"/>
    </xf>
    <xf numFmtId="0" fontId="0" fillId="4" borderId="9" xfId="0" applyFill="1" applyBorder="1" applyAlignment="1">
      <alignment horizontal="center" wrapText="1"/>
    </xf>
    <xf numFmtId="0" fontId="0" fillId="4" borderId="0" xfId="0" applyFill="1" applyAlignment="1">
      <alignment horizontal="center" wrapText="1"/>
    </xf>
    <xf numFmtId="14" fontId="0" fillId="5" borderId="15" xfId="0" applyNumberFormat="1" applyFont="1" applyFill="1" applyBorder="1" applyAlignment="1">
      <alignment horizontal="center" vertical="center" wrapText="1"/>
    </xf>
    <xf numFmtId="14" fontId="0" fillId="5" borderId="20" xfId="0" applyNumberFormat="1" applyFont="1" applyFill="1" applyBorder="1" applyAlignment="1">
      <alignment horizontal="center" vertical="center" wrapText="1"/>
    </xf>
    <xf numFmtId="14" fontId="0" fillId="5" borderId="16" xfId="0" applyNumberFormat="1" applyFont="1" applyFill="1" applyBorder="1" applyAlignment="1">
      <alignment horizontal="center" vertical="center" wrapText="1"/>
    </xf>
    <xf numFmtId="0" fontId="0" fillId="5" borderId="15" xfId="0" applyFont="1" applyFill="1" applyBorder="1" applyAlignment="1">
      <alignment horizontal="center" vertical="center" wrapText="1"/>
    </xf>
    <xf numFmtId="0" fontId="0" fillId="5" borderId="20" xfId="0" applyFont="1" applyFill="1" applyBorder="1" applyAlignment="1">
      <alignment horizontal="center" vertical="center" wrapText="1"/>
    </xf>
    <xf numFmtId="0" fontId="0" fillId="5" borderId="16" xfId="0" applyFont="1" applyFill="1" applyBorder="1" applyAlignment="1">
      <alignment horizontal="center" vertical="center" wrapText="1"/>
    </xf>
    <xf numFmtId="0" fontId="51" fillId="0" borderId="8" xfId="0" applyFont="1" applyBorder="1" applyAlignment="1">
      <alignment horizontal="center" vertical="center" wrapText="1"/>
    </xf>
    <xf numFmtId="0" fontId="0" fillId="5" borderId="6" xfId="0" applyFont="1" applyFill="1" applyBorder="1" applyAlignment="1">
      <alignment horizontal="center" vertical="center" wrapText="1"/>
    </xf>
    <xf numFmtId="0" fontId="0" fillId="5" borderId="7" xfId="0" applyFont="1" applyFill="1" applyBorder="1" applyAlignment="1">
      <alignment horizontal="center" vertical="center" wrapText="1"/>
    </xf>
    <xf numFmtId="0" fontId="0" fillId="5" borderId="9" xfId="0" applyFont="1" applyFill="1" applyBorder="1" applyAlignment="1">
      <alignment horizontal="center" vertical="center" wrapText="1"/>
    </xf>
    <xf numFmtId="0" fontId="0" fillId="5" borderId="10" xfId="0" applyFont="1" applyFill="1" applyBorder="1" applyAlignment="1">
      <alignment horizontal="center" vertical="center" wrapText="1"/>
    </xf>
    <xf numFmtId="0" fontId="0" fillId="5" borderId="11" xfId="0" applyFont="1" applyFill="1" applyBorder="1" applyAlignment="1">
      <alignment horizontal="center" vertical="center" wrapText="1"/>
    </xf>
    <xf numFmtId="0" fontId="0" fillId="5" borderId="12" xfId="0" applyFont="1" applyFill="1" applyBorder="1" applyAlignment="1">
      <alignment horizontal="center" vertical="center" wrapText="1"/>
    </xf>
    <xf numFmtId="0" fontId="0" fillId="4" borderId="0" xfId="0" applyFill="1" applyBorder="1" applyAlignment="1">
      <alignment horizontal="center" wrapText="1"/>
    </xf>
    <xf numFmtId="0" fontId="9"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3" fillId="3" borderId="3" xfId="0" applyFont="1" applyFill="1" applyBorder="1" applyAlignment="1" applyProtection="1">
      <alignment horizontal="left" vertical="center"/>
      <protection locked="0"/>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5" xfId="0" applyFont="1" applyBorder="1" applyAlignment="1">
      <alignment horizontal="center" vertical="center"/>
    </xf>
    <xf numFmtId="0" fontId="5" fillId="0" borderId="20" xfId="0" applyFont="1" applyBorder="1" applyAlignment="1">
      <alignment horizontal="center" vertical="center"/>
    </xf>
    <xf numFmtId="0" fontId="5" fillId="0" borderId="16" xfId="0" applyFont="1" applyBorder="1" applyAlignment="1">
      <alignment horizontal="center" vertical="center"/>
    </xf>
    <xf numFmtId="14" fontId="5" fillId="0" borderId="15" xfId="0" applyNumberFormat="1" applyFont="1" applyFill="1" applyBorder="1" applyAlignment="1">
      <alignment horizontal="center" vertical="center"/>
    </xf>
    <xf numFmtId="14" fontId="5" fillId="0" borderId="20" xfId="0" applyNumberFormat="1" applyFont="1" applyFill="1" applyBorder="1" applyAlignment="1">
      <alignment horizontal="center" vertical="center"/>
    </xf>
    <xf numFmtId="14" fontId="5" fillId="0" borderId="16" xfId="0" applyNumberFormat="1" applyFont="1" applyFill="1" applyBorder="1" applyAlignment="1">
      <alignment horizontal="center"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5" xfId="0" applyFont="1" applyBorder="1" applyAlignment="1">
      <alignment horizontal="left" vertical="center" wrapText="1"/>
    </xf>
    <xf numFmtId="0" fontId="5" fillId="0" borderId="20" xfId="0" applyFont="1" applyBorder="1" applyAlignment="1">
      <alignment horizontal="left" vertical="center" wrapText="1"/>
    </xf>
    <xf numFmtId="0" fontId="5" fillId="0" borderId="16" xfId="0" applyFont="1" applyBorder="1" applyAlignment="1">
      <alignment horizontal="left"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49" fontId="5" fillId="0" borderId="15" xfId="0" applyNumberFormat="1" applyFont="1" applyBorder="1" applyAlignment="1">
      <alignment horizontal="center" vertical="center" wrapText="1"/>
    </xf>
    <xf numFmtId="49" fontId="5" fillId="0" borderId="20" xfId="0" applyNumberFormat="1" applyFont="1" applyBorder="1" applyAlignment="1">
      <alignment horizontal="center" vertical="center" wrapText="1"/>
    </xf>
    <xf numFmtId="49" fontId="5" fillId="0" borderId="16" xfId="0" applyNumberFormat="1" applyFont="1" applyBorder="1" applyAlignment="1">
      <alignment horizontal="center" vertical="center" wrapText="1"/>
    </xf>
    <xf numFmtId="14" fontId="5" fillId="0" borderId="15" xfId="0" applyNumberFormat="1" applyFont="1" applyFill="1" applyBorder="1" applyAlignment="1">
      <alignment horizontal="center" vertical="center" wrapText="1"/>
    </xf>
    <xf numFmtId="14" fontId="5" fillId="0" borderId="20" xfId="0" applyNumberFormat="1" applyFont="1" applyFill="1" applyBorder="1" applyAlignment="1">
      <alignment horizontal="center" vertical="center" wrapText="1"/>
    </xf>
    <xf numFmtId="14" fontId="5" fillId="0" borderId="16" xfId="0" applyNumberFormat="1" applyFont="1" applyFill="1" applyBorder="1" applyAlignment="1">
      <alignment horizontal="center" vertical="center" wrapText="1"/>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9" xfId="0" applyFont="1" applyFill="1" applyBorder="1" applyAlignment="1">
      <alignment horizontal="left" vertical="center" wrapText="1"/>
    </xf>
    <xf numFmtId="0" fontId="5" fillId="4" borderId="10" xfId="0" applyFont="1" applyFill="1" applyBorder="1" applyAlignment="1">
      <alignment horizontal="left" vertical="center" wrapText="1"/>
    </xf>
    <xf numFmtId="0" fontId="5" fillId="4" borderId="11" xfId="0" applyFont="1" applyFill="1" applyBorder="1" applyAlignment="1">
      <alignment horizontal="left" vertical="center" wrapText="1"/>
    </xf>
    <xf numFmtId="0" fontId="5" fillId="4" borderId="12" xfId="0" applyFont="1" applyFill="1" applyBorder="1" applyAlignment="1">
      <alignment horizontal="left"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14" fontId="5" fillId="0" borderId="15" xfId="0" applyNumberFormat="1" applyFont="1" applyBorder="1" applyAlignment="1">
      <alignment horizontal="center" vertical="center"/>
    </xf>
    <xf numFmtId="14" fontId="5" fillId="0" borderId="20" xfId="0" applyNumberFormat="1" applyFont="1" applyBorder="1" applyAlignment="1">
      <alignment horizontal="center" vertical="center"/>
    </xf>
    <xf numFmtId="14" fontId="5" fillId="0" borderId="16" xfId="0" applyNumberFormat="1" applyFont="1" applyBorder="1" applyAlignment="1">
      <alignment horizontal="center" vertical="center"/>
    </xf>
    <xf numFmtId="0" fontId="5" fillId="0" borderId="15"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16" xfId="0" applyFont="1" applyFill="1" applyBorder="1" applyAlignment="1">
      <alignment horizontal="center" vertical="center"/>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3" xfId="0" applyFont="1" applyFill="1" applyBorder="1" applyAlignment="1">
      <alignment horizontal="left" vertical="center" wrapText="1"/>
    </xf>
    <xf numFmtId="0" fontId="5" fillId="4" borderId="14" xfId="0" applyFont="1" applyFill="1" applyBorder="1" applyAlignment="1">
      <alignment horizontal="left" vertical="center" wrapText="1"/>
    </xf>
    <xf numFmtId="0" fontId="5" fillId="0" borderId="8" xfId="0" applyFont="1" applyBorder="1" applyAlignment="1">
      <alignment horizontal="center" vertical="center"/>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8" xfId="0" applyFont="1" applyFill="1" applyBorder="1" applyAlignment="1">
      <alignment horizontal="center" vertical="center"/>
    </xf>
    <xf numFmtId="0" fontId="13" fillId="7" borderId="13" xfId="0" applyFont="1" applyFill="1" applyBorder="1" applyAlignment="1">
      <alignment horizontal="center" vertical="center" wrapText="1"/>
    </xf>
    <xf numFmtId="0" fontId="13" fillId="7" borderId="14" xfId="0" applyFont="1" applyFill="1" applyBorder="1" applyAlignment="1">
      <alignment horizontal="center" vertical="center" wrapText="1"/>
    </xf>
    <xf numFmtId="0" fontId="0" fillId="4" borderId="8" xfId="0" applyFill="1" applyBorder="1" applyAlignment="1">
      <alignment horizontal="center" vertical="top" wrapText="1"/>
    </xf>
    <xf numFmtId="0" fontId="0" fillId="4" borderId="13" xfId="0" applyFill="1" applyBorder="1" applyAlignment="1">
      <alignment horizontal="center" vertical="top" wrapText="1"/>
    </xf>
    <xf numFmtId="0" fontId="0" fillId="4" borderId="14" xfId="0" applyFill="1" applyBorder="1" applyAlignment="1">
      <alignment horizontal="center" vertical="top" wrapText="1"/>
    </xf>
    <xf numFmtId="0" fontId="2" fillId="2" borderId="29" xfId="0" applyFont="1" applyFill="1" applyBorder="1" applyAlignment="1">
      <alignment horizontal="center" vertical="center"/>
    </xf>
    <xf numFmtId="0" fontId="2" fillId="2" borderId="17" xfId="0" applyFont="1" applyFill="1" applyBorder="1" applyAlignment="1">
      <alignment horizontal="center" vertical="center"/>
    </xf>
    <xf numFmtId="0" fontId="13" fillId="2" borderId="8" xfId="0" applyFont="1" applyFill="1" applyBorder="1" applyAlignment="1">
      <alignment horizontal="center" vertical="center" wrapText="1"/>
    </xf>
    <xf numFmtId="0" fontId="8" fillId="0" borderId="15" xfId="0" applyFont="1" applyBorder="1" applyAlignment="1">
      <alignment horizontal="center" wrapText="1"/>
    </xf>
    <xf numFmtId="0" fontId="8" fillId="0" borderId="16" xfId="0" applyFont="1" applyBorder="1" applyAlignment="1">
      <alignment horizont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5" xfId="0" applyFont="1" applyBorder="1" applyAlignment="1">
      <alignment horizontal="left" wrapText="1"/>
    </xf>
    <xf numFmtId="0" fontId="8" fillId="0" borderId="16" xfId="0" applyFont="1" applyBorder="1" applyAlignment="1">
      <alignment horizontal="left" wrapText="1"/>
    </xf>
    <xf numFmtId="0" fontId="8" fillId="0" borderId="15" xfId="0" applyFont="1" applyBorder="1" applyAlignment="1">
      <alignment horizontal="right"/>
    </xf>
    <xf numFmtId="0" fontId="8" fillId="0" borderId="16" xfId="0" applyFont="1" applyBorder="1" applyAlignment="1">
      <alignment horizontal="right"/>
    </xf>
    <xf numFmtId="14" fontId="8" fillId="0" borderId="15" xfId="0" applyNumberFormat="1" applyFont="1" applyBorder="1" applyAlignment="1">
      <alignment horizontal="right"/>
    </xf>
    <xf numFmtId="14" fontId="8" fillId="0" borderId="16" xfId="0" applyNumberFormat="1" applyFont="1" applyBorder="1" applyAlignment="1">
      <alignment horizontal="right"/>
    </xf>
    <xf numFmtId="0" fontId="8" fillId="0" borderId="15" xfId="0" applyFont="1" applyFill="1" applyBorder="1" applyAlignment="1">
      <alignment horizontal="center"/>
    </xf>
    <xf numFmtId="0" fontId="8" fillId="0" borderId="16" xfId="0" applyFont="1" applyFill="1" applyBorder="1" applyAlignment="1">
      <alignment horizontal="center"/>
    </xf>
    <xf numFmtId="0" fontId="0" fillId="0" borderId="15" xfId="0" applyFill="1" applyBorder="1" applyAlignment="1">
      <alignment horizontal="center" wrapText="1"/>
    </xf>
    <xf numFmtId="0" fontId="0" fillId="0" borderId="16" xfId="0" applyFill="1" applyBorder="1" applyAlignment="1">
      <alignment horizontal="center" wrapText="1"/>
    </xf>
    <xf numFmtId="2" fontId="0" fillId="4" borderId="9" xfId="0" applyNumberFormat="1" applyFill="1" applyBorder="1" applyAlignment="1">
      <alignment horizontal="center" vertical="center" wrapText="1"/>
    </xf>
    <xf numFmtId="2" fontId="0" fillId="4" borderId="0" xfId="0" applyNumberFormat="1" applyFill="1" applyBorder="1" applyAlignment="1">
      <alignment horizontal="center" vertical="center" wrapText="1"/>
    </xf>
    <xf numFmtId="0" fontId="0" fillId="0" borderId="9" xfId="0" applyBorder="1" applyAlignment="1">
      <alignment horizontal="center" vertical="center"/>
    </xf>
    <xf numFmtId="0" fontId="0" fillId="0" borderId="0" xfId="0" applyAlignment="1">
      <alignment horizontal="center" vertical="center"/>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2" fillId="2" borderId="30" xfId="0" applyFont="1" applyFill="1" applyBorder="1" applyAlignment="1">
      <alignment horizontal="center" vertical="center"/>
    </xf>
    <xf numFmtId="0" fontId="5" fillId="0" borderId="19" xfId="0" applyFont="1" applyBorder="1" applyAlignment="1">
      <alignment horizontal="center"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5" fillId="0" borderId="8"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0" fillId="0" borderId="15" xfId="0" applyBorder="1" applyAlignment="1">
      <alignment horizontal="left" vertical="top" wrapText="1"/>
    </xf>
    <xf numFmtId="0" fontId="0" fillId="0" borderId="20" xfId="0" applyBorder="1" applyAlignment="1">
      <alignment horizontal="left" vertical="top" wrapText="1"/>
    </xf>
    <xf numFmtId="0" fontId="0" fillId="0" borderId="16" xfId="0" applyBorder="1" applyAlignment="1">
      <alignment horizontal="left" vertical="top" wrapText="1"/>
    </xf>
    <xf numFmtId="0" fontId="0" fillId="0" borderId="15" xfId="0" applyBorder="1" applyAlignment="1">
      <alignment horizontal="left" vertical="top"/>
    </xf>
    <xf numFmtId="0" fontId="0" fillId="0" borderId="20" xfId="0" applyBorder="1" applyAlignment="1">
      <alignment horizontal="left" vertical="top"/>
    </xf>
    <xf numFmtId="14" fontId="0" fillId="0" borderId="15" xfId="0" applyNumberFormat="1" applyBorder="1" applyAlignment="1">
      <alignment horizontal="right" vertical="top"/>
    </xf>
    <xf numFmtId="14" fontId="0" fillId="0" borderId="20" xfId="0" applyNumberFormat="1" applyBorder="1" applyAlignment="1">
      <alignment horizontal="right" vertical="top"/>
    </xf>
    <xf numFmtId="0" fontId="0" fillId="0" borderId="15" xfId="0" applyFill="1" applyBorder="1" applyAlignment="1">
      <alignment horizontal="center" vertical="top"/>
    </xf>
    <xf numFmtId="0" fontId="0" fillId="0" borderId="20" xfId="0" applyFill="1" applyBorder="1" applyAlignment="1">
      <alignment horizontal="center" vertical="top"/>
    </xf>
    <xf numFmtId="14" fontId="0" fillId="0" borderId="16" xfId="0" applyNumberFormat="1" applyBorder="1" applyAlignment="1">
      <alignment horizontal="right" vertical="top"/>
    </xf>
    <xf numFmtId="0" fontId="0" fillId="0" borderId="16" xfId="0" applyFill="1" applyBorder="1" applyAlignment="1">
      <alignment horizontal="center" vertical="top"/>
    </xf>
    <xf numFmtId="0" fontId="0" fillId="0" borderId="16" xfId="0" applyBorder="1" applyAlignment="1">
      <alignment horizontal="left" vertical="top"/>
    </xf>
    <xf numFmtId="14" fontId="0" fillId="0" borderId="20" xfId="0" applyNumberFormat="1" applyBorder="1" applyAlignment="1">
      <alignment horizontal="center" vertical="center"/>
    </xf>
    <xf numFmtId="14" fontId="0" fillId="0" borderId="16" xfId="0" applyNumberFormat="1" applyBorder="1" applyAlignment="1">
      <alignment horizontal="center" vertical="center"/>
    </xf>
    <xf numFmtId="14" fontId="0" fillId="0" borderId="15" xfId="0" applyNumberFormat="1" applyBorder="1" applyAlignment="1">
      <alignment horizontal="center" vertical="top"/>
    </xf>
    <xf numFmtId="14" fontId="0" fillId="0" borderId="16" xfId="0" applyNumberFormat="1" applyBorder="1" applyAlignment="1">
      <alignment horizontal="center" vertical="top"/>
    </xf>
    <xf numFmtId="0" fontId="0" fillId="0" borderId="8" xfId="0" applyBorder="1" applyAlignment="1">
      <alignment horizontal="center" vertical="top" wrapText="1"/>
    </xf>
    <xf numFmtId="0" fontId="0" fillId="0" borderId="15" xfId="0" applyBorder="1" applyAlignment="1">
      <alignment horizontal="center" vertical="top"/>
    </xf>
    <xf numFmtId="0" fontId="0" fillId="0" borderId="16" xfId="0" applyBorder="1" applyAlignment="1">
      <alignment horizontal="center" vertical="top"/>
    </xf>
    <xf numFmtId="0" fontId="0" fillId="0" borderId="15" xfId="0" applyBorder="1" applyAlignment="1">
      <alignment horizontal="center" vertical="top" wrapText="1"/>
    </xf>
    <xf numFmtId="0" fontId="0" fillId="0" borderId="16" xfId="0" applyBorder="1" applyAlignment="1">
      <alignment horizontal="center" vertical="top" wrapText="1"/>
    </xf>
    <xf numFmtId="14" fontId="0" fillId="0" borderId="8" xfId="0" applyNumberFormat="1" applyBorder="1" applyAlignment="1">
      <alignment horizontal="center" vertical="top"/>
    </xf>
    <xf numFmtId="0" fontId="0" fillId="0" borderId="8" xfId="0" applyFill="1" applyBorder="1" applyAlignment="1">
      <alignment horizontal="center" vertical="top"/>
    </xf>
    <xf numFmtId="0" fontId="0" fillId="0" borderId="8" xfId="0" applyBorder="1" applyAlignment="1">
      <alignment horizontal="center" vertical="top"/>
    </xf>
    <xf numFmtId="0" fontId="5" fillId="0" borderId="8" xfId="0" applyFont="1" applyBorder="1" applyAlignment="1">
      <alignment horizontal="center" vertical="top" wrapText="1"/>
    </xf>
    <xf numFmtId="0" fontId="5" fillId="0" borderId="15" xfId="0" applyFont="1" applyBorder="1" applyAlignment="1">
      <alignment horizontal="left" vertical="top" wrapText="1"/>
    </xf>
    <xf numFmtId="0" fontId="5" fillId="0" borderId="20" xfId="0" applyFont="1" applyBorder="1" applyAlignment="1">
      <alignment horizontal="left" vertical="top" wrapText="1"/>
    </xf>
    <xf numFmtId="0" fontId="5" fillId="0" borderId="16" xfId="0" applyFont="1" applyBorder="1" applyAlignment="1">
      <alignment horizontal="left" vertical="top" wrapText="1"/>
    </xf>
    <xf numFmtId="0" fontId="5" fillId="0" borderId="15" xfId="0" applyFont="1" applyBorder="1" applyAlignment="1">
      <alignment horizontal="left" vertical="top"/>
    </xf>
    <xf numFmtId="0" fontId="5" fillId="0" borderId="20" xfId="0" applyFont="1" applyBorder="1" applyAlignment="1">
      <alignment horizontal="left" vertical="top"/>
    </xf>
    <xf numFmtId="0" fontId="5" fillId="0" borderId="16" xfId="0" applyFont="1" applyBorder="1" applyAlignment="1">
      <alignment horizontal="left" vertical="top"/>
    </xf>
    <xf numFmtId="14" fontId="5" fillId="0" borderId="15" xfId="0" applyNumberFormat="1" applyFont="1" applyBorder="1" applyAlignment="1">
      <alignment horizontal="right" vertical="top"/>
    </xf>
    <xf numFmtId="14" fontId="5" fillId="0" borderId="20" xfId="0" applyNumberFormat="1" applyFont="1" applyBorder="1" applyAlignment="1">
      <alignment horizontal="right" vertical="top"/>
    </xf>
    <xf numFmtId="14" fontId="5" fillId="0" borderId="16" xfId="0" applyNumberFormat="1" applyFont="1" applyBorder="1" applyAlignment="1">
      <alignment horizontal="right" vertical="top"/>
    </xf>
    <xf numFmtId="0" fontId="5" fillId="0" borderId="15" xfId="0" applyFont="1" applyFill="1" applyBorder="1" applyAlignment="1">
      <alignment horizontal="center" vertical="top"/>
    </xf>
    <xf numFmtId="0" fontId="5" fillId="0" borderId="20" xfId="0" applyFont="1" applyFill="1" applyBorder="1" applyAlignment="1">
      <alignment horizontal="center" vertical="top"/>
    </xf>
    <xf numFmtId="0" fontId="5" fillId="0" borderId="16" xfId="0" applyFont="1" applyFill="1" applyBorder="1" applyAlignment="1">
      <alignment horizontal="center" vertical="top"/>
    </xf>
    <xf numFmtId="0" fontId="5" fillId="0" borderId="15" xfId="0" applyFont="1" applyBorder="1" applyAlignment="1">
      <alignment horizontal="center" vertical="top"/>
    </xf>
    <xf numFmtId="0" fontId="5" fillId="0" borderId="20" xfId="0" applyFont="1" applyBorder="1" applyAlignment="1">
      <alignment horizontal="center" vertical="top"/>
    </xf>
    <xf numFmtId="0" fontId="5" fillId="0" borderId="16" xfId="0" applyFont="1" applyBorder="1" applyAlignment="1">
      <alignment horizontal="center" vertical="top"/>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9" xfId="0" applyFont="1" applyBorder="1" applyAlignment="1">
      <alignment horizontal="center" vertical="top" wrapText="1"/>
    </xf>
    <xf numFmtId="0" fontId="5" fillId="0" borderId="10" xfId="0" applyFont="1" applyBorder="1" applyAlignment="1">
      <alignment horizontal="center" vertical="top" wrapText="1"/>
    </xf>
    <xf numFmtId="0" fontId="5" fillId="0" borderId="11" xfId="0" applyFont="1" applyBorder="1" applyAlignment="1">
      <alignment horizontal="center" vertical="top" wrapText="1"/>
    </xf>
    <xf numFmtId="0" fontId="5" fillId="0" borderId="12" xfId="0" applyFont="1" applyBorder="1" applyAlignment="1">
      <alignment horizontal="center" vertical="top" wrapText="1"/>
    </xf>
    <xf numFmtId="0" fontId="5" fillId="0" borderId="13" xfId="0" applyFont="1" applyBorder="1" applyAlignment="1">
      <alignment horizontal="center" wrapText="1"/>
    </xf>
    <xf numFmtId="0" fontId="5" fillId="0" borderId="19" xfId="0" applyFont="1" applyBorder="1" applyAlignment="1">
      <alignment horizontal="center" wrapText="1"/>
    </xf>
    <xf numFmtId="0" fontId="5" fillId="0" borderId="14" xfId="0" applyFont="1" applyBorder="1" applyAlignment="1">
      <alignment horizontal="center" wrapText="1"/>
    </xf>
    <xf numFmtId="14" fontId="0" fillId="0" borderId="15" xfId="0" applyNumberFormat="1" applyBorder="1" applyAlignment="1"/>
    <xf numFmtId="0" fontId="0" fillId="0" borderId="6"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5" xfId="0" applyFill="1" applyBorder="1" applyAlignment="1">
      <alignment horizontal="left"/>
    </xf>
    <xf numFmtId="0" fontId="0" fillId="0" borderId="20" xfId="0" applyFill="1" applyBorder="1" applyAlignment="1">
      <alignment horizontal="left"/>
    </xf>
    <xf numFmtId="0" fontId="0" fillId="0" borderId="16" xfId="0" applyFill="1" applyBorder="1" applyAlignment="1">
      <alignment horizontal="left"/>
    </xf>
    <xf numFmtId="0" fontId="0" fillId="0" borderId="11" xfId="0" applyBorder="1" applyAlignment="1">
      <alignment vertical="center" wrapText="1"/>
    </xf>
    <xf numFmtId="0" fontId="0" fillId="0" borderId="12" xfId="0" applyBorder="1" applyAlignment="1">
      <alignment vertical="center" wrapText="1"/>
    </xf>
    <xf numFmtId="14" fontId="0" fillId="0" borderId="15" xfId="0" applyNumberFormat="1" applyBorder="1" applyAlignment="1">
      <alignment horizontal="center" vertical="center"/>
    </xf>
    <xf numFmtId="14" fontId="0" fillId="0" borderId="8" xfId="0" applyNumberFormat="1" applyBorder="1" applyAlignment="1">
      <alignment horizontal="center" vertical="center"/>
    </xf>
    <xf numFmtId="0" fontId="0" fillId="5" borderId="15" xfId="0" applyFill="1" applyBorder="1" applyAlignment="1">
      <alignment horizontal="left" vertical="top" wrapText="1"/>
    </xf>
    <xf numFmtId="0" fontId="0" fillId="5" borderId="20" xfId="0" applyFill="1" applyBorder="1" applyAlignment="1">
      <alignment horizontal="left" vertical="top" wrapText="1"/>
    </xf>
    <xf numFmtId="0" fontId="0" fillId="5" borderId="16" xfId="0" applyFill="1" applyBorder="1" applyAlignment="1">
      <alignment horizontal="left" vertical="top" wrapText="1"/>
    </xf>
    <xf numFmtId="14" fontId="0" fillId="0" borderId="15" xfId="0" applyNumberFormat="1" applyBorder="1" applyAlignment="1">
      <alignment horizontal="left" vertical="top"/>
    </xf>
    <xf numFmtId="14" fontId="0" fillId="0" borderId="20" xfId="0" applyNumberFormat="1" applyBorder="1" applyAlignment="1">
      <alignment horizontal="left" vertical="top"/>
    </xf>
    <xf numFmtId="14" fontId="0" fillId="0" borderId="16" xfId="0" applyNumberFormat="1" applyBorder="1" applyAlignment="1">
      <alignment horizontal="left" vertical="top"/>
    </xf>
    <xf numFmtId="0" fontId="0" fillId="0" borderId="15" xfId="0" applyFill="1" applyBorder="1" applyAlignment="1">
      <alignment horizontal="left" vertical="top"/>
    </xf>
    <xf numFmtId="0" fontId="0" fillId="0" borderId="20" xfId="0" applyFill="1" applyBorder="1" applyAlignment="1">
      <alignment horizontal="left" vertical="top"/>
    </xf>
    <xf numFmtId="0" fontId="0" fillId="0" borderId="16" xfId="0" applyFill="1" applyBorder="1" applyAlignment="1">
      <alignment horizontal="left" vertical="top"/>
    </xf>
    <xf numFmtId="0" fontId="3" fillId="0" borderId="53" xfId="0" applyFont="1" applyBorder="1" applyAlignment="1">
      <alignment horizontal="left"/>
    </xf>
    <xf numFmtId="0" fontId="3" fillId="0" borderId="55" xfId="0" applyFont="1" applyBorder="1" applyAlignment="1">
      <alignment horizontal="left"/>
    </xf>
    <xf numFmtId="0" fontId="3" fillId="0" borderId="8" xfId="0" applyFont="1" applyBorder="1" applyAlignment="1">
      <alignment horizontal="left"/>
    </xf>
    <xf numFmtId="0" fontId="5" fillId="0" borderId="8" xfId="0" applyFont="1" applyBorder="1" applyAlignment="1">
      <alignment horizontal="center" wrapText="1"/>
    </xf>
    <xf numFmtId="0" fontId="5" fillId="0" borderId="8" xfId="0" applyFont="1" applyBorder="1" applyAlignment="1">
      <alignment horizontal="center"/>
    </xf>
    <xf numFmtId="0" fontId="5" fillId="0" borderId="54" xfId="0" applyFont="1" applyBorder="1" applyAlignment="1">
      <alignment horizontal="center" wrapText="1"/>
    </xf>
    <xf numFmtId="0" fontId="5" fillId="0" borderId="10" xfId="0" applyFont="1" applyBorder="1" applyAlignment="1">
      <alignment horizontal="center" wrapText="1"/>
    </xf>
    <xf numFmtId="0" fontId="5" fillId="0" borderId="36" xfId="0" applyFont="1" applyBorder="1" applyAlignment="1">
      <alignment horizontal="center" wrapText="1"/>
    </xf>
    <xf numFmtId="0" fontId="5" fillId="0" borderId="39" xfId="0" applyFont="1" applyBorder="1" applyAlignment="1">
      <alignment horizontal="center" wrapText="1"/>
    </xf>
    <xf numFmtId="14" fontId="5" fillId="0" borderId="44" xfId="0" applyNumberFormat="1" applyFont="1" applyBorder="1" applyAlignment="1">
      <alignment horizontal="center"/>
    </xf>
    <xf numFmtId="14" fontId="5" fillId="0" borderId="38" xfId="0" applyNumberFormat="1" applyFont="1" applyBorder="1" applyAlignment="1">
      <alignment horizontal="center"/>
    </xf>
    <xf numFmtId="14" fontId="5" fillId="0" borderId="42" xfId="0" applyNumberFormat="1" applyFont="1" applyBorder="1" applyAlignment="1">
      <alignment horizontal="center"/>
    </xf>
    <xf numFmtId="0" fontId="5" fillId="0" borderId="15" xfId="0" applyFont="1" applyFill="1" applyBorder="1" applyAlignment="1"/>
    <xf numFmtId="0" fontId="5" fillId="0" borderId="20" xfId="0" applyFont="1" applyFill="1" applyBorder="1" applyAlignment="1"/>
    <xf numFmtId="0" fontId="5" fillId="4" borderId="8" xfId="0" applyFont="1" applyFill="1" applyBorder="1" applyAlignment="1">
      <alignment horizontal="center" vertical="center" wrapText="1"/>
    </xf>
    <xf numFmtId="14" fontId="0" fillId="0" borderId="20" xfId="0" applyNumberFormat="1" applyBorder="1" applyAlignment="1">
      <alignment wrapText="1"/>
    </xf>
    <xf numFmtId="0" fontId="0" fillId="0" borderId="20" xfId="0" applyFill="1" applyBorder="1" applyAlignment="1">
      <alignment wrapText="1"/>
    </xf>
    <xf numFmtId="0" fontId="0" fillId="0" borderId="8" xfId="0" applyBorder="1" applyAlignment="1">
      <alignment horizontal="left"/>
    </xf>
    <xf numFmtId="0" fontId="0" fillId="0" borderId="8" xfId="0" applyBorder="1" applyAlignment="1">
      <alignment vertical="center"/>
    </xf>
    <xf numFmtId="0" fontId="0" fillId="0" borderId="15" xfId="0" applyFill="1" applyBorder="1" applyAlignment="1">
      <alignment horizontal="left" wrapText="1"/>
    </xf>
    <xf numFmtId="0" fontId="0" fillId="0" borderId="16" xfId="0" applyFill="1" applyBorder="1" applyAlignment="1">
      <alignment horizontal="left" wrapText="1"/>
    </xf>
    <xf numFmtId="0" fontId="5" fillId="0" borderId="15" xfId="0" applyFont="1" applyFill="1" applyBorder="1" applyAlignment="1">
      <alignment horizontal="center" wrapText="1"/>
    </xf>
    <xf numFmtId="0" fontId="5" fillId="0" borderId="16" xfId="0" applyFont="1" applyFill="1" applyBorder="1" applyAlignment="1">
      <alignment horizontal="center" wrapText="1"/>
    </xf>
    <xf numFmtId="0" fontId="0" fillId="0" borderId="8" xfId="0" applyBorder="1" applyAlignment="1">
      <alignment horizontal="left" wrapText="1"/>
    </xf>
    <xf numFmtId="0" fontId="0" fillId="0" borderId="8" xfId="0" applyBorder="1" applyAlignment="1"/>
    <xf numFmtId="0" fontId="4" fillId="2" borderId="8"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7" fillId="0" borderId="17" xfId="0" applyFont="1" applyBorder="1" applyAlignment="1">
      <alignment horizontal="center" vertical="center" wrapText="1"/>
    </xf>
    <xf numFmtId="0" fontId="3" fillId="0" borderId="0" xfId="0" applyFont="1" applyFill="1" applyAlignment="1">
      <alignment horizontal="left" vertical="center" wrapText="1"/>
    </xf>
    <xf numFmtId="0" fontId="4" fillId="2" borderId="2" xfId="0" applyFont="1" applyFill="1" applyBorder="1" applyAlignment="1">
      <alignment horizontal="center" vertical="center"/>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4" borderId="13" xfId="0" applyFont="1" applyFill="1" applyBorder="1" applyAlignment="1">
      <alignment horizontal="left" vertical="top" wrapText="1"/>
    </xf>
    <xf numFmtId="0" fontId="0" fillId="4" borderId="14" xfId="0" applyFill="1" applyBorder="1" applyAlignment="1">
      <alignment horizontal="left" vertical="top" wrapText="1"/>
    </xf>
    <xf numFmtId="0" fontId="0" fillId="0" borderId="14" xfId="0" applyBorder="1" applyAlignment="1">
      <alignment horizontal="left" vertical="top"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5" fillId="5" borderId="13" xfId="0" applyFont="1" applyFill="1" applyBorder="1" applyAlignment="1">
      <alignment horizontal="left" vertical="top" wrapText="1"/>
    </xf>
    <xf numFmtId="0" fontId="5" fillId="2" borderId="19" xfId="0" applyFont="1" applyFill="1" applyBorder="1" applyAlignment="1">
      <alignment horizontal="center" vertical="center" wrapText="1"/>
    </xf>
    <xf numFmtId="0" fontId="5" fillId="0" borderId="13" xfId="0" applyFont="1" applyFill="1" applyBorder="1" applyAlignment="1">
      <alignment vertical="top" wrapText="1"/>
    </xf>
    <xf numFmtId="0" fontId="5" fillId="0" borderId="14" xfId="0" applyFont="1" applyFill="1" applyBorder="1" applyAlignment="1">
      <alignment vertical="top" wrapText="1"/>
    </xf>
    <xf numFmtId="0" fontId="5" fillId="0" borderId="13" xfId="0" applyFont="1" applyFill="1" applyBorder="1" applyAlignment="1">
      <alignment vertical="center" wrapText="1"/>
    </xf>
    <xf numFmtId="0" fontId="5" fillId="0" borderId="14" xfId="0" applyFont="1" applyFill="1" applyBorder="1" applyAlignment="1">
      <alignment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3" xfId="0" applyFont="1" applyFill="1" applyBorder="1" applyAlignment="1">
      <alignment horizontal="left" vertical="top" wrapText="1"/>
    </xf>
    <xf numFmtId="0" fontId="6" fillId="0" borderId="14" xfId="0" applyFont="1" applyFill="1" applyBorder="1" applyAlignment="1">
      <alignment horizontal="left" vertical="top" wrapText="1"/>
    </xf>
    <xf numFmtId="0" fontId="5" fillId="0" borderId="8" xfId="0" applyFont="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5" fillId="0" borderId="8" xfId="0" applyFont="1" applyFill="1" applyBorder="1" applyAlignment="1">
      <alignment horizontal="center" vertical="top" wrapText="1"/>
    </xf>
    <xf numFmtId="0" fontId="5" fillId="5" borderId="13"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0" xfId="0" applyFont="1" applyFill="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xf>
    <xf numFmtId="0" fontId="3" fillId="0" borderId="8" xfId="0" applyFont="1" applyBorder="1" applyAlignment="1">
      <alignment horizontal="center" vertical="center" wrapText="1"/>
    </xf>
    <xf numFmtId="0" fontId="6" fillId="0" borderId="15" xfId="0" applyFont="1" applyBorder="1" applyAlignment="1">
      <alignment horizontal="center" vertical="center"/>
    </xf>
    <xf numFmtId="0" fontId="6" fillId="0" borderId="20" xfId="0" applyFont="1" applyBorder="1" applyAlignment="1">
      <alignment horizontal="center" vertical="center"/>
    </xf>
    <xf numFmtId="0" fontId="6" fillId="0" borderId="16" xfId="0" applyFont="1" applyBorder="1" applyAlignment="1">
      <alignment horizontal="center" vertical="center"/>
    </xf>
    <xf numFmtId="0" fontId="6" fillId="2" borderId="31" xfId="0" applyFont="1" applyFill="1" applyBorder="1" applyAlignment="1">
      <alignment horizontal="center" vertical="center" wrapText="1"/>
    </xf>
    <xf numFmtId="0" fontId="5" fillId="17" borderId="6" xfId="0" applyFont="1" applyFill="1" applyBorder="1" applyAlignment="1">
      <alignment horizontal="left" vertical="center" wrapText="1"/>
    </xf>
    <xf numFmtId="0" fontId="5" fillId="17" borderId="7" xfId="0" applyFont="1" applyFill="1" applyBorder="1" applyAlignment="1">
      <alignment horizontal="left" vertical="center" wrapText="1"/>
    </xf>
    <xf numFmtId="0" fontId="5" fillId="17" borderId="9" xfId="0" applyFont="1" applyFill="1" applyBorder="1" applyAlignment="1">
      <alignment horizontal="left" vertical="center" wrapText="1"/>
    </xf>
    <xf numFmtId="0" fontId="5" fillId="17" borderId="10" xfId="0" applyFont="1" applyFill="1" applyBorder="1" applyAlignment="1">
      <alignment horizontal="left" vertical="center" wrapText="1"/>
    </xf>
    <xf numFmtId="0" fontId="5" fillId="17" borderId="11" xfId="0" applyFont="1" applyFill="1" applyBorder="1" applyAlignment="1">
      <alignment horizontal="left" vertical="center" wrapText="1"/>
    </xf>
    <xf numFmtId="0" fontId="5" fillId="17" borderId="12" xfId="0" applyFont="1" applyFill="1" applyBorder="1" applyAlignment="1">
      <alignment horizontal="left" vertical="center" wrapText="1"/>
    </xf>
    <xf numFmtId="0" fontId="5" fillId="0" borderId="13" xfId="0" applyFont="1" applyBorder="1" applyAlignment="1">
      <alignment horizontal="left" vertical="top" wrapText="1"/>
    </xf>
    <xf numFmtId="0" fontId="5" fillId="0" borderId="14" xfId="0" applyFont="1" applyBorder="1" applyAlignment="1">
      <alignment horizontal="left" vertical="top" wrapText="1"/>
    </xf>
    <xf numFmtId="14" fontId="5" fillId="0" borderId="15" xfId="0" applyNumberFormat="1" applyFont="1" applyBorder="1" applyAlignment="1">
      <alignment horizontal="left" vertical="top" wrapText="1"/>
    </xf>
    <xf numFmtId="14" fontId="5" fillId="0" borderId="16" xfId="0" applyNumberFormat="1" applyFont="1" applyBorder="1" applyAlignment="1">
      <alignment horizontal="left" vertical="top" wrapText="1"/>
    </xf>
    <xf numFmtId="0" fontId="5" fillId="0" borderId="15" xfId="0" applyFont="1" applyFill="1" applyBorder="1" applyAlignment="1">
      <alignment horizontal="left" vertical="top" wrapText="1"/>
    </xf>
    <xf numFmtId="0" fontId="5" fillId="0" borderId="16" xfId="0" applyFont="1" applyFill="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5" fillId="0" borderId="8" xfId="0" applyFont="1" applyBorder="1" applyAlignment="1">
      <alignment horizontal="left" vertical="top"/>
    </xf>
    <xf numFmtId="0" fontId="5" fillId="0" borderId="8" xfId="0" applyFont="1" applyBorder="1" applyAlignment="1">
      <alignment horizontal="center" vertical="top"/>
    </xf>
    <xf numFmtId="14" fontId="5" fillId="0" borderId="8" xfId="0" applyNumberFormat="1" applyFont="1" applyBorder="1" applyAlignment="1">
      <alignment horizontal="center" vertical="top" wrapText="1"/>
    </xf>
    <xf numFmtId="0" fontId="0" fillId="4" borderId="0" xfId="0" applyFill="1" applyAlignment="1">
      <alignment horizontal="center" vertical="center" wrapText="1"/>
    </xf>
    <xf numFmtId="0" fontId="0" fillId="0" borderId="15" xfId="0" applyNumberFormat="1" applyBorder="1" applyAlignment="1">
      <alignment horizontal="center" wrapText="1"/>
    </xf>
    <xf numFmtId="0" fontId="0" fillId="0" borderId="20" xfId="0" applyNumberFormat="1" applyBorder="1" applyAlignment="1">
      <alignment horizontal="center" wrapText="1"/>
    </xf>
    <xf numFmtId="0" fontId="28" fillId="2" borderId="1" xfId="0" applyFont="1" applyFill="1" applyBorder="1" applyAlignment="1">
      <alignment horizontal="center" vertical="center"/>
    </xf>
    <xf numFmtId="0" fontId="28" fillId="2" borderId="0" xfId="0" applyFont="1" applyFill="1" applyBorder="1" applyAlignment="1">
      <alignment horizontal="center" vertical="center"/>
    </xf>
    <xf numFmtId="0" fontId="26" fillId="0" borderId="0" xfId="0" applyFont="1" applyFill="1" applyAlignment="1">
      <alignment horizontal="left" vertical="center" wrapText="1"/>
    </xf>
    <xf numFmtId="0" fontId="28" fillId="2" borderId="2" xfId="0" applyFont="1" applyFill="1" applyBorder="1" applyAlignment="1">
      <alignment horizontal="center" vertical="center"/>
    </xf>
    <xf numFmtId="0" fontId="5" fillId="4" borderId="6" xfId="0" applyFont="1" applyFill="1" applyBorder="1" applyAlignment="1">
      <alignment horizontal="left" vertical="top" wrapText="1"/>
    </xf>
    <xf numFmtId="0" fontId="5" fillId="4" borderId="7" xfId="0" applyFont="1" applyFill="1" applyBorder="1" applyAlignment="1">
      <alignment horizontal="left" vertical="top" wrapText="1"/>
    </xf>
    <xf numFmtId="0" fontId="5" fillId="4" borderId="9" xfId="0" applyFont="1" applyFill="1" applyBorder="1" applyAlignment="1">
      <alignment horizontal="left" vertical="top" wrapText="1"/>
    </xf>
    <xf numFmtId="0" fontId="5" fillId="4" borderId="10" xfId="0" applyFont="1" applyFill="1" applyBorder="1" applyAlignment="1">
      <alignment horizontal="left" vertical="top" wrapText="1"/>
    </xf>
    <xf numFmtId="0" fontId="5" fillId="4" borderId="11" xfId="0" applyFont="1" applyFill="1" applyBorder="1" applyAlignment="1">
      <alignment horizontal="left" vertical="top" wrapText="1"/>
    </xf>
    <xf numFmtId="0" fontId="5" fillId="4" borderId="12" xfId="0" applyFont="1" applyFill="1" applyBorder="1" applyAlignment="1">
      <alignment horizontal="left" vertical="top" wrapText="1"/>
    </xf>
    <xf numFmtId="0" fontId="28" fillId="2" borderId="3" xfId="0" applyFont="1" applyFill="1" applyBorder="1" applyAlignment="1">
      <alignment horizontal="center" vertical="center"/>
    </xf>
    <xf numFmtId="0" fontId="28" fillId="2" borderId="4" xfId="0" applyFont="1" applyFill="1" applyBorder="1" applyAlignment="1">
      <alignment horizontal="center" vertical="center"/>
    </xf>
    <xf numFmtId="0" fontId="28" fillId="2" borderId="5"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20"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5" fillId="4" borderId="31" xfId="0" applyFont="1" applyFill="1" applyBorder="1" applyAlignment="1">
      <alignment horizontal="left" vertical="top" wrapText="1"/>
    </xf>
    <xf numFmtId="0" fontId="5" fillId="4" borderId="32" xfId="0" applyFont="1" applyFill="1" applyBorder="1" applyAlignment="1">
      <alignment horizontal="left" vertical="top" wrapText="1"/>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4" fillId="3" borderId="26" xfId="0" applyFont="1" applyFill="1" applyBorder="1" applyAlignment="1" applyProtection="1">
      <alignment horizontal="left" vertical="center"/>
      <protection locked="0"/>
    </xf>
    <xf numFmtId="0" fontId="4" fillId="3" borderId="27" xfId="0" applyFont="1" applyFill="1" applyBorder="1" applyAlignment="1" applyProtection="1">
      <alignment horizontal="left" vertical="center"/>
      <protection locked="0"/>
    </xf>
    <xf numFmtId="0" fontId="4" fillId="3" borderId="28" xfId="0" applyFont="1" applyFill="1" applyBorder="1" applyAlignment="1" applyProtection="1">
      <alignment horizontal="left" vertical="center"/>
      <protection locked="0"/>
    </xf>
    <xf numFmtId="14" fontId="5" fillId="0" borderId="8" xfId="0" applyNumberFormat="1" applyFont="1" applyBorder="1" applyAlignment="1">
      <alignment horizontal="center" vertical="center"/>
    </xf>
    <xf numFmtId="0" fontId="5" fillId="0" borderId="8" xfId="0" applyFont="1" applyFill="1" applyBorder="1" applyAlignment="1">
      <alignment horizontal="center" vertical="center"/>
    </xf>
    <xf numFmtId="0" fontId="5" fillId="4" borderId="13" xfId="0" applyFont="1" applyFill="1" applyBorder="1" applyAlignment="1">
      <alignment vertical="center" wrapText="1"/>
    </xf>
    <xf numFmtId="0" fontId="5" fillId="4" borderId="14" xfId="0" applyFont="1" applyFill="1" applyBorder="1" applyAlignment="1">
      <alignment vertical="center" wrapText="1"/>
    </xf>
    <xf numFmtId="0" fontId="5" fillId="0" borderId="13" xfId="0" applyFont="1" applyFill="1" applyBorder="1" applyAlignment="1">
      <alignment horizontal="left" vertical="top" wrapText="1"/>
    </xf>
    <xf numFmtId="0" fontId="5" fillId="0" borderId="14" xfId="0" applyFont="1" applyFill="1" applyBorder="1" applyAlignment="1">
      <alignment horizontal="left" vertical="top" wrapText="1"/>
    </xf>
    <xf numFmtId="0" fontId="6" fillId="4" borderId="15" xfId="0" applyFont="1" applyFill="1" applyBorder="1" applyAlignment="1">
      <alignment horizontal="center" vertical="center"/>
    </xf>
    <xf numFmtId="0" fontId="6" fillId="4" borderId="16" xfId="0" applyFont="1" applyFill="1" applyBorder="1" applyAlignment="1">
      <alignment horizontal="center" vertical="center"/>
    </xf>
    <xf numFmtId="0" fontId="9" fillId="4" borderId="20" xfId="0" applyFont="1" applyFill="1" applyBorder="1" applyAlignment="1">
      <alignment horizontal="center" vertical="center" wrapText="1"/>
    </xf>
    <xf numFmtId="0" fontId="0" fillId="5" borderId="8" xfId="0" applyFill="1" applyBorder="1" applyAlignment="1">
      <alignment horizontal="center" vertical="center"/>
    </xf>
    <xf numFmtId="0" fontId="0" fillId="5" borderId="8" xfId="0" applyFill="1" applyBorder="1" applyAlignment="1">
      <alignment horizontal="center" vertical="center" wrapText="1"/>
    </xf>
    <xf numFmtId="14" fontId="0" fillId="5" borderId="8" xfId="0" applyNumberFormat="1" applyFill="1" applyBorder="1" applyAlignment="1">
      <alignment horizontal="center" vertical="center" wrapText="1"/>
    </xf>
    <xf numFmtId="0" fontId="0" fillId="0" borderId="20" xfId="0" applyFill="1" applyBorder="1" applyAlignment="1">
      <alignment horizontal="center" wrapText="1"/>
    </xf>
    <xf numFmtId="14" fontId="0" fillId="5" borderId="15" xfId="0" applyNumberFormat="1" applyFill="1" applyBorder="1" applyAlignment="1">
      <alignment horizontal="center" vertical="center" wrapText="1"/>
    </xf>
    <xf numFmtId="14" fontId="0" fillId="5" borderId="20" xfId="0" applyNumberFormat="1" applyFill="1" applyBorder="1" applyAlignment="1">
      <alignment horizontal="center" vertical="center" wrapText="1"/>
    </xf>
    <xf numFmtId="14" fontId="0" fillId="5" borderId="16" xfId="0" applyNumberFormat="1" applyFill="1" applyBorder="1" applyAlignment="1">
      <alignment horizontal="center" vertical="center" wrapText="1"/>
    </xf>
    <xf numFmtId="0" fontId="0" fillId="5" borderId="15" xfId="0" applyFill="1" applyBorder="1" applyAlignment="1">
      <alignment horizontal="center" vertical="center" wrapText="1"/>
    </xf>
    <xf numFmtId="0" fontId="0" fillId="5" borderId="20" xfId="0" applyFill="1" applyBorder="1" applyAlignment="1">
      <alignment horizontal="center" vertical="center" wrapText="1"/>
    </xf>
    <xf numFmtId="0" fontId="0" fillId="5" borderId="16" xfId="0" applyFill="1" applyBorder="1" applyAlignment="1">
      <alignment horizontal="center" vertical="center" wrapText="1"/>
    </xf>
    <xf numFmtId="0" fontId="9" fillId="4" borderId="8" xfId="0" applyFont="1" applyFill="1" applyBorder="1" applyAlignment="1">
      <alignment horizontal="center" vertical="center" wrapText="1"/>
    </xf>
    <xf numFmtId="0" fontId="0" fillId="5" borderId="21" xfId="0" applyFill="1" applyBorder="1" applyAlignment="1">
      <alignment horizontal="center" vertical="center"/>
    </xf>
    <xf numFmtId="0" fontId="0" fillId="5" borderId="24" xfId="0" applyFill="1" applyBorder="1" applyAlignment="1">
      <alignment horizontal="center" vertical="center"/>
    </xf>
    <xf numFmtId="17" fontId="0" fillId="0" borderId="15" xfId="0" applyNumberFormat="1" applyBorder="1" applyAlignment="1">
      <alignment horizontal="center" vertical="center" wrapText="1"/>
    </xf>
    <xf numFmtId="0" fontId="0" fillId="5" borderId="6" xfId="0" applyFill="1" applyBorder="1" applyAlignment="1">
      <alignment horizontal="center" vertical="center" wrapText="1"/>
    </xf>
    <xf numFmtId="0" fontId="0" fillId="5" borderId="7" xfId="0" applyFill="1" applyBorder="1" applyAlignment="1">
      <alignment horizontal="center" vertical="center" wrapText="1"/>
    </xf>
    <xf numFmtId="0" fontId="0" fillId="5" borderId="9"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11" xfId="0" applyFill="1" applyBorder="1" applyAlignment="1">
      <alignment horizontal="center" vertical="center" wrapText="1"/>
    </xf>
    <xf numFmtId="0" fontId="0" fillId="5" borderId="12" xfId="0" applyFill="1" applyBorder="1" applyAlignment="1">
      <alignment horizontal="center" vertical="center" wrapText="1"/>
    </xf>
    <xf numFmtId="14" fontId="0" fillId="0" borderId="20" xfId="0" applyNumberFormat="1" applyBorder="1" applyAlignment="1">
      <alignment vertical="center"/>
    </xf>
    <xf numFmtId="14" fontId="0" fillId="0" borderId="16" xfId="0" applyNumberFormat="1" applyBorder="1" applyAlignment="1">
      <alignment vertical="center"/>
    </xf>
    <xf numFmtId="16" fontId="0" fillId="0" borderId="15" xfId="0" applyNumberFormat="1" applyBorder="1" applyAlignment="1">
      <alignment horizontal="center" vertical="center" wrapText="1"/>
    </xf>
    <xf numFmtId="0" fontId="0" fillId="4" borderId="9" xfId="0" applyFill="1" applyBorder="1" applyAlignment="1">
      <alignment horizontal="center" vertical="center"/>
    </xf>
    <xf numFmtId="0" fontId="0" fillId="4" borderId="0" xfId="0" applyFill="1" applyAlignment="1">
      <alignment horizontal="center" vertical="center"/>
    </xf>
    <xf numFmtId="0" fontId="0" fillId="0" borderId="20" xfId="0" applyBorder="1" applyAlignment="1">
      <alignment horizontal="center" vertical="top" wrapText="1"/>
    </xf>
    <xf numFmtId="0" fontId="0" fillId="5" borderId="15" xfId="0" applyFill="1" applyBorder="1" applyAlignment="1">
      <alignment horizontal="left" vertical="center" wrapText="1"/>
    </xf>
    <xf numFmtId="0" fontId="0" fillId="5" borderId="20" xfId="0" applyFill="1" applyBorder="1" applyAlignment="1">
      <alignment horizontal="left" vertical="center" wrapText="1"/>
    </xf>
    <xf numFmtId="0" fontId="0" fillId="5" borderId="16" xfId="0" applyFill="1" applyBorder="1" applyAlignment="1">
      <alignment horizontal="left" vertical="center" wrapText="1"/>
    </xf>
    <xf numFmtId="0" fontId="0" fillId="0" borderId="15" xfId="0" applyBorder="1" applyAlignment="1">
      <alignment vertical="top" wrapText="1"/>
    </xf>
    <xf numFmtId="0" fontId="0" fillId="0" borderId="20" xfId="0" applyBorder="1" applyAlignment="1">
      <alignment vertical="top" wrapText="1"/>
    </xf>
    <xf numFmtId="0" fontId="0" fillId="0" borderId="16" xfId="0" applyBorder="1" applyAlignment="1">
      <alignment vertical="top" wrapText="1"/>
    </xf>
    <xf numFmtId="0" fontId="5" fillId="0" borderId="15" xfId="0" applyFont="1" applyFill="1" applyBorder="1" applyAlignment="1">
      <alignment horizontal="center"/>
    </xf>
    <xf numFmtId="0" fontId="5" fillId="0" borderId="16" xfId="0" applyFont="1" applyFill="1" applyBorder="1" applyAlignment="1">
      <alignment horizontal="center"/>
    </xf>
    <xf numFmtId="0" fontId="0" fillId="0" borderId="13" xfId="0" applyFill="1" applyBorder="1" applyAlignment="1">
      <alignment horizontal="center" vertical="center" wrapText="1"/>
    </xf>
    <xf numFmtId="0" fontId="0" fillId="0" borderId="14" xfId="0" applyFill="1" applyBorder="1" applyAlignment="1">
      <alignment horizontal="center" vertical="center" wrapText="1"/>
    </xf>
    <xf numFmtId="14" fontId="5" fillId="0" borderId="15" xfId="0" applyNumberFormat="1" applyFont="1" applyBorder="1" applyAlignment="1">
      <alignment horizontal="center" vertical="top"/>
    </xf>
    <xf numFmtId="14" fontId="5" fillId="0" borderId="16" xfId="0" applyNumberFormat="1" applyFont="1" applyBorder="1" applyAlignment="1">
      <alignment horizontal="center" vertical="top"/>
    </xf>
    <xf numFmtId="0" fontId="5" fillId="0" borderId="15" xfId="0" applyFont="1" applyFill="1" applyBorder="1" applyAlignment="1">
      <alignment horizontal="left"/>
    </xf>
    <xf numFmtId="0" fontId="5" fillId="0" borderId="16" xfId="0" applyFont="1" applyFill="1" applyBorder="1" applyAlignment="1">
      <alignment horizontal="left"/>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5" xfId="0" applyFont="1" applyBorder="1" applyAlignment="1">
      <alignment horizontal="center" vertical="top" wrapText="1"/>
    </xf>
    <xf numFmtId="0" fontId="5" fillId="0" borderId="16" xfId="0" applyFont="1" applyBorder="1" applyAlignment="1">
      <alignment horizontal="center" vertical="top" wrapText="1"/>
    </xf>
    <xf numFmtId="14" fontId="5" fillId="0" borderId="34" xfId="0" applyNumberFormat="1" applyFont="1" applyBorder="1" applyAlignment="1">
      <alignment horizontal="right" vertical="top"/>
    </xf>
    <xf numFmtId="14" fontId="5" fillId="0" borderId="37" xfId="0" applyNumberFormat="1" applyFont="1" applyBorder="1" applyAlignment="1">
      <alignment horizontal="right" vertical="top"/>
    </xf>
    <xf numFmtId="14" fontId="5" fillId="0" borderId="41" xfId="0" applyNumberFormat="1" applyFont="1" applyBorder="1" applyAlignment="1">
      <alignment horizontal="right" vertical="top"/>
    </xf>
    <xf numFmtId="0" fontId="5" fillId="0" borderId="34" xfId="0" applyFont="1" applyBorder="1" applyAlignment="1">
      <alignment horizontal="left"/>
    </xf>
    <xf numFmtId="0" fontId="5" fillId="0" borderId="37" xfId="0" applyFont="1" applyBorder="1" applyAlignment="1">
      <alignment horizontal="left"/>
    </xf>
    <xf numFmtId="0" fontId="5" fillId="0" borderId="15" xfId="0" applyFont="1" applyBorder="1" applyAlignment="1">
      <alignment vertical="center"/>
    </xf>
    <xf numFmtId="0" fontId="5" fillId="0" borderId="20" xfId="0" applyFont="1" applyBorder="1" applyAlignment="1">
      <alignment vertical="center"/>
    </xf>
    <xf numFmtId="0" fontId="8" fillId="0" borderId="21" xfId="0" applyFont="1" applyBorder="1" applyAlignment="1">
      <alignment horizontal="left" vertical="top"/>
    </xf>
    <xf numFmtId="0" fontId="8" fillId="0" borderId="20" xfId="0" applyFont="1" applyBorder="1" applyAlignment="1">
      <alignment horizontal="left" vertical="top"/>
    </xf>
    <xf numFmtId="0" fontId="8" fillId="0" borderId="16" xfId="0" applyFont="1" applyBorder="1" applyAlignment="1">
      <alignment horizontal="left" vertical="top"/>
    </xf>
    <xf numFmtId="0" fontId="3" fillId="0" borderId="21" xfId="0" applyFont="1" applyBorder="1" applyAlignment="1">
      <alignment horizontal="left" vertical="top"/>
    </xf>
    <xf numFmtId="0" fontId="3" fillId="0" borderId="20" xfId="0" applyFont="1" applyBorder="1" applyAlignment="1">
      <alignment horizontal="left" vertical="top"/>
    </xf>
    <xf numFmtId="0" fontId="3" fillId="0" borderId="20" xfId="0" applyFont="1" applyBorder="1" applyAlignment="1">
      <alignment horizontal="center" vertical="top" wrapText="1"/>
    </xf>
    <xf numFmtId="0" fontId="3" fillId="0" borderId="36" xfId="0" applyFont="1" applyBorder="1" applyAlignment="1">
      <alignment vertical="top"/>
    </xf>
    <xf numFmtId="0" fontId="3" fillId="0" borderId="39" xfId="0" applyFont="1" applyBorder="1" applyAlignment="1">
      <alignment vertical="top"/>
    </xf>
    <xf numFmtId="0" fontId="5" fillId="0" borderId="35" xfId="0" applyFont="1" applyBorder="1" applyAlignment="1">
      <alignment horizontal="center" vertical="top"/>
    </xf>
    <xf numFmtId="0" fontId="5" fillId="0" borderId="38" xfId="0" applyFont="1" applyBorder="1" applyAlignment="1">
      <alignment horizontal="center" vertical="top"/>
    </xf>
    <xf numFmtId="0" fontId="5" fillId="0" borderId="36" xfId="0" applyFont="1" applyBorder="1" applyAlignment="1">
      <alignment horizontal="center" vertical="top" wrapText="1"/>
    </xf>
    <xf numFmtId="0" fontId="5" fillId="0" borderId="39" xfId="0" applyFont="1" applyBorder="1" applyAlignment="1">
      <alignment horizontal="center" vertical="top" wrapText="1"/>
    </xf>
    <xf numFmtId="14" fontId="5" fillId="0" borderId="15" xfId="0" applyNumberFormat="1" applyFont="1" applyBorder="1" applyAlignment="1">
      <alignment vertical="top"/>
    </xf>
    <xf numFmtId="14" fontId="5" fillId="0" borderId="20" xfId="0" applyNumberFormat="1" applyFont="1" applyBorder="1" applyAlignment="1">
      <alignment vertical="top"/>
    </xf>
    <xf numFmtId="0" fontId="5" fillId="0" borderId="20" xfId="0" applyFont="1" applyBorder="1" applyAlignment="1">
      <alignment vertical="top"/>
    </xf>
    <xf numFmtId="0" fontId="5" fillId="0" borderId="15" xfId="0" applyFont="1" applyFill="1" applyBorder="1" applyAlignment="1">
      <alignment vertical="top"/>
    </xf>
    <xf numFmtId="0" fontId="5" fillId="0" borderId="20" xfId="0" applyFont="1" applyFill="1" applyBorder="1" applyAlignment="1">
      <alignment vertical="top"/>
    </xf>
    <xf numFmtId="0" fontId="5" fillId="0" borderId="10" xfId="0" applyFont="1" applyBorder="1" applyAlignment="1">
      <alignment vertical="center"/>
    </xf>
    <xf numFmtId="0" fontId="5" fillId="0" borderId="15" xfId="0" applyFont="1" applyBorder="1" applyAlignment="1">
      <alignment vertical="top"/>
    </xf>
    <xf numFmtId="0" fontId="5" fillId="0" borderId="24" xfId="0" applyFont="1" applyBorder="1" applyAlignment="1">
      <alignment horizontal="left" vertical="top"/>
    </xf>
    <xf numFmtId="0" fontId="5" fillId="0" borderId="20" xfId="0" applyFont="1" applyBorder="1" applyAlignment="1">
      <alignment horizontal="center" vertical="top" wrapText="1"/>
    </xf>
    <xf numFmtId="0" fontId="5" fillId="0" borderId="24" xfId="0" applyFont="1" applyBorder="1" applyAlignment="1">
      <alignment horizontal="center" vertical="top" wrapText="1"/>
    </xf>
    <xf numFmtId="0" fontId="0" fillId="0" borderId="15" xfId="0" applyBorder="1" applyAlignment="1">
      <alignment horizontal="left" vertical="center"/>
    </xf>
    <xf numFmtId="0" fontId="0" fillId="0" borderId="20" xfId="0" applyBorder="1" applyAlignment="1">
      <alignment horizontal="left" vertical="center"/>
    </xf>
    <xf numFmtId="0" fontId="0" fillId="0" borderId="16" xfId="0" applyBorder="1" applyAlignment="1">
      <alignment horizontal="left" vertical="center"/>
    </xf>
    <xf numFmtId="0" fontId="9" fillId="3" borderId="4" xfId="0" applyFont="1" applyFill="1" applyBorder="1" applyAlignment="1" applyProtection="1">
      <alignment horizontal="left" vertical="center"/>
      <protection locked="0"/>
    </xf>
    <xf numFmtId="0" fontId="9" fillId="3" borderId="5" xfId="0" applyFont="1" applyFill="1" applyBorder="1" applyAlignment="1" applyProtection="1">
      <alignment horizontal="left" vertical="center"/>
      <protection locked="0"/>
    </xf>
    <xf numFmtId="14" fontId="0" fillId="4" borderId="15" xfId="0" applyNumberFormat="1" applyFill="1" applyBorder="1" applyAlignment="1">
      <alignment horizontal="center" vertical="center" wrapText="1"/>
    </xf>
    <xf numFmtId="14" fontId="0" fillId="4" borderId="20" xfId="0" applyNumberFormat="1" applyFill="1" applyBorder="1" applyAlignment="1">
      <alignment horizontal="center" vertical="center" wrapText="1"/>
    </xf>
    <xf numFmtId="14" fontId="0" fillId="4" borderId="16" xfId="0" applyNumberFormat="1" applyFill="1" applyBorder="1" applyAlignment="1">
      <alignment horizontal="center" vertical="center" wrapText="1"/>
    </xf>
    <xf numFmtId="49" fontId="0" fillId="0" borderId="15" xfId="0" applyNumberFormat="1" applyFill="1" applyBorder="1" applyAlignment="1">
      <alignment horizontal="center" vertical="center" wrapText="1"/>
    </xf>
    <xf numFmtId="49" fontId="0" fillId="0" borderId="20" xfId="0" applyNumberFormat="1" applyFill="1" applyBorder="1" applyAlignment="1">
      <alignment horizontal="center" vertical="center" wrapText="1"/>
    </xf>
    <xf numFmtId="14" fontId="0" fillId="4" borderId="8" xfId="0" applyNumberFormat="1" applyFill="1" applyBorder="1" applyAlignment="1">
      <alignment horizontal="center" vertical="center" wrapText="1"/>
    </xf>
    <xf numFmtId="49" fontId="0" fillId="4" borderId="15" xfId="0" applyNumberFormat="1" applyFill="1" applyBorder="1" applyAlignment="1">
      <alignment horizontal="center" vertical="center" wrapText="1"/>
    </xf>
    <xf numFmtId="49" fontId="0" fillId="4" borderId="16" xfId="0" applyNumberFormat="1" applyFill="1" applyBorder="1" applyAlignment="1">
      <alignment horizontal="center" vertical="center" wrapText="1"/>
    </xf>
    <xf numFmtId="0" fontId="0" fillId="4" borderId="8" xfId="0" applyFill="1" applyBorder="1" applyAlignment="1">
      <alignment horizontal="center" vertical="center"/>
    </xf>
    <xf numFmtId="49" fontId="0" fillId="4" borderId="8" xfId="0" applyNumberFormat="1" applyFill="1" applyBorder="1" applyAlignment="1">
      <alignment horizontal="center" vertical="center" wrapText="1"/>
    </xf>
    <xf numFmtId="49" fontId="0" fillId="4" borderId="20" xfId="0" applyNumberFormat="1" applyFill="1" applyBorder="1" applyAlignment="1">
      <alignment horizontal="center" vertical="center" wrapText="1"/>
    </xf>
    <xf numFmtId="49" fontId="0" fillId="0" borderId="16" xfId="0" applyNumberFormat="1" applyFill="1" applyBorder="1" applyAlignment="1">
      <alignment horizontal="center" vertical="center" wrapText="1"/>
    </xf>
    <xf numFmtId="0" fontId="2" fillId="0" borderId="1" xfId="0" applyFont="1" applyFill="1" applyBorder="1" applyAlignment="1">
      <alignment horizontal="center" vertical="center"/>
    </xf>
    <xf numFmtId="0" fontId="2" fillId="0" borderId="0" xfId="0" applyFont="1" applyFill="1" applyBorder="1" applyAlignment="1">
      <alignment horizontal="center" vertical="center"/>
    </xf>
    <xf numFmtId="0" fontId="4" fillId="0" borderId="4" xfId="0" applyFont="1" applyFill="1" applyBorder="1" applyAlignment="1" applyProtection="1">
      <alignment horizontal="left" vertical="center"/>
      <protection locked="0"/>
    </xf>
    <xf numFmtId="0" fontId="4" fillId="0" borderId="5" xfId="0" applyFont="1" applyFill="1" applyBorder="1" applyAlignment="1" applyProtection="1">
      <alignment horizontal="left" vertical="center"/>
      <protection locked="0"/>
    </xf>
    <xf numFmtId="0" fontId="17" fillId="0" borderId="4" xfId="0" applyFont="1" applyFill="1" applyBorder="1" applyAlignment="1" applyProtection="1">
      <alignment horizontal="left" vertical="center"/>
      <protection locked="0"/>
    </xf>
    <xf numFmtId="0" fontId="17" fillId="0" borderId="5" xfId="0" applyFont="1" applyFill="1" applyBorder="1" applyAlignment="1" applyProtection="1">
      <alignment horizontal="left" vertical="center"/>
      <protection locked="0"/>
    </xf>
    <xf numFmtId="0" fontId="2" fillId="0" borderId="2" xfId="0" applyFont="1" applyFill="1" applyBorder="1" applyAlignment="1">
      <alignment horizontal="center" vertical="center"/>
    </xf>
    <xf numFmtId="0" fontId="13" fillId="0" borderId="13"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5" fillId="0" borderId="2" xfId="0" applyFont="1" applyFill="1" applyBorder="1" applyAlignment="1">
      <alignment horizontal="left" vertical="center"/>
    </xf>
    <xf numFmtId="0" fontId="5" fillId="0" borderId="3" xfId="0" applyFont="1" applyFill="1" applyBorder="1" applyAlignment="1">
      <alignment horizontal="left" vertical="center"/>
    </xf>
    <xf numFmtId="0" fontId="17" fillId="0" borderId="8"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8" fillId="0" borderId="17" xfId="0" applyFont="1" applyFill="1" applyBorder="1" applyAlignment="1">
      <alignment horizontal="center" vertical="center" wrapText="1"/>
    </xf>
    <xf numFmtId="0" fontId="0" fillId="0" borderId="13" xfId="0" applyFill="1" applyBorder="1" applyAlignment="1">
      <alignment horizontal="center" vertical="center"/>
    </xf>
    <xf numFmtId="0" fontId="0" fillId="0" borderId="14" xfId="0"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13" fillId="0" borderId="19" xfId="0" applyFont="1" applyFill="1" applyBorder="1" applyAlignment="1">
      <alignment horizontal="center" vertical="center" wrapText="1"/>
    </xf>
    <xf numFmtId="0" fontId="0" fillId="0" borderId="6" xfId="0" applyFill="1" applyBorder="1" applyAlignment="1">
      <alignment horizontal="center" vertical="center" wrapText="1"/>
    </xf>
    <xf numFmtId="0" fontId="0" fillId="0" borderId="7" xfId="0" applyFill="1" applyBorder="1" applyAlignment="1">
      <alignment horizontal="center" vertical="center" wrapText="1"/>
    </xf>
    <xf numFmtId="0" fontId="0" fillId="0" borderId="9"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15" xfId="0" applyFill="1" applyBorder="1" applyAlignment="1">
      <alignment vertical="center" wrapText="1"/>
    </xf>
    <xf numFmtId="0" fontId="0" fillId="0" borderId="20" xfId="0" applyFill="1" applyBorder="1" applyAlignment="1">
      <alignment vertical="center" wrapText="1"/>
    </xf>
    <xf numFmtId="0" fontId="0" fillId="0" borderId="16" xfId="0" applyFill="1" applyBorder="1" applyAlignment="1">
      <alignment vertical="center" wrapText="1"/>
    </xf>
    <xf numFmtId="14" fontId="0" fillId="0" borderId="15" xfId="0" applyNumberFormat="1" applyFill="1" applyBorder="1" applyAlignment="1">
      <alignment horizontal="center" vertical="center"/>
    </xf>
    <xf numFmtId="14" fontId="0" fillId="0" borderId="20" xfId="0" applyNumberFormat="1" applyFill="1" applyBorder="1" applyAlignment="1">
      <alignment horizontal="center" vertical="center"/>
    </xf>
    <xf numFmtId="14" fontId="0" fillId="0" borderId="16" xfId="0" applyNumberFormat="1" applyFill="1" applyBorder="1" applyAlignment="1">
      <alignment horizontal="center" vertical="center"/>
    </xf>
    <xf numFmtId="0" fontId="0" fillId="0" borderId="21" xfId="0" applyFill="1" applyBorder="1" applyAlignment="1">
      <alignment horizontal="center" vertical="center"/>
    </xf>
    <xf numFmtId="0" fontId="0" fillId="0" borderId="24"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8" fillId="0" borderId="15" xfId="0" applyFont="1" applyFill="1" applyBorder="1" applyAlignment="1">
      <alignment horizontal="center" vertical="center"/>
    </xf>
    <xf numFmtId="0" fontId="8" fillId="0" borderId="16" xfId="0" applyFont="1" applyFill="1" applyBorder="1" applyAlignment="1">
      <alignment horizontal="center" vertical="center"/>
    </xf>
    <xf numFmtId="14" fontId="0" fillId="0" borderId="8" xfId="0" applyNumberFormat="1"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0" fillId="0" borderId="8" xfId="0" applyFill="1" applyBorder="1" applyAlignment="1">
      <alignment horizontal="center" vertical="center" wrapText="1"/>
    </xf>
    <xf numFmtId="0" fontId="26" fillId="0" borderId="8" xfId="0" applyFont="1" applyFill="1" applyBorder="1" applyAlignment="1">
      <alignment horizontal="center" vertical="center" wrapText="1"/>
    </xf>
    <xf numFmtId="0" fontId="13" fillId="0" borderId="20" xfId="0" applyFont="1" applyFill="1" applyBorder="1" applyAlignment="1">
      <alignment horizontal="center" vertical="center"/>
    </xf>
    <xf numFmtId="0" fontId="5" fillId="0" borderId="13" xfId="0" applyFont="1" applyBorder="1" applyAlignment="1">
      <alignment horizontal="center" vertical="top"/>
    </xf>
    <xf numFmtId="0" fontId="5" fillId="0" borderId="14" xfId="0" applyFont="1" applyBorder="1" applyAlignment="1">
      <alignment horizontal="center" vertical="top"/>
    </xf>
    <xf numFmtId="0" fontId="3" fillId="0" borderId="8" xfId="0" applyFont="1" applyFill="1" applyBorder="1" applyAlignment="1">
      <alignment horizontal="center" vertical="center" wrapText="1"/>
    </xf>
    <xf numFmtId="14" fontId="5" fillId="0" borderId="15" xfId="0" applyNumberFormat="1" applyFont="1" applyBorder="1" applyAlignment="1">
      <alignment horizontal="center" vertical="center" wrapText="1"/>
    </xf>
    <xf numFmtId="14" fontId="5" fillId="0" borderId="20" xfId="0" applyNumberFormat="1" applyFont="1" applyBorder="1" applyAlignment="1">
      <alignment horizontal="center" vertical="center" wrapText="1"/>
    </xf>
    <xf numFmtId="14" fontId="5" fillId="0" borderId="16" xfId="0" applyNumberFormat="1" applyFont="1" applyBorder="1" applyAlignment="1">
      <alignment horizontal="center" vertical="center" wrapText="1"/>
    </xf>
    <xf numFmtId="49" fontId="5" fillId="0" borderId="15" xfId="0" applyNumberFormat="1" applyFont="1" applyFill="1" applyBorder="1" applyAlignment="1">
      <alignment horizontal="center" vertical="center" wrapText="1"/>
    </xf>
    <xf numFmtId="49" fontId="5" fillId="0" borderId="20" xfId="0" applyNumberFormat="1" applyFont="1" applyFill="1" applyBorder="1" applyAlignment="1">
      <alignment horizontal="center" vertical="center" wrapText="1"/>
    </xf>
    <xf numFmtId="49" fontId="5" fillId="0" borderId="16" xfId="0" applyNumberFormat="1"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0" fillId="4" borderId="6" xfId="0" applyFont="1" applyFill="1" applyBorder="1" applyAlignment="1">
      <alignment horizontal="center" wrapText="1"/>
    </xf>
    <xf numFmtId="0" fontId="0" fillId="4" borderId="7" xfId="0" applyFont="1" applyFill="1" applyBorder="1" applyAlignment="1">
      <alignment horizontal="center" wrapText="1"/>
    </xf>
    <xf numFmtId="0" fontId="0" fillId="4" borderId="11" xfId="0" applyFont="1" applyFill="1" applyBorder="1" applyAlignment="1">
      <alignment horizontal="center" wrapText="1"/>
    </xf>
    <xf numFmtId="0" fontId="0" fillId="4" borderId="12" xfId="0" applyFont="1" applyFill="1" applyBorder="1" applyAlignment="1">
      <alignment horizontal="center" wrapText="1"/>
    </xf>
    <xf numFmtId="0" fontId="0" fillId="4" borderId="0" xfId="0" applyFill="1" applyBorder="1" applyAlignment="1">
      <alignment horizontal="center" vertical="center" wrapText="1"/>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20" xfId="0" applyFont="1" applyFill="1" applyBorder="1" applyAlignment="1">
      <alignment horizontal="center" vertical="center"/>
    </xf>
    <xf numFmtId="17" fontId="3" fillId="0" borderId="8" xfId="0" applyNumberFormat="1" applyFont="1" applyFill="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12" fontId="3" fillId="0" borderId="15" xfId="0" applyNumberFormat="1" applyFont="1" applyFill="1" applyBorder="1" applyAlignment="1">
      <alignment horizontal="center" vertical="center"/>
    </xf>
    <xf numFmtId="12" fontId="3" fillId="0" borderId="20" xfId="0" applyNumberFormat="1" applyFont="1" applyFill="1" applyBorder="1" applyAlignment="1">
      <alignment horizontal="center" vertical="center"/>
    </xf>
    <xf numFmtId="12" fontId="3" fillId="0" borderId="16" xfId="0" applyNumberFormat="1" applyFont="1" applyFill="1" applyBorder="1" applyAlignment="1">
      <alignment horizontal="center" vertical="center"/>
    </xf>
    <xf numFmtId="0" fontId="5" fillId="5" borderId="21" xfId="0" applyFont="1" applyFill="1" applyBorder="1" applyAlignment="1">
      <alignment horizontal="center" vertical="center"/>
    </xf>
    <xf numFmtId="0" fontId="5" fillId="5" borderId="20" xfId="0" applyFont="1" applyFill="1" applyBorder="1" applyAlignment="1">
      <alignment horizontal="center" vertical="center"/>
    </xf>
    <xf numFmtId="0" fontId="5" fillId="5" borderId="24" xfId="0" applyFont="1" applyFill="1" applyBorder="1" applyAlignment="1">
      <alignment horizontal="center" vertical="center"/>
    </xf>
    <xf numFmtId="14" fontId="0" fillId="0" borderId="15" xfId="0" applyNumberFormat="1" applyBorder="1" applyAlignment="1">
      <alignment horizontal="left"/>
    </xf>
    <xf numFmtId="14" fontId="0" fillId="0" borderId="20" xfId="0" applyNumberFormat="1" applyBorder="1" applyAlignment="1">
      <alignment horizontal="left"/>
    </xf>
    <xf numFmtId="0" fontId="13" fillId="5" borderId="7"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3" fillId="5" borderId="12" xfId="0" applyFont="1" applyFill="1" applyBorder="1" applyAlignment="1">
      <alignment horizontal="center" vertical="center" wrapText="1"/>
    </xf>
    <xf numFmtId="14" fontId="0" fillId="0" borderId="16" xfId="0" applyNumberFormat="1" applyBorder="1" applyAlignment="1">
      <alignment horizontal="left"/>
    </xf>
    <xf numFmtId="0" fontId="8" fillId="5" borderId="15" xfId="0" applyFont="1" applyFill="1" applyBorder="1" applyAlignment="1">
      <alignment horizontal="left" wrapText="1"/>
    </xf>
    <xf numFmtId="0" fontId="8" fillId="5" borderId="20" xfId="0" applyFont="1" applyFill="1" applyBorder="1" applyAlignment="1">
      <alignment horizontal="left" wrapText="1"/>
    </xf>
    <xf numFmtId="0" fontId="8" fillId="5" borderId="16" xfId="0" applyFont="1" applyFill="1" applyBorder="1" applyAlignment="1">
      <alignment horizontal="left" wrapText="1"/>
    </xf>
    <xf numFmtId="0" fontId="0" fillId="4" borderId="13" xfId="0" applyFont="1" applyFill="1" applyBorder="1" applyAlignment="1">
      <alignment horizontal="center" vertical="center" wrapText="1"/>
    </xf>
    <xf numFmtId="0" fontId="0" fillId="4" borderId="14" xfId="0" applyFont="1" applyFill="1" applyBorder="1" applyAlignment="1">
      <alignment horizontal="center" vertical="center" wrapText="1"/>
    </xf>
    <xf numFmtId="0" fontId="8" fillId="0" borderId="20" xfId="0" applyFont="1" applyBorder="1" applyAlignment="1">
      <alignment horizontal="left" wrapText="1"/>
    </xf>
    <xf numFmtId="0" fontId="8" fillId="5" borderId="15" xfId="0" applyFont="1" applyFill="1" applyBorder="1" applyAlignment="1">
      <alignment horizontal="center" vertical="center" wrapText="1"/>
    </xf>
    <xf numFmtId="0" fontId="8" fillId="5" borderId="20"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0" fillId="4" borderId="19" xfId="0" applyFill="1" applyBorder="1" applyAlignment="1">
      <alignment horizontal="center" vertical="center" wrapText="1"/>
    </xf>
    <xf numFmtId="49" fontId="8" fillId="5" borderId="15" xfId="0" applyNumberFormat="1" applyFont="1" applyFill="1" applyBorder="1" applyAlignment="1">
      <alignment horizontal="center" vertical="center" wrapText="1"/>
    </xf>
    <xf numFmtId="49" fontId="8" fillId="5" borderId="20" xfId="0" applyNumberFormat="1" applyFont="1" applyFill="1" applyBorder="1" applyAlignment="1">
      <alignment horizontal="center" vertical="center" wrapText="1"/>
    </xf>
    <xf numFmtId="49" fontId="8" fillId="5" borderId="16" xfId="0" applyNumberFormat="1" applyFont="1" applyFill="1" applyBorder="1" applyAlignment="1">
      <alignment horizontal="center" vertical="center" wrapText="1"/>
    </xf>
    <xf numFmtId="0" fontId="0" fillId="0" borderId="15" xfId="0" applyBorder="1" applyAlignment="1">
      <alignment horizontal="right" wrapText="1"/>
    </xf>
    <xf numFmtId="0" fontId="0" fillId="0" borderId="20" xfId="0" applyBorder="1" applyAlignment="1">
      <alignment horizontal="right" wrapText="1"/>
    </xf>
    <xf numFmtId="0" fontId="0" fillId="0" borderId="16" xfId="0" applyBorder="1" applyAlignment="1">
      <alignment horizontal="right" wrapText="1"/>
    </xf>
    <xf numFmtId="0" fontId="0" fillId="5" borderId="13" xfId="0" applyFill="1" applyBorder="1" applyAlignment="1">
      <alignment horizontal="center" vertical="center" wrapText="1"/>
    </xf>
    <xf numFmtId="0" fontId="0" fillId="5" borderId="14" xfId="0" applyFill="1" applyBorder="1" applyAlignment="1">
      <alignment horizontal="center" vertical="center" wrapText="1"/>
    </xf>
    <xf numFmtId="0" fontId="0" fillId="4" borderId="13" xfId="0" applyFill="1" applyBorder="1" applyAlignment="1">
      <alignment horizontal="center" vertical="center"/>
    </xf>
    <xf numFmtId="0" fontId="0" fillId="4" borderId="14" xfId="0" applyFill="1" applyBorder="1" applyAlignment="1">
      <alignment horizontal="center" vertical="center"/>
    </xf>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15" xfId="0" applyFont="1" applyBorder="1" applyAlignment="1">
      <alignment horizontal="left"/>
    </xf>
    <xf numFmtId="0" fontId="5" fillId="0" borderId="16" xfId="0" applyFont="1" applyBorder="1" applyAlignment="1">
      <alignment horizontal="left"/>
    </xf>
    <xf numFmtId="0" fontId="5" fillId="0" borderId="8" xfId="0" applyFont="1" applyBorder="1" applyAlignment="1">
      <alignment horizontal="left"/>
    </xf>
    <xf numFmtId="0" fontId="5" fillId="0" borderId="15" xfId="0" applyFont="1" applyBorder="1" applyAlignment="1">
      <alignment horizontal="left" wrapText="1"/>
    </xf>
    <xf numFmtId="0" fontId="5" fillId="0" borderId="20" xfId="0" applyFont="1" applyBorder="1" applyAlignment="1">
      <alignment horizontal="left" wrapText="1"/>
    </xf>
    <xf numFmtId="0" fontId="5" fillId="0" borderId="15" xfId="0" applyFont="1" applyBorder="1" applyAlignment="1">
      <alignment horizontal="center" wrapText="1"/>
    </xf>
    <xf numFmtId="0" fontId="5" fillId="0" borderId="20" xfId="0" applyFont="1" applyBorder="1" applyAlignment="1">
      <alignment horizontal="center" wrapText="1"/>
    </xf>
    <xf numFmtId="0" fontId="5" fillId="0" borderId="15" xfId="0" applyFont="1" applyBorder="1" applyAlignment="1">
      <alignment horizontal="center"/>
    </xf>
    <xf numFmtId="0" fontId="5" fillId="0" borderId="20" xfId="0" applyFont="1" applyBorder="1" applyAlignment="1">
      <alignment horizontal="center"/>
    </xf>
    <xf numFmtId="0" fontId="5" fillId="0" borderId="6" xfId="0" applyFont="1" applyBorder="1" applyAlignment="1">
      <alignment horizontal="center" wrapText="1"/>
    </xf>
    <xf numFmtId="0" fontId="5" fillId="0" borderId="9" xfId="0" applyFont="1" applyBorder="1" applyAlignment="1">
      <alignment horizontal="center" wrapText="1"/>
    </xf>
    <xf numFmtId="14" fontId="5" fillId="0" borderId="7" xfId="0" applyNumberFormat="1" applyFont="1" applyBorder="1" applyAlignment="1">
      <alignment horizontal="center"/>
    </xf>
    <xf numFmtId="14" fontId="5" fillId="0" borderId="10" xfId="0" applyNumberFormat="1" applyFont="1" applyBorder="1" applyAlignment="1">
      <alignment horizontal="center"/>
    </xf>
    <xf numFmtId="0" fontId="5" fillId="0" borderId="20" xfId="0" applyFont="1" applyFill="1" applyBorder="1" applyAlignment="1">
      <alignment horizontal="left"/>
    </xf>
    <xf numFmtId="0" fontId="5" fillId="0" borderId="16" xfId="0" applyFont="1" applyBorder="1" applyAlignment="1">
      <alignment horizontal="left" wrapText="1"/>
    </xf>
    <xf numFmtId="14" fontId="5" fillId="0" borderId="15" xfId="0" applyNumberFormat="1" applyFont="1" applyFill="1" applyBorder="1" applyAlignment="1">
      <alignment horizontal="center" wrapText="1"/>
    </xf>
    <xf numFmtId="14" fontId="5" fillId="0" borderId="20" xfId="0" applyNumberFormat="1" applyFont="1" applyFill="1" applyBorder="1" applyAlignment="1">
      <alignment horizontal="center" wrapText="1"/>
    </xf>
    <xf numFmtId="14" fontId="5" fillId="0" borderId="16" xfId="0" applyNumberFormat="1" applyFont="1" applyFill="1" applyBorder="1" applyAlignment="1">
      <alignment horizontal="center" wrapText="1"/>
    </xf>
    <xf numFmtId="0" fontId="5" fillId="0" borderId="15" xfId="0" applyFont="1" applyFill="1" applyBorder="1" applyAlignment="1">
      <alignment horizontal="left" wrapText="1"/>
    </xf>
    <xf numFmtId="0" fontId="5" fillId="0" borderId="20" xfId="0" applyFont="1" applyFill="1" applyBorder="1" applyAlignment="1">
      <alignment horizontal="left" wrapText="1"/>
    </xf>
    <xf numFmtId="0" fontId="5" fillId="0" borderId="16" xfId="0" applyFont="1" applyFill="1" applyBorder="1" applyAlignment="1">
      <alignment horizontal="left" wrapText="1"/>
    </xf>
    <xf numFmtId="0" fontId="5" fillId="0" borderId="16" xfId="0" applyFont="1" applyBorder="1" applyAlignment="1">
      <alignment horizontal="center" wrapText="1"/>
    </xf>
    <xf numFmtId="0" fontId="5" fillId="0" borderId="16" xfId="0" applyFont="1" applyBorder="1" applyAlignment="1">
      <alignment horizontal="center"/>
    </xf>
    <xf numFmtId="0" fontId="3" fillId="0" borderId="20" xfId="0" applyFont="1" applyBorder="1" applyAlignment="1">
      <alignment horizontal="left"/>
    </xf>
    <xf numFmtId="14" fontId="5" fillId="0" borderId="15" xfId="0" applyNumberFormat="1" applyFont="1" applyBorder="1" applyAlignment="1">
      <alignment horizontal="center"/>
    </xf>
    <xf numFmtId="14" fontId="5" fillId="0" borderId="20" xfId="0" applyNumberFormat="1" applyFont="1" applyBorder="1" applyAlignment="1">
      <alignment horizontal="center"/>
    </xf>
    <xf numFmtId="14" fontId="5" fillId="0" borderId="16" xfId="0" applyNumberFormat="1" applyFont="1" applyBorder="1" applyAlignment="1">
      <alignment horizontal="center"/>
    </xf>
    <xf numFmtId="0" fontId="3" fillId="0" borderId="15" xfId="0" applyFont="1" applyBorder="1" applyAlignment="1">
      <alignment horizontal="left"/>
    </xf>
    <xf numFmtId="0" fontId="3" fillId="0" borderId="16" xfId="0" applyFont="1" applyBorder="1" applyAlignment="1">
      <alignment horizontal="left"/>
    </xf>
    <xf numFmtId="49" fontId="3" fillId="0" borderId="15" xfId="0" applyNumberFormat="1" applyFont="1" applyBorder="1" applyAlignment="1">
      <alignment horizontal="left"/>
    </xf>
    <xf numFmtId="49" fontId="3" fillId="0" borderId="16" xfId="0" applyNumberFormat="1" applyFont="1" applyBorder="1" applyAlignment="1">
      <alignment horizontal="left"/>
    </xf>
    <xf numFmtId="0" fontId="3" fillId="0" borderId="15" xfId="0" applyFont="1" applyBorder="1" applyAlignment="1">
      <alignment horizontal="center" wrapText="1"/>
    </xf>
    <xf numFmtId="0" fontId="3" fillId="0" borderId="16" xfId="0" applyFont="1" applyBorder="1" applyAlignment="1">
      <alignment horizontal="center" wrapText="1"/>
    </xf>
    <xf numFmtId="0" fontId="3" fillId="0" borderId="15" xfId="0" applyFont="1" applyBorder="1" applyAlignment="1">
      <alignment horizontal="center"/>
    </xf>
    <xf numFmtId="0" fontId="3" fillId="0" borderId="16" xfId="0" applyFont="1" applyBorder="1" applyAlignment="1">
      <alignment horizontal="center"/>
    </xf>
    <xf numFmtId="14" fontId="5" fillId="0" borderId="21" xfId="0" applyNumberFormat="1" applyFont="1" applyBorder="1" applyAlignment="1">
      <alignment horizontal="center"/>
    </xf>
    <xf numFmtId="0" fontId="5" fillId="0" borderId="8" xfId="0" applyFont="1" applyBorder="1" applyAlignment="1">
      <alignment horizontal="left" wrapText="1"/>
    </xf>
    <xf numFmtId="0" fontId="5" fillId="0" borderId="20" xfId="0" applyFont="1" applyFill="1" applyBorder="1" applyAlignment="1">
      <alignment horizontal="center"/>
    </xf>
    <xf numFmtId="0" fontId="5" fillId="0" borderId="15" xfId="0" applyFont="1" applyBorder="1" applyAlignment="1">
      <alignment wrapText="1"/>
    </xf>
    <xf numFmtId="0" fontId="5" fillId="0" borderId="20" xfId="0" applyFont="1" applyBorder="1" applyAlignment="1">
      <alignment wrapText="1"/>
    </xf>
    <xf numFmtId="0" fontId="5" fillId="0" borderId="16" xfId="0" applyFont="1" applyBorder="1" applyAlignment="1">
      <alignment wrapText="1"/>
    </xf>
    <xf numFmtId="14" fontId="5" fillId="0" borderId="15" xfId="0" applyNumberFormat="1" applyFont="1" applyBorder="1" applyAlignment="1">
      <alignment wrapText="1"/>
    </xf>
    <xf numFmtId="14" fontId="5" fillId="0" borderId="20" xfId="0" applyNumberFormat="1" applyFont="1" applyBorder="1" applyAlignment="1">
      <alignment wrapText="1"/>
    </xf>
    <xf numFmtId="0" fontId="5" fillId="0" borderId="15" xfId="0" applyFont="1" applyFill="1" applyBorder="1" applyAlignment="1">
      <alignment wrapText="1"/>
    </xf>
    <xf numFmtId="0" fontId="5" fillId="0" borderId="20" xfId="0" applyFont="1" applyFill="1" applyBorder="1" applyAlignment="1">
      <alignment wrapText="1"/>
    </xf>
    <xf numFmtId="0" fontId="5" fillId="0" borderId="20" xfId="0" applyFont="1" applyFill="1" applyBorder="1" applyAlignment="1">
      <alignment horizontal="center" wrapText="1"/>
    </xf>
    <xf numFmtId="14" fontId="5" fillId="0" borderId="15" xfId="0" applyNumberFormat="1" applyFont="1" applyBorder="1" applyAlignment="1">
      <alignment horizontal="right"/>
    </xf>
    <xf numFmtId="14" fontId="5" fillId="0" borderId="20" xfId="0" applyNumberFormat="1" applyFont="1" applyBorder="1" applyAlignment="1">
      <alignment horizontal="right"/>
    </xf>
    <xf numFmtId="0" fontId="3" fillId="0" borderId="15"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5" xfId="0" applyFont="1" applyBorder="1" applyAlignment="1">
      <alignment horizontal="center" vertical="center"/>
    </xf>
    <xf numFmtId="0" fontId="3" fillId="0" borderId="20" xfId="0" applyFont="1" applyBorder="1" applyAlignment="1">
      <alignment horizontal="center" vertical="center"/>
    </xf>
    <xf numFmtId="0" fontId="3" fillId="0" borderId="16" xfId="0" applyFont="1" applyBorder="1" applyAlignment="1">
      <alignment horizontal="center" vertical="center"/>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10" xfId="0" applyFont="1" applyBorder="1" applyAlignment="1">
      <alignment horizontal="center" vertical="center" wrapText="1"/>
    </xf>
    <xf numFmtId="14" fontId="5" fillId="0" borderId="8" xfId="0" applyNumberFormat="1" applyFont="1" applyBorder="1" applyAlignment="1">
      <alignment horizontal="center"/>
    </xf>
    <xf numFmtId="14" fontId="5" fillId="0" borderId="15" xfId="0" applyNumberFormat="1" applyFont="1" applyFill="1" applyBorder="1" applyAlignment="1">
      <alignment horizontal="left" wrapText="1"/>
    </xf>
    <xf numFmtId="0" fontId="6" fillId="4" borderId="13" xfId="0" applyFont="1" applyFill="1" applyBorder="1" applyAlignment="1">
      <alignment horizontal="center" vertical="center" wrapText="1"/>
    </xf>
    <xf numFmtId="0" fontId="0" fillId="0" borderId="14" xfId="0" applyBorder="1" applyAlignment="1">
      <alignment vertical="center" wrapText="1"/>
    </xf>
    <xf numFmtId="14" fontId="0" fillId="0" borderId="8" xfId="0" applyNumberFormat="1" applyBorder="1" applyAlignment="1">
      <alignment horizontal="center" vertical="center" wrapText="1"/>
    </xf>
    <xf numFmtId="0" fontId="0" fillId="0" borderId="15" xfId="0" applyFill="1" applyBorder="1" applyAlignment="1">
      <alignment vertical="center"/>
    </xf>
    <xf numFmtId="0" fontId="0" fillId="0" borderId="20" xfId="0" applyFill="1" applyBorder="1" applyAlignment="1">
      <alignment vertical="center"/>
    </xf>
    <xf numFmtId="0" fontId="0" fillId="0" borderId="16" xfId="0" applyFill="1" applyBorder="1" applyAlignment="1">
      <alignment vertical="center"/>
    </xf>
    <xf numFmtId="0" fontId="6" fillId="0" borderId="20" xfId="0" applyFont="1" applyFill="1" applyBorder="1" applyAlignment="1">
      <alignment horizontal="center" vertical="center"/>
    </xf>
    <xf numFmtId="14" fontId="5" fillId="0" borderId="8" xfId="0" applyNumberFormat="1"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4" fillId="0" borderId="21"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6" fillId="0" borderId="19"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0" xfId="0" applyFont="1" applyFill="1" applyBorder="1" applyAlignment="1">
      <alignment horizontal="center" vertical="center"/>
    </xf>
    <xf numFmtId="0" fontId="6" fillId="0" borderId="15"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5" fillId="0" borderId="4" xfId="0" applyFont="1" applyFill="1" applyBorder="1" applyAlignment="1">
      <alignment horizontal="left" vertical="center"/>
    </xf>
    <xf numFmtId="0" fontId="4" fillId="0" borderId="8"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4" fillId="0" borderId="2" xfId="0" applyFont="1" applyFill="1" applyBorder="1" applyAlignment="1">
      <alignment horizontal="center" vertical="center"/>
    </xf>
    <xf numFmtId="0" fontId="3" fillId="0" borderId="15"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6" xfId="0" applyFont="1" applyFill="1" applyBorder="1" applyAlignment="1">
      <alignment horizontal="left" vertical="top" wrapText="1"/>
    </xf>
    <xf numFmtId="0" fontId="4" fillId="0" borderId="3" xfId="0" applyFont="1" applyFill="1" applyBorder="1" applyAlignment="1" applyProtection="1">
      <alignment horizontal="left" vertical="center"/>
      <protection locked="0"/>
    </xf>
    <xf numFmtId="0" fontId="5" fillId="4" borderId="31" xfId="0" applyFont="1" applyFill="1" applyBorder="1" applyAlignment="1">
      <alignment horizontal="left" vertical="center" wrapText="1"/>
    </xf>
    <xf numFmtId="0" fontId="5" fillId="4" borderId="0"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6" fillId="4" borderId="20" xfId="0" applyFont="1" applyFill="1" applyBorder="1" applyAlignment="1">
      <alignment horizontal="center" vertical="center"/>
    </xf>
    <xf numFmtId="0" fontId="5" fillId="0" borderId="15" xfId="0" applyFont="1" applyBorder="1" applyAlignment="1">
      <alignment vertical="center" wrapText="1"/>
    </xf>
    <xf numFmtId="0" fontId="5" fillId="0" borderId="20" xfId="0" applyFont="1" applyBorder="1" applyAlignment="1">
      <alignment vertical="center" wrapText="1"/>
    </xf>
    <xf numFmtId="0" fontId="5" fillId="0" borderId="16" xfId="0" applyFont="1" applyBorder="1" applyAlignment="1">
      <alignment vertical="center" wrapText="1"/>
    </xf>
    <xf numFmtId="0" fontId="5" fillId="0" borderId="16" xfId="0" applyFont="1" applyBorder="1" applyAlignment="1">
      <alignment vertical="center"/>
    </xf>
    <xf numFmtId="14" fontId="5" fillId="0" borderId="15" xfId="0" applyNumberFormat="1" applyFont="1" applyBorder="1" applyAlignment="1">
      <alignment vertical="center"/>
    </xf>
    <xf numFmtId="14" fontId="5" fillId="0" borderId="20" xfId="0" applyNumberFormat="1" applyFont="1" applyBorder="1" applyAlignment="1">
      <alignment vertical="center"/>
    </xf>
    <xf numFmtId="14" fontId="5" fillId="0" borderId="16" xfId="0" applyNumberFormat="1" applyFont="1" applyBorder="1" applyAlignment="1">
      <alignment vertical="center"/>
    </xf>
    <xf numFmtId="0" fontId="5" fillId="0" borderId="15" xfId="0" applyFont="1" applyFill="1" applyBorder="1" applyAlignment="1">
      <alignment vertical="center"/>
    </xf>
    <xf numFmtId="0" fontId="5" fillId="0" borderId="20" xfId="0" applyFont="1" applyFill="1" applyBorder="1" applyAlignment="1">
      <alignment vertical="center"/>
    </xf>
    <xf numFmtId="0" fontId="5" fillId="0" borderId="16" xfId="0" applyFont="1" applyFill="1" applyBorder="1" applyAlignment="1">
      <alignment vertical="center"/>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3" fillId="4" borderId="1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0" fillId="4" borderId="6" xfId="0" applyFill="1" applyBorder="1" applyAlignment="1">
      <alignment horizontal="left" vertical="top" wrapText="1"/>
    </xf>
    <xf numFmtId="0" fontId="0" fillId="4" borderId="7" xfId="0" applyFill="1" applyBorder="1" applyAlignment="1">
      <alignment horizontal="left" vertical="top" wrapText="1"/>
    </xf>
    <xf numFmtId="0" fontId="0" fillId="4" borderId="9" xfId="0" applyFill="1" applyBorder="1" applyAlignment="1">
      <alignment horizontal="left" vertical="top" wrapText="1"/>
    </xf>
    <xf numFmtId="0" fontId="0" fillId="4" borderId="10" xfId="0" applyFill="1" applyBorder="1" applyAlignment="1">
      <alignment horizontal="left" vertical="top" wrapText="1"/>
    </xf>
    <xf numFmtId="0" fontId="0" fillId="4" borderId="11" xfId="0" applyFill="1" applyBorder="1" applyAlignment="1">
      <alignment horizontal="left" vertical="top" wrapText="1"/>
    </xf>
    <xf numFmtId="0" fontId="0" fillId="4" borderId="12" xfId="0" applyFill="1" applyBorder="1" applyAlignment="1">
      <alignment horizontal="left" vertical="top" wrapText="1"/>
    </xf>
    <xf numFmtId="0" fontId="0" fillId="0" borderId="8" xfId="0" applyBorder="1" applyAlignment="1">
      <alignment horizontal="left" vertical="top"/>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6" xfId="0" applyBorder="1" applyAlignment="1">
      <alignment horizontal="left" vertical="top"/>
    </xf>
    <xf numFmtId="0" fontId="0" fillId="0" borderId="7"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8" xfId="0" applyBorder="1" applyAlignment="1">
      <alignment horizontal="left" vertical="top" wrapText="1"/>
    </xf>
    <xf numFmtId="0" fontId="0" fillId="0" borderId="8" xfId="0" applyFill="1" applyBorder="1" applyAlignment="1">
      <alignment horizontal="left" vertical="top"/>
    </xf>
    <xf numFmtId="0" fontId="0" fillId="0" borderId="8" xfId="0" applyFill="1" applyBorder="1" applyAlignment="1">
      <alignment horizontal="left" vertical="top" wrapText="1"/>
    </xf>
    <xf numFmtId="14" fontId="0" fillId="0" borderId="8" xfId="0" applyNumberFormat="1" applyBorder="1" applyAlignment="1">
      <alignment horizontal="left" vertical="top" wrapText="1"/>
    </xf>
    <xf numFmtId="14" fontId="0" fillId="0" borderId="8" xfId="0" applyNumberFormat="1" applyBorder="1" applyAlignment="1">
      <alignment horizontal="left" vertical="top"/>
    </xf>
    <xf numFmtId="0" fontId="0" fillId="5" borderId="14" xfId="0" applyFill="1" applyBorder="1" applyAlignment="1">
      <alignment horizontal="left" vertical="top" wrapText="1"/>
    </xf>
    <xf numFmtId="0" fontId="0" fillId="5" borderId="8" xfId="0" applyFill="1" applyBorder="1" applyAlignment="1">
      <alignment horizontal="left" vertical="top" wrapText="1"/>
    </xf>
    <xf numFmtId="0" fontId="0" fillId="0" borderId="20" xfId="0" applyBorder="1" applyAlignment="1">
      <alignment horizontal="center" vertical="top"/>
    </xf>
    <xf numFmtId="0" fontId="2" fillId="2" borderId="3" xfId="0" applyFont="1" applyFill="1" applyBorder="1" applyAlignment="1">
      <alignment horizontal="left" vertical="top"/>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13" fillId="2" borderId="13" xfId="0" applyFont="1" applyFill="1" applyBorder="1" applyAlignment="1">
      <alignment horizontal="left" vertical="top" wrapText="1"/>
    </xf>
    <xf numFmtId="0" fontId="13" fillId="2" borderId="14" xfId="0" applyFont="1" applyFill="1" applyBorder="1" applyAlignment="1">
      <alignment horizontal="left" vertical="top" wrapText="1"/>
    </xf>
    <xf numFmtId="0" fontId="2" fillId="2" borderId="1" xfId="0" applyFont="1" applyFill="1" applyBorder="1" applyAlignment="1">
      <alignment horizontal="left" vertical="top"/>
    </xf>
    <xf numFmtId="0" fontId="2" fillId="2" borderId="0" xfId="0" applyFont="1" applyFill="1" applyBorder="1" applyAlignment="1">
      <alignment horizontal="left" vertical="top"/>
    </xf>
    <xf numFmtId="0" fontId="53" fillId="0" borderId="9" xfId="0" applyFont="1" applyBorder="1" applyAlignment="1">
      <alignment horizontal="left" vertical="top" wrapText="1"/>
    </xf>
    <xf numFmtId="0" fontId="53" fillId="0" borderId="11" xfId="0" applyFont="1" applyBorder="1" applyAlignment="1">
      <alignment horizontal="left" vertical="top" wrapText="1"/>
    </xf>
    <xf numFmtId="0" fontId="13" fillId="2" borderId="19" xfId="0" applyFont="1" applyFill="1"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5" borderId="13" xfId="0" applyFont="1" applyFill="1" applyBorder="1" applyAlignment="1">
      <alignment horizontal="center" vertical="center" wrapText="1"/>
    </xf>
    <xf numFmtId="0" fontId="0" fillId="5" borderId="14" xfId="0" applyFont="1" applyFill="1" applyBorder="1" applyAlignment="1">
      <alignment horizontal="center" vertical="center" wrapText="1"/>
    </xf>
    <xf numFmtId="0" fontId="51" fillId="5" borderId="13" xfId="0" applyFont="1" applyFill="1" applyBorder="1" applyAlignment="1">
      <alignment horizontal="center" vertical="center" wrapText="1"/>
    </xf>
    <xf numFmtId="0" fontId="51" fillId="5" borderId="14" xfId="0" applyFont="1" applyFill="1" applyBorder="1" applyAlignment="1">
      <alignment horizontal="center" vertical="center" wrapText="1"/>
    </xf>
    <xf numFmtId="0" fontId="5" fillId="0" borderId="20" xfId="0" applyFont="1" applyBorder="1" applyAlignment="1">
      <alignment horizontal="left"/>
    </xf>
    <xf numFmtId="0" fontId="5" fillId="0" borderId="24" xfId="0" applyFont="1" applyBorder="1" applyAlignment="1">
      <alignment horizontal="left"/>
    </xf>
    <xf numFmtId="0" fontId="5" fillId="0" borderId="24" xfId="0" applyFont="1" applyBorder="1" applyAlignment="1">
      <alignment horizontal="left" wrapText="1"/>
    </xf>
    <xf numFmtId="0" fontId="5" fillId="0" borderId="24" xfId="0" applyFont="1" applyBorder="1" applyAlignment="1">
      <alignment horizontal="center" wrapText="1"/>
    </xf>
    <xf numFmtId="0" fontId="5" fillId="0" borderId="24" xfId="0" applyFont="1" applyBorder="1" applyAlignment="1">
      <alignment horizontal="center"/>
    </xf>
    <xf numFmtId="14" fontId="0" fillId="0" borderId="34" xfId="0" applyNumberFormat="1" applyBorder="1" applyAlignment="1">
      <alignment horizontal="right"/>
    </xf>
    <xf numFmtId="14" fontId="0" fillId="0" borderId="37" xfId="0" applyNumberFormat="1" applyBorder="1" applyAlignment="1">
      <alignment horizontal="right"/>
    </xf>
    <xf numFmtId="14" fontId="0" fillId="0" borderId="41" xfId="0" applyNumberFormat="1" applyBorder="1" applyAlignment="1">
      <alignment horizontal="right"/>
    </xf>
    <xf numFmtId="0" fontId="0" fillId="0" borderId="34" xfId="0" applyBorder="1" applyAlignment="1">
      <alignment horizontal="left"/>
    </xf>
    <xf numFmtId="0" fontId="0" fillId="0" borderId="37" xfId="0" applyBorder="1" applyAlignment="1">
      <alignment horizontal="left"/>
    </xf>
    <xf numFmtId="179" fontId="5" fillId="0" borderId="7" xfId="0" applyNumberFormat="1" applyFont="1" applyBorder="1" applyAlignment="1">
      <alignment horizontal="right"/>
    </xf>
    <xf numFmtId="179" fontId="5" fillId="0" borderId="10" xfId="0" applyNumberFormat="1" applyFont="1" applyBorder="1" applyAlignment="1">
      <alignment horizontal="right"/>
    </xf>
    <xf numFmtId="0" fontId="3" fillId="0" borderId="21" xfId="0" applyFont="1" applyBorder="1" applyAlignment="1">
      <alignment horizontal="left"/>
    </xf>
    <xf numFmtId="0" fontId="3" fillId="0" borderId="20" xfId="0" applyFont="1" applyBorder="1" applyAlignment="1">
      <alignment horizontal="center" wrapText="1"/>
    </xf>
    <xf numFmtId="0" fontId="3" fillId="0" borderId="36" xfId="0" applyFont="1" applyBorder="1" applyAlignment="1"/>
    <xf numFmtId="0" fontId="3" fillId="0" borderId="39" xfId="0" applyFont="1" applyBorder="1" applyAlignment="1"/>
    <xf numFmtId="0" fontId="0" fillId="0" borderId="35" xfId="0" applyBorder="1" applyAlignment="1">
      <alignment horizontal="center"/>
    </xf>
    <xf numFmtId="0" fontId="0" fillId="0" borderId="38" xfId="0" applyBorder="1" applyAlignment="1">
      <alignment horizontal="center"/>
    </xf>
    <xf numFmtId="0" fontId="0" fillId="0" borderId="36" xfId="0" applyBorder="1" applyAlignment="1">
      <alignment horizontal="center" wrapText="1"/>
    </xf>
    <xf numFmtId="0" fontId="0" fillId="0" borderId="39" xfId="0" applyBorder="1" applyAlignment="1">
      <alignment horizontal="center" wrapText="1"/>
    </xf>
    <xf numFmtId="0" fontId="3" fillId="0" borderId="34" xfId="0" applyFont="1" applyBorder="1" applyAlignment="1">
      <alignment horizontal="left"/>
    </xf>
    <xf numFmtId="0" fontId="3" fillId="0" borderId="37" xfId="0" applyFont="1" applyBorder="1" applyAlignment="1">
      <alignment horizontal="left"/>
    </xf>
    <xf numFmtId="0" fontId="3" fillId="0" borderId="34" xfId="0" applyFont="1" applyBorder="1" applyAlignment="1">
      <alignment horizontal="center" wrapText="1"/>
    </xf>
    <xf numFmtId="0" fontId="3" fillId="0" borderId="37" xfId="0" applyFont="1" applyBorder="1" applyAlignment="1">
      <alignment horizontal="center" wrapText="1"/>
    </xf>
    <xf numFmtId="0" fontId="3" fillId="0" borderId="40" xfId="0" applyFont="1" applyBorder="1" applyAlignment="1">
      <alignment horizontal="center" wrapText="1"/>
    </xf>
    <xf numFmtId="0" fontId="3" fillId="0" borderId="34" xfId="0" applyFont="1" applyBorder="1" applyAlignment="1">
      <alignment horizontal="right"/>
    </xf>
    <xf numFmtId="0" fontId="3" fillId="0" borderId="37" xfId="0" applyFont="1" applyBorder="1" applyAlignment="1">
      <alignment horizontal="right"/>
    </xf>
    <xf numFmtId="0" fontId="5" fillId="0" borderId="35" xfId="0" applyFont="1" applyBorder="1" applyAlignment="1">
      <alignment horizontal="center" wrapText="1"/>
    </xf>
    <xf numFmtId="0" fontId="5" fillId="0" borderId="38" xfId="0" applyFont="1" applyBorder="1" applyAlignment="1">
      <alignment horizontal="center" wrapText="1"/>
    </xf>
    <xf numFmtId="0" fontId="13" fillId="4" borderId="8" xfId="0" applyFont="1" applyFill="1" applyBorder="1" applyAlignment="1">
      <alignment horizontal="center" vertical="center" wrapText="1"/>
    </xf>
    <xf numFmtId="0" fontId="4" fillId="3" borderId="3" xfId="0" applyFont="1" applyFill="1" applyBorder="1" applyAlignment="1" applyProtection="1">
      <alignment horizontal="left" vertical="center"/>
      <protection locked="0"/>
    </xf>
    <xf numFmtId="0" fontId="5" fillId="3" borderId="4" xfId="0" applyFont="1" applyFill="1" applyBorder="1" applyAlignment="1">
      <alignment horizontal="left" vertic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6" fillId="0" borderId="13" xfId="0" applyFont="1" applyFill="1" applyBorder="1" applyAlignment="1">
      <alignment horizontal="center" vertical="center"/>
    </xf>
    <xf numFmtId="0" fontId="6" fillId="0" borderId="14" xfId="0" applyFont="1" applyFill="1" applyBorder="1" applyAlignment="1">
      <alignment horizontal="center" vertical="center"/>
    </xf>
    <xf numFmtId="0" fontId="5" fillId="4" borderId="21" xfId="0" applyFont="1" applyFill="1" applyBorder="1" applyAlignment="1">
      <alignment horizontal="center" vertical="center"/>
    </xf>
    <xf numFmtId="0" fontId="5" fillId="4" borderId="20" xfId="0" applyFont="1" applyFill="1" applyBorder="1" applyAlignment="1">
      <alignment horizontal="center" vertical="center"/>
    </xf>
    <xf numFmtId="0" fontId="5" fillId="4" borderId="24" xfId="0" applyFont="1" applyFill="1" applyBorder="1" applyAlignment="1">
      <alignment horizontal="center" vertical="center"/>
    </xf>
    <xf numFmtId="0" fontId="0" fillId="5" borderId="0" xfId="0" applyFill="1" applyBorder="1" applyAlignment="1">
      <alignment horizontal="center" vertical="center" wrapText="1"/>
    </xf>
    <xf numFmtId="0" fontId="0" fillId="4" borderId="13" xfId="0" applyFont="1" applyFill="1" applyBorder="1" applyAlignment="1">
      <alignment horizontal="center" vertical="top" wrapText="1"/>
    </xf>
    <xf numFmtId="0" fontId="0" fillId="4" borderId="14" xfId="0" applyFont="1" applyFill="1" applyBorder="1" applyAlignment="1">
      <alignment horizontal="center" vertical="top" wrapText="1"/>
    </xf>
    <xf numFmtId="0" fontId="0" fillId="5" borderId="0" xfId="0" applyFont="1" applyFill="1" applyBorder="1" applyAlignment="1">
      <alignment horizontal="center" vertical="center" wrapText="1"/>
    </xf>
    <xf numFmtId="14" fontId="0" fillId="5" borderId="15" xfId="0" applyNumberFormat="1" applyFill="1" applyBorder="1" applyAlignment="1">
      <alignment horizontal="center" vertical="center"/>
    </xf>
    <xf numFmtId="14" fontId="0" fillId="5" borderId="20" xfId="0" applyNumberFormat="1" applyFill="1" applyBorder="1" applyAlignment="1">
      <alignment horizontal="center" vertical="center"/>
    </xf>
    <xf numFmtId="14" fontId="0" fillId="5" borderId="16" xfId="0" applyNumberFormat="1" applyFill="1" applyBorder="1" applyAlignment="1">
      <alignment horizontal="center" vertical="center"/>
    </xf>
    <xf numFmtId="0" fontId="8" fillId="5" borderId="8" xfId="0" applyFont="1" applyFill="1" applyBorder="1" applyAlignment="1">
      <alignment horizontal="left" vertical="center" wrapText="1"/>
    </xf>
    <xf numFmtId="0" fontId="0" fillId="5" borderId="15" xfId="0" applyFill="1" applyBorder="1" applyAlignment="1">
      <alignment horizontal="center" wrapText="1"/>
    </xf>
    <xf numFmtId="0" fontId="0" fillId="5" borderId="20" xfId="0" applyFill="1" applyBorder="1" applyAlignment="1">
      <alignment horizontal="center" wrapText="1"/>
    </xf>
    <xf numFmtId="0" fontId="0" fillId="5" borderId="16" xfId="0" applyFill="1" applyBorder="1" applyAlignment="1">
      <alignment horizontal="center" wrapText="1"/>
    </xf>
    <xf numFmtId="0" fontId="0" fillId="5" borderId="15" xfId="0" applyFill="1" applyBorder="1" applyAlignment="1">
      <alignment horizontal="center"/>
    </xf>
    <xf numFmtId="0" fontId="0" fillId="5" borderId="20" xfId="0" applyFill="1" applyBorder="1" applyAlignment="1">
      <alignment horizontal="center"/>
    </xf>
    <xf numFmtId="0" fontId="0" fillId="5" borderId="16" xfId="0" applyFill="1" applyBorder="1" applyAlignment="1">
      <alignment horizontal="center"/>
    </xf>
    <xf numFmtId="14" fontId="0" fillId="5" borderId="15" xfId="0" applyNumberFormat="1" applyFill="1" applyBorder="1" applyAlignment="1">
      <alignment horizontal="center"/>
    </xf>
    <xf numFmtId="14" fontId="0" fillId="5" borderId="20" xfId="0" applyNumberFormat="1" applyFill="1" applyBorder="1" applyAlignment="1">
      <alignment horizontal="center"/>
    </xf>
    <xf numFmtId="14" fontId="0" fillId="5" borderId="16" xfId="0" applyNumberFormat="1" applyFill="1" applyBorder="1" applyAlignment="1">
      <alignment horizontal="center"/>
    </xf>
    <xf numFmtId="0" fontId="8" fillId="5" borderId="15" xfId="0" applyFont="1" applyFill="1" applyBorder="1" applyAlignment="1">
      <alignment horizontal="center" wrapText="1"/>
    </xf>
    <xf numFmtId="0" fontId="8" fillId="5" borderId="16" xfId="0" applyFont="1" applyFill="1" applyBorder="1" applyAlignment="1">
      <alignment horizontal="center" wrapText="1"/>
    </xf>
    <xf numFmtId="0" fontId="13" fillId="2" borderId="6" xfId="0" applyFont="1" applyFill="1" applyBorder="1" applyAlignment="1">
      <alignment horizontal="center" vertical="top" wrapText="1"/>
    </xf>
    <xf numFmtId="0" fontId="13" fillId="2" borderId="7" xfId="0" applyFont="1" applyFill="1" applyBorder="1" applyAlignment="1">
      <alignment horizontal="center" vertical="top" wrapText="1"/>
    </xf>
    <xf numFmtId="0" fontId="13" fillId="2" borderId="9" xfId="0" applyFont="1" applyFill="1" applyBorder="1" applyAlignment="1">
      <alignment horizontal="center" vertical="top" wrapText="1"/>
    </xf>
    <xf numFmtId="0" fontId="13" fillId="2" borderId="10" xfId="0" applyFont="1" applyFill="1" applyBorder="1" applyAlignment="1">
      <alignment horizontal="center" vertical="top" wrapText="1"/>
    </xf>
    <xf numFmtId="0" fontId="13" fillId="2" borderId="11" xfId="0" applyFont="1" applyFill="1" applyBorder="1" applyAlignment="1">
      <alignment horizontal="center" vertical="top" wrapText="1"/>
    </xf>
    <xf numFmtId="0" fontId="13" fillId="2" borderId="12" xfId="0" applyFont="1" applyFill="1" applyBorder="1" applyAlignment="1">
      <alignment horizontal="center" vertical="top" wrapText="1"/>
    </xf>
    <xf numFmtId="0" fontId="0" fillId="0" borderId="15" xfId="0" applyBorder="1" applyAlignment="1">
      <alignment horizontal="right" vertical="top"/>
    </xf>
    <xf numFmtId="0" fontId="0" fillId="0" borderId="16" xfId="0" applyBorder="1" applyAlignment="1">
      <alignment horizontal="right" vertical="top"/>
    </xf>
    <xf numFmtId="0" fontId="13" fillId="0" borderId="6" xfId="0" applyFont="1" applyFill="1" applyBorder="1" applyAlignment="1">
      <alignment horizontal="left" vertical="top" wrapText="1"/>
    </xf>
    <xf numFmtId="0" fontId="13" fillId="0" borderId="7" xfId="0" applyFont="1" applyFill="1" applyBorder="1" applyAlignment="1">
      <alignment horizontal="left" vertical="top" wrapText="1"/>
    </xf>
    <xf numFmtId="0" fontId="13" fillId="0" borderId="11" xfId="0" applyFont="1" applyFill="1" applyBorder="1" applyAlignment="1">
      <alignment horizontal="left" vertical="top" wrapText="1"/>
    </xf>
    <xf numFmtId="0" fontId="13" fillId="0" borderId="12" xfId="0" applyFont="1" applyFill="1" applyBorder="1" applyAlignment="1">
      <alignment horizontal="left" vertical="top" wrapText="1"/>
    </xf>
    <xf numFmtId="0" fontId="0" fillId="4" borderId="0" xfId="0" applyFont="1" applyFill="1" applyBorder="1" applyAlignment="1">
      <alignment horizontal="center" vertical="center" wrapText="1"/>
    </xf>
    <xf numFmtId="0" fontId="8" fillId="0" borderId="15" xfId="0" applyFont="1" applyBorder="1" applyAlignment="1">
      <alignment horizontal="left" vertical="top" wrapText="1"/>
    </xf>
    <xf numFmtId="0" fontId="8" fillId="0" borderId="16" xfId="0" applyFont="1" applyBorder="1" applyAlignment="1">
      <alignment horizontal="left" vertical="top"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13" xfId="0" applyFont="1" applyFill="1" applyBorder="1" applyAlignment="1">
      <alignment horizontal="left" vertical="center" wrapText="1"/>
    </xf>
    <xf numFmtId="0" fontId="5" fillId="5" borderId="14" xfId="0" applyFont="1" applyFill="1" applyBorder="1" applyAlignment="1">
      <alignment horizontal="left" vertical="center" wrapText="1"/>
    </xf>
    <xf numFmtId="14" fontId="5" fillId="5" borderId="15" xfId="0" applyNumberFormat="1" applyFont="1" applyFill="1" applyBorder="1" applyAlignment="1">
      <alignment horizontal="center" vertical="center" wrapText="1"/>
    </xf>
    <xf numFmtId="14" fontId="5" fillId="5" borderId="16" xfId="0" applyNumberFormat="1"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0" borderId="15" xfId="0" applyFont="1" applyBorder="1" applyAlignment="1">
      <alignment horizontal="left" vertical="center"/>
    </xf>
    <xf numFmtId="0" fontId="5" fillId="0" borderId="20" xfId="0" applyFont="1" applyBorder="1" applyAlignment="1">
      <alignment horizontal="left" vertical="center"/>
    </xf>
    <xf numFmtId="0" fontId="5" fillId="0" borderId="16" xfId="0" applyFont="1" applyBorder="1" applyAlignment="1">
      <alignment horizontal="left" vertical="center"/>
    </xf>
    <xf numFmtId="0" fontId="5" fillId="5" borderId="15" xfId="0" applyFont="1" applyFill="1" applyBorder="1" applyAlignment="1">
      <alignment horizontal="left" vertical="center" wrapText="1"/>
    </xf>
    <xf numFmtId="0" fontId="5" fillId="5" borderId="20" xfId="0" applyFont="1" applyFill="1" applyBorder="1" applyAlignment="1">
      <alignment horizontal="left" vertical="center" wrapText="1"/>
    </xf>
    <xf numFmtId="0" fontId="5" fillId="5" borderId="16" xfId="0" applyFont="1" applyFill="1" applyBorder="1" applyAlignment="1">
      <alignment horizontal="left" vertical="center" wrapText="1"/>
    </xf>
    <xf numFmtId="14" fontId="5" fillId="0" borderId="15" xfId="0" applyNumberFormat="1" applyFont="1" applyBorder="1" applyAlignment="1">
      <alignment horizontal="left" vertical="center"/>
    </xf>
    <xf numFmtId="14" fontId="5" fillId="0" borderId="20" xfId="0" applyNumberFormat="1" applyFont="1" applyBorder="1" applyAlignment="1">
      <alignment horizontal="left" vertical="center"/>
    </xf>
    <xf numFmtId="14" fontId="5" fillId="0" borderId="16" xfId="0" applyNumberFormat="1" applyFont="1" applyBorder="1" applyAlignment="1">
      <alignment horizontal="left" vertical="center"/>
    </xf>
    <xf numFmtId="0" fontId="5" fillId="0" borderId="15" xfId="0" applyFont="1" applyFill="1" applyBorder="1" applyAlignment="1">
      <alignment horizontal="left" vertical="center"/>
    </xf>
    <xf numFmtId="0" fontId="5" fillId="0" borderId="20" xfId="0" applyFont="1" applyFill="1" applyBorder="1" applyAlignment="1">
      <alignment horizontal="left" vertical="center"/>
    </xf>
    <xf numFmtId="0" fontId="5" fillId="0" borderId="16" xfId="0" applyFont="1" applyFill="1" applyBorder="1" applyAlignment="1">
      <alignment horizontal="left" vertical="center"/>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0" fillId="0" borderId="2" xfId="0" applyFont="1" applyFill="1" applyBorder="1" applyAlignment="1">
      <alignment horizontal="left" vertical="center"/>
    </xf>
    <xf numFmtId="0" fontId="0" fillId="0" borderId="3" xfId="0" applyFont="1" applyFill="1" applyBorder="1" applyAlignment="1">
      <alignment horizontal="left" vertical="center"/>
    </xf>
    <xf numFmtId="0" fontId="0" fillId="0" borderId="15" xfId="0" applyFont="1" applyFill="1" applyBorder="1" applyAlignment="1">
      <alignment horizontal="center" vertical="center" wrapText="1"/>
    </xf>
    <xf numFmtId="0" fontId="0" fillId="0" borderId="16" xfId="0" applyFont="1" applyFill="1" applyBorder="1" applyAlignment="1">
      <alignment horizontal="center" vertical="center" wrapText="1"/>
    </xf>
    <xf numFmtId="14" fontId="0" fillId="0" borderId="15" xfId="0" applyNumberFormat="1" applyFont="1" applyFill="1" applyBorder="1" applyAlignment="1">
      <alignment horizontal="center" vertical="center" wrapText="1"/>
    </xf>
    <xf numFmtId="14" fontId="0" fillId="0" borderId="16" xfId="0" applyNumberFormat="1"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0" fillId="0" borderId="0" xfId="0" applyFill="1" applyBorder="1" applyAlignment="1">
      <alignment horizontal="center" vertical="center" wrapText="1"/>
    </xf>
    <xf numFmtId="0" fontId="4" fillId="0" borderId="52" xfId="0" applyFont="1" applyFill="1" applyBorder="1" applyAlignment="1" applyProtection="1">
      <alignment horizontal="left" vertical="center"/>
      <protection locked="0"/>
    </xf>
    <xf numFmtId="0" fontId="4" fillId="0" borderId="50" xfId="0" applyFont="1" applyFill="1" applyBorder="1" applyAlignment="1" applyProtection="1">
      <alignment horizontal="left" vertical="center"/>
      <protection locked="0"/>
    </xf>
    <xf numFmtId="0" fontId="9" fillId="0" borderId="15"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6" xfId="0" applyFont="1" applyFill="1" applyBorder="1" applyAlignment="1">
      <alignment horizontal="center" vertical="center" wrapText="1"/>
    </xf>
    <xf numFmtId="49" fontId="8" fillId="0" borderId="15" xfId="0" applyNumberFormat="1" applyFont="1" applyFill="1" applyBorder="1" applyAlignment="1" applyProtection="1">
      <alignment horizontal="center" vertical="center" wrapText="1"/>
      <protection locked="0"/>
    </xf>
    <xf numFmtId="49" fontId="8" fillId="0" borderId="16" xfId="0" applyNumberFormat="1" applyFont="1" applyFill="1" applyBorder="1" applyAlignment="1" applyProtection="1">
      <alignment horizontal="center" vertical="center" wrapText="1"/>
      <protection locked="0"/>
    </xf>
    <xf numFmtId="0" fontId="8" fillId="0" borderId="15" xfId="0" applyFont="1" applyFill="1" applyBorder="1" applyAlignment="1" applyProtection="1">
      <alignment horizontal="center" vertical="center" wrapText="1"/>
      <protection locked="0"/>
    </xf>
    <xf numFmtId="0" fontId="8" fillId="0" borderId="16" xfId="0" applyFont="1" applyFill="1" applyBorder="1" applyAlignment="1" applyProtection="1">
      <alignment horizontal="center" vertical="center" wrapText="1"/>
      <protection locked="0"/>
    </xf>
    <xf numFmtId="1" fontId="19" fillId="0" borderId="15" xfId="0" applyNumberFormat="1" applyFont="1" applyFill="1" applyBorder="1" applyAlignment="1" applyProtection="1">
      <alignment horizontal="center" vertical="center" wrapText="1"/>
      <protection locked="0"/>
    </xf>
    <xf numFmtId="1" fontId="19" fillId="0" borderId="16" xfId="0" applyNumberFormat="1" applyFont="1" applyFill="1" applyBorder="1" applyAlignment="1" applyProtection="1">
      <alignment horizontal="center" vertical="center" wrapText="1"/>
      <protection locked="0"/>
    </xf>
    <xf numFmtId="14" fontId="19" fillId="0" borderId="15" xfId="0" applyNumberFormat="1" applyFont="1" applyFill="1" applyBorder="1" applyAlignment="1" applyProtection="1">
      <alignment horizontal="center" vertical="center" wrapText="1"/>
      <protection locked="0"/>
    </xf>
    <xf numFmtId="14" fontId="19" fillId="0" borderId="16" xfId="0" applyNumberFormat="1" applyFont="1" applyFill="1" applyBorder="1" applyAlignment="1" applyProtection="1">
      <alignment horizontal="center" vertical="center" wrapText="1"/>
      <protection locked="0"/>
    </xf>
    <xf numFmtId="15" fontId="19" fillId="0" borderId="15" xfId="0" applyNumberFormat="1" applyFont="1" applyFill="1" applyBorder="1" applyAlignment="1" applyProtection="1">
      <alignment horizontal="center" vertical="center" wrapText="1"/>
      <protection locked="0"/>
    </xf>
    <xf numFmtId="15" fontId="19" fillId="0" borderId="16" xfId="0" applyNumberFormat="1" applyFont="1" applyFill="1" applyBorder="1" applyAlignment="1" applyProtection="1">
      <alignment horizontal="center" vertical="center" wrapText="1"/>
      <protection locked="0"/>
    </xf>
    <xf numFmtId="2" fontId="19" fillId="0" borderId="15" xfId="0" applyNumberFormat="1" applyFont="1" applyFill="1" applyBorder="1" applyAlignment="1" applyProtection="1">
      <alignment horizontal="center" vertical="center" wrapText="1"/>
      <protection locked="0"/>
    </xf>
    <xf numFmtId="2" fontId="19" fillId="0" borderId="16" xfId="0" applyNumberFormat="1" applyFont="1" applyFill="1" applyBorder="1" applyAlignment="1" applyProtection="1">
      <alignment horizontal="center" vertical="center" wrapText="1"/>
      <protection locked="0"/>
    </xf>
    <xf numFmtId="168" fontId="19" fillId="0" borderId="15" xfId="1" applyNumberFormat="1" applyFont="1" applyFill="1" applyBorder="1" applyAlignment="1">
      <alignment vertical="center" wrapText="1"/>
    </xf>
    <xf numFmtId="168" fontId="19" fillId="0" borderId="16" xfId="1" applyNumberFormat="1" applyFont="1" applyFill="1" applyBorder="1" applyAlignment="1">
      <alignment vertical="center" wrapText="1"/>
    </xf>
    <xf numFmtId="0" fontId="13" fillId="5" borderId="9"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0" fillId="0" borderId="8" xfId="0" applyBorder="1" applyAlignment="1">
      <alignment horizontal="center" wrapText="1"/>
    </xf>
    <xf numFmtId="0" fontId="0" fillId="0" borderId="8" xfId="0" applyBorder="1" applyAlignment="1">
      <alignment horizontal="right"/>
    </xf>
    <xf numFmtId="0" fontId="0" fillId="0" borderId="8" xfId="0" applyBorder="1" applyAlignment="1">
      <alignment horizontal="center"/>
    </xf>
    <xf numFmtId="49" fontId="0" fillId="0" borderId="8" xfId="0" applyNumberFormat="1" applyFill="1" applyBorder="1" applyAlignment="1">
      <alignment horizontal="center" vertical="center" wrapText="1"/>
    </xf>
    <xf numFmtId="14" fontId="5" fillId="0" borderId="15" xfId="0" applyNumberFormat="1" applyFont="1" applyBorder="1" applyAlignment="1">
      <alignment horizontal="right" vertical="center"/>
    </xf>
    <xf numFmtId="14" fontId="5" fillId="0" borderId="20" xfId="0" applyNumberFormat="1" applyFont="1" applyBorder="1" applyAlignment="1">
      <alignment horizontal="right" vertical="center"/>
    </xf>
    <xf numFmtId="0" fontId="5" fillId="0" borderId="15" xfId="0" applyFont="1" applyFill="1" applyBorder="1" applyAlignment="1">
      <alignment horizontal="left" vertical="center" wrapText="1"/>
    </xf>
    <xf numFmtId="0" fontId="5" fillId="0" borderId="20" xfId="0" applyFont="1" applyFill="1" applyBorder="1" applyAlignment="1">
      <alignment horizontal="left" vertical="center" wrapText="1"/>
    </xf>
    <xf numFmtId="14" fontId="5" fillId="5" borderId="15" xfId="0" applyNumberFormat="1" applyFont="1" applyFill="1" applyBorder="1" applyAlignment="1">
      <alignment horizontal="right" vertical="center"/>
    </xf>
    <xf numFmtId="14" fontId="5" fillId="5" borderId="20" xfId="0" applyNumberFormat="1" applyFont="1" applyFill="1" applyBorder="1" applyAlignment="1">
      <alignment horizontal="right" vertical="center"/>
    </xf>
    <xf numFmtId="0" fontId="5" fillId="5" borderId="15" xfId="0" applyFont="1" applyFill="1" applyBorder="1" applyAlignment="1">
      <alignment horizontal="center" vertical="center"/>
    </xf>
    <xf numFmtId="0" fontId="5" fillId="5" borderId="8" xfId="0" applyFont="1" applyFill="1" applyBorder="1" applyAlignment="1">
      <alignment horizontal="center" vertical="center" wrapText="1"/>
    </xf>
    <xf numFmtId="0" fontId="5" fillId="5" borderId="15" xfId="0" applyFont="1" applyFill="1" applyBorder="1" applyAlignment="1">
      <alignment horizontal="left" vertical="center"/>
    </xf>
    <xf numFmtId="0" fontId="5" fillId="5" borderId="20" xfId="0" applyFont="1" applyFill="1" applyBorder="1" applyAlignment="1">
      <alignment horizontal="left" vertical="center"/>
    </xf>
    <xf numFmtId="14" fontId="5" fillId="0" borderId="16" xfId="0" applyNumberFormat="1" applyFont="1" applyBorder="1" applyAlignment="1">
      <alignment horizontal="right"/>
    </xf>
    <xf numFmtId="14" fontId="5" fillId="0" borderId="15" xfId="0" applyNumberFormat="1" applyFont="1" applyFill="1" applyBorder="1" applyAlignment="1">
      <alignment horizontal="right"/>
    </xf>
    <xf numFmtId="14" fontId="5" fillId="0" borderId="20" xfId="0" applyNumberFormat="1" applyFont="1" applyFill="1" applyBorder="1" applyAlignment="1">
      <alignment horizontal="right"/>
    </xf>
    <xf numFmtId="0" fontId="0" fillId="0" borderId="7" xfId="0" applyBorder="1" applyAlignment="1">
      <alignment vertical="center" wrapText="1"/>
    </xf>
    <xf numFmtId="49" fontId="0" fillId="0" borderId="15" xfId="0" applyNumberFormat="1" applyBorder="1" applyAlignment="1">
      <alignment horizontal="left" wrapText="1"/>
    </xf>
    <xf numFmtId="49" fontId="0" fillId="0" borderId="20" xfId="0" applyNumberFormat="1" applyBorder="1" applyAlignment="1">
      <alignment horizontal="left" wrapText="1"/>
    </xf>
    <xf numFmtId="0" fontId="0" fillId="4" borderId="15" xfId="0" applyFill="1" applyBorder="1" applyAlignment="1">
      <alignment horizontal="left" wrapText="1"/>
    </xf>
    <xf numFmtId="0" fontId="0" fillId="4" borderId="20" xfId="0" applyFill="1" applyBorder="1" applyAlignment="1">
      <alignment horizontal="left" wrapText="1"/>
    </xf>
    <xf numFmtId="49" fontId="0" fillId="0" borderId="16" xfId="0" applyNumberFormat="1" applyBorder="1" applyAlignment="1">
      <alignment horizontal="left" wrapText="1"/>
    </xf>
    <xf numFmtId="16" fontId="0" fillId="0" borderId="20" xfId="0" applyNumberFormat="1" applyBorder="1" applyAlignment="1">
      <alignment horizontal="center" vertical="center" wrapText="1"/>
    </xf>
    <xf numFmtId="16" fontId="0" fillId="0" borderId="16" xfId="0" applyNumberFormat="1" applyBorder="1" applyAlignment="1">
      <alignment horizontal="center" vertical="center" wrapText="1"/>
    </xf>
    <xf numFmtId="0" fontId="3" fillId="0" borderId="4" xfId="0" applyFont="1" applyFill="1" applyBorder="1" applyAlignment="1" applyProtection="1">
      <alignment horizontal="left" vertical="center"/>
      <protection locked="0"/>
    </xf>
    <xf numFmtId="0" fontId="3" fillId="0" borderId="5" xfId="0" applyFont="1" applyFill="1" applyBorder="1" applyAlignment="1" applyProtection="1">
      <alignment horizontal="left" vertical="center"/>
      <protection locked="0"/>
    </xf>
    <xf numFmtId="0" fontId="9" fillId="0" borderId="4" xfId="0" applyFont="1" applyFill="1" applyBorder="1" applyAlignment="1" applyProtection="1">
      <alignment horizontal="left" vertical="center"/>
      <protection locked="0"/>
    </xf>
    <xf numFmtId="0" fontId="9" fillId="0" borderId="5" xfId="0" applyFont="1" applyFill="1" applyBorder="1" applyAlignment="1" applyProtection="1">
      <alignment horizontal="left" vertical="center"/>
      <protection locked="0"/>
    </xf>
    <xf numFmtId="14" fontId="13" fillId="5" borderId="15" xfId="0" applyNumberFormat="1" applyFont="1" applyFill="1" applyBorder="1" applyAlignment="1">
      <alignment horizontal="center" vertical="center" wrapText="1"/>
    </xf>
    <xf numFmtId="14" fontId="13" fillId="5" borderId="16" xfId="0" applyNumberFormat="1" applyFont="1" applyFill="1" applyBorder="1" applyAlignment="1">
      <alignment horizontal="center" vertical="center" wrapText="1"/>
    </xf>
    <xf numFmtId="0" fontId="13" fillId="5" borderId="15" xfId="0" applyFont="1" applyFill="1" applyBorder="1" applyAlignment="1">
      <alignment horizontal="center" vertical="center" wrapText="1"/>
    </xf>
    <xf numFmtId="0" fontId="13" fillId="5" borderId="16" xfId="0" applyFont="1" applyFill="1" applyBorder="1" applyAlignment="1">
      <alignment horizontal="center" vertical="center" wrapText="1"/>
    </xf>
    <xf numFmtId="14" fontId="13" fillId="5" borderId="20" xfId="0" applyNumberFormat="1" applyFont="1" applyFill="1" applyBorder="1" applyAlignment="1">
      <alignment horizontal="center" vertical="center" wrapText="1"/>
    </xf>
    <xf numFmtId="0" fontId="13" fillId="5" borderId="20"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14" fontId="5" fillId="5" borderId="15" xfId="0" applyNumberFormat="1" applyFont="1" applyFill="1" applyBorder="1" applyAlignment="1">
      <alignment horizontal="center" wrapText="1"/>
    </xf>
    <xf numFmtId="14" fontId="5" fillId="5" borderId="20" xfId="0" applyNumberFormat="1" applyFont="1" applyFill="1" applyBorder="1" applyAlignment="1">
      <alignment horizontal="center" wrapText="1"/>
    </xf>
    <xf numFmtId="14" fontId="5" fillId="5" borderId="16" xfId="0" applyNumberFormat="1" applyFont="1" applyFill="1" applyBorder="1" applyAlignment="1">
      <alignment horizontal="center" wrapText="1"/>
    </xf>
    <xf numFmtId="49" fontId="0" fillId="5" borderId="15" xfId="0" applyNumberFormat="1" applyFill="1" applyBorder="1" applyAlignment="1">
      <alignment horizontal="center" vertical="center"/>
    </xf>
    <xf numFmtId="49" fontId="0" fillId="5" borderId="20" xfId="0" applyNumberFormat="1" applyFill="1" applyBorder="1" applyAlignment="1">
      <alignment horizontal="center" vertical="center"/>
    </xf>
    <xf numFmtId="49" fontId="0" fillId="5" borderId="16" xfId="0" applyNumberFormat="1" applyFill="1" applyBorder="1" applyAlignment="1">
      <alignment horizontal="center" vertical="center"/>
    </xf>
    <xf numFmtId="14" fontId="0" fillId="5" borderId="15" xfId="0" applyNumberFormat="1" applyFill="1" applyBorder="1" applyAlignment="1">
      <alignment horizontal="center" wrapText="1"/>
    </xf>
    <xf numFmtId="14" fontId="0" fillId="5" borderId="16" xfId="0" applyNumberFormat="1" applyFill="1" applyBorder="1" applyAlignment="1">
      <alignment horizontal="center" wrapText="1"/>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14" fontId="0" fillId="0" borderId="15" xfId="0" applyNumberFormat="1" applyFill="1" applyBorder="1" applyAlignment="1">
      <alignment horizontal="center" vertical="center" wrapText="1"/>
    </xf>
    <xf numFmtId="14" fontId="0" fillId="0" borderId="20" xfId="0" applyNumberFormat="1" applyFill="1" applyBorder="1" applyAlignment="1">
      <alignment horizontal="center" vertical="center" wrapText="1"/>
    </xf>
    <xf numFmtId="14" fontId="0" fillId="0" borderId="16" xfId="0" applyNumberFormat="1" applyFill="1" applyBorder="1" applyAlignment="1">
      <alignment horizontal="center" vertical="center" wrapText="1"/>
    </xf>
    <xf numFmtId="14" fontId="0" fillId="0" borderId="15" xfId="0" applyNumberFormat="1" applyFill="1" applyBorder="1" applyAlignment="1">
      <alignment horizontal="center"/>
    </xf>
    <xf numFmtId="14" fontId="0" fillId="0" borderId="20" xfId="0" applyNumberFormat="1" applyFill="1" applyBorder="1" applyAlignment="1">
      <alignment horizontal="center"/>
    </xf>
    <xf numFmtId="14" fontId="0" fillId="0" borderId="16" xfId="0" applyNumberFormat="1" applyFill="1" applyBorder="1" applyAlignment="1">
      <alignment horizontal="center"/>
    </xf>
    <xf numFmtId="0" fontId="0" fillId="5" borderId="15" xfId="0" applyFill="1" applyBorder="1" applyAlignment="1">
      <alignment horizontal="left" wrapText="1"/>
    </xf>
    <xf numFmtId="0" fontId="0" fillId="5" borderId="16" xfId="0" applyFill="1" applyBorder="1" applyAlignment="1">
      <alignment horizontal="left" wrapText="1"/>
    </xf>
    <xf numFmtId="0" fontId="0" fillId="5" borderId="20" xfId="0" applyFill="1" applyBorder="1" applyAlignment="1">
      <alignment horizontal="left" wrapText="1"/>
    </xf>
    <xf numFmtId="0" fontId="0" fillId="5" borderId="15" xfId="0" applyFill="1" applyBorder="1" applyAlignment="1">
      <alignment horizontal="left" vertical="center"/>
    </xf>
    <xf numFmtId="0" fontId="0" fillId="5" borderId="20" xfId="0" applyFill="1" applyBorder="1" applyAlignment="1">
      <alignment horizontal="left" vertical="center"/>
    </xf>
    <xf numFmtId="0" fontId="0" fillId="5" borderId="16" xfId="0" applyFill="1" applyBorder="1" applyAlignment="1">
      <alignment horizontal="left" vertical="center"/>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0" fillId="4" borderId="31" xfId="0" applyFill="1" applyBorder="1" applyAlignment="1">
      <alignment horizontal="center" vertical="center" wrapText="1"/>
    </xf>
    <xf numFmtId="0" fontId="0" fillId="4" borderId="7" xfId="0"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14" fontId="0" fillId="0" borderId="21" xfId="0" applyNumberFormat="1" applyBorder="1" applyAlignment="1">
      <alignment horizontal="center"/>
    </xf>
    <xf numFmtId="0" fontId="5" fillId="0" borderId="11" xfId="0" applyFont="1" applyBorder="1" applyAlignment="1">
      <alignment horizontal="center" wrapText="1"/>
    </xf>
    <xf numFmtId="14" fontId="5" fillId="0" borderId="51" xfId="0" applyNumberFormat="1" applyFont="1" applyBorder="1" applyAlignment="1">
      <alignment horizontal="center"/>
    </xf>
    <xf numFmtId="0" fontId="5" fillId="4" borderId="0" xfId="0" applyFont="1" applyFill="1" applyBorder="1" applyAlignment="1">
      <alignment horizontal="center" vertical="center" wrapText="1"/>
    </xf>
    <xf numFmtId="0" fontId="0" fillId="0" borderId="8" xfId="0" applyBorder="1" applyAlignment="1">
      <alignment horizontal="left" vertical="center"/>
    </xf>
    <xf numFmtId="0" fontId="8" fillId="0" borderId="15" xfId="0" applyFont="1" applyBorder="1" applyAlignment="1">
      <alignment horizontal="left" vertical="center" wrapText="1"/>
    </xf>
    <xf numFmtId="0" fontId="8" fillId="0" borderId="20" xfId="0" applyFont="1" applyBorder="1" applyAlignment="1">
      <alignment horizontal="left" vertical="center" wrapText="1"/>
    </xf>
    <xf numFmtId="0" fontId="8" fillId="0" borderId="8" xfId="0" applyFont="1" applyBorder="1" applyAlignment="1">
      <alignment vertical="center"/>
    </xf>
    <xf numFmtId="0" fontId="8" fillId="0" borderId="15" xfId="0" applyFont="1" applyBorder="1" applyAlignment="1">
      <alignment vertical="center"/>
    </xf>
    <xf numFmtId="0" fontId="44" fillId="0" borderId="6"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10" xfId="0" applyFont="1" applyBorder="1" applyAlignment="1">
      <alignment horizontal="center" vertical="center" wrapText="1"/>
    </xf>
    <xf numFmtId="0" fontId="44" fillId="0" borderId="9" xfId="0" applyFont="1" applyBorder="1" applyAlignment="1">
      <alignment vertical="center" wrapText="1"/>
    </xf>
    <xf numFmtId="0" fontId="44" fillId="0" borderId="10" xfId="0" applyFont="1" applyBorder="1" applyAlignment="1">
      <alignment vertical="center" wrapText="1"/>
    </xf>
    <xf numFmtId="14" fontId="0" fillId="0" borderId="8" xfId="0" applyNumberFormat="1" applyBorder="1" applyAlignment="1">
      <alignment horizontal="center"/>
    </xf>
    <xf numFmtId="0" fontId="0" fillId="0" borderId="8" xfId="0" applyFill="1" applyBorder="1" applyAlignment="1">
      <alignment horizontal="center"/>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0" fillId="0" borderId="13" xfId="0" applyBorder="1" applyAlignment="1">
      <alignment vertical="center"/>
    </xf>
    <xf numFmtId="0" fontId="0" fillId="0" borderId="14" xfId="0" applyBorder="1" applyAlignment="1">
      <alignment vertical="center"/>
    </xf>
    <xf numFmtId="0" fontId="0" fillId="0" borderId="13" xfId="0" applyBorder="1" applyAlignment="1">
      <alignment vertical="center" wrapText="1"/>
    </xf>
    <xf numFmtId="0" fontId="5" fillId="5" borderId="16" xfId="0" applyFont="1" applyFill="1" applyBorder="1" applyAlignment="1">
      <alignment horizontal="center" vertical="center"/>
    </xf>
    <xf numFmtId="14" fontId="5" fillId="5" borderId="15" xfId="0" applyNumberFormat="1" applyFont="1" applyFill="1" applyBorder="1" applyAlignment="1">
      <alignment horizontal="center" vertical="center"/>
    </xf>
    <xf numFmtId="14" fontId="5" fillId="5" borderId="20" xfId="0" applyNumberFormat="1" applyFont="1" applyFill="1" applyBorder="1" applyAlignment="1">
      <alignment horizontal="center" vertical="center"/>
    </xf>
    <xf numFmtId="14" fontId="5" fillId="5" borderId="16" xfId="0" applyNumberFormat="1" applyFont="1" applyFill="1" applyBorder="1" applyAlignment="1">
      <alignment horizontal="center" vertical="center"/>
    </xf>
    <xf numFmtId="0" fontId="5" fillId="5" borderId="8" xfId="0" applyFont="1" applyFill="1" applyBorder="1" applyAlignment="1">
      <alignment horizontal="center" vertical="center"/>
    </xf>
    <xf numFmtId="0" fontId="3" fillId="5" borderId="8" xfId="0" applyFont="1" applyFill="1" applyBorder="1" applyAlignment="1">
      <alignment horizontal="center" vertical="center" wrapText="1"/>
    </xf>
    <xf numFmtId="0" fontId="6" fillId="5" borderId="15" xfId="0" applyFont="1" applyFill="1" applyBorder="1" applyAlignment="1">
      <alignment horizontal="center" vertical="center"/>
    </xf>
    <xf numFmtId="0" fontId="6" fillId="5" borderId="20" xfId="0" applyFont="1" applyFill="1" applyBorder="1" applyAlignment="1">
      <alignment horizontal="center" vertical="center"/>
    </xf>
    <xf numFmtId="0" fontId="6" fillId="5" borderId="16"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5" xfId="0" applyFont="1" applyFill="1" applyBorder="1" applyAlignment="1">
      <alignment horizontal="center" vertical="center"/>
    </xf>
    <xf numFmtId="0" fontId="6" fillId="5" borderId="13" xfId="0" applyFont="1"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14" xfId="0" applyFont="1" applyFill="1" applyBorder="1" applyAlignment="1">
      <alignment horizontal="center" vertical="center" wrapText="1"/>
    </xf>
    <xf numFmtId="14" fontId="5" fillId="5" borderId="8" xfId="0" applyNumberFormat="1" applyFont="1" applyFill="1" applyBorder="1" applyAlignment="1">
      <alignment horizontal="center" vertical="center"/>
    </xf>
    <xf numFmtId="0" fontId="4" fillId="5" borderId="16" xfId="0" applyFont="1" applyFill="1" applyBorder="1" applyAlignment="1">
      <alignment horizontal="center" vertical="center"/>
    </xf>
    <xf numFmtId="0" fontId="4" fillId="5" borderId="1" xfId="0" applyFont="1" applyFill="1" applyBorder="1" applyAlignment="1">
      <alignment horizontal="center" vertical="center"/>
    </xf>
    <xf numFmtId="0" fontId="4" fillId="5" borderId="0" xfId="0" applyFont="1" applyFill="1" applyBorder="1" applyAlignment="1">
      <alignment horizontal="center" vertical="center"/>
    </xf>
    <xf numFmtId="0" fontId="32" fillId="0" borderId="8" xfId="0" applyFont="1" applyBorder="1" applyAlignment="1">
      <alignment horizontal="center" vertical="center" wrapText="1"/>
    </xf>
    <xf numFmtId="0" fontId="45" fillId="0" borderId="15" xfId="0" applyFont="1" applyFill="1" applyBorder="1" applyAlignment="1">
      <alignment horizontal="center" vertical="center" wrapText="1"/>
    </xf>
    <xf numFmtId="0" fontId="45" fillId="0" borderId="20" xfId="0" applyFont="1" applyFill="1" applyBorder="1" applyAlignment="1">
      <alignment horizontal="center" vertical="center" wrapText="1"/>
    </xf>
    <xf numFmtId="0" fontId="45" fillId="0" borderId="16" xfId="0" applyFont="1" applyFill="1" applyBorder="1" applyAlignment="1">
      <alignment horizontal="center" vertical="center" wrapText="1"/>
    </xf>
    <xf numFmtId="0" fontId="44" fillId="0" borderId="13" xfId="0" applyFont="1" applyBorder="1" applyAlignment="1">
      <alignment horizontal="center" vertical="center" wrapText="1"/>
    </xf>
    <xf numFmtId="0" fontId="44" fillId="0" borderId="14" xfId="0" applyFont="1" applyBorder="1" applyAlignment="1">
      <alignment horizontal="center" vertical="center" wrapText="1"/>
    </xf>
    <xf numFmtId="0" fontId="43" fillId="2" borderId="6" xfId="0" applyFont="1" applyFill="1" applyBorder="1" applyAlignment="1">
      <alignment horizontal="center" vertical="center" wrapText="1"/>
    </xf>
    <xf numFmtId="0" fontId="43" fillId="2" borderId="7" xfId="0" applyFont="1" applyFill="1" applyBorder="1" applyAlignment="1">
      <alignment horizontal="center" vertical="center" wrapText="1"/>
    </xf>
    <xf numFmtId="0" fontId="43" fillId="2" borderId="9" xfId="0" applyFont="1" applyFill="1" applyBorder="1" applyAlignment="1">
      <alignment horizontal="center" vertical="center" wrapText="1"/>
    </xf>
    <xf numFmtId="0" fontId="43" fillId="2" borderId="10" xfId="0" applyFont="1" applyFill="1" applyBorder="1" applyAlignment="1">
      <alignment horizontal="center" vertical="center" wrapText="1"/>
    </xf>
    <xf numFmtId="0" fontId="43" fillId="2" borderId="11" xfId="0" applyFont="1" applyFill="1" applyBorder="1" applyAlignment="1">
      <alignment horizontal="center" vertical="center" wrapText="1"/>
    </xf>
    <xf numFmtId="0" fontId="43" fillId="2" borderId="12" xfId="0" applyFont="1" applyFill="1" applyBorder="1" applyAlignment="1">
      <alignment horizontal="center" vertical="center" wrapText="1"/>
    </xf>
    <xf numFmtId="0" fontId="0" fillId="0" borderId="19" xfId="0" applyBorder="1" applyAlignment="1">
      <alignment horizontal="center" vertical="center"/>
    </xf>
    <xf numFmtId="0" fontId="28" fillId="2" borderId="29" xfId="0" applyFont="1" applyFill="1" applyBorder="1" applyAlignment="1">
      <alignment horizontal="center" vertical="center"/>
    </xf>
    <xf numFmtId="0" fontId="5" fillId="4" borderId="14" xfId="0" applyFont="1" applyFill="1" applyBorder="1" applyAlignment="1">
      <alignment horizontal="left" vertical="top" wrapText="1"/>
    </xf>
    <xf numFmtId="0" fontId="8" fillId="0" borderId="15" xfId="0" applyFont="1" applyBorder="1" applyAlignment="1">
      <alignment horizontal="center" vertical="center"/>
    </xf>
    <xf numFmtId="0" fontId="8" fillId="0" borderId="16" xfId="0" applyFont="1" applyBorder="1" applyAlignment="1">
      <alignment horizontal="center" vertical="center"/>
    </xf>
    <xf numFmtId="14" fontId="8" fillId="0" borderId="15" xfId="0" applyNumberFormat="1" applyFont="1" applyBorder="1" applyAlignment="1">
      <alignment horizontal="center" vertical="center"/>
    </xf>
    <xf numFmtId="14" fontId="8" fillId="0" borderId="16" xfId="0" applyNumberFormat="1" applyFont="1" applyBorder="1" applyAlignment="1">
      <alignment horizontal="center" vertical="center"/>
    </xf>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0" fillId="2" borderId="15" xfId="0" applyFont="1" applyFill="1" applyBorder="1" applyAlignment="1">
      <alignment horizontal="center" vertical="center" wrapText="1"/>
    </xf>
    <xf numFmtId="0" fontId="0" fillId="2" borderId="16" xfId="0" applyFont="1" applyFill="1" applyBorder="1" applyAlignment="1">
      <alignment horizontal="center" vertical="center" wrapText="1"/>
    </xf>
    <xf numFmtId="0" fontId="0" fillId="2" borderId="20" xfId="0" applyFont="1" applyFill="1" applyBorder="1" applyAlignment="1">
      <alignment horizontal="center" vertical="center" wrapText="1"/>
    </xf>
    <xf numFmtId="14" fontId="0" fillId="2" borderId="15" xfId="0" applyNumberFormat="1" applyFont="1" applyFill="1" applyBorder="1" applyAlignment="1">
      <alignment horizontal="center" vertical="center" wrapText="1"/>
    </xf>
    <xf numFmtId="14" fontId="0" fillId="2" borderId="20" xfId="0" applyNumberFormat="1" applyFont="1" applyFill="1" applyBorder="1" applyAlignment="1">
      <alignment horizontal="center" vertical="center" wrapText="1"/>
    </xf>
    <xf numFmtId="14" fontId="0" fillId="2" borderId="16" xfId="0" applyNumberFormat="1"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5" fillId="0" borderId="13" xfId="0" applyFont="1" applyBorder="1" applyAlignment="1">
      <alignment horizontal="center" vertical="top" wrapText="1"/>
    </xf>
    <xf numFmtId="0" fontId="5" fillId="0" borderId="14" xfId="0" applyFont="1" applyBorder="1" applyAlignment="1">
      <alignment horizontal="center" vertical="top" wrapText="1"/>
    </xf>
    <xf numFmtId="0" fontId="5" fillId="0" borderId="16" xfId="0" applyFont="1" applyBorder="1" applyAlignment="1">
      <alignment vertical="top"/>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9" xfId="0" applyFont="1" applyBorder="1" applyAlignment="1">
      <alignment vertical="top" wrapText="1"/>
    </xf>
    <xf numFmtId="0" fontId="5" fillId="0" borderId="10" xfId="0" applyFont="1" applyBorder="1" applyAlignment="1">
      <alignment vertical="top" wrapText="1"/>
    </xf>
    <xf numFmtId="0" fontId="5" fillId="0" borderId="11" xfId="0" applyFont="1" applyBorder="1" applyAlignment="1">
      <alignment vertical="top" wrapText="1"/>
    </xf>
    <xf numFmtId="0" fontId="5" fillId="0" borderId="12" xfId="0" applyFont="1" applyBorder="1" applyAlignment="1">
      <alignment vertical="top" wrapText="1"/>
    </xf>
    <xf numFmtId="0" fontId="5" fillId="0" borderId="15" xfId="0" applyFont="1" applyBorder="1" applyAlignment="1">
      <alignment horizontal="right" vertical="center"/>
    </xf>
    <xf numFmtId="0" fontId="5" fillId="0" borderId="20" xfId="0" applyFont="1" applyBorder="1" applyAlignment="1">
      <alignment horizontal="right" vertical="center"/>
    </xf>
    <xf numFmtId="0" fontId="5" fillId="0" borderId="16" xfId="0" applyFont="1" applyBorder="1" applyAlignment="1">
      <alignment horizontal="right" vertical="center"/>
    </xf>
    <xf numFmtId="0" fontId="5" fillId="0" borderId="25" xfId="0" applyFont="1" applyFill="1" applyBorder="1" applyAlignment="1">
      <alignment horizontal="center" vertical="top" wrapText="1"/>
    </xf>
    <xf numFmtId="0" fontId="5" fillId="0" borderId="9" xfId="0" applyFont="1" applyFill="1" applyBorder="1" applyAlignment="1">
      <alignment horizontal="center" vertical="top" wrapText="1"/>
    </xf>
    <xf numFmtId="0" fontId="5" fillId="4" borderId="20" xfId="0" applyFont="1" applyFill="1" applyBorder="1" applyAlignment="1">
      <alignment horizontal="center" vertical="center" wrapText="1"/>
    </xf>
    <xf numFmtId="0" fontId="5" fillId="4" borderId="6" xfId="0" applyFont="1" applyFill="1" applyBorder="1" applyAlignment="1">
      <alignment horizontal="center" vertical="top" wrapText="1"/>
    </xf>
    <xf numFmtId="0" fontId="5" fillId="4" borderId="7" xfId="0" applyFont="1" applyFill="1" applyBorder="1" applyAlignment="1">
      <alignment horizontal="center" vertical="top" wrapText="1"/>
    </xf>
    <xf numFmtId="0" fontId="5" fillId="4" borderId="9" xfId="0" applyFont="1" applyFill="1" applyBorder="1" applyAlignment="1">
      <alignment horizontal="center" vertical="top" wrapText="1"/>
    </xf>
    <xf numFmtId="0" fontId="5" fillId="4" borderId="10" xfId="0" applyFont="1" applyFill="1" applyBorder="1" applyAlignment="1">
      <alignment horizontal="center" vertical="top" wrapText="1"/>
    </xf>
    <xf numFmtId="0" fontId="5" fillId="4" borderId="11" xfId="0" applyFont="1" applyFill="1" applyBorder="1" applyAlignment="1">
      <alignment horizontal="center" vertical="top" wrapText="1"/>
    </xf>
    <xf numFmtId="0" fontId="5" fillId="4" borderId="12" xfId="0" applyFont="1" applyFill="1" applyBorder="1" applyAlignment="1">
      <alignment horizontal="center" vertical="top" wrapText="1"/>
    </xf>
    <xf numFmtId="0" fontId="0" fillId="0" borderId="15"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8" xfId="0" applyFont="1" applyFill="1" applyBorder="1" applyAlignment="1">
      <alignment horizontal="center" vertical="center" wrapText="1"/>
    </xf>
    <xf numFmtId="0" fontId="0" fillId="4" borderId="9" xfId="0" applyFill="1" applyBorder="1" applyAlignment="1">
      <alignment vertical="center" wrapText="1"/>
    </xf>
    <xf numFmtId="0" fontId="0" fillId="0" borderId="0" xfId="0" applyAlignment="1">
      <alignment horizontal="center" vertical="center" wrapText="1"/>
    </xf>
    <xf numFmtId="0" fontId="0" fillId="0" borderId="8" xfId="0" applyFont="1" applyBorder="1" applyAlignment="1">
      <alignment horizontal="center" vertical="center" wrapText="1"/>
    </xf>
    <xf numFmtId="0" fontId="0" fillId="0" borderId="31" xfId="0" applyBorder="1" applyAlignment="1">
      <alignment horizontal="center" vertical="center" wrapText="1"/>
    </xf>
    <xf numFmtId="0" fontId="0" fillId="5" borderId="8" xfId="0" applyFont="1" applyFill="1" applyBorder="1" applyAlignment="1">
      <alignment horizontal="center" vertical="center" wrapText="1"/>
    </xf>
    <xf numFmtId="17" fontId="0" fillId="0" borderId="16" xfId="0" applyNumberFormat="1" applyBorder="1" applyAlignment="1">
      <alignment horizontal="center" vertical="center" wrapText="1"/>
    </xf>
    <xf numFmtId="0" fontId="3" fillId="0" borderId="8" xfId="0" applyFont="1" applyBorder="1" applyAlignment="1">
      <alignment horizontal="left" vertical="center" wrapText="1"/>
    </xf>
    <xf numFmtId="0" fontId="13" fillId="0" borderId="15" xfId="0" applyFont="1" applyBorder="1" applyAlignment="1">
      <alignment horizontal="left" vertical="center"/>
    </xf>
    <xf numFmtId="0" fontId="13" fillId="0" borderId="20" xfId="0" applyFont="1" applyBorder="1" applyAlignment="1">
      <alignment horizontal="left" vertical="center"/>
    </xf>
    <xf numFmtId="0" fontId="13" fillId="0" borderId="16" xfId="0" applyFont="1" applyBorder="1" applyAlignment="1">
      <alignment horizontal="left" vertical="center"/>
    </xf>
    <xf numFmtId="0" fontId="40" fillId="4" borderId="15" xfId="0" applyFont="1" applyFill="1" applyBorder="1" applyAlignment="1">
      <alignment horizontal="center" vertical="center" wrapText="1"/>
    </xf>
    <xf numFmtId="0" fontId="40" fillId="4" borderId="20" xfId="0" applyFont="1" applyFill="1" applyBorder="1" applyAlignment="1">
      <alignment horizontal="center" vertical="center" wrapText="1"/>
    </xf>
    <xf numFmtId="0" fontId="40" fillId="4" borderId="1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28" fillId="0" borderId="1" xfId="0" applyFont="1" applyFill="1" applyBorder="1" applyAlignment="1">
      <alignment horizontal="center" vertical="center"/>
    </xf>
    <xf numFmtId="0" fontId="28" fillId="0" borderId="0" xfId="0" applyFont="1" applyFill="1" applyBorder="1" applyAlignment="1">
      <alignment horizontal="center" vertical="center"/>
    </xf>
    <xf numFmtId="0" fontId="28" fillId="0" borderId="2" xfId="0" applyFont="1" applyFill="1" applyBorder="1" applyAlignment="1">
      <alignment horizontal="center" vertical="center"/>
    </xf>
    <xf numFmtId="0" fontId="28" fillId="0" borderId="3" xfId="0" applyFont="1" applyFill="1" applyBorder="1" applyAlignment="1">
      <alignment horizontal="center" vertical="center"/>
    </xf>
    <xf numFmtId="0" fontId="28" fillId="0" borderId="4" xfId="0" applyFont="1" applyFill="1" applyBorder="1" applyAlignment="1">
      <alignment horizontal="center" vertical="center"/>
    </xf>
    <xf numFmtId="0" fontId="28" fillId="0" borderId="5" xfId="0" applyFont="1" applyFill="1" applyBorder="1" applyAlignment="1">
      <alignment horizontal="center" vertical="center"/>
    </xf>
    <xf numFmtId="0" fontId="5" fillId="0" borderId="13"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32" xfId="0" applyFont="1" applyFill="1" applyBorder="1" applyAlignment="1">
      <alignment horizontal="center" vertical="center"/>
    </xf>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3" xfId="0" applyFont="1" applyFill="1" applyBorder="1" applyAlignment="1">
      <alignment horizontal="center" vertical="top" wrapText="1"/>
    </xf>
    <xf numFmtId="0" fontId="5" fillId="0" borderId="14" xfId="0" applyFont="1" applyFill="1" applyBorder="1" applyAlignment="1">
      <alignment horizontal="center" vertical="top" wrapText="1"/>
    </xf>
    <xf numFmtId="0" fontId="28" fillId="0" borderId="8"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31" xfId="0" applyFont="1" applyFill="1" applyBorder="1" applyAlignment="1">
      <alignment horizontal="center" vertical="center"/>
    </xf>
    <xf numFmtId="0" fontId="30" fillId="0" borderId="0" xfId="0" applyFont="1" applyFill="1" applyBorder="1" applyAlignment="1">
      <alignment horizontal="center" vertical="center"/>
    </xf>
    <xf numFmtId="0" fontId="5" fillId="18" borderId="13" xfId="0" applyFont="1" applyFill="1" applyBorder="1" applyAlignment="1">
      <alignment horizontal="center" vertical="center" wrapText="1"/>
    </xf>
    <xf numFmtId="0" fontId="5" fillId="18" borderId="14"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5" fillId="20" borderId="8" xfId="0" applyFont="1" applyFill="1" applyBorder="1" applyAlignment="1">
      <alignment horizontal="left" vertical="center"/>
    </xf>
    <xf numFmtId="0" fontId="5" fillId="20" borderId="15" xfId="0" applyFont="1" applyFill="1" applyBorder="1" applyAlignment="1">
      <alignment horizontal="center" vertical="center" wrapText="1"/>
    </xf>
    <xf numFmtId="0" fontId="5" fillId="20" borderId="16" xfId="0" applyFont="1" applyFill="1" applyBorder="1" applyAlignment="1">
      <alignment horizontal="center"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17" fontId="5" fillId="0" borderId="15" xfId="0" applyNumberFormat="1" applyFont="1" applyBorder="1" applyAlignment="1">
      <alignment horizontal="center" vertical="center" wrapText="1"/>
    </xf>
    <xf numFmtId="12" fontId="0" fillId="0" borderId="16" xfId="0" applyNumberFormat="1" applyBorder="1" applyAlignment="1">
      <alignment horizontal="center" vertical="center" wrapText="1"/>
    </xf>
    <xf numFmtId="12" fontId="5" fillId="0" borderId="15" xfId="0" applyNumberFormat="1" applyFont="1" applyBorder="1" applyAlignment="1">
      <alignment horizontal="center" vertical="center" wrapText="1"/>
    </xf>
    <xf numFmtId="12" fontId="5" fillId="0" borderId="16" xfId="0" applyNumberFormat="1" applyFont="1" applyBorder="1" applyAlignment="1">
      <alignment horizontal="center" vertical="center" wrapText="1"/>
    </xf>
    <xf numFmtId="14" fontId="0" fillId="0" borderId="15" xfId="0" applyNumberFormat="1" applyBorder="1" applyAlignment="1">
      <alignment horizontal="center" wrapText="1"/>
    </xf>
    <xf numFmtId="0" fontId="44" fillId="0" borderId="15" xfId="0" applyFont="1" applyBorder="1" applyAlignment="1">
      <alignment horizontal="center" wrapText="1"/>
    </xf>
    <xf numFmtId="0" fontId="44" fillId="0" borderId="16" xfId="0" applyFont="1" applyBorder="1" applyAlignment="1">
      <alignment horizontal="center" wrapText="1"/>
    </xf>
    <xf numFmtId="0" fontId="9" fillId="0" borderId="8" xfId="0" applyFont="1" applyFill="1" applyBorder="1" applyAlignment="1">
      <alignment horizontal="center" vertical="center" wrapText="1"/>
    </xf>
  </cellXfs>
  <cellStyles count="6">
    <cellStyle name="Millares" xfId="1" builtinId="3"/>
    <cellStyle name="Millares 2" xfId="4"/>
    <cellStyle name="Moneda" xfId="3" builtinId="4"/>
    <cellStyle name="Moneda 2" xfId="5"/>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icbf.gov.co/Users/ICBF/Desktop/Componente%20T&#233;cnico%20%2021%20-%20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GESCO 21"/>
      <sheetName val="Proyecto de Vida 22"/>
      <sheetName val="Surgir 23"/>
      <sheetName val="El Rosario 24"/>
      <sheetName val="Niños Sociales 25"/>
      <sheetName val="Plenitud 26"/>
      <sheetName val="Tolu Firme 27"/>
      <sheetName val="Tiempos de Paz 28"/>
      <sheetName val="Tiempos de Paz 29"/>
      <sheetName val="Funides 30"/>
    </sheetNames>
    <sheetDataSet>
      <sheetData sheetId="0"/>
      <sheetData sheetId="1"/>
      <sheetData sheetId="2"/>
      <sheetData sheetId="3"/>
      <sheetData sheetId="4"/>
      <sheetData sheetId="5"/>
      <sheetData sheetId="6"/>
      <sheetData sheetId="7"/>
      <sheetData sheetId="8">
        <row r="88">
          <cell r="Q88" t="str">
            <v>SE HABILITA PARA ESTA REGIONAL TENIENDO EN CUENTA QUE LA FECHA Y HORA RADICADO DE LA PRESENTACION DE LA PROPUESTA FUE PRIMERO QUE LA PRESENTADA POR LA REGIONAL MAGDALENA</v>
          </cell>
        </row>
      </sheetData>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2.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5.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Z152"/>
  <sheetViews>
    <sheetView topLeftCell="A11" zoomScale="70" zoomScaleNormal="70" workbookViewId="0">
      <selection activeCell="B33" sqref="B33"/>
    </sheetView>
  </sheetViews>
  <sheetFormatPr baseColWidth="10" defaultRowHeight="15" x14ac:dyDescent="0.25"/>
  <cols>
    <col min="1" max="1" width="3.140625" style="1" bestFit="1" customWidth="1"/>
    <col min="2" max="2" width="102.7109375" style="1" bestFit="1" customWidth="1"/>
    <col min="3" max="3" width="31.140625" style="1" customWidth="1"/>
    <col min="4" max="4" width="30.140625" style="1" customWidth="1"/>
    <col min="5" max="5" width="30.42578125" style="1" customWidth="1"/>
    <col min="6" max="7" width="29.7109375" style="1" customWidth="1"/>
    <col min="8" max="8" width="24.5703125" style="1" customWidth="1"/>
    <col min="9" max="9" width="24" style="1" customWidth="1"/>
    <col min="10" max="10" width="35.140625" style="1" customWidth="1"/>
    <col min="11" max="11" width="30.42578125" style="1" customWidth="1"/>
    <col min="12" max="12" width="26.7109375" style="1" customWidth="1"/>
    <col min="13" max="13" width="18.7109375" style="1" customWidth="1"/>
    <col min="14" max="14" width="23" style="1" customWidth="1"/>
    <col min="15" max="15" width="26.140625" style="1" customWidth="1"/>
    <col min="16" max="16" width="19.5703125" style="1" bestFit="1" customWidth="1"/>
    <col min="17" max="17" width="91.7109375" style="1" customWidth="1"/>
    <col min="18" max="18" width="32.2851562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3" t="s">
        <v>1834</v>
      </c>
      <c r="D6" s="1854"/>
      <c r="E6" s="1854"/>
      <c r="F6" s="1854"/>
      <c r="G6" s="1854"/>
      <c r="H6" s="1854"/>
      <c r="I6" s="1854"/>
      <c r="J6" s="1854"/>
      <c r="K6" s="1854"/>
      <c r="L6" s="1854"/>
      <c r="M6" s="1854"/>
      <c r="N6" s="1855"/>
    </row>
    <row r="7" spans="2:16" ht="16.5" thickBot="1" x14ac:dyDescent="0.3">
      <c r="B7" s="127" t="s">
        <v>4</v>
      </c>
      <c r="C7" s="1853"/>
      <c r="D7" s="1854"/>
      <c r="E7" s="1854"/>
      <c r="F7" s="1854"/>
      <c r="G7" s="1854"/>
      <c r="H7" s="1854"/>
      <c r="I7" s="1854"/>
      <c r="J7" s="1854"/>
      <c r="K7" s="1854"/>
      <c r="L7" s="1854"/>
      <c r="M7" s="1854"/>
      <c r="N7" s="1855"/>
    </row>
    <row r="8" spans="2:16" ht="16.5" thickBot="1" x14ac:dyDescent="0.3">
      <c r="B8" s="127" t="s">
        <v>5</v>
      </c>
      <c r="C8" s="1856"/>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1</v>
      </c>
      <c r="D10" s="1865"/>
      <c r="E10" s="1866"/>
      <c r="F10" s="216"/>
      <c r="G10" s="216"/>
      <c r="H10" s="216"/>
      <c r="I10" s="216"/>
      <c r="J10" s="216"/>
      <c r="K10" s="216"/>
      <c r="L10" s="216"/>
      <c r="M10" s="216"/>
      <c r="N10" s="217"/>
    </row>
    <row r="11" spans="2:16" ht="16.5" thickBot="1" x14ac:dyDescent="0.3">
      <c r="B11" s="130" t="s">
        <v>8</v>
      </c>
      <c r="C11" s="859">
        <v>41979</v>
      </c>
      <c r="D11" s="218"/>
      <c r="E11" s="218"/>
      <c r="F11" s="218"/>
      <c r="G11" s="218"/>
      <c r="H11" s="218"/>
      <c r="I11" s="218"/>
      <c r="J11" s="218"/>
      <c r="K11" s="218"/>
      <c r="L11" s="218"/>
      <c r="M11" s="218"/>
      <c r="N11" s="219"/>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9</v>
      </c>
      <c r="C14" s="1867"/>
      <c r="D14" s="702" t="s">
        <v>10</v>
      </c>
      <c r="E14" s="702" t="s">
        <v>11</v>
      </c>
      <c r="F14" s="702"/>
      <c r="G14" s="139"/>
      <c r="I14" s="140"/>
      <c r="J14" s="140"/>
      <c r="K14" s="140"/>
      <c r="L14" s="140"/>
      <c r="M14" s="140"/>
      <c r="N14" s="137"/>
    </row>
    <row r="15" spans="2:16" x14ac:dyDescent="0.25">
      <c r="B15" s="1867"/>
      <c r="C15" s="1867"/>
      <c r="D15" s="702">
        <v>1</v>
      </c>
      <c r="E15" s="141">
        <v>1141806880</v>
      </c>
      <c r="F15" s="142">
        <v>482</v>
      </c>
      <c r="G15" s="143"/>
      <c r="I15" s="144"/>
      <c r="J15" s="144"/>
      <c r="K15" s="144"/>
      <c r="L15" s="144"/>
      <c r="M15" s="144"/>
      <c r="N15" s="137"/>
    </row>
    <row r="16" spans="2:16" x14ac:dyDescent="0.25">
      <c r="B16" s="1867"/>
      <c r="C16" s="1867"/>
      <c r="D16" s="702"/>
      <c r="E16" s="141"/>
      <c r="F16" s="142"/>
      <c r="G16" s="143"/>
      <c r="I16" s="144"/>
      <c r="J16" s="144"/>
      <c r="K16" s="144"/>
      <c r="L16" s="144"/>
      <c r="M16" s="144"/>
      <c r="N16" s="137"/>
    </row>
    <row r="17" spans="1:14" x14ac:dyDescent="0.25">
      <c r="B17" s="1867"/>
      <c r="C17" s="1867"/>
      <c r="D17" s="702"/>
      <c r="E17" s="141"/>
      <c r="F17" s="142"/>
      <c r="G17" s="143"/>
      <c r="I17" s="144"/>
      <c r="J17" s="144"/>
      <c r="K17" s="144"/>
      <c r="L17" s="144"/>
      <c r="M17" s="144"/>
      <c r="N17" s="137"/>
    </row>
    <row r="18" spans="1:14" x14ac:dyDescent="0.25">
      <c r="B18" s="1867"/>
      <c r="C18" s="1867"/>
      <c r="D18" s="702"/>
      <c r="E18" s="145"/>
      <c r="F18" s="142"/>
      <c r="G18" s="143"/>
      <c r="H18" s="146"/>
      <c r="I18" s="144"/>
      <c r="J18" s="144"/>
      <c r="K18" s="144"/>
      <c r="L18" s="144"/>
      <c r="M18" s="144"/>
      <c r="N18" s="147"/>
    </row>
    <row r="19" spans="1:14" x14ac:dyDescent="0.25">
      <c r="B19" s="1867"/>
      <c r="C19" s="1867"/>
      <c r="D19" s="702"/>
      <c r="E19" s="145"/>
      <c r="F19" s="142"/>
      <c r="G19" s="143"/>
      <c r="H19" s="146"/>
      <c r="I19" s="148"/>
      <c r="J19" s="148"/>
      <c r="K19" s="148"/>
      <c r="L19" s="148"/>
      <c r="M19" s="148"/>
      <c r="N19" s="147"/>
    </row>
    <row r="20" spans="1:14" x14ac:dyDescent="0.25">
      <c r="B20" s="1867"/>
      <c r="C20" s="1867"/>
      <c r="D20" s="702"/>
      <c r="E20" s="145"/>
      <c r="F20" s="142"/>
      <c r="G20" s="143"/>
      <c r="H20" s="146"/>
      <c r="I20" s="48"/>
      <c r="J20" s="48"/>
      <c r="K20" s="48"/>
      <c r="L20" s="48"/>
      <c r="M20" s="48"/>
      <c r="N20" s="147"/>
    </row>
    <row r="21" spans="1:14" x14ac:dyDescent="0.25">
      <c r="B21" s="1867"/>
      <c r="C21" s="1867"/>
      <c r="D21" s="702"/>
      <c r="E21" s="145"/>
      <c r="F21" s="142"/>
      <c r="G21" s="143"/>
      <c r="H21" s="146"/>
      <c r="I21" s="48"/>
      <c r="J21" s="48"/>
      <c r="K21" s="48"/>
      <c r="L21" s="48"/>
      <c r="M21" s="48"/>
      <c r="N21" s="147"/>
    </row>
    <row r="22" spans="1:14" ht="15.75" thickBot="1" x14ac:dyDescent="0.3">
      <c r="B22" s="1868" t="s">
        <v>13</v>
      </c>
      <c r="C22" s="1869"/>
      <c r="D22" s="702"/>
      <c r="E22" s="149"/>
      <c r="F22" s="142">
        <v>482</v>
      </c>
      <c r="G22" s="143"/>
      <c r="H22" s="146"/>
      <c r="I22" s="48"/>
      <c r="J22" s="48"/>
      <c r="K22" s="48"/>
      <c r="L22" s="48"/>
      <c r="M22" s="48"/>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385.6</v>
      </c>
      <c r="D24" s="154"/>
      <c r="E24" s="141">
        <v>1141806880</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235" t="s">
        <v>21</v>
      </c>
      <c r="D30" s="235"/>
      <c r="E30"/>
      <c r="F30"/>
      <c r="G30"/>
      <c r="H30"/>
      <c r="I30" s="48"/>
      <c r="J30" s="48"/>
      <c r="K30" s="48"/>
      <c r="L30" s="48"/>
      <c r="M30" s="48"/>
      <c r="N30" s="137"/>
    </row>
    <row r="31" spans="1:14" x14ac:dyDescent="0.25">
      <c r="A31" s="36"/>
      <c r="B31" s="152" t="s">
        <v>22</v>
      </c>
      <c r="C31" s="235" t="s">
        <v>21</v>
      </c>
      <c r="D31" s="235"/>
      <c r="E31"/>
      <c r="F31"/>
      <c r="G31"/>
      <c r="H31"/>
      <c r="I31" s="48"/>
      <c r="J31" s="48"/>
      <c r="K31" s="48"/>
      <c r="L31" s="48"/>
      <c r="M31" s="48"/>
      <c r="N31" s="137"/>
    </row>
    <row r="32" spans="1:14" x14ac:dyDescent="0.25">
      <c r="A32" s="36"/>
      <c r="B32" s="152" t="s">
        <v>23</v>
      </c>
      <c r="C32" s="235"/>
      <c r="D32" s="235" t="s">
        <v>21</v>
      </c>
      <c r="E32"/>
      <c r="F32"/>
      <c r="G32"/>
      <c r="H32"/>
      <c r="I32" s="48"/>
      <c r="J32" s="48"/>
      <c r="K32" s="48"/>
      <c r="L32" s="48"/>
      <c r="M32" s="48"/>
      <c r="N32" s="137"/>
    </row>
    <row r="33" spans="1:17" x14ac:dyDescent="0.25">
      <c r="A33" s="36"/>
      <c r="B33" s="152" t="s">
        <v>24</v>
      </c>
      <c r="C33" s="235"/>
      <c r="D33" s="235" t="s">
        <v>21</v>
      </c>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860">
        <v>0</v>
      </c>
      <c r="E40" s="1870">
        <v>35</v>
      </c>
      <c r="F40"/>
      <c r="G40"/>
      <c r="H40"/>
      <c r="I40" s="48"/>
      <c r="J40" s="48"/>
      <c r="K40" s="48"/>
      <c r="L40" s="48"/>
      <c r="M40" s="48"/>
      <c r="N40" s="137"/>
    </row>
    <row r="41" spans="1:17" ht="42.75" x14ac:dyDescent="0.25">
      <c r="A41" s="36"/>
      <c r="B41" s="45" t="s">
        <v>30</v>
      </c>
      <c r="C41" s="684">
        <v>60</v>
      </c>
      <c r="D41" s="860">
        <v>35</v>
      </c>
      <c r="E41" s="1871"/>
      <c r="F41"/>
      <c r="G41"/>
      <c r="H41" s="86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57" x14ac:dyDescent="0.25">
      <c r="A49" s="52">
        <v>1</v>
      </c>
      <c r="B49" s="53" t="s">
        <v>1834</v>
      </c>
      <c r="C49" s="53" t="s">
        <v>1834</v>
      </c>
      <c r="D49" s="54" t="s">
        <v>1835</v>
      </c>
      <c r="E49" s="862" t="s">
        <v>1836</v>
      </c>
      <c r="F49" s="54" t="s">
        <v>18</v>
      </c>
      <c r="G49" s="55">
        <v>1</v>
      </c>
      <c r="H49" s="873">
        <v>41308</v>
      </c>
      <c r="I49" s="863">
        <v>41639</v>
      </c>
      <c r="J49" s="56" t="s">
        <v>19</v>
      </c>
      <c r="K49" s="98">
        <v>11.09</v>
      </c>
      <c r="L49" s="57">
        <v>0</v>
      </c>
      <c r="M49" s="58">
        <v>80</v>
      </c>
      <c r="N49" s="58">
        <v>100</v>
      </c>
      <c r="O49" s="63">
        <v>65000000</v>
      </c>
      <c r="P49" s="64">
        <v>40.409999999999997</v>
      </c>
      <c r="Q49" s="116" t="s">
        <v>1837</v>
      </c>
      <c r="R49" s="60"/>
      <c r="S49" s="60"/>
      <c r="T49" s="60"/>
      <c r="U49" s="60"/>
      <c r="V49" s="60"/>
      <c r="W49" s="60"/>
      <c r="X49" s="60"/>
      <c r="Y49" s="60"/>
      <c r="Z49" s="60"/>
    </row>
    <row r="50" spans="1:26" s="61" customFormat="1" ht="57" x14ac:dyDescent="0.25">
      <c r="A50" s="52">
        <f>+A49+1</f>
        <v>2</v>
      </c>
      <c r="B50" s="53" t="s">
        <v>1834</v>
      </c>
      <c r="C50" s="54" t="s">
        <v>1834</v>
      </c>
      <c r="D50" s="54" t="s">
        <v>1838</v>
      </c>
      <c r="E50" s="862" t="s">
        <v>1839</v>
      </c>
      <c r="F50" s="54" t="s">
        <v>18</v>
      </c>
      <c r="G50" s="55">
        <v>1</v>
      </c>
      <c r="H50" s="624">
        <v>40191</v>
      </c>
      <c r="I50" s="864">
        <v>40938</v>
      </c>
      <c r="J50" s="96" t="s">
        <v>19</v>
      </c>
      <c r="K50" s="57">
        <v>24.56</v>
      </c>
      <c r="L50" s="57">
        <v>0</v>
      </c>
      <c r="M50" s="58">
        <v>900</v>
      </c>
      <c r="N50" s="58">
        <v>100</v>
      </c>
      <c r="O50" s="865">
        <v>344675000</v>
      </c>
      <c r="P50" s="64" t="s">
        <v>1840</v>
      </c>
      <c r="R50" s="60"/>
      <c r="S50" s="60"/>
      <c r="T50" s="60"/>
      <c r="U50" s="60"/>
      <c r="V50" s="60"/>
      <c r="W50" s="60"/>
      <c r="X50" s="60"/>
      <c r="Y50" s="60"/>
      <c r="Z50" s="60"/>
    </row>
    <row r="51" spans="1:26" s="61" customFormat="1" ht="57" x14ac:dyDescent="0.25">
      <c r="A51" s="52"/>
      <c r="B51" s="53" t="s">
        <v>1834</v>
      </c>
      <c r="C51" s="53" t="s">
        <v>1834</v>
      </c>
      <c r="D51" s="54" t="s">
        <v>1841</v>
      </c>
      <c r="E51" s="862" t="s">
        <v>1842</v>
      </c>
      <c r="F51" s="54" t="s">
        <v>18</v>
      </c>
      <c r="G51" s="55">
        <v>1</v>
      </c>
      <c r="H51" s="873">
        <v>40911</v>
      </c>
      <c r="I51" s="864">
        <v>41273</v>
      </c>
      <c r="J51" s="56" t="s">
        <v>19</v>
      </c>
      <c r="K51" s="57">
        <v>11.9</v>
      </c>
      <c r="L51" s="57"/>
      <c r="M51" s="58">
        <v>225</v>
      </c>
      <c r="N51" s="58">
        <v>100</v>
      </c>
      <c r="O51" s="865">
        <v>62107000</v>
      </c>
      <c r="P51" s="1873" t="s">
        <v>1843</v>
      </c>
      <c r="Q51" s="1858" t="s">
        <v>1844</v>
      </c>
      <c r="R51" s="60"/>
      <c r="S51" s="60"/>
      <c r="T51" s="60"/>
      <c r="U51" s="60"/>
      <c r="V51" s="60"/>
      <c r="W51" s="60"/>
      <c r="X51" s="60"/>
      <c r="Y51" s="60"/>
      <c r="Z51" s="60"/>
    </row>
    <row r="52" spans="1:26" s="61" customFormat="1" ht="57" x14ac:dyDescent="0.25">
      <c r="A52" s="52"/>
      <c r="B52" s="53" t="s">
        <v>1834</v>
      </c>
      <c r="C52" s="53" t="s">
        <v>1834</v>
      </c>
      <c r="D52" s="54" t="s">
        <v>1845</v>
      </c>
      <c r="E52" s="862"/>
      <c r="F52" s="54"/>
      <c r="G52" s="55"/>
      <c r="H52" s="624"/>
      <c r="I52" s="864"/>
      <c r="J52" s="56"/>
      <c r="K52" s="57"/>
      <c r="L52" s="57"/>
      <c r="M52" s="58"/>
      <c r="N52" s="58"/>
      <c r="O52" s="865"/>
      <c r="P52" s="1874"/>
      <c r="Q52" s="1859"/>
      <c r="R52" s="60"/>
      <c r="S52" s="60"/>
      <c r="T52" s="60"/>
      <c r="U52" s="60"/>
      <c r="V52" s="60"/>
      <c r="W52" s="60"/>
      <c r="X52" s="60"/>
      <c r="Y52" s="60"/>
      <c r="Z52" s="60"/>
    </row>
    <row r="53" spans="1:26" s="61" customFormat="1" x14ac:dyDescent="0.25">
      <c r="A53" s="52" t="e">
        <f>+#REF!+1</f>
        <v>#REF!</v>
      </c>
      <c r="B53" s="173"/>
      <c r="C53" s="172"/>
      <c r="D53" s="173"/>
      <c r="E53" s="862"/>
      <c r="F53" s="175"/>
      <c r="G53" s="175"/>
      <c r="H53" s="175"/>
      <c r="I53" s="176"/>
      <c r="J53" s="176"/>
      <c r="K53" s="176"/>
      <c r="L53" s="176"/>
      <c r="M53" s="221"/>
      <c r="N53" s="221"/>
      <c r="O53" s="180"/>
      <c r="P53" s="180"/>
      <c r="Q53" s="181"/>
      <c r="R53" s="60"/>
      <c r="S53" s="60"/>
      <c r="T53" s="60"/>
      <c r="U53" s="60"/>
      <c r="V53" s="60"/>
      <c r="W53" s="60"/>
      <c r="X53" s="60"/>
      <c r="Y53" s="60"/>
      <c r="Z53" s="60"/>
    </row>
    <row r="54" spans="1:26" s="61" customFormat="1" x14ac:dyDescent="0.25">
      <c r="A54" s="52"/>
      <c r="B54" s="183" t="s">
        <v>28</v>
      </c>
      <c r="C54" s="172"/>
      <c r="D54" s="173"/>
      <c r="E54" s="862"/>
      <c r="F54" s="175"/>
      <c r="G54" s="175"/>
      <c r="H54" s="175"/>
      <c r="I54" s="176"/>
      <c r="J54" s="176"/>
      <c r="K54" s="185">
        <f>SUM(K49:K53)</f>
        <v>47.55</v>
      </c>
      <c r="L54" s="185">
        <f>SUM(L49:L53)</f>
        <v>0</v>
      </c>
      <c r="M54" s="797">
        <v>900</v>
      </c>
      <c r="N54" s="797"/>
      <c r="O54" s="180"/>
      <c r="P54" s="180"/>
      <c r="Q54" s="187"/>
    </row>
    <row r="55" spans="1:26" s="69" customFormat="1" x14ac:dyDescent="0.25">
      <c r="E55" s="188"/>
    </row>
    <row r="56" spans="1:26" s="69" customFormat="1" x14ac:dyDescent="0.25">
      <c r="B56" s="1860" t="s">
        <v>56</v>
      </c>
      <c r="C56" s="1860" t="s">
        <v>57</v>
      </c>
      <c r="D56" s="1862" t="s">
        <v>58</v>
      </c>
      <c r="E56" s="1862"/>
    </row>
    <row r="57" spans="1:26" s="69" customFormat="1" x14ac:dyDescent="0.25">
      <c r="B57" s="1861"/>
      <c r="C57" s="1861"/>
      <c r="D57" s="703" t="s">
        <v>59</v>
      </c>
      <c r="E57" s="190" t="s">
        <v>60</v>
      </c>
      <c r="H57" s="880"/>
    </row>
    <row r="58" spans="1:26" s="69" customFormat="1" ht="18.75" x14ac:dyDescent="0.25">
      <c r="B58" s="222" t="s">
        <v>61</v>
      </c>
      <c r="C58" s="798">
        <f>+K54</f>
        <v>47.55</v>
      </c>
      <c r="D58" s="774" t="s">
        <v>21</v>
      </c>
      <c r="E58" s="774"/>
      <c r="F58" s="191"/>
      <c r="G58" s="191"/>
      <c r="H58" s="881"/>
      <c r="I58" s="191"/>
      <c r="J58" s="191"/>
      <c r="K58" s="191"/>
      <c r="L58" s="191"/>
      <c r="M58" s="191"/>
    </row>
    <row r="59" spans="1:26" s="69" customFormat="1" x14ac:dyDescent="0.25">
      <c r="B59" s="222" t="s">
        <v>62</v>
      </c>
      <c r="C59" s="798"/>
      <c r="D59" s="774"/>
      <c r="E59" s="774"/>
    </row>
    <row r="60" spans="1:26" s="69" customFormat="1" x14ac:dyDescent="0.25">
      <c r="B60" s="192"/>
      <c r="C60" s="1863"/>
      <c r="D60" s="1863"/>
      <c r="E60" s="1863"/>
      <c r="F60" s="1863"/>
      <c r="G60" s="1863"/>
      <c r="H60" s="1863"/>
      <c r="I60" s="1863"/>
      <c r="J60" s="1863"/>
      <c r="K60" s="1863"/>
      <c r="L60" s="1863"/>
      <c r="M60" s="1863"/>
      <c r="N60" s="1863"/>
    </row>
    <row r="61" spans="1:26" ht="15.75" thickBot="1" x14ac:dyDescent="0.3"/>
    <row r="62" spans="1:26" ht="27" thickBot="1" x14ac:dyDescent="0.3">
      <c r="B62" s="1864" t="s">
        <v>63</v>
      </c>
      <c r="C62" s="1864"/>
      <c r="D62" s="1864"/>
      <c r="E62" s="1864"/>
      <c r="F62" s="1864"/>
      <c r="G62" s="1864"/>
      <c r="H62" s="1864"/>
      <c r="I62" s="1864"/>
      <c r="J62" s="1864"/>
      <c r="K62" s="1864"/>
      <c r="L62" s="1864"/>
      <c r="M62" s="1864"/>
      <c r="N62" s="1864"/>
    </row>
    <row r="65" spans="1:17" ht="75" x14ac:dyDescent="0.25">
      <c r="B65" s="193" t="s">
        <v>64</v>
      </c>
      <c r="C65" s="194" t="s">
        <v>65</v>
      </c>
      <c r="D65" s="194" t="s">
        <v>66</v>
      </c>
      <c r="E65" s="194" t="s">
        <v>67</v>
      </c>
      <c r="F65" s="194" t="s">
        <v>68</v>
      </c>
      <c r="G65" s="194" t="s">
        <v>69</v>
      </c>
      <c r="H65" s="194" t="s">
        <v>70</v>
      </c>
      <c r="I65" s="194" t="s">
        <v>71</v>
      </c>
      <c r="J65" s="194" t="s">
        <v>72</v>
      </c>
      <c r="K65" s="194" t="s">
        <v>73</v>
      </c>
      <c r="L65" s="194" t="s">
        <v>74</v>
      </c>
      <c r="M65" s="195" t="s">
        <v>75</v>
      </c>
      <c r="N65" s="195" t="s">
        <v>76</v>
      </c>
      <c r="O65" s="1875" t="s">
        <v>77</v>
      </c>
      <c r="P65" s="1876"/>
      <c r="Q65" s="194" t="s">
        <v>78</v>
      </c>
    </row>
    <row r="66" spans="1:17" x14ac:dyDescent="0.25">
      <c r="B66" s="224" t="s">
        <v>1846</v>
      </c>
      <c r="C66" s="225"/>
      <c r="D66" s="227"/>
      <c r="E66" s="227"/>
      <c r="F66" s="378"/>
      <c r="G66" s="378"/>
      <c r="H66" s="378"/>
      <c r="I66" s="223"/>
      <c r="J66" s="223"/>
      <c r="K66" s="152"/>
      <c r="L66" s="152"/>
      <c r="M66" s="152"/>
      <c r="N66" s="152"/>
      <c r="O66" s="1877" t="s">
        <v>1847</v>
      </c>
      <c r="P66" s="1878"/>
      <c r="Q66" s="856" t="s">
        <v>19</v>
      </c>
    </row>
    <row r="67" spans="1:17" x14ac:dyDescent="0.25">
      <c r="B67" s="1" t="s">
        <v>85</v>
      </c>
    </row>
    <row r="68" spans="1:17" x14ac:dyDescent="0.25">
      <c r="B68" s="1" t="s">
        <v>86</v>
      </c>
    </row>
    <row r="69" spans="1:17" x14ac:dyDescent="0.25">
      <c r="B69" s="1" t="s">
        <v>87</v>
      </c>
    </row>
    <row r="71" spans="1:17" ht="15.75" thickBot="1" x14ac:dyDescent="0.3"/>
    <row r="72" spans="1:17" ht="27" thickBot="1" x14ac:dyDescent="0.3">
      <c r="B72" s="1879" t="s">
        <v>88</v>
      </c>
      <c r="C72" s="1880"/>
      <c r="D72" s="1880"/>
      <c r="E72" s="1880"/>
      <c r="F72" s="1880"/>
      <c r="G72" s="1880"/>
      <c r="H72" s="1880"/>
      <c r="I72" s="1880"/>
      <c r="J72" s="1880"/>
      <c r="K72" s="1880"/>
      <c r="L72" s="1880"/>
      <c r="M72" s="1880"/>
      <c r="N72" s="1881"/>
    </row>
    <row r="77" spans="1:17" ht="75" x14ac:dyDescent="0.25">
      <c r="B77" s="193" t="s">
        <v>89</v>
      </c>
      <c r="C77" s="193" t="s">
        <v>90</v>
      </c>
      <c r="D77" s="193" t="s">
        <v>91</v>
      </c>
      <c r="E77" s="193" t="s">
        <v>92</v>
      </c>
      <c r="F77" s="193" t="s">
        <v>93</v>
      </c>
      <c r="G77" s="193" t="s">
        <v>94</v>
      </c>
      <c r="H77" s="193" t="s">
        <v>95</v>
      </c>
      <c r="I77" s="193" t="s">
        <v>96</v>
      </c>
      <c r="J77" s="1875" t="s">
        <v>97</v>
      </c>
      <c r="K77" s="1882"/>
      <c r="L77" s="1876"/>
      <c r="M77" s="193" t="s">
        <v>98</v>
      </c>
      <c r="N77" s="193" t="s">
        <v>254</v>
      </c>
      <c r="O77" s="193" t="s">
        <v>255</v>
      </c>
      <c r="P77" s="1875" t="s">
        <v>77</v>
      </c>
      <c r="Q77" s="1876"/>
    </row>
    <row r="78" spans="1:17" s="244" customFormat="1" ht="30" x14ac:dyDescent="0.25">
      <c r="B78" s="883"/>
      <c r="C78" s="883"/>
      <c r="D78" s="883"/>
      <c r="E78" s="883"/>
      <c r="F78" s="883"/>
      <c r="G78" s="883"/>
      <c r="H78" s="883"/>
      <c r="I78" s="883"/>
      <c r="J78" s="884" t="s">
        <v>555</v>
      </c>
      <c r="K78" s="885" t="s">
        <v>1495</v>
      </c>
      <c r="L78" s="886" t="s">
        <v>1496</v>
      </c>
      <c r="M78" s="883"/>
      <c r="N78" s="883"/>
      <c r="O78" s="883"/>
      <c r="P78" s="884"/>
      <c r="Q78" s="886"/>
    </row>
    <row r="79" spans="1:17" ht="71.25" x14ac:dyDescent="0.2">
      <c r="A79" s="962"/>
      <c r="B79" s="1883" t="s">
        <v>1848</v>
      </c>
      <c r="C79" s="1885" t="s">
        <v>1849</v>
      </c>
      <c r="D79" s="1885" t="s">
        <v>1850</v>
      </c>
      <c r="E79" s="1883">
        <v>46374610</v>
      </c>
      <c r="F79" s="1885" t="s">
        <v>1851</v>
      </c>
      <c r="G79" s="1885" t="s">
        <v>1852</v>
      </c>
      <c r="H79" s="1910">
        <v>39422</v>
      </c>
      <c r="I79" s="1883" t="s">
        <v>694</v>
      </c>
      <c r="J79" s="963" t="s">
        <v>1853</v>
      </c>
      <c r="K79" s="964" t="s">
        <v>1854</v>
      </c>
      <c r="L79" s="963" t="s">
        <v>1855</v>
      </c>
      <c r="M79" s="1909" t="s">
        <v>18</v>
      </c>
      <c r="N79" s="1909" t="s">
        <v>18</v>
      </c>
      <c r="O79" s="1912" t="s">
        <v>18</v>
      </c>
      <c r="P79" s="1905" t="s">
        <v>1856</v>
      </c>
      <c r="Q79" s="1906"/>
    </row>
    <row r="80" spans="1:17" ht="69" customHeight="1" x14ac:dyDescent="0.25">
      <c r="A80" s="962"/>
      <c r="B80" s="1884"/>
      <c r="C80" s="1886"/>
      <c r="D80" s="1886"/>
      <c r="E80" s="1884"/>
      <c r="F80" s="1884"/>
      <c r="G80" s="1886"/>
      <c r="H80" s="1884"/>
      <c r="I80" s="1884"/>
      <c r="J80" s="965" t="s">
        <v>1857</v>
      </c>
      <c r="K80" s="965" t="s">
        <v>1858</v>
      </c>
      <c r="L80" s="965" t="s">
        <v>1859</v>
      </c>
      <c r="M80" s="1911"/>
      <c r="N80" s="1911"/>
      <c r="O80" s="1913"/>
      <c r="P80" s="1907"/>
      <c r="Q80" s="1908"/>
    </row>
    <row r="81" spans="1:18" ht="28.5" customHeight="1" x14ac:dyDescent="0.2">
      <c r="A81" s="962"/>
      <c r="B81" s="1883" t="s">
        <v>1848</v>
      </c>
      <c r="C81" s="1909" t="s">
        <v>102</v>
      </c>
      <c r="D81" s="1885" t="s">
        <v>1860</v>
      </c>
      <c r="E81" s="1883">
        <v>30900054</v>
      </c>
      <c r="F81" s="1883" t="s">
        <v>370</v>
      </c>
      <c r="G81" s="1883" t="s">
        <v>1861</v>
      </c>
      <c r="H81" s="1910">
        <v>39682</v>
      </c>
      <c r="I81" s="1883" t="s">
        <v>694</v>
      </c>
      <c r="J81" s="963" t="s">
        <v>1862</v>
      </c>
      <c r="K81" s="963" t="s">
        <v>1863</v>
      </c>
      <c r="L81" s="963" t="s">
        <v>1864</v>
      </c>
      <c r="M81" s="1909" t="s">
        <v>18</v>
      </c>
      <c r="N81" s="1909" t="s">
        <v>18</v>
      </c>
      <c r="O81" s="1912" t="s">
        <v>18</v>
      </c>
      <c r="P81" s="1905" t="s">
        <v>1856</v>
      </c>
      <c r="Q81" s="1906"/>
    </row>
    <row r="82" spans="1:18" ht="72" thickBot="1" x14ac:dyDescent="0.25">
      <c r="A82" s="962"/>
      <c r="B82" s="1884"/>
      <c r="C82" s="1884"/>
      <c r="D82" s="1886"/>
      <c r="E82" s="1884"/>
      <c r="F82" s="1884"/>
      <c r="G82" s="1884"/>
      <c r="H82" s="1884"/>
      <c r="I82" s="1884"/>
      <c r="J82" s="963" t="s">
        <v>1865</v>
      </c>
      <c r="K82" s="963" t="s">
        <v>1866</v>
      </c>
      <c r="L82" s="963" t="s">
        <v>1867</v>
      </c>
      <c r="M82" s="1911"/>
      <c r="N82" s="1911"/>
      <c r="O82" s="1921"/>
      <c r="P82" s="1907"/>
      <c r="Q82" s="1908"/>
    </row>
    <row r="83" spans="1:18" ht="57" x14ac:dyDescent="0.2">
      <c r="A83" s="962"/>
      <c r="B83" s="1887" t="s">
        <v>1773</v>
      </c>
      <c r="C83" s="1887" t="s">
        <v>118</v>
      </c>
      <c r="D83" s="1890" t="s">
        <v>1868</v>
      </c>
      <c r="E83" s="1893">
        <v>1047372607</v>
      </c>
      <c r="F83" s="1896" t="s">
        <v>1869</v>
      </c>
      <c r="G83" s="1899" t="s">
        <v>1870</v>
      </c>
      <c r="H83" s="1902">
        <v>41621</v>
      </c>
      <c r="I83" s="1914" t="s">
        <v>694</v>
      </c>
      <c r="J83" s="963" t="s">
        <v>1871</v>
      </c>
      <c r="K83" s="963" t="s">
        <v>1872</v>
      </c>
      <c r="L83" s="963" t="s">
        <v>1873</v>
      </c>
      <c r="M83" s="1909" t="s">
        <v>18</v>
      </c>
      <c r="N83" s="1909" t="s">
        <v>18</v>
      </c>
      <c r="O83" s="1909" t="s">
        <v>18</v>
      </c>
      <c r="P83" s="1905" t="s">
        <v>1856</v>
      </c>
      <c r="Q83" s="1906"/>
    </row>
    <row r="84" spans="1:18" x14ac:dyDescent="0.25">
      <c r="A84" s="962"/>
      <c r="B84" s="1888"/>
      <c r="C84" s="1888"/>
      <c r="D84" s="1891"/>
      <c r="E84" s="1894"/>
      <c r="F84" s="1897"/>
      <c r="G84" s="1900"/>
      <c r="H84" s="1903"/>
      <c r="I84" s="1915"/>
      <c r="J84" s="1885" t="s">
        <v>1874</v>
      </c>
      <c r="K84" s="1885" t="s">
        <v>1875</v>
      </c>
      <c r="L84" s="1909" t="s">
        <v>1232</v>
      </c>
      <c r="M84" s="1911"/>
      <c r="N84" s="1911"/>
      <c r="O84" s="1911"/>
      <c r="P84" s="1907"/>
      <c r="Q84" s="1908"/>
    </row>
    <row r="85" spans="1:18" ht="15.75" thickBot="1" x14ac:dyDescent="0.3">
      <c r="A85" s="962"/>
      <c r="B85" s="1889"/>
      <c r="C85" s="1889"/>
      <c r="D85" s="1892"/>
      <c r="E85" s="1895"/>
      <c r="F85" s="1898"/>
      <c r="G85" s="1901"/>
      <c r="H85" s="1904"/>
      <c r="I85" s="1916"/>
      <c r="J85" s="1919"/>
      <c r="K85" s="1919"/>
      <c r="L85" s="1920"/>
      <c r="M85" s="1911"/>
      <c r="N85" s="1911"/>
      <c r="O85" s="1911"/>
      <c r="P85" s="1917"/>
      <c r="Q85" s="1918"/>
    </row>
    <row r="86" spans="1:18" ht="43.5" customHeight="1" x14ac:dyDescent="0.25">
      <c r="B86" s="1887" t="s">
        <v>1773</v>
      </c>
      <c r="C86" s="1936" t="s">
        <v>118</v>
      </c>
      <c r="D86" s="1939" t="s">
        <v>1876</v>
      </c>
      <c r="E86" s="1941">
        <v>1060648520</v>
      </c>
      <c r="F86" s="1944" t="s">
        <v>308</v>
      </c>
      <c r="G86" s="1899" t="s">
        <v>1877</v>
      </c>
      <c r="H86" s="1926">
        <v>41249</v>
      </c>
      <c r="I86" s="1929" t="s">
        <v>694</v>
      </c>
      <c r="J86" s="966" t="s">
        <v>1878</v>
      </c>
      <c r="K86" s="835" t="s">
        <v>1879</v>
      </c>
      <c r="L86" s="963" t="s">
        <v>1880</v>
      </c>
      <c r="M86" s="1909" t="s">
        <v>18</v>
      </c>
      <c r="N86" s="1909" t="s">
        <v>18</v>
      </c>
      <c r="O86" s="1909" t="s">
        <v>18</v>
      </c>
      <c r="P86" s="1905" t="s">
        <v>1856</v>
      </c>
      <c r="Q86" s="1906"/>
      <c r="R86" s="967"/>
    </row>
    <row r="87" spans="1:18" x14ac:dyDescent="0.25">
      <c r="B87" s="1888"/>
      <c r="C87" s="1937"/>
      <c r="D87" s="1939"/>
      <c r="E87" s="1942"/>
      <c r="F87" s="1945"/>
      <c r="G87" s="1900"/>
      <c r="H87" s="1927"/>
      <c r="I87" s="1930"/>
      <c r="J87" s="1933" t="s">
        <v>1881</v>
      </c>
      <c r="K87" s="1935" t="s">
        <v>1882</v>
      </c>
      <c r="L87" s="1885" t="s">
        <v>1883</v>
      </c>
      <c r="M87" s="1911"/>
      <c r="N87" s="1911"/>
      <c r="O87" s="1911"/>
      <c r="P87" s="1907"/>
      <c r="Q87" s="1908"/>
    </row>
    <row r="88" spans="1:18" ht="15.75" thickBot="1" x14ac:dyDescent="0.3">
      <c r="B88" s="1889"/>
      <c r="C88" s="1938"/>
      <c r="D88" s="1940"/>
      <c r="E88" s="1943"/>
      <c r="F88" s="1946"/>
      <c r="G88" s="1901"/>
      <c r="H88" s="1928"/>
      <c r="I88" s="1931"/>
      <c r="J88" s="1934"/>
      <c r="K88" s="1919"/>
      <c r="L88" s="1919"/>
      <c r="M88" s="1932"/>
      <c r="N88" s="1932"/>
      <c r="O88" s="1932"/>
      <c r="P88" s="1917"/>
      <c r="Q88" s="1918"/>
    </row>
    <row r="89" spans="1:18" x14ac:dyDescent="0.25">
      <c r="B89" s="917"/>
      <c r="C89" s="917"/>
      <c r="D89" s="917"/>
      <c r="E89" s="918"/>
      <c r="F89" s="918"/>
      <c r="G89" s="917"/>
      <c r="H89" s="919"/>
      <c r="I89" s="920"/>
      <c r="J89" s="917"/>
      <c r="K89" s="921"/>
      <c r="L89" s="921"/>
      <c r="M89" s="151"/>
      <c r="N89" s="151"/>
      <c r="O89" s="151"/>
      <c r="P89" s="923"/>
      <c r="Q89" s="923"/>
    </row>
    <row r="91" spans="1:18" ht="15.75" thickBot="1" x14ac:dyDescent="0.3"/>
    <row r="92" spans="1:18" ht="27" thickBot="1" x14ac:dyDescent="0.3">
      <c r="B92" s="1879" t="s">
        <v>184</v>
      </c>
      <c r="C92" s="1880"/>
      <c r="D92" s="1880"/>
      <c r="E92" s="1880"/>
      <c r="F92" s="1880"/>
      <c r="G92" s="1880"/>
      <c r="H92" s="1880"/>
      <c r="I92" s="1880"/>
      <c r="J92" s="1880"/>
      <c r="K92" s="1880"/>
      <c r="L92" s="1880"/>
      <c r="M92" s="1880"/>
      <c r="N92" s="1881"/>
    </row>
    <row r="95" spans="1:18" ht="30" x14ac:dyDescent="0.25">
      <c r="B95" s="194" t="s">
        <v>17</v>
      </c>
      <c r="C95" s="194" t="s">
        <v>415</v>
      </c>
      <c r="D95" s="1875" t="s">
        <v>77</v>
      </c>
      <c r="E95" s="1876"/>
    </row>
    <row r="96" spans="1:18" x14ac:dyDescent="0.25">
      <c r="B96" s="229" t="s">
        <v>185</v>
      </c>
      <c r="C96" s="152" t="s">
        <v>18</v>
      </c>
      <c r="D96" s="1922"/>
      <c r="E96" s="1922"/>
      <c r="I96" s="897"/>
    </row>
    <row r="99" spans="1:26" ht="26.25" x14ac:dyDescent="0.25">
      <c r="B99" s="1851" t="s">
        <v>186</v>
      </c>
      <c r="C99" s="1852"/>
      <c r="D99" s="1852"/>
      <c r="E99" s="1852"/>
      <c r="F99" s="1852"/>
      <c r="G99" s="1852"/>
      <c r="H99" s="1852"/>
      <c r="I99" s="1852"/>
      <c r="J99" s="1852"/>
      <c r="K99" s="1852"/>
      <c r="L99" s="1852"/>
      <c r="M99" s="1852"/>
      <c r="N99" s="1852"/>
      <c r="O99" s="1852"/>
      <c r="P99" s="1852"/>
    </row>
    <row r="101" spans="1:26" ht="15.75" thickBot="1" x14ac:dyDescent="0.3"/>
    <row r="102" spans="1:26" ht="27" thickBot="1" x14ac:dyDescent="0.3">
      <c r="B102" s="1879" t="s">
        <v>187</v>
      </c>
      <c r="C102" s="1880"/>
      <c r="D102" s="1880"/>
      <c r="E102" s="1880"/>
      <c r="F102" s="1880"/>
      <c r="G102" s="1880"/>
      <c r="H102" s="1880"/>
      <c r="I102" s="1880"/>
      <c r="J102" s="1880"/>
      <c r="K102" s="1880"/>
      <c r="L102" s="1880"/>
      <c r="M102" s="1880"/>
      <c r="N102" s="1881"/>
    </row>
    <row r="104" spans="1:26" ht="15.75" thickBot="1" x14ac:dyDescent="0.3">
      <c r="M104" s="163"/>
      <c r="N104" s="163"/>
    </row>
    <row r="105" spans="1:26" s="48" customFormat="1" ht="60" x14ac:dyDescent="0.25">
      <c r="B105" s="164" t="s">
        <v>33</v>
      </c>
      <c r="C105" s="164" t="s">
        <v>34</v>
      </c>
      <c r="D105" s="164" t="s">
        <v>35</v>
      </c>
      <c r="E105" s="164" t="s">
        <v>36</v>
      </c>
      <c r="F105" s="164" t="s">
        <v>37</v>
      </c>
      <c r="G105" s="164" t="s">
        <v>38</v>
      </c>
      <c r="H105" s="164" t="s">
        <v>39</v>
      </c>
      <c r="I105" s="164" t="s">
        <v>40</v>
      </c>
      <c r="J105" s="164" t="s">
        <v>41</v>
      </c>
      <c r="K105" s="164" t="s">
        <v>42</v>
      </c>
      <c r="L105" s="164" t="s">
        <v>43</v>
      </c>
      <c r="M105" s="165" t="s">
        <v>44</v>
      </c>
      <c r="N105" s="164" t="s">
        <v>45</v>
      </c>
      <c r="O105" s="164" t="s">
        <v>46</v>
      </c>
      <c r="P105" s="166" t="s">
        <v>47</v>
      </c>
      <c r="Q105" s="166" t="s">
        <v>48</v>
      </c>
    </row>
    <row r="106" spans="1:26" s="61" customFormat="1" ht="57" x14ac:dyDescent="0.25">
      <c r="A106" s="52">
        <v>1</v>
      </c>
      <c r="B106" s="53" t="s">
        <v>1834</v>
      </c>
      <c r="C106" s="53" t="s">
        <v>1834</v>
      </c>
      <c r="D106" s="54"/>
      <c r="E106" s="968"/>
      <c r="F106" s="54"/>
      <c r="G106" s="55"/>
      <c r="H106" s="62"/>
      <c r="I106" s="863"/>
      <c r="J106" s="56"/>
      <c r="K106" s="57"/>
      <c r="L106" s="56"/>
      <c r="M106" s="58"/>
      <c r="N106" s="58"/>
      <c r="O106" s="63"/>
      <c r="P106" s="63"/>
      <c r="Q106" s="116" t="s">
        <v>1884</v>
      </c>
      <c r="R106" s="60"/>
      <c r="S106" s="60"/>
      <c r="T106" s="60"/>
      <c r="U106" s="60"/>
      <c r="V106" s="60"/>
      <c r="W106" s="60"/>
      <c r="X106" s="60"/>
      <c r="Y106" s="60"/>
      <c r="Z106" s="60"/>
    </row>
    <row r="107" spans="1:26" s="61" customFormat="1" x14ac:dyDescent="0.25">
      <c r="A107" s="52">
        <f t="shared" ref="A107:A113" si="0">+A106+1</f>
        <v>2</v>
      </c>
      <c r="B107" s="53"/>
      <c r="C107" s="64"/>
      <c r="D107" s="54"/>
      <c r="E107" s="288"/>
      <c r="F107" s="289"/>
      <c r="G107" s="207"/>
      <c r="H107" s="289"/>
      <c r="I107" s="291"/>
      <c r="J107" s="291"/>
      <c r="K107" s="291"/>
      <c r="L107" s="291"/>
      <c r="M107" s="288"/>
      <c r="N107" s="288"/>
      <c r="O107" s="294"/>
      <c r="P107" s="925"/>
      <c r="Q107" s="64"/>
      <c r="R107" s="60"/>
      <c r="S107" s="60"/>
      <c r="T107" s="60"/>
      <c r="U107" s="60"/>
      <c r="V107" s="60"/>
      <c r="W107" s="60"/>
      <c r="X107" s="60"/>
      <c r="Y107" s="60"/>
      <c r="Z107" s="60"/>
    </row>
    <row r="108" spans="1:26" s="61" customFormat="1" x14ac:dyDescent="0.25">
      <c r="A108" s="52">
        <f t="shared" si="0"/>
        <v>3</v>
      </c>
      <c r="B108" s="173"/>
      <c r="C108" s="683"/>
      <c r="D108" s="54"/>
      <c r="E108" s="207"/>
      <c r="F108" s="289"/>
      <c r="G108" s="289"/>
      <c r="H108" s="289"/>
      <c r="I108" s="291"/>
      <c r="J108" s="291"/>
      <c r="K108" s="291"/>
      <c r="L108" s="291"/>
      <c r="M108" s="293"/>
      <c r="N108" s="293"/>
      <c r="O108" s="294"/>
      <c r="P108" s="294"/>
      <c r="Q108" s="64"/>
      <c r="R108" s="60"/>
      <c r="S108" s="60"/>
      <c r="T108" s="60"/>
      <c r="U108" s="60"/>
      <c r="V108" s="60"/>
      <c r="W108" s="60"/>
      <c r="X108" s="60"/>
      <c r="Y108" s="60"/>
      <c r="Z108" s="60"/>
    </row>
    <row r="109" spans="1:26" s="61" customFormat="1" x14ac:dyDescent="0.25">
      <c r="A109" s="52">
        <f t="shared" si="0"/>
        <v>4</v>
      </c>
      <c r="B109" s="173"/>
      <c r="C109" s="54"/>
      <c r="D109" s="53"/>
      <c r="E109" s="207"/>
      <c r="F109" s="289"/>
      <c r="G109" s="289"/>
      <c r="H109" s="289"/>
      <c r="I109" s="291"/>
      <c r="J109" s="291"/>
      <c r="K109" s="291"/>
      <c r="L109" s="291"/>
      <c r="M109" s="293"/>
      <c r="N109" s="293"/>
      <c r="O109" s="294"/>
      <c r="P109" s="294"/>
      <c r="Q109" s="64"/>
      <c r="R109" s="60"/>
      <c r="S109" s="60"/>
      <c r="T109" s="60"/>
      <c r="U109" s="60"/>
      <c r="V109" s="60"/>
      <c r="W109" s="60"/>
      <c r="X109" s="60"/>
      <c r="Y109" s="60"/>
      <c r="Z109" s="60"/>
    </row>
    <row r="110" spans="1:26" s="61" customFormat="1" x14ac:dyDescent="0.25">
      <c r="A110" s="52">
        <f t="shared" si="0"/>
        <v>5</v>
      </c>
      <c r="B110" s="173"/>
      <c r="C110" s="54"/>
      <c r="D110" s="53"/>
      <c r="E110" s="207"/>
      <c r="F110" s="289"/>
      <c r="G110" s="289"/>
      <c r="H110" s="289"/>
      <c r="I110" s="291"/>
      <c r="J110" s="291"/>
      <c r="K110" s="291"/>
      <c r="L110" s="291"/>
      <c r="M110" s="293"/>
      <c r="N110" s="293"/>
      <c r="O110" s="294"/>
      <c r="P110" s="294"/>
      <c r="Q110" s="64"/>
      <c r="R110" s="60"/>
      <c r="S110" s="60"/>
      <c r="T110" s="60"/>
      <c r="U110" s="60"/>
      <c r="V110" s="60"/>
      <c r="W110" s="60"/>
      <c r="X110" s="60"/>
      <c r="Y110" s="60"/>
      <c r="Z110" s="60"/>
    </row>
    <row r="111" spans="1:26" s="61" customFormat="1" x14ac:dyDescent="0.25">
      <c r="A111" s="52">
        <f t="shared" si="0"/>
        <v>6</v>
      </c>
      <c r="B111" s="173"/>
      <c r="C111" s="54"/>
      <c r="D111" s="53"/>
      <c r="E111" s="207"/>
      <c r="F111" s="289"/>
      <c r="G111" s="289"/>
      <c r="H111" s="289"/>
      <c r="I111" s="291"/>
      <c r="J111" s="291"/>
      <c r="K111" s="291"/>
      <c r="L111" s="291"/>
      <c r="M111" s="293"/>
      <c r="N111" s="293"/>
      <c r="O111" s="294"/>
      <c r="P111" s="294"/>
      <c r="Q111" s="64"/>
      <c r="R111" s="60"/>
      <c r="S111" s="60"/>
      <c r="T111" s="60"/>
      <c r="U111" s="60"/>
      <c r="V111" s="60"/>
      <c r="W111" s="60"/>
      <c r="X111" s="60"/>
      <c r="Y111" s="60"/>
      <c r="Z111" s="60"/>
    </row>
    <row r="112" spans="1:26" s="61" customFormat="1" x14ac:dyDescent="0.25">
      <c r="A112" s="52">
        <f t="shared" si="0"/>
        <v>7</v>
      </c>
      <c r="B112" s="173"/>
      <c r="C112" s="54"/>
      <c r="D112" s="53"/>
      <c r="E112" s="207"/>
      <c r="F112" s="289"/>
      <c r="G112" s="289"/>
      <c r="H112" s="289"/>
      <c r="I112" s="291"/>
      <c r="J112" s="291"/>
      <c r="K112" s="291"/>
      <c r="L112" s="291"/>
      <c r="M112" s="293"/>
      <c r="N112" s="293"/>
      <c r="O112" s="294"/>
      <c r="P112" s="294"/>
      <c r="Q112" s="64"/>
      <c r="R112" s="60"/>
      <c r="S112" s="60"/>
      <c r="T112" s="60"/>
      <c r="U112" s="60"/>
      <c r="V112" s="60"/>
      <c r="W112" s="60"/>
      <c r="X112" s="60"/>
      <c r="Y112" s="60"/>
      <c r="Z112" s="60"/>
    </row>
    <row r="113" spans="1:26" s="61" customFormat="1" x14ac:dyDescent="0.25">
      <c r="A113" s="52">
        <f t="shared" si="0"/>
        <v>8</v>
      </c>
      <c r="B113" s="173"/>
      <c r="C113" s="54"/>
      <c r="D113" s="53"/>
      <c r="E113" s="207"/>
      <c r="F113" s="289"/>
      <c r="G113" s="289"/>
      <c r="H113" s="289"/>
      <c r="I113" s="291"/>
      <c r="J113" s="291"/>
      <c r="K113" s="291"/>
      <c r="L113" s="291"/>
      <c r="M113" s="293"/>
      <c r="N113" s="293"/>
      <c r="O113" s="294"/>
      <c r="P113" s="294"/>
      <c r="Q113" s="64"/>
      <c r="R113" s="60"/>
      <c r="S113" s="60"/>
      <c r="T113" s="60"/>
      <c r="U113" s="60"/>
      <c r="V113" s="60"/>
      <c r="W113" s="60"/>
      <c r="X113" s="60"/>
      <c r="Y113" s="60"/>
      <c r="Z113" s="60"/>
    </row>
    <row r="114" spans="1:26" s="61" customFormat="1" x14ac:dyDescent="0.25">
      <c r="A114" s="52"/>
      <c r="B114" s="183" t="s">
        <v>28</v>
      </c>
      <c r="C114" s="54"/>
      <c r="D114" s="53"/>
      <c r="E114" s="207"/>
      <c r="F114" s="289"/>
      <c r="G114" s="289"/>
      <c r="H114" s="289"/>
      <c r="I114" s="291"/>
      <c r="J114" s="291"/>
      <c r="K114" s="544">
        <f>SUM(K106:K113)</f>
        <v>0</v>
      </c>
      <c r="L114" s="544">
        <f>SUM(L106:L113)</f>
        <v>0</v>
      </c>
      <c r="M114" s="586">
        <f>SUM(M106:M113)</f>
        <v>0</v>
      </c>
      <c r="N114" s="544">
        <f>SUM(N106:N113)</f>
        <v>0</v>
      </c>
      <c r="O114" s="294"/>
      <c r="P114" s="294"/>
      <c r="Q114" s="64"/>
    </row>
    <row r="115" spans="1:26" x14ac:dyDescent="0.25">
      <c r="B115" s="69"/>
      <c r="C115" s="69"/>
      <c r="D115" s="69"/>
      <c r="E115" s="188"/>
      <c r="F115" s="69"/>
      <c r="G115" s="69"/>
      <c r="H115" s="69"/>
      <c r="I115" s="69"/>
      <c r="J115" s="69"/>
      <c r="K115" s="69"/>
      <c r="L115" s="69"/>
      <c r="M115" s="69"/>
      <c r="N115" s="69"/>
      <c r="O115" s="69"/>
      <c r="P115" s="69"/>
    </row>
    <row r="116" spans="1:26" ht="18.75" x14ac:dyDescent="0.25">
      <c r="B116" s="222" t="s">
        <v>192</v>
      </c>
      <c r="C116" s="250">
        <f>+K114</f>
        <v>0</v>
      </c>
      <c r="H116" s="191"/>
      <c r="I116" s="191"/>
      <c r="J116" s="191"/>
      <c r="K116" s="191"/>
      <c r="L116" s="191"/>
      <c r="M116" s="191"/>
      <c r="N116" s="69"/>
      <c r="O116" s="69"/>
      <c r="P116" s="69"/>
    </row>
    <row r="118" spans="1:26" ht="15.75" thickBot="1" x14ac:dyDescent="0.3"/>
    <row r="119" spans="1:26" ht="30.75" thickBot="1" x14ac:dyDescent="0.3">
      <c r="B119" s="232" t="s">
        <v>193</v>
      </c>
      <c r="C119" s="233" t="s">
        <v>194</v>
      </c>
      <c r="D119" s="232" t="s">
        <v>27</v>
      </c>
      <c r="E119" s="233" t="s">
        <v>195</v>
      </c>
    </row>
    <row r="120" spans="1:26" x14ac:dyDescent="0.25">
      <c r="B120" s="103" t="s">
        <v>196</v>
      </c>
      <c r="C120" s="234">
        <v>20</v>
      </c>
      <c r="D120" s="234">
        <v>0</v>
      </c>
      <c r="E120" s="1923">
        <f>+D120+D121+D122</f>
        <v>0</v>
      </c>
    </row>
    <row r="121" spans="1:26" x14ac:dyDescent="0.25">
      <c r="B121" s="103" t="s">
        <v>197</v>
      </c>
      <c r="C121" s="235">
        <v>30</v>
      </c>
      <c r="D121" s="715">
        <v>0</v>
      </c>
      <c r="E121" s="1924"/>
    </row>
    <row r="122" spans="1:26" ht="15.75" thickBot="1" x14ac:dyDescent="0.3">
      <c r="B122" s="103" t="s">
        <v>198</v>
      </c>
      <c r="C122" s="236">
        <v>40</v>
      </c>
      <c r="D122" s="236">
        <v>0</v>
      </c>
      <c r="E122" s="1925"/>
    </row>
    <row r="124" spans="1:26" ht="15.75" thickBot="1" x14ac:dyDescent="0.3"/>
    <row r="125" spans="1:26" ht="27" thickBot="1" x14ac:dyDescent="0.3">
      <c r="B125" s="1879" t="s">
        <v>199</v>
      </c>
      <c r="C125" s="1880"/>
      <c r="D125" s="1880"/>
      <c r="E125" s="1880"/>
      <c r="F125" s="1880"/>
      <c r="G125" s="1880"/>
      <c r="H125" s="1880"/>
      <c r="I125" s="1880"/>
      <c r="J125" s="1880"/>
      <c r="K125" s="1880"/>
      <c r="L125" s="1880"/>
      <c r="M125" s="1880"/>
      <c r="N125" s="1881"/>
    </row>
    <row r="127" spans="1:26" ht="75" x14ac:dyDescent="0.25">
      <c r="B127" s="193" t="s">
        <v>89</v>
      </c>
      <c r="C127" s="193" t="s">
        <v>90</v>
      </c>
      <c r="D127" s="193" t="s">
        <v>91</v>
      </c>
      <c r="E127" s="193" t="s">
        <v>92</v>
      </c>
      <c r="F127" s="193" t="s">
        <v>93</v>
      </c>
      <c r="G127" s="193" t="s">
        <v>94</v>
      </c>
      <c r="H127" s="193" t="s">
        <v>95</v>
      </c>
      <c r="I127" s="193" t="s">
        <v>96</v>
      </c>
      <c r="J127" s="1875" t="s">
        <v>97</v>
      </c>
      <c r="K127" s="1882"/>
      <c r="L127" s="1876"/>
      <c r="M127" s="193" t="s">
        <v>98</v>
      </c>
      <c r="N127" s="193" t="s">
        <v>254</v>
      </c>
      <c r="O127" s="193" t="s">
        <v>255</v>
      </c>
      <c r="P127" s="1875" t="s">
        <v>77</v>
      </c>
      <c r="Q127" s="1876"/>
    </row>
    <row r="128" spans="1:26" ht="75" x14ac:dyDescent="0.25">
      <c r="B128" s="1965" t="s">
        <v>554</v>
      </c>
      <c r="C128" s="1965" t="s">
        <v>1885</v>
      </c>
      <c r="D128" s="1965" t="s">
        <v>1886</v>
      </c>
      <c r="E128" s="1965">
        <v>73574462</v>
      </c>
      <c r="F128" s="1965" t="s">
        <v>203</v>
      </c>
      <c r="G128" s="1965" t="s">
        <v>1887</v>
      </c>
      <c r="H128" s="1966">
        <v>38261</v>
      </c>
      <c r="I128" s="1947" t="s">
        <v>694</v>
      </c>
      <c r="J128" s="251" t="s">
        <v>1888</v>
      </c>
      <c r="K128" s="226" t="s">
        <v>1889</v>
      </c>
      <c r="L128" s="226" t="s">
        <v>1890</v>
      </c>
      <c r="M128" s="1950" t="s">
        <v>18</v>
      </c>
      <c r="N128" s="1953" t="s">
        <v>18</v>
      </c>
      <c r="O128" s="1950" t="s">
        <v>18</v>
      </c>
      <c r="P128" s="1956" t="s">
        <v>1891</v>
      </c>
      <c r="Q128" s="1957"/>
      <c r="R128" s="1962"/>
    </row>
    <row r="129" spans="2:18" ht="45" x14ac:dyDescent="0.25">
      <c r="B129" s="1948"/>
      <c r="C129" s="1948"/>
      <c r="D129" s="1948"/>
      <c r="E129" s="1948"/>
      <c r="F129" s="1948"/>
      <c r="G129" s="1948"/>
      <c r="H129" s="1948"/>
      <c r="I129" s="1948"/>
      <c r="J129" s="225" t="s">
        <v>1892</v>
      </c>
      <c r="K129" s="226" t="s">
        <v>1893</v>
      </c>
      <c r="L129" s="226"/>
      <c r="M129" s="1951"/>
      <c r="N129" s="1954"/>
      <c r="O129" s="1951"/>
      <c r="P129" s="1958"/>
      <c r="Q129" s="1959"/>
      <c r="R129" s="1962"/>
    </row>
    <row r="130" spans="2:18" ht="30" x14ac:dyDescent="0.25">
      <c r="B130" s="1948"/>
      <c r="C130" s="1948"/>
      <c r="D130" s="1948"/>
      <c r="E130" s="1948"/>
      <c r="F130" s="1948"/>
      <c r="G130" s="1948"/>
      <c r="H130" s="1948"/>
      <c r="I130" s="1948"/>
      <c r="J130" s="225" t="s">
        <v>1894</v>
      </c>
      <c r="K130" s="226" t="s">
        <v>1895</v>
      </c>
      <c r="L130" s="223"/>
      <c r="M130" s="1951"/>
      <c r="N130" s="1954"/>
      <c r="O130" s="1951"/>
      <c r="P130" s="1958"/>
      <c r="Q130" s="1959"/>
      <c r="R130" s="1962"/>
    </row>
    <row r="131" spans="2:18" x14ac:dyDescent="0.25">
      <c r="B131" s="1948"/>
      <c r="C131" s="1948"/>
      <c r="D131" s="1948"/>
      <c r="E131" s="1948"/>
      <c r="F131" s="1948"/>
      <c r="G131" s="1948"/>
      <c r="H131" s="1948"/>
      <c r="I131" s="1948"/>
      <c r="J131" s="251" t="s">
        <v>1896</v>
      </c>
      <c r="K131" s="226" t="s">
        <v>1897</v>
      </c>
      <c r="L131" s="223" t="s">
        <v>1898</v>
      </c>
      <c r="M131" s="1951"/>
      <c r="N131" s="1954"/>
      <c r="O131" s="1951"/>
      <c r="P131" s="1960"/>
      <c r="Q131" s="1961"/>
    </row>
    <row r="132" spans="2:18" ht="30" x14ac:dyDescent="0.25">
      <c r="B132" s="1949"/>
      <c r="C132" s="1949"/>
      <c r="D132" s="1949"/>
      <c r="E132" s="1949"/>
      <c r="F132" s="1949"/>
      <c r="G132" s="1949"/>
      <c r="H132" s="1949"/>
      <c r="I132" s="1949"/>
      <c r="J132" s="251" t="s">
        <v>1899</v>
      </c>
      <c r="K132" s="223" t="s">
        <v>1900</v>
      </c>
      <c r="L132" s="226" t="s">
        <v>1901</v>
      </c>
      <c r="M132" s="1952"/>
      <c r="N132" s="1955"/>
      <c r="O132" s="1952"/>
      <c r="P132" s="1963"/>
      <c r="Q132" s="1964"/>
    </row>
    <row r="133" spans="2:18" ht="45" x14ac:dyDescent="0.25">
      <c r="B133" s="1990" t="s">
        <v>1566</v>
      </c>
      <c r="C133" s="1992" t="s">
        <v>1885</v>
      </c>
      <c r="D133" s="1994" t="s">
        <v>1902</v>
      </c>
      <c r="E133" s="1996">
        <v>22741505</v>
      </c>
      <c r="F133" s="1990" t="s">
        <v>1903</v>
      </c>
      <c r="G133" s="1990" t="s">
        <v>263</v>
      </c>
      <c r="H133" s="1973">
        <v>40460</v>
      </c>
      <c r="I133" s="1975" t="s">
        <v>694</v>
      </c>
      <c r="J133" s="1" t="s">
        <v>1904</v>
      </c>
      <c r="K133" s="223" t="s">
        <v>1905</v>
      </c>
      <c r="L133" s="226" t="s">
        <v>1906</v>
      </c>
      <c r="M133" s="1978" t="s">
        <v>18</v>
      </c>
      <c r="N133" s="1980" t="s">
        <v>18</v>
      </c>
      <c r="O133" s="1982" t="s">
        <v>18</v>
      </c>
      <c r="P133" s="1984"/>
      <c r="Q133" s="1985"/>
    </row>
    <row r="134" spans="2:18" ht="30" x14ac:dyDescent="0.25">
      <c r="B134" s="1991"/>
      <c r="C134" s="1993"/>
      <c r="D134" s="1995"/>
      <c r="E134" s="1997"/>
      <c r="F134" s="1991"/>
      <c r="G134" s="1991"/>
      <c r="H134" s="1974"/>
      <c r="I134" s="1976"/>
      <c r="J134" s="230" t="s">
        <v>1907</v>
      </c>
      <c r="K134" s="223"/>
      <c r="L134" s="226" t="s">
        <v>152</v>
      </c>
      <c r="M134" s="1979"/>
      <c r="N134" s="1981"/>
      <c r="O134" s="1983"/>
      <c r="P134" s="1986"/>
      <c r="Q134" s="1987"/>
    </row>
    <row r="135" spans="2:18" ht="45" x14ac:dyDescent="0.25">
      <c r="B135" s="1991"/>
      <c r="C135" s="1993"/>
      <c r="D135" s="1995"/>
      <c r="E135" s="1997"/>
      <c r="F135" s="1991"/>
      <c r="G135" s="1991"/>
      <c r="H135" s="1974"/>
      <c r="I135" s="1977"/>
      <c r="J135" s="251" t="s">
        <v>1908</v>
      </c>
      <c r="K135" s="223" t="s">
        <v>1909</v>
      </c>
      <c r="L135" s="226" t="s">
        <v>1910</v>
      </c>
      <c r="M135" s="1874"/>
      <c r="N135" s="1981"/>
      <c r="O135" s="1983"/>
      <c r="P135" s="1988"/>
      <c r="Q135" s="1989"/>
    </row>
    <row r="136" spans="2:18" ht="30" x14ac:dyDescent="0.25">
      <c r="B136" s="893" t="s">
        <v>1574</v>
      </c>
      <c r="C136" s="852" t="s">
        <v>1885</v>
      </c>
      <c r="D136" s="894" t="s">
        <v>1911</v>
      </c>
      <c r="E136" s="969">
        <v>73184029</v>
      </c>
      <c r="F136" s="893" t="s">
        <v>1675</v>
      </c>
      <c r="G136" s="893" t="s">
        <v>1912</v>
      </c>
      <c r="H136" s="945">
        <v>40257</v>
      </c>
      <c r="I136" s="223" t="s">
        <v>694</v>
      </c>
      <c r="J136" s="152"/>
      <c r="K136" s="152"/>
      <c r="L136" s="229"/>
      <c r="M136" s="906" t="s">
        <v>18</v>
      </c>
      <c r="N136" s="242" t="s">
        <v>18</v>
      </c>
      <c r="O136" s="152" t="s">
        <v>18</v>
      </c>
      <c r="P136" s="1967" t="s">
        <v>1913</v>
      </c>
      <c r="Q136" s="1968"/>
    </row>
    <row r="137" spans="2:18" x14ac:dyDescent="0.25">
      <c r="B137" s="893"/>
      <c r="C137" s="893"/>
      <c r="D137" s="894"/>
      <c r="E137" s="894"/>
      <c r="F137" s="893"/>
      <c r="G137" s="893"/>
      <c r="H137" s="895"/>
      <c r="I137" s="378"/>
      <c r="J137" s="152"/>
      <c r="K137" s="152"/>
      <c r="L137" s="229"/>
      <c r="M137" s="242"/>
      <c r="N137" s="242"/>
      <c r="O137" s="152"/>
      <c r="P137" s="229"/>
      <c r="Q137" s="229"/>
    </row>
    <row r="138" spans="2:18" x14ac:dyDescent="0.25">
      <c r="B138" s="893"/>
      <c r="C138" s="893"/>
      <c r="D138" s="894"/>
      <c r="E138" s="894"/>
      <c r="F138" s="893"/>
      <c r="G138" s="893"/>
      <c r="H138" s="895"/>
      <c r="I138" s="378"/>
      <c r="J138" s="152"/>
      <c r="K138" s="152"/>
      <c r="L138" s="229"/>
      <c r="M138" s="242"/>
      <c r="N138" s="242"/>
      <c r="O138" s="152"/>
      <c r="P138" s="229"/>
      <c r="Q138" s="229"/>
    </row>
    <row r="139" spans="2:18" ht="15.75" thickBot="1" x14ac:dyDescent="0.3"/>
    <row r="140" spans="2:18" ht="30" x14ac:dyDescent="0.25">
      <c r="B140" s="162" t="s">
        <v>17</v>
      </c>
      <c r="C140" s="162" t="s">
        <v>193</v>
      </c>
      <c r="D140" s="193" t="s">
        <v>194</v>
      </c>
      <c r="E140" s="162" t="s">
        <v>27</v>
      </c>
      <c r="F140" s="233" t="s">
        <v>235</v>
      </c>
      <c r="G140" s="857"/>
    </row>
    <row r="141" spans="2:18" ht="108" x14ac:dyDescent="0.2">
      <c r="B141" s="1969" t="s">
        <v>236</v>
      </c>
      <c r="C141" s="196" t="s">
        <v>237</v>
      </c>
      <c r="D141" s="715">
        <v>25</v>
      </c>
      <c r="E141" s="715">
        <v>0</v>
      </c>
      <c r="F141" s="1970">
        <f>+E141+E142+E143</f>
        <v>35</v>
      </c>
      <c r="G141" s="858"/>
    </row>
    <row r="142" spans="2:18" ht="96" x14ac:dyDescent="0.2">
      <c r="B142" s="1969"/>
      <c r="C142" s="196" t="s">
        <v>238</v>
      </c>
      <c r="D142" s="242">
        <v>25</v>
      </c>
      <c r="E142" s="715">
        <v>25</v>
      </c>
      <c r="F142" s="1971"/>
      <c r="G142" s="858"/>
    </row>
    <row r="143" spans="2:18" ht="60" x14ac:dyDescent="0.2">
      <c r="B143" s="1969"/>
      <c r="C143" s="196" t="s">
        <v>239</v>
      </c>
      <c r="D143" s="715">
        <v>10</v>
      </c>
      <c r="E143" s="715">
        <v>10</v>
      </c>
      <c r="F143" s="1972"/>
      <c r="G143" s="858"/>
    </row>
    <row r="144" spans="2:18" x14ac:dyDescent="0.25">
      <c r="C144"/>
    </row>
    <row r="147" spans="2:5" x14ac:dyDescent="0.25">
      <c r="B147" s="160" t="s">
        <v>240</v>
      </c>
    </row>
    <row r="150" spans="2:5" x14ac:dyDescent="0.25">
      <c r="B150" s="41" t="s">
        <v>17</v>
      </c>
      <c r="C150" s="41" t="s">
        <v>26</v>
      </c>
      <c r="D150" s="162" t="s">
        <v>27</v>
      </c>
      <c r="E150" s="162" t="s">
        <v>28</v>
      </c>
    </row>
    <row r="151" spans="2:5" ht="28.5" x14ac:dyDescent="0.25">
      <c r="B151" s="45" t="s">
        <v>393</v>
      </c>
      <c r="C151" s="684">
        <v>40</v>
      </c>
      <c r="D151" s="715">
        <v>0</v>
      </c>
      <c r="E151" s="1870">
        <v>60</v>
      </c>
    </row>
    <row r="152" spans="2:5" ht="42.75" x14ac:dyDescent="0.25">
      <c r="B152" s="45" t="s">
        <v>394</v>
      </c>
      <c r="C152" s="684">
        <v>60</v>
      </c>
      <c r="D152" s="715">
        <v>35</v>
      </c>
      <c r="E152" s="1871"/>
    </row>
  </sheetData>
  <mergeCells count="116">
    <mergeCell ref="P136:Q136"/>
    <mergeCell ref="B141:B143"/>
    <mergeCell ref="F141:F143"/>
    <mergeCell ref="E151:E152"/>
    <mergeCell ref="H133:H135"/>
    <mergeCell ref="I133:I135"/>
    <mergeCell ref="M133:M135"/>
    <mergeCell ref="N133:N135"/>
    <mergeCell ref="O133:O135"/>
    <mergeCell ref="P133:Q135"/>
    <mergeCell ref="B133:B135"/>
    <mergeCell ref="C133:C135"/>
    <mergeCell ref="D133:D135"/>
    <mergeCell ref="E133:E135"/>
    <mergeCell ref="F133:F135"/>
    <mergeCell ref="G133:G135"/>
    <mergeCell ref="I128:I132"/>
    <mergeCell ref="M128:M132"/>
    <mergeCell ref="N128:N132"/>
    <mergeCell ref="O128:O132"/>
    <mergeCell ref="P128:Q131"/>
    <mergeCell ref="R128:R130"/>
    <mergeCell ref="P132:Q132"/>
    <mergeCell ref="B125:N125"/>
    <mergeCell ref="J127:L127"/>
    <mergeCell ref="P127:Q127"/>
    <mergeCell ref="B128:B132"/>
    <mergeCell ref="C128:C132"/>
    <mergeCell ref="D128:D132"/>
    <mergeCell ref="E128:E132"/>
    <mergeCell ref="F128:F132"/>
    <mergeCell ref="G128:G132"/>
    <mergeCell ref="H128:H132"/>
    <mergeCell ref="B92:N92"/>
    <mergeCell ref="D95:E95"/>
    <mergeCell ref="D96:E96"/>
    <mergeCell ref="B99:P99"/>
    <mergeCell ref="B102:N102"/>
    <mergeCell ref="E120:E122"/>
    <mergeCell ref="H86:H88"/>
    <mergeCell ref="I86:I88"/>
    <mergeCell ref="M86:M88"/>
    <mergeCell ref="N86:N88"/>
    <mergeCell ref="O86:O88"/>
    <mergeCell ref="P86:Q88"/>
    <mergeCell ref="J87:J88"/>
    <mergeCell ref="K87:K88"/>
    <mergeCell ref="L87:L88"/>
    <mergeCell ref="B86:B88"/>
    <mergeCell ref="C86:C88"/>
    <mergeCell ref="D86:D88"/>
    <mergeCell ref="E86:E88"/>
    <mergeCell ref="F86:F88"/>
    <mergeCell ref="G86:G88"/>
    <mergeCell ref="M83:M85"/>
    <mergeCell ref="N83:N85"/>
    <mergeCell ref="O83:O85"/>
    <mergeCell ref="P83:Q85"/>
    <mergeCell ref="J84:J85"/>
    <mergeCell ref="K84:K85"/>
    <mergeCell ref="L84:L85"/>
    <mergeCell ref="N81:N82"/>
    <mergeCell ref="O81:O82"/>
    <mergeCell ref="P81:Q82"/>
    <mergeCell ref="B83:B85"/>
    <mergeCell ref="C83:C85"/>
    <mergeCell ref="D83:D85"/>
    <mergeCell ref="E83:E85"/>
    <mergeCell ref="F83:F85"/>
    <mergeCell ref="G83:G85"/>
    <mergeCell ref="H83:H85"/>
    <mergeCell ref="P79:Q80"/>
    <mergeCell ref="B81:B82"/>
    <mergeCell ref="C81:C82"/>
    <mergeCell ref="D81:D82"/>
    <mergeCell ref="E81:E82"/>
    <mergeCell ref="F81:F82"/>
    <mergeCell ref="G81:G82"/>
    <mergeCell ref="H81:H82"/>
    <mergeCell ref="I81:I82"/>
    <mergeCell ref="M81:M82"/>
    <mergeCell ref="G79:G80"/>
    <mergeCell ref="H79:H80"/>
    <mergeCell ref="I79:I80"/>
    <mergeCell ref="M79:M80"/>
    <mergeCell ref="N79:N80"/>
    <mergeCell ref="O79:O80"/>
    <mergeCell ref="I83:I85"/>
    <mergeCell ref="O66:P66"/>
    <mergeCell ref="B72:N72"/>
    <mergeCell ref="J77:L77"/>
    <mergeCell ref="P77:Q77"/>
    <mergeCell ref="B79:B80"/>
    <mergeCell ref="C79:C80"/>
    <mergeCell ref="D79:D80"/>
    <mergeCell ref="E79:E80"/>
    <mergeCell ref="F79:F80"/>
    <mergeCell ref="C60:N60"/>
    <mergeCell ref="B62:N62"/>
    <mergeCell ref="C10:E10"/>
    <mergeCell ref="B14:C21"/>
    <mergeCell ref="B22:C22"/>
    <mergeCell ref="E40:E41"/>
    <mergeCell ref="M45:N45"/>
    <mergeCell ref="P51:P52"/>
    <mergeCell ref="O65:P65"/>
    <mergeCell ref="B2:P2"/>
    <mergeCell ref="B4:P4"/>
    <mergeCell ref="C6:N6"/>
    <mergeCell ref="C7:N7"/>
    <mergeCell ref="C8:N8"/>
    <mergeCell ref="C9:N9"/>
    <mergeCell ref="Q51:Q52"/>
    <mergeCell ref="B56:B57"/>
    <mergeCell ref="C56:C57"/>
    <mergeCell ref="D56:E56"/>
  </mergeCells>
  <dataValidations count="2">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0"/>
  <sheetViews>
    <sheetView topLeftCell="A22" zoomScale="70" zoomScaleNormal="70" workbookViewId="0">
      <selection activeCell="B44" sqref="B44"/>
    </sheetView>
  </sheetViews>
  <sheetFormatPr baseColWidth="10" defaultRowHeight="15" x14ac:dyDescent="0.25"/>
  <cols>
    <col min="1" max="1" width="3.140625" style="1" bestFit="1" customWidth="1"/>
    <col min="2" max="2" width="102.7109375" style="1" bestFit="1" customWidth="1"/>
    <col min="3" max="3" width="35.140625" style="1" customWidth="1"/>
    <col min="4" max="4" width="36.28515625" style="1" customWidth="1"/>
    <col min="5" max="5" width="25" style="1" customWidth="1"/>
    <col min="6" max="7" width="29.7109375" style="1" customWidth="1"/>
    <col min="8" max="8" width="24.5703125" style="1" customWidth="1"/>
    <col min="9" max="9" width="24" style="1" customWidth="1"/>
    <col min="10" max="10" width="20.28515625" style="1" customWidth="1"/>
    <col min="11" max="11" width="18.85546875" style="1" customWidth="1"/>
    <col min="12" max="12" width="19.28515625" style="1" customWidth="1"/>
    <col min="13" max="13" width="18.7109375" style="1" customWidth="1"/>
    <col min="14" max="14" width="22.140625" style="1" customWidth="1"/>
    <col min="15" max="15" width="26.140625" style="1" customWidth="1"/>
    <col min="16" max="16" width="19.5703125" style="1" bestFit="1" customWidth="1"/>
    <col min="17" max="17" width="51.140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2093" t="s">
        <v>2141</v>
      </c>
      <c r="D6" s="1853"/>
      <c r="E6" s="1853"/>
      <c r="F6" s="1853"/>
      <c r="G6" s="1853"/>
      <c r="H6" s="1853"/>
      <c r="I6" s="1853"/>
      <c r="J6" s="1853"/>
      <c r="K6" s="1853"/>
      <c r="L6" s="1853"/>
      <c r="M6" s="1853"/>
      <c r="N6" s="2027"/>
    </row>
    <row r="7" spans="2:16" ht="16.5" thickBot="1" x14ac:dyDescent="0.3">
      <c r="B7" s="127" t="s">
        <v>4</v>
      </c>
      <c r="C7" s="1044"/>
      <c r="D7" s="1044"/>
      <c r="E7" s="1044"/>
      <c r="F7" s="1044"/>
      <c r="G7" s="1044"/>
      <c r="H7" s="1044"/>
      <c r="I7" s="1044"/>
      <c r="J7" s="1044"/>
      <c r="K7" s="1044"/>
      <c r="L7" s="1044"/>
      <c r="M7" s="1044"/>
      <c r="N7" s="1044"/>
    </row>
    <row r="8" spans="2:16" ht="16.5" thickBot="1" x14ac:dyDescent="0.3">
      <c r="B8" s="127" t="s">
        <v>5</v>
      </c>
      <c r="C8" s="1856"/>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2142</v>
      </c>
      <c r="C10" s="1865">
        <v>5</v>
      </c>
      <c r="D10" s="1865"/>
      <c r="E10" s="1866"/>
      <c r="F10" s="216"/>
      <c r="G10" s="216"/>
      <c r="H10" s="216"/>
      <c r="I10" s="216"/>
      <c r="J10" s="216"/>
      <c r="K10" s="216"/>
      <c r="L10" s="216"/>
      <c r="M10" s="216"/>
      <c r="N10" s="217"/>
    </row>
    <row r="11" spans="2:16" ht="16.5" thickBot="1" x14ac:dyDescent="0.3">
      <c r="B11" s="130" t="s">
        <v>8</v>
      </c>
      <c r="C11" s="907">
        <v>41978</v>
      </c>
      <c r="D11" s="218"/>
      <c r="E11" s="218"/>
      <c r="F11" s="218"/>
      <c r="G11" s="218"/>
      <c r="H11" s="218"/>
      <c r="I11" s="218"/>
      <c r="J11" s="218"/>
      <c r="K11" s="218"/>
      <c r="L11" s="218"/>
      <c r="M11" s="218"/>
      <c r="N11" s="219"/>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9</v>
      </c>
      <c r="C14" s="1867"/>
      <c r="D14" s="702" t="s">
        <v>10</v>
      </c>
      <c r="E14" s="702" t="s">
        <v>11</v>
      </c>
      <c r="F14" s="702" t="s">
        <v>12</v>
      </c>
      <c r="G14" s="139"/>
      <c r="I14" s="140"/>
      <c r="J14" s="140"/>
      <c r="K14" s="140"/>
      <c r="L14" s="140"/>
      <c r="M14" s="140"/>
      <c r="N14" s="137"/>
    </row>
    <row r="15" spans="2:16" x14ac:dyDescent="0.25">
      <c r="B15" s="1867"/>
      <c r="C15" s="1867"/>
      <c r="D15" s="702">
        <v>5</v>
      </c>
      <c r="E15" s="141">
        <v>1333161620</v>
      </c>
      <c r="F15" s="246">
        <v>490</v>
      </c>
      <c r="G15" s="143"/>
      <c r="I15" s="144"/>
      <c r="J15" s="144"/>
      <c r="K15" s="144"/>
      <c r="L15" s="144"/>
      <c r="M15" s="144"/>
      <c r="N15" s="137"/>
    </row>
    <row r="16" spans="2:16" x14ac:dyDescent="0.25">
      <c r="B16" s="1867"/>
      <c r="C16" s="1867"/>
      <c r="D16" s="702"/>
      <c r="E16" s="141"/>
      <c r="F16" s="141"/>
      <c r="G16" s="143"/>
      <c r="I16" s="144"/>
      <c r="J16" s="144"/>
      <c r="K16" s="144"/>
      <c r="L16" s="144"/>
      <c r="M16" s="144"/>
      <c r="N16" s="137"/>
    </row>
    <row r="17" spans="1:14" x14ac:dyDescent="0.25">
      <c r="B17" s="1867"/>
      <c r="C17" s="1867"/>
      <c r="D17" s="702"/>
      <c r="E17" s="141"/>
      <c r="F17" s="141"/>
      <c r="G17" s="143"/>
      <c r="I17" s="144"/>
      <c r="J17" s="144"/>
      <c r="K17" s="144"/>
      <c r="L17" s="144"/>
      <c r="M17" s="144"/>
      <c r="N17" s="137"/>
    </row>
    <row r="18" spans="1:14" x14ac:dyDescent="0.25">
      <c r="B18" s="1867"/>
      <c r="C18" s="1867"/>
      <c r="D18" s="702"/>
      <c r="E18" s="145"/>
      <c r="F18" s="141"/>
      <c r="G18" s="143"/>
      <c r="H18" s="146"/>
      <c r="I18" s="144"/>
      <c r="J18" s="144"/>
      <c r="K18" s="144"/>
      <c r="L18" s="144"/>
      <c r="M18" s="144"/>
      <c r="N18" s="147"/>
    </row>
    <row r="19" spans="1:14" x14ac:dyDescent="0.25">
      <c r="B19" s="1867"/>
      <c r="C19" s="1867"/>
      <c r="D19" s="702"/>
      <c r="E19" s="145"/>
      <c r="F19" s="141"/>
      <c r="G19" s="143"/>
      <c r="H19" s="146"/>
      <c r="I19" s="148"/>
      <c r="J19" s="148"/>
      <c r="K19" s="148"/>
      <c r="L19" s="148"/>
      <c r="M19" s="148"/>
      <c r="N19" s="147"/>
    </row>
    <row r="20" spans="1:14" x14ac:dyDescent="0.25">
      <c r="B20" s="1867"/>
      <c r="C20" s="1867"/>
      <c r="D20" s="702"/>
      <c r="E20" s="145"/>
      <c r="F20" s="141"/>
      <c r="G20" s="143"/>
      <c r="H20" s="146"/>
      <c r="I20" s="48"/>
      <c r="J20" s="48"/>
      <c r="K20" s="48"/>
      <c r="L20" s="48"/>
      <c r="M20" s="48"/>
      <c r="N20" s="147"/>
    </row>
    <row r="21" spans="1:14" x14ac:dyDescent="0.25">
      <c r="B21" s="1867"/>
      <c r="C21" s="1867"/>
      <c r="D21" s="702"/>
      <c r="E21" s="145"/>
      <c r="F21" s="141"/>
      <c r="G21" s="143"/>
      <c r="H21" s="146"/>
      <c r="I21" s="48"/>
      <c r="J21" s="48"/>
      <c r="K21" s="48"/>
      <c r="L21" s="48"/>
      <c r="M21" s="48"/>
      <c r="N21" s="147"/>
    </row>
    <row r="22" spans="1:14" ht="15.75" thickBot="1" x14ac:dyDescent="0.3">
      <c r="B22" s="1868" t="s">
        <v>13</v>
      </c>
      <c r="C22" s="1869"/>
      <c r="D22" s="702">
        <v>5</v>
      </c>
      <c r="E22" s="141">
        <v>1333161620</v>
      </c>
      <c r="F22" s="246">
        <v>490</v>
      </c>
      <c r="G22" s="143"/>
      <c r="H22" s="146"/>
      <c r="I22" s="48"/>
      <c r="J22" s="48"/>
      <c r="K22" s="48"/>
      <c r="L22" s="48"/>
      <c r="M22" s="48"/>
      <c r="N22" s="147"/>
    </row>
    <row r="23" spans="1:14" ht="30.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392</v>
      </c>
      <c r="D24" s="154"/>
      <c r="E24" s="155">
        <f>E22</f>
        <v>1333161620</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1045" t="s">
        <v>21</v>
      </c>
      <c r="D30" s="152"/>
      <c r="E30"/>
      <c r="F30"/>
      <c r="G30"/>
      <c r="H30"/>
      <c r="I30" s="48"/>
      <c r="J30" s="48"/>
      <c r="K30" s="48"/>
      <c r="L30" s="48"/>
      <c r="M30" s="48"/>
      <c r="N30" s="137"/>
    </row>
    <row r="31" spans="1:14" x14ac:dyDescent="0.25">
      <c r="A31" s="36"/>
      <c r="B31" s="152" t="s">
        <v>22</v>
      </c>
      <c r="C31" s="1045" t="s">
        <v>21</v>
      </c>
      <c r="D31" s="152"/>
      <c r="E31"/>
      <c r="F31"/>
      <c r="G31"/>
      <c r="H31"/>
      <c r="I31" s="48"/>
      <c r="J31" s="48"/>
      <c r="K31" s="48"/>
      <c r="L31" s="48"/>
      <c r="M31" s="48"/>
      <c r="N31" s="137"/>
    </row>
    <row r="32" spans="1:14" x14ac:dyDescent="0.25">
      <c r="A32" s="36"/>
      <c r="B32" s="152" t="s">
        <v>23</v>
      </c>
      <c r="C32" s="1045" t="s">
        <v>21</v>
      </c>
      <c r="D32" s="152"/>
      <c r="E32"/>
      <c r="F32"/>
      <c r="G32"/>
      <c r="H32"/>
      <c r="I32" s="48"/>
      <c r="J32" s="48"/>
      <c r="K32" s="48"/>
      <c r="L32" s="48"/>
      <c r="M32" s="48"/>
      <c r="N32" s="137"/>
    </row>
    <row r="33" spans="1:17" x14ac:dyDescent="0.25">
      <c r="A33" s="36"/>
      <c r="B33" s="152" t="s">
        <v>24</v>
      </c>
      <c r="C33" s="1046" t="s">
        <v>21</v>
      </c>
      <c r="D33" s="152"/>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715">
        <v>40</v>
      </c>
      <c r="E40" s="1870">
        <f>+D40+D41</f>
        <v>100</v>
      </c>
      <c r="F40"/>
      <c r="G40"/>
      <c r="H40"/>
      <c r="I40" s="48"/>
      <c r="J40" s="48"/>
      <c r="K40" s="48"/>
      <c r="L40" s="48"/>
      <c r="M40" s="48"/>
      <c r="N40" s="137"/>
    </row>
    <row r="41" spans="1:17" ht="42.75" x14ac:dyDescent="0.25">
      <c r="A41" s="36"/>
      <c r="B41" s="45" t="s">
        <v>30</v>
      </c>
      <c r="C41" s="684">
        <v>60</v>
      </c>
      <c r="D41" s="715">
        <v>60</v>
      </c>
      <c r="E41" s="187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356.25" x14ac:dyDescent="0.25">
      <c r="A49" s="52">
        <v>1</v>
      </c>
      <c r="B49" s="53" t="s">
        <v>2143</v>
      </c>
      <c r="C49" s="54" t="s">
        <v>2143</v>
      </c>
      <c r="D49" s="54" t="s">
        <v>2144</v>
      </c>
      <c r="E49" s="58">
        <v>701820110097</v>
      </c>
      <c r="F49" s="112" t="s">
        <v>2145</v>
      </c>
      <c r="G49" s="55" t="s">
        <v>82</v>
      </c>
      <c r="H49" s="62">
        <v>40560</v>
      </c>
      <c r="I49" s="62">
        <v>40908</v>
      </c>
      <c r="J49" s="56" t="s">
        <v>19</v>
      </c>
      <c r="K49" s="58">
        <v>11</v>
      </c>
      <c r="L49" s="56" t="s">
        <v>82</v>
      </c>
      <c r="M49" s="58">
        <v>376</v>
      </c>
      <c r="N49" s="58">
        <v>100</v>
      </c>
      <c r="O49" s="1047">
        <v>212537462</v>
      </c>
      <c r="P49" s="1048" t="s">
        <v>2146</v>
      </c>
      <c r="Q49" s="181" t="s">
        <v>52</v>
      </c>
      <c r="R49" s="60"/>
      <c r="S49" s="60"/>
      <c r="T49" s="60"/>
      <c r="U49" s="60"/>
      <c r="V49" s="60"/>
      <c r="W49" s="60"/>
      <c r="X49" s="60"/>
      <c r="Y49" s="60"/>
      <c r="Z49" s="60"/>
    </row>
    <row r="50" spans="1:26" s="61" customFormat="1" ht="399" x14ac:dyDescent="0.25">
      <c r="A50" s="52">
        <f>+A49+1</f>
        <v>2</v>
      </c>
      <c r="B50" s="53" t="s">
        <v>2143</v>
      </c>
      <c r="C50" s="54" t="s">
        <v>2143</v>
      </c>
      <c r="D50" s="54" t="s">
        <v>2144</v>
      </c>
      <c r="E50" s="58">
        <v>701820120177</v>
      </c>
      <c r="F50" s="112" t="s">
        <v>2147</v>
      </c>
      <c r="G50" s="55" t="s">
        <v>82</v>
      </c>
      <c r="H50" s="62">
        <v>40941</v>
      </c>
      <c r="I50" s="62">
        <v>41273</v>
      </c>
      <c r="J50" s="56" t="s">
        <v>19</v>
      </c>
      <c r="K50" s="58">
        <v>10</v>
      </c>
      <c r="L50" s="56" t="s">
        <v>82</v>
      </c>
      <c r="M50" s="58">
        <v>492</v>
      </c>
      <c r="N50" s="58">
        <v>100</v>
      </c>
      <c r="O50" s="1047">
        <v>344190372</v>
      </c>
      <c r="P50" s="1048" t="s">
        <v>2148</v>
      </c>
      <c r="Q50" s="64" t="s">
        <v>52</v>
      </c>
      <c r="R50" s="60"/>
      <c r="S50" s="60"/>
      <c r="T50" s="60"/>
      <c r="U50" s="60"/>
      <c r="V50" s="60"/>
      <c r="W50" s="60"/>
      <c r="X50" s="60"/>
      <c r="Y50" s="60"/>
      <c r="Z50" s="60"/>
    </row>
    <row r="51" spans="1:26" s="61" customFormat="1" ht="285" x14ac:dyDescent="0.25">
      <c r="A51" s="52">
        <f>+A50+1</f>
        <v>3</v>
      </c>
      <c r="B51" s="53" t="s">
        <v>2143</v>
      </c>
      <c r="C51" s="54" t="s">
        <v>2143</v>
      </c>
      <c r="D51" s="54" t="s">
        <v>2144</v>
      </c>
      <c r="E51" s="58">
        <v>701820130151</v>
      </c>
      <c r="F51" s="112" t="s">
        <v>2149</v>
      </c>
      <c r="G51" s="55" t="s">
        <v>82</v>
      </c>
      <c r="H51" s="62">
        <v>41309</v>
      </c>
      <c r="I51" s="62">
        <v>41639</v>
      </c>
      <c r="J51" s="56" t="s">
        <v>19</v>
      </c>
      <c r="K51" s="58">
        <v>10</v>
      </c>
      <c r="L51" s="56" t="s">
        <v>82</v>
      </c>
      <c r="M51" s="58">
        <v>352</v>
      </c>
      <c r="N51" s="58">
        <v>100</v>
      </c>
      <c r="O51" s="1047">
        <v>326013144</v>
      </c>
      <c r="P51" s="1048" t="s">
        <v>2150</v>
      </c>
      <c r="Q51" s="181" t="s">
        <v>52</v>
      </c>
      <c r="R51" s="60"/>
      <c r="S51" s="60"/>
      <c r="T51" s="60"/>
      <c r="U51" s="60"/>
      <c r="V51" s="60"/>
      <c r="W51" s="60"/>
      <c r="X51" s="60"/>
      <c r="Y51" s="60"/>
      <c r="Z51" s="60"/>
    </row>
    <row r="52" spans="1:26" s="61" customFormat="1" x14ac:dyDescent="0.25">
      <c r="A52" s="52"/>
      <c r="B52" s="183" t="s">
        <v>28</v>
      </c>
      <c r="C52" s="172"/>
      <c r="D52" s="173"/>
      <c r="E52" s="182"/>
      <c r="F52" s="175"/>
      <c r="G52" s="175"/>
      <c r="H52" s="175"/>
      <c r="I52" s="176"/>
      <c r="J52" s="176"/>
      <c r="K52" s="53" t="s">
        <v>2151</v>
      </c>
      <c r="L52" s="185"/>
      <c r="M52" s="58">
        <v>1220</v>
      </c>
      <c r="N52" s="185"/>
      <c r="O52" s="1047">
        <f>SUM(O49:O51)</f>
        <v>882740978</v>
      </c>
      <c r="P52" s="1020"/>
      <c r="Q52" s="187"/>
    </row>
    <row r="53" spans="1:26" s="69" customFormat="1" x14ac:dyDescent="0.25">
      <c r="E53" s="188"/>
    </row>
    <row r="54" spans="1:26" s="69" customFormat="1" x14ac:dyDescent="0.25">
      <c r="B54" s="1860" t="s">
        <v>56</v>
      </c>
      <c r="C54" s="1860" t="s">
        <v>57</v>
      </c>
      <c r="D54" s="1862" t="s">
        <v>58</v>
      </c>
      <c r="E54" s="1862"/>
    </row>
    <row r="55" spans="1:26" s="69" customFormat="1" x14ac:dyDescent="0.25">
      <c r="B55" s="1861"/>
      <c r="C55" s="1861"/>
      <c r="D55" s="703" t="s">
        <v>59</v>
      </c>
      <c r="E55" s="190" t="s">
        <v>60</v>
      </c>
    </row>
    <row r="56" spans="1:26" s="69" customFormat="1" ht="18.75" x14ac:dyDescent="0.25">
      <c r="B56" s="222" t="s">
        <v>61</v>
      </c>
      <c r="C56" s="75" t="str">
        <f>+K52</f>
        <v>31</v>
      </c>
      <c r="D56" s="774"/>
      <c r="E56" s="774"/>
      <c r="F56" s="191"/>
      <c r="G56" s="191"/>
      <c r="H56" s="191"/>
      <c r="I56" s="191"/>
      <c r="J56" s="191"/>
      <c r="K56" s="191"/>
      <c r="L56" s="191"/>
      <c r="M56" s="191"/>
    </row>
    <row r="57" spans="1:26" s="69" customFormat="1" x14ac:dyDescent="0.25">
      <c r="B57" s="222" t="s">
        <v>62</v>
      </c>
      <c r="C57" s="75">
        <f>+M52</f>
        <v>1220</v>
      </c>
      <c r="D57" s="774"/>
      <c r="E57" s="774"/>
    </row>
    <row r="58" spans="1:26" s="69" customFormat="1" x14ac:dyDescent="0.25">
      <c r="B58" s="192"/>
      <c r="C58" s="1863"/>
      <c r="D58" s="1863"/>
      <c r="E58" s="1863"/>
      <c r="F58" s="1863"/>
      <c r="G58" s="1863"/>
      <c r="H58" s="1863"/>
      <c r="I58" s="1863"/>
      <c r="J58" s="1863"/>
      <c r="K58" s="1863"/>
      <c r="L58" s="1863"/>
      <c r="M58" s="1863"/>
      <c r="N58" s="1863"/>
    </row>
    <row r="59" spans="1:26" ht="15.75" thickBot="1" x14ac:dyDescent="0.3"/>
    <row r="60" spans="1:26" ht="27" thickBot="1" x14ac:dyDescent="0.3">
      <c r="B60" s="1864" t="s">
        <v>63</v>
      </c>
      <c r="C60" s="1864"/>
      <c r="D60" s="1864"/>
      <c r="E60" s="1864"/>
      <c r="F60" s="1864"/>
      <c r="G60" s="1864"/>
      <c r="H60" s="1864"/>
      <c r="I60" s="1864"/>
      <c r="J60" s="1864"/>
      <c r="K60" s="1864"/>
      <c r="L60" s="1864"/>
      <c r="M60" s="1864"/>
      <c r="N60" s="1864"/>
    </row>
    <row r="63" spans="1:26" ht="90" x14ac:dyDescent="0.25">
      <c r="B63" s="193" t="s">
        <v>64</v>
      </c>
      <c r="C63" s="194" t="s">
        <v>65</v>
      </c>
      <c r="D63" s="194" t="s">
        <v>66</v>
      </c>
      <c r="E63" s="194" t="s">
        <v>67</v>
      </c>
      <c r="F63" s="194" t="s">
        <v>68</v>
      </c>
      <c r="G63" s="194" t="s">
        <v>69</v>
      </c>
      <c r="H63" s="194" t="s">
        <v>70</v>
      </c>
      <c r="I63" s="194" t="s">
        <v>71</v>
      </c>
      <c r="J63" s="194" t="s">
        <v>72</v>
      </c>
      <c r="K63" s="194" t="s">
        <v>73</v>
      </c>
      <c r="L63" s="194" t="s">
        <v>74</v>
      </c>
      <c r="M63" s="195" t="s">
        <v>75</v>
      </c>
      <c r="N63" s="195" t="s">
        <v>76</v>
      </c>
      <c r="O63" s="1875" t="s">
        <v>77</v>
      </c>
      <c r="P63" s="1876"/>
      <c r="Q63" s="194" t="s">
        <v>78</v>
      </c>
    </row>
    <row r="64" spans="1:26" x14ac:dyDescent="0.2">
      <c r="A64" s="3"/>
      <c r="B64" s="285" t="s">
        <v>2152</v>
      </c>
      <c r="C64" s="285" t="s">
        <v>2152</v>
      </c>
      <c r="D64" s="83" t="s">
        <v>2153</v>
      </c>
      <c r="E64" s="689">
        <v>200</v>
      </c>
      <c r="F64" s="84" t="s">
        <v>82</v>
      </c>
      <c r="G64" s="84" t="s">
        <v>82</v>
      </c>
      <c r="H64" s="84" t="s">
        <v>2008</v>
      </c>
      <c r="I64" s="85" t="s">
        <v>82</v>
      </c>
      <c r="J64" s="84" t="s">
        <v>403</v>
      </c>
      <c r="K64" s="42" t="s">
        <v>18</v>
      </c>
      <c r="L64" s="42" t="s">
        <v>18</v>
      </c>
      <c r="M64" s="42" t="s">
        <v>18</v>
      </c>
      <c r="N64" s="42" t="s">
        <v>18</v>
      </c>
      <c r="O64" s="2094" t="s">
        <v>52</v>
      </c>
      <c r="P64" s="2095"/>
      <c r="Q64" s="42" t="s">
        <v>18</v>
      </c>
    </row>
    <row r="65" spans="2:17" x14ac:dyDescent="0.2">
      <c r="B65" s="285" t="s">
        <v>2152</v>
      </c>
      <c r="C65" s="285" t="s">
        <v>2152</v>
      </c>
      <c r="D65" s="83" t="s">
        <v>2154</v>
      </c>
      <c r="E65" s="689">
        <v>80</v>
      </c>
      <c r="F65" s="84" t="s">
        <v>82</v>
      </c>
      <c r="G65" s="84" t="s">
        <v>82</v>
      </c>
      <c r="H65" s="84" t="s">
        <v>2008</v>
      </c>
      <c r="I65" s="85" t="s">
        <v>82</v>
      </c>
      <c r="J65" s="84" t="s">
        <v>403</v>
      </c>
      <c r="K65" s="42" t="s">
        <v>18</v>
      </c>
      <c r="L65" s="42" t="s">
        <v>18</v>
      </c>
      <c r="M65" s="42" t="s">
        <v>18</v>
      </c>
      <c r="N65" s="42" t="s">
        <v>18</v>
      </c>
      <c r="O65" s="2094" t="s">
        <v>52</v>
      </c>
      <c r="P65" s="2095"/>
      <c r="Q65" s="42" t="s">
        <v>18</v>
      </c>
    </row>
    <row r="66" spans="2:17" x14ac:dyDescent="0.2">
      <c r="B66" s="285" t="s">
        <v>2152</v>
      </c>
      <c r="C66" s="285" t="s">
        <v>2152</v>
      </c>
      <c r="D66" s="83" t="s">
        <v>2155</v>
      </c>
      <c r="E66" s="689">
        <v>210</v>
      </c>
      <c r="F66" s="84" t="s">
        <v>82</v>
      </c>
      <c r="G66" s="84" t="s">
        <v>82</v>
      </c>
      <c r="H66" s="84" t="s">
        <v>2008</v>
      </c>
      <c r="I66" s="85" t="s">
        <v>82</v>
      </c>
      <c r="J66" s="84" t="s">
        <v>403</v>
      </c>
      <c r="K66" s="42" t="s">
        <v>18</v>
      </c>
      <c r="L66" s="42" t="s">
        <v>18</v>
      </c>
      <c r="M66" s="42" t="s">
        <v>18</v>
      </c>
      <c r="N66" s="42" t="s">
        <v>18</v>
      </c>
      <c r="O66" s="2094" t="s">
        <v>52</v>
      </c>
      <c r="P66" s="2095"/>
      <c r="Q66" s="42" t="s">
        <v>18</v>
      </c>
    </row>
    <row r="67" spans="2:17" x14ac:dyDescent="0.25">
      <c r="B67" s="1" t="s">
        <v>85</v>
      </c>
    </row>
    <row r="68" spans="2:17" x14ac:dyDescent="0.25">
      <c r="B68" s="1" t="s">
        <v>86</v>
      </c>
    </row>
    <row r="69" spans="2:17" x14ac:dyDescent="0.25">
      <c r="B69" s="1" t="s">
        <v>87</v>
      </c>
    </row>
    <row r="71" spans="2:17" ht="15.75" thickBot="1" x14ac:dyDescent="0.3"/>
    <row r="72" spans="2:17" ht="27" thickBot="1" x14ac:dyDescent="0.3">
      <c r="B72" s="1879" t="s">
        <v>88</v>
      </c>
      <c r="C72" s="1880"/>
      <c r="D72" s="1880"/>
      <c r="E72" s="1880"/>
      <c r="F72" s="1880"/>
      <c r="G72" s="1880"/>
      <c r="H72" s="1880"/>
      <c r="I72" s="1880"/>
      <c r="J72" s="1880"/>
      <c r="K72" s="1880"/>
      <c r="L72" s="1880"/>
      <c r="M72" s="1880"/>
      <c r="N72" s="1881"/>
    </row>
    <row r="77" spans="2:17" ht="75" x14ac:dyDescent="0.25">
      <c r="B77" s="193" t="s">
        <v>89</v>
      </c>
      <c r="C77" s="193" t="s">
        <v>90</v>
      </c>
      <c r="D77" s="193" t="s">
        <v>91</v>
      </c>
      <c r="E77" s="193" t="s">
        <v>92</v>
      </c>
      <c r="F77" s="193" t="s">
        <v>93</v>
      </c>
      <c r="G77" s="193" t="s">
        <v>94</v>
      </c>
      <c r="H77" s="193" t="s">
        <v>95</v>
      </c>
      <c r="I77" s="193" t="s">
        <v>96</v>
      </c>
      <c r="J77" s="1875" t="s">
        <v>97</v>
      </c>
      <c r="K77" s="1882"/>
      <c r="L77" s="1876"/>
      <c r="M77" s="193" t="s">
        <v>98</v>
      </c>
      <c r="N77" s="193" t="s">
        <v>254</v>
      </c>
      <c r="O77" s="193" t="s">
        <v>255</v>
      </c>
      <c r="P77" s="1875" t="s">
        <v>77</v>
      </c>
      <c r="Q77" s="1876"/>
    </row>
    <row r="78" spans="2:17" ht="71.25" x14ac:dyDescent="0.25">
      <c r="B78" s="2096" t="s">
        <v>2156</v>
      </c>
      <c r="C78" s="2099" t="s">
        <v>868</v>
      </c>
      <c r="D78" s="2099" t="s">
        <v>2157</v>
      </c>
      <c r="E78" s="2099">
        <v>64585061</v>
      </c>
      <c r="F78" s="2096" t="s">
        <v>902</v>
      </c>
      <c r="G78" s="2099" t="s">
        <v>214</v>
      </c>
      <c r="H78" s="2102">
        <v>39136</v>
      </c>
      <c r="I78" s="2099" t="s">
        <v>82</v>
      </c>
      <c r="J78" s="91" t="s">
        <v>2158</v>
      </c>
      <c r="K78" s="86" t="s">
        <v>2159</v>
      </c>
      <c r="L78" s="86" t="s">
        <v>2160</v>
      </c>
      <c r="M78" s="2099" t="s">
        <v>18</v>
      </c>
      <c r="N78" s="2099" t="s">
        <v>413</v>
      </c>
      <c r="O78" s="2099" t="s">
        <v>18</v>
      </c>
      <c r="P78" s="2105" t="s">
        <v>2161</v>
      </c>
      <c r="Q78" s="2106"/>
    </row>
    <row r="79" spans="2:17" ht="57" x14ac:dyDescent="0.25">
      <c r="B79" s="2097"/>
      <c r="C79" s="2100"/>
      <c r="D79" s="2100"/>
      <c r="E79" s="2100"/>
      <c r="F79" s="2097"/>
      <c r="G79" s="2100"/>
      <c r="H79" s="2103"/>
      <c r="I79" s="2100"/>
      <c r="J79" s="91" t="s">
        <v>2162</v>
      </c>
      <c r="K79" s="86" t="s">
        <v>2163</v>
      </c>
      <c r="L79" s="86" t="s">
        <v>2164</v>
      </c>
      <c r="M79" s="2100"/>
      <c r="N79" s="2100"/>
      <c r="O79" s="2100"/>
      <c r="P79" s="2107"/>
      <c r="Q79" s="2108"/>
    </row>
    <row r="80" spans="2:17" ht="71.25" x14ac:dyDescent="0.25">
      <c r="B80" s="2097"/>
      <c r="C80" s="2100"/>
      <c r="D80" s="2100"/>
      <c r="E80" s="2100"/>
      <c r="F80" s="2097"/>
      <c r="G80" s="2100"/>
      <c r="H80" s="2103"/>
      <c r="I80" s="2100"/>
      <c r="J80" s="91" t="s">
        <v>2165</v>
      </c>
      <c r="K80" s="86" t="s">
        <v>2166</v>
      </c>
      <c r="L80" s="86" t="s">
        <v>2167</v>
      </c>
      <c r="M80" s="2100"/>
      <c r="N80" s="2100"/>
      <c r="O80" s="2100"/>
      <c r="P80" s="2107"/>
      <c r="Q80" s="2108"/>
    </row>
    <row r="81" spans="2:17" ht="99.75" x14ac:dyDescent="0.25">
      <c r="B81" s="2098"/>
      <c r="C81" s="2101"/>
      <c r="D81" s="2101"/>
      <c r="E81" s="2101"/>
      <c r="F81" s="2098"/>
      <c r="G81" s="2101"/>
      <c r="H81" s="2104"/>
      <c r="I81" s="2101"/>
      <c r="J81" s="981" t="s">
        <v>2168</v>
      </c>
      <c r="K81" s="981" t="s">
        <v>2169</v>
      </c>
      <c r="L81" s="981" t="s">
        <v>2170</v>
      </c>
      <c r="M81" s="2101"/>
      <c r="N81" s="2101"/>
      <c r="O81" s="2101"/>
      <c r="P81" s="2109"/>
      <c r="Q81" s="2110"/>
    </row>
    <row r="82" spans="2:17" ht="99.75" x14ac:dyDescent="0.25">
      <c r="B82" s="2096" t="s">
        <v>2156</v>
      </c>
      <c r="C82" s="2096" t="s">
        <v>868</v>
      </c>
      <c r="D82" s="2099" t="s">
        <v>2171</v>
      </c>
      <c r="E82" s="2099">
        <v>23182822</v>
      </c>
      <c r="F82" s="2111" t="s">
        <v>2172</v>
      </c>
      <c r="G82" s="2096" t="s">
        <v>105</v>
      </c>
      <c r="H82" s="2123">
        <v>40809</v>
      </c>
      <c r="I82" s="2099" t="s">
        <v>82</v>
      </c>
      <c r="J82" s="91" t="s">
        <v>2173</v>
      </c>
      <c r="K82" s="86" t="s">
        <v>2174</v>
      </c>
      <c r="L82" s="86" t="s">
        <v>2175</v>
      </c>
      <c r="M82" s="2096" t="s">
        <v>18</v>
      </c>
      <c r="N82" s="2099" t="s">
        <v>18</v>
      </c>
      <c r="O82" s="2099" t="s">
        <v>18</v>
      </c>
      <c r="P82" s="2114" t="s">
        <v>52</v>
      </c>
      <c r="Q82" s="2115"/>
    </row>
    <row r="83" spans="2:17" ht="57" x14ac:dyDescent="0.25">
      <c r="B83" s="2097"/>
      <c r="C83" s="2097"/>
      <c r="D83" s="2100"/>
      <c r="E83" s="2100"/>
      <c r="F83" s="2112"/>
      <c r="G83" s="2097"/>
      <c r="H83" s="2124"/>
      <c r="I83" s="2100"/>
      <c r="J83" s="91" t="s">
        <v>2173</v>
      </c>
      <c r="K83" s="86" t="s">
        <v>2176</v>
      </c>
      <c r="L83" s="86" t="s">
        <v>2177</v>
      </c>
      <c r="M83" s="2097"/>
      <c r="N83" s="2100"/>
      <c r="O83" s="2100"/>
      <c r="P83" s="2116"/>
      <c r="Q83" s="2117"/>
    </row>
    <row r="84" spans="2:17" ht="85.5" x14ac:dyDescent="0.25">
      <c r="B84" s="2097"/>
      <c r="C84" s="2097"/>
      <c r="D84" s="2100"/>
      <c r="E84" s="2100"/>
      <c r="F84" s="2112"/>
      <c r="G84" s="2097"/>
      <c r="H84" s="2124"/>
      <c r="I84" s="2100"/>
      <c r="J84" s="91" t="s">
        <v>2173</v>
      </c>
      <c r="K84" s="86" t="s">
        <v>2178</v>
      </c>
      <c r="L84" s="86" t="s">
        <v>2179</v>
      </c>
      <c r="M84" s="2097"/>
      <c r="N84" s="2100"/>
      <c r="O84" s="2100"/>
      <c r="P84" s="2116"/>
      <c r="Q84" s="2117"/>
    </row>
    <row r="85" spans="2:17" ht="57" x14ac:dyDescent="0.25">
      <c r="B85" s="2098"/>
      <c r="C85" s="2098"/>
      <c r="D85" s="2101"/>
      <c r="E85" s="2101"/>
      <c r="F85" s="2113"/>
      <c r="G85" s="2098"/>
      <c r="H85" s="2125"/>
      <c r="I85" s="2101"/>
      <c r="J85" s="91" t="s">
        <v>2173</v>
      </c>
      <c r="K85" s="86" t="s">
        <v>2180</v>
      </c>
      <c r="L85" s="86" t="s">
        <v>2181</v>
      </c>
      <c r="M85" s="2098"/>
      <c r="N85" s="2101"/>
      <c r="O85" s="2101"/>
      <c r="P85" s="2118"/>
      <c r="Q85" s="2119"/>
    </row>
    <row r="86" spans="2:17" ht="85.5" x14ac:dyDescent="0.25">
      <c r="B86" s="2096" t="s">
        <v>961</v>
      </c>
      <c r="C86" s="2120" t="s">
        <v>2182</v>
      </c>
      <c r="D86" s="2099" t="s">
        <v>2183</v>
      </c>
      <c r="E86" s="2099">
        <v>33081649</v>
      </c>
      <c r="F86" s="2096" t="s">
        <v>2184</v>
      </c>
      <c r="G86" s="2096" t="s">
        <v>105</v>
      </c>
      <c r="H86" s="2123">
        <v>40127</v>
      </c>
      <c r="I86" s="2099" t="s">
        <v>82</v>
      </c>
      <c r="J86" s="201" t="s">
        <v>2185</v>
      </c>
      <c r="K86" s="117" t="s">
        <v>2186</v>
      </c>
      <c r="L86" s="86" t="s">
        <v>2187</v>
      </c>
      <c r="M86" s="2096" t="s">
        <v>18</v>
      </c>
      <c r="N86" s="2099" t="s">
        <v>18</v>
      </c>
      <c r="O86" s="2099" t="s">
        <v>18</v>
      </c>
      <c r="P86" s="2126" t="s">
        <v>2188</v>
      </c>
      <c r="Q86" s="2127"/>
    </row>
    <row r="87" spans="2:17" ht="71.25" x14ac:dyDescent="0.25">
      <c r="B87" s="2097"/>
      <c r="C87" s="2121"/>
      <c r="D87" s="2100"/>
      <c r="E87" s="2100"/>
      <c r="F87" s="2097"/>
      <c r="G87" s="2097"/>
      <c r="H87" s="2124"/>
      <c r="I87" s="2100"/>
      <c r="J87" s="201" t="s">
        <v>2189</v>
      </c>
      <c r="K87" s="117" t="s">
        <v>2190</v>
      </c>
      <c r="L87" s="117" t="s">
        <v>2191</v>
      </c>
      <c r="M87" s="2097"/>
      <c r="N87" s="2100"/>
      <c r="O87" s="2100"/>
      <c r="P87" s="2128"/>
      <c r="Q87" s="2129"/>
    </row>
    <row r="88" spans="2:17" ht="114" x14ac:dyDescent="0.25">
      <c r="B88" s="2097"/>
      <c r="C88" s="2121"/>
      <c r="D88" s="2100"/>
      <c r="E88" s="2100"/>
      <c r="F88" s="2097"/>
      <c r="G88" s="2097"/>
      <c r="H88" s="2124"/>
      <c r="I88" s="2100"/>
      <c r="J88" s="201" t="s">
        <v>2192</v>
      </c>
      <c r="K88" s="117" t="s">
        <v>2193</v>
      </c>
      <c r="L88" s="117" t="s">
        <v>2194</v>
      </c>
      <c r="M88" s="2097"/>
      <c r="N88" s="2100"/>
      <c r="O88" s="2100"/>
      <c r="P88" s="2128"/>
      <c r="Q88" s="2129"/>
    </row>
    <row r="89" spans="2:17" ht="71.25" x14ac:dyDescent="0.25">
      <c r="B89" s="2097"/>
      <c r="C89" s="2121"/>
      <c r="D89" s="2100"/>
      <c r="E89" s="2100"/>
      <c r="F89" s="2097"/>
      <c r="G89" s="2097"/>
      <c r="H89" s="2124"/>
      <c r="I89" s="2100"/>
      <c r="J89" s="201" t="s">
        <v>2195</v>
      </c>
      <c r="K89" s="117" t="s">
        <v>2196</v>
      </c>
      <c r="L89" s="117" t="s">
        <v>2197</v>
      </c>
      <c r="M89" s="2097"/>
      <c r="N89" s="2100"/>
      <c r="O89" s="2100"/>
      <c r="P89" s="2128"/>
      <c r="Q89" s="2129"/>
    </row>
    <row r="90" spans="2:17" ht="71.25" x14ac:dyDescent="0.25">
      <c r="B90" s="2097"/>
      <c r="C90" s="2121"/>
      <c r="D90" s="2100"/>
      <c r="E90" s="2100"/>
      <c r="F90" s="2097"/>
      <c r="G90" s="2097"/>
      <c r="H90" s="2124"/>
      <c r="I90" s="2100"/>
      <c r="J90" s="201" t="s">
        <v>2198</v>
      </c>
      <c r="K90" s="117" t="s">
        <v>2199</v>
      </c>
      <c r="L90" s="117" t="s">
        <v>2200</v>
      </c>
      <c r="M90" s="2098"/>
      <c r="N90" s="2100"/>
      <c r="O90" s="2101"/>
      <c r="P90" s="2130"/>
      <c r="Q90" s="2131"/>
    </row>
    <row r="91" spans="2:17" ht="57" x14ac:dyDescent="0.25">
      <c r="B91" s="2097"/>
      <c r="C91" s="2121"/>
      <c r="D91" s="2100"/>
      <c r="E91" s="2100"/>
      <c r="F91" s="2097"/>
      <c r="G91" s="2097"/>
      <c r="H91" s="2124"/>
      <c r="I91" s="2100"/>
      <c r="J91" s="201" t="s">
        <v>2198</v>
      </c>
      <c r="K91" s="117" t="s">
        <v>2201</v>
      </c>
      <c r="L91" s="117" t="s">
        <v>2202</v>
      </c>
      <c r="M91" s="667"/>
      <c r="N91" s="2101"/>
      <c r="O91" s="670"/>
      <c r="P91" s="1049"/>
      <c r="Q91" s="1050"/>
    </row>
    <row r="92" spans="2:17" ht="42.75" x14ac:dyDescent="0.25">
      <c r="B92" s="2098"/>
      <c r="C92" s="2122"/>
      <c r="D92" s="2101"/>
      <c r="E92" s="2101"/>
      <c r="F92" s="2098"/>
      <c r="G92" s="2098"/>
      <c r="H92" s="2125"/>
      <c r="I92" s="2101"/>
      <c r="J92" s="201" t="s">
        <v>2203</v>
      </c>
      <c r="K92" s="117" t="s">
        <v>2204</v>
      </c>
      <c r="L92" s="117" t="s">
        <v>2205</v>
      </c>
      <c r="M92" s="667"/>
      <c r="N92" s="670"/>
      <c r="O92" s="670"/>
      <c r="P92" s="675"/>
      <c r="Q92" s="676"/>
    </row>
    <row r="93" spans="2:17" ht="156.75" x14ac:dyDescent="0.25">
      <c r="B93" s="2096" t="s">
        <v>1773</v>
      </c>
      <c r="C93" s="2096" t="s">
        <v>868</v>
      </c>
      <c r="D93" s="2099" t="s">
        <v>2206</v>
      </c>
      <c r="E93" s="2099">
        <v>64703590</v>
      </c>
      <c r="F93" s="2099" t="s">
        <v>120</v>
      </c>
      <c r="G93" s="2096" t="s">
        <v>2207</v>
      </c>
      <c r="H93" s="2134">
        <v>40166</v>
      </c>
      <c r="I93" s="2137">
        <v>134369</v>
      </c>
      <c r="J93" s="201" t="s">
        <v>2208</v>
      </c>
      <c r="K93" s="117" t="s">
        <v>2209</v>
      </c>
      <c r="L93" s="119" t="s">
        <v>2210</v>
      </c>
      <c r="M93" s="2099" t="s">
        <v>403</v>
      </c>
      <c r="N93" s="2099" t="s">
        <v>18</v>
      </c>
      <c r="O93" s="2099" t="s">
        <v>18</v>
      </c>
      <c r="P93" s="2126" t="s">
        <v>2211</v>
      </c>
      <c r="Q93" s="2127"/>
    </row>
    <row r="94" spans="2:17" ht="57" x14ac:dyDescent="0.25">
      <c r="B94" s="2097"/>
      <c r="C94" s="2097"/>
      <c r="D94" s="2100"/>
      <c r="E94" s="2100"/>
      <c r="F94" s="2100"/>
      <c r="G94" s="2097"/>
      <c r="H94" s="2135"/>
      <c r="I94" s="2138"/>
      <c r="J94" s="965" t="s">
        <v>2208</v>
      </c>
      <c r="K94" s="965" t="s">
        <v>2212</v>
      </c>
      <c r="L94" s="1051" t="s">
        <v>2213</v>
      </c>
      <c r="M94" s="2100"/>
      <c r="N94" s="2100"/>
      <c r="O94" s="2100"/>
      <c r="P94" s="2128"/>
      <c r="Q94" s="2129"/>
    </row>
    <row r="95" spans="2:17" ht="57" x14ac:dyDescent="0.25">
      <c r="B95" s="2097"/>
      <c r="C95" s="2097"/>
      <c r="D95" s="2100"/>
      <c r="E95" s="2100"/>
      <c r="F95" s="2100"/>
      <c r="G95" s="2097"/>
      <c r="H95" s="2135"/>
      <c r="I95" s="2138"/>
      <c r="J95" s="965" t="s">
        <v>2214</v>
      </c>
      <c r="K95" s="965" t="s">
        <v>2215</v>
      </c>
      <c r="L95" s="1051" t="s">
        <v>2216</v>
      </c>
      <c r="M95" s="2100"/>
      <c r="N95" s="2100"/>
      <c r="O95" s="2100"/>
      <c r="P95" s="2128"/>
      <c r="Q95" s="2129"/>
    </row>
    <row r="96" spans="2:17" ht="156.75" x14ac:dyDescent="0.25">
      <c r="B96" s="2097"/>
      <c r="C96" s="2098"/>
      <c r="D96" s="2101"/>
      <c r="E96" s="2101"/>
      <c r="F96" s="2101"/>
      <c r="G96" s="2098"/>
      <c r="H96" s="2136"/>
      <c r="I96" s="2139"/>
      <c r="J96" s="201" t="s">
        <v>2217</v>
      </c>
      <c r="K96" s="117" t="s">
        <v>2218</v>
      </c>
      <c r="L96" s="119" t="s">
        <v>2219</v>
      </c>
      <c r="M96" s="2101"/>
      <c r="N96" s="2101"/>
      <c r="O96" s="2101"/>
      <c r="P96" s="2128"/>
      <c r="Q96" s="2129"/>
    </row>
    <row r="97" spans="1:17" ht="199.5" x14ac:dyDescent="0.2">
      <c r="B97" s="2097"/>
      <c r="C97" s="89"/>
      <c r="D97" s="81"/>
      <c r="E97" s="81"/>
      <c r="F97" s="81"/>
      <c r="G97" s="81"/>
      <c r="H97" s="81"/>
      <c r="I97" s="83"/>
      <c r="J97" s="118" t="s">
        <v>2220</v>
      </c>
      <c r="K97" s="117" t="s">
        <v>2221</v>
      </c>
      <c r="L97" s="119" t="s">
        <v>2222</v>
      </c>
      <c r="M97" s="42"/>
      <c r="N97" s="42"/>
      <c r="O97" s="42"/>
      <c r="P97" s="2130"/>
      <c r="Q97" s="2131"/>
    </row>
    <row r="98" spans="1:17" x14ac:dyDescent="0.25">
      <c r="B98" s="2098"/>
      <c r="C98" s="42"/>
      <c r="D98" s="42"/>
      <c r="E98" s="42"/>
      <c r="F98" s="42"/>
      <c r="G98" s="42"/>
      <c r="H98" s="42"/>
      <c r="I98" s="42"/>
      <c r="J98" s="42"/>
      <c r="K98" s="42"/>
      <c r="L98" s="42"/>
      <c r="M98" s="42"/>
      <c r="N98" s="42"/>
      <c r="O98" s="42"/>
      <c r="P98" s="42"/>
      <c r="Q98" s="42"/>
    </row>
    <row r="99" spans="1:17" ht="286.5" customHeight="1" x14ac:dyDescent="0.25">
      <c r="B99" s="2096" t="s">
        <v>1773</v>
      </c>
      <c r="C99" s="2099" t="s">
        <v>868</v>
      </c>
      <c r="D99" s="2099" t="s">
        <v>2223</v>
      </c>
      <c r="E99" s="2099">
        <v>1128050716</v>
      </c>
      <c r="F99" s="2099" t="s">
        <v>120</v>
      </c>
      <c r="G99" s="2096" t="s">
        <v>105</v>
      </c>
      <c r="H99" s="2134">
        <v>39276</v>
      </c>
      <c r="I99" s="2099">
        <v>134610</v>
      </c>
      <c r="J99" s="201" t="s">
        <v>2224</v>
      </c>
      <c r="K99" s="117" t="s">
        <v>2225</v>
      </c>
      <c r="L99" s="119" t="s">
        <v>2226</v>
      </c>
      <c r="M99" s="2099" t="s">
        <v>403</v>
      </c>
      <c r="N99" s="2099" t="s">
        <v>18</v>
      </c>
      <c r="O99" s="690" t="s">
        <v>403</v>
      </c>
      <c r="P99" s="2140" t="s">
        <v>2227</v>
      </c>
      <c r="Q99" s="2141"/>
    </row>
    <row r="100" spans="1:17" ht="85.5" x14ac:dyDescent="0.25">
      <c r="B100" s="2097"/>
      <c r="C100" s="2100"/>
      <c r="D100" s="2100"/>
      <c r="E100" s="2100"/>
      <c r="F100" s="2100"/>
      <c r="G100" s="2097"/>
      <c r="H100" s="2135"/>
      <c r="I100" s="2100"/>
      <c r="J100" s="965" t="s">
        <v>2228</v>
      </c>
      <c r="K100" s="965" t="s">
        <v>2229</v>
      </c>
      <c r="L100" s="1051" t="s">
        <v>2230</v>
      </c>
      <c r="M100" s="2100"/>
      <c r="N100" s="2101"/>
      <c r="O100" s="538" t="s">
        <v>18</v>
      </c>
      <c r="P100" s="2142" t="s">
        <v>2231</v>
      </c>
      <c r="Q100" s="2143"/>
    </row>
    <row r="101" spans="1:17" ht="128.25" x14ac:dyDescent="0.25">
      <c r="B101" s="2097"/>
      <c r="C101" s="2100"/>
      <c r="D101" s="2100"/>
      <c r="E101" s="2100"/>
      <c r="F101" s="2100"/>
      <c r="G101" s="2097"/>
      <c r="H101" s="2135"/>
      <c r="I101" s="2100"/>
      <c r="J101" s="965" t="s">
        <v>2232</v>
      </c>
      <c r="K101" s="965" t="s">
        <v>2233</v>
      </c>
      <c r="L101" s="1051" t="s">
        <v>2234</v>
      </c>
      <c r="M101" s="693"/>
      <c r="N101" s="690" t="s">
        <v>18</v>
      </c>
      <c r="O101" s="690" t="s">
        <v>18</v>
      </c>
      <c r="P101" s="2142" t="s">
        <v>2231</v>
      </c>
      <c r="Q101" s="2143"/>
    </row>
    <row r="102" spans="1:17" ht="71.25" x14ac:dyDescent="0.25">
      <c r="B102" s="2098"/>
      <c r="C102" s="2101"/>
      <c r="D102" s="2101"/>
      <c r="E102" s="2101"/>
      <c r="F102" s="2101"/>
      <c r="G102" s="2098"/>
      <c r="H102" s="2136"/>
      <c r="I102" s="2101"/>
      <c r="J102" s="965" t="s">
        <v>2235</v>
      </c>
      <c r="K102" s="965" t="s">
        <v>2236</v>
      </c>
      <c r="L102" s="1051" t="s">
        <v>2237</v>
      </c>
      <c r="M102" s="693"/>
      <c r="N102" s="42" t="s">
        <v>18</v>
      </c>
      <c r="O102" s="42" t="s">
        <v>18</v>
      </c>
      <c r="P102" s="2142" t="s">
        <v>2231</v>
      </c>
      <c r="Q102" s="2143"/>
    </row>
    <row r="103" spans="1:17" ht="71.25" x14ac:dyDescent="0.25">
      <c r="A103" s="3"/>
      <c r="B103" s="684" t="s">
        <v>1773</v>
      </c>
      <c r="C103" s="1052" t="s">
        <v>2182</v>
      </c>
      <c r="D103" s="690" t="s">
        <v>2238</v>
      </c>
      <c r="E103" s="690">
        <v>64577923</v>
      </c>
      <c r="F103" s="690" t="s">
        <v>120</v>
      </c>
      <c r="G103" s="684" t="s">
        <v>105</v>
      </c>
      <c r="H103" s="688">
        <v>41096</v>
      </c>
      <c r="I103" s="690">
        <v>130143</v>
      </c>
      <c r="J103" s="117" t="s">
        <v>2239</v>
      </c>
      <c r="K103" s="117" t="s">
        <v>2240</v>
      </c>
      <c r="L103" s="119" t="s">
        <v>2237</v>
      </c>
      <c r="M103" s="690" t="s">
        <v>18</v>
      </c>
      <c r="N103" s="690" t="s">
        <v>18</v>
      </c>
      <c r="O103" s="690" t="s">
        <v>18</v>
      </c>
      <c r="P103" s="2132" t="s">
        <v>52</v>
      </c>
      <c r="Q103" s="2133"/>
    </row>
    <row r="104" spans="1:17" ht="15.75" thickBot="1" x14ac:dyDescent="0.3"/>
    <row r="105" spans="1:17" ht="27" thickBot="1" x14ac:dyDescent="0.3">
      <c r="B105" s="1879" t="s">
        <v>184</v>
      </c>
      <c r="C105" s="1880"/>
      <c r="D105" s="1880"/>
      <c r="E105" s="1880"/>
      <c r="F105" s="1880"/>
      <c r="G105" s="1880"/>
      <c r="H105" s="1880"/>
      <c r="I105" s="1880"/>
      <c r="J105" s="1880"/>
      <c r="K105" s="1880"/>
      <c r="L105" s="1880"/>
      <c r="M105" s="1880"/>
      <c r="N105" s="1881"/>
    </row>
    <row r="108" spans="1:17" ht="30" x14ac:dyDescent="0.25">
      <c r="B108" s="194" t="s">
        <v>17</v>
      </c>
      <c r="C108" s="194" t="s">
        <v>415</v>
      </c>
      <c r="D108" s="1875" t="s">
        <v>77</v>
      </c>
      <c r="E108" s="1876"/>
    </row>
    <row r="109" spans="1:17" x14ac:dyDescent="0.25">
      <c r="B109" s="229" t="s">
        <v>185</v>
      </c>
      <c r="C109" s="690" t="s">
        <v>18</v>
      </c>
      <c r="D109" s="1922" t="s">
        <v>581</v>
      </c>
      <c r="E109" s="1922"/>
    </row>
    <row r="112" spans="1:17" ht="26.25" x14ac:dyDescent="0.25">
      <c r="B112" s="1851" t="s">
        <v>186</v>
      </c>
      <c r="C112" s="1852"/>
      <c r="D112" s="1852"/>
      <c r="E112" s="1852"/>
      <c r="F112" s="1852"/>
      <c r="G112" s="1852"/>
      <c r="H112" s="1852"/>
      <c r="I112" s="1852"/>
      <c r="J112" s="1852"/>
      <c r="K112" s="1852"/>
      <c r="L112" s="1852"/>
      <c r="M112" s="1852"/>
      <c r="N112" s="1852"/>
      <c r="O112" s="1852"/>
      <c r="P112" s="1852"/>
    </row>
    <row r="114" spans="1:26" ht="15.75" thickBot="1" x14ac:dyDescent="0.3"/>
    <row r="115" spans="1:26" ht="27" thickBot="1" x14ac:dyDescent="0.3">
      <c r="B115" s="1879" t="s">
        <v>187</v>
      </c>
      <c r="C115" s="1880"/>
      <c r="D115" s="1880"/>
      <c r="E115" s="1880"/>
      <c r="F115" s="1880"/>
      <c r="G115" s="1880"/>
      <c r="H115" s="1880"/>
      <c r="I115" s="1880"/>
      <c r="J115" s="1880"/>
      <c r="K115" s="1880"/>
      <c r="L115" s="1880"/>
      <c r="M115" s="1880"/>
      <c r="N115" s="1881"/>
    </row>
    <row r="117" spans="1:26" ht="15.75" thickBot="1" x14ac:dyDescent="0.3">
      <c r="M117" s="163"/>
      <c r="N117" s="163"/>
    </row>
    <row r="118" spans="1:26" s="48" customFormat="1" ht="60" x14ac:dyDescent="0.25">
      <c r="B118" s="164" t="s">
        <v>33</v>
      </c>
      <c r="C118" s="164" t="s">
        <v>34</v>
      </c>
      <c r="D118" s="164" t="s">
        <v>35</v>
      </c>
      <c r="E118" s="164" t="s">
        <v>36</v>
      </c>
      <c r="F118" s="164" t="s">
        <v>37</v>
      </c>
      <c r="G118" s="164" t="s">
        <v>38</v>
      </c>
      <c r="H118" s="164" t="s">
        <v>39</v>
      </c>
      <c r="I118" s="164" t="s">
        <v>40</v>
      </c>
      <c r="J118" s="164" t="s">
        <v>41</v>
      </c>
      <c r="K118" s="164" t="s">
        <v>42</v>
      </c>
      <c r="L118" s="164" t="s">
        <v>43</v>
      </c>
      <c r="M118" s="1053" t="s">
        <v>44</v>
      </c>
      <c r="N118" s="193" t="s">
        <v>45</v>
      </c>
      <c r="O118" s="1054" t="s">
        <v>46</v>
      </c>
      <c r="P118" s="166" t="s">
        <v>47</v>
      </c>
      <c r="Q118" s="166" t="s">
        <v>48</v>
      </c>
    </row>
    <row r="119" spans="1:26" s="61" customFormat="1" ht="409.5" x14ac:dyDescent="0.25">
      <c r="A119" s="52">
        <v>1</v>
      </c>
      <c r="B119" s="53" t="s">
        <v>2143</v>
      </c>
      <c r="C119" s="54" t="s">
        <v>2143</v>
      </c>
      <c r="D119" s="54" t="s">
        <v>2144</v>
      </c>
      <c r="E119" s="58">
        <v>701820100061</v>
      </c>
      <c r="F119" s="112" t="s">
        <v>2241</v>
      </c>
      <c r="G119" s="55" t="s">
        <v>82</v>
      </c>
      <c r="H119" s="62">
        <v>40205</v>
      </c>
      <c r="I119" s="62">
        <v>40543</v>
      </c>
      <c r="J119" s="56" t="s">
        <v>19</v>
      </c>
      <c r="K119" s="58">
        <v>11</v>
      </c>
      <c r="L119" s="56" t="s">
        <v>298</v>
      </c>
      <c r="M119" s="58">
        <v>260</v>
      </c>
      <c r="N119" s="199">
        <v>100</v>
      </c>
      <c r="O119" s="1055">
        <v>120784068</v>
      </c>
      <c r="P119" s="1048" t="s">
        <v>2242</v>
      </c>
      <c r="Q119" s="64" t="s">
        <v>581</v>
      </c>
      <c r="R119" s="60"/>
      <c r="S119" s="60"/>
      <c r="T119" s="60"/>
      <c r="U119" s="60"/>
      <c r="V119" s="60"/>
      <c r="W119" s="60"/>
      <c r="X119" s="60"/>
      <c r="Y119" s="60"/>
      <c r="Z119" s="60"/>
    </row>
    <row r="120" spans="1:26" s="61" customFormat="1" ht="28.5" x14ac:dyDescent="0.25">
      <c r="A120" s="52">
        <f>+A119+1</f>
        <v>2</v>
      </c>
      <c r="B120" s="53" t="s">
        <v>2143</v>
      </c>
      <c r="C120" s="54" t="s">
        <v>2143</v>
      </c>
      <c r="D120" s="54" t="s">
        <v>2144</v>
      </c>
      <c r="E120" s="182"/>
      <c r="F120" s="175"/>
      <c r="G120" s="54"/>
      <c r="H120" s="54"/>
      <c r="I120" s="56"/>
      <c r="J120" s="56"/>
      <c r="K120" s="56"/>
      <c r="L120" s="56"/>
      <c r="M120" s="57"/>
      <c r="N120" s="57"/>
      <c r="O120" s="1024"/>
      <c r="P120" s="1024"/>
      <c r="Q120" s="64"/>
      <c r="R120" s="60"/>
      <c r="S120" s="60"/>
      <c r="T120" s="60"/>
      <c r="U120" s="60"/>
      <c r="V120" s="60"/>
      <c r="W120" s="60"/>
      <c r="X120" s="60"/>
      <c r="Y120" s="60"/>
      <c r="Z120" s="60"/>
    </row>
    <row r="121" spans="1:26" s="61" customFormat="1" ht="356.25" x14ac:dyDescent="0.25">
      <c r="A121" s="52">
        <v>2</v>
      </c>
      <c r="B121" s="54" t="s">
        <v>2143</v>
      </c>
      <c r="C121" s="54" t="s">
        <v>2143</v>
      </c>
      <c r="D121" s="54" t="s">
        <v>2144</v>
      </c>
      <c r="E121" s="58">
        <v>701820140208</v>
      </c>
      <c r="F121" s="112" t="s">
        <v>2243</v>
      </c>
      <c r="G121" s="54" t="s">
        <v>82</v>
      </c>
      <c r="H121" s="62">
        <v>41661</v>
      </c>
      <c r="I121" s="62">
        <v>41942</v>
      </c>
      <c r="J121" s="56" t="s">
        <v>19</v>
      </c>
      <c r="K121" s="58">
        <v>10</v>
      </c>
      <c r="L121" s="56" t="s">
        <v>82</v>
      </c>
      <c r="M121" s="58">
        <v>352</v>
      </c>
      <c r="N121" s="58">
        <v>100</v>
      </c>
      <c r="O121" s="1047">
        <v>380071712</v>
      </c>
      <c r="P121" s="1048" t="s">
        <v>2244</v>
      </c>
      <c r="Q121" s="64" t="s">
        <v>2245</v>
      </c>
      <c r="R121" s="60"/>
      <c r="S121" s="60"/>
      <c r="T121" s="60"/>
      <c r="U121" s="60"/>
      <c r="V121" s="60"/>
      <c r="W121" s="60"/>
      <c r="X121" s="60"/>
      <c r="Y121" s="60"/>
      <c r="Z121" s="60"/>
    </row>
    <row r="122" spans="1:26" s="61" customFormat="1" x14ac:dyDescent="0.25">
      <c r="A122" s="52"/>
      <c r="B122" s="183" t="s">
        <v>28</v>
      </c>
      <c r="C122" s="172"/>
      <c r="D122" s="173"/>
      <c r="E122" s="182"/>
      <c r="F122" s="175"/>
      <c r="G122" s="175"/>
      <c r="H122" s="175"/>
      <c r="I122" s="176"/>
      <c r="J122" s="176"/>
      <c r="K122" s="53">
        <f>SUM(K119:K121)</f>
        <v>21</v>
      </c>
      <c r="L122" s="185"/>
      <c r="M122" s="58">
        <f>SUM(M119:M121)</f>
        <v>612</v>
      </c>
      <c r="N122" s="185"/>
      <c r="O122" s="1047">
        <f>SUM(O119:O121)</f>
        <v>500855780</v>
      </c>
      <c r="P122" s="1020"/>
      <c r="Q122" s="187"/>
    </row>
    <row r="123" spans="1:26" x14ac:dyDescent="0.25">
      <c r="B123" s="69"/>
      <c r="C123" s="69"/>
      <c r="D123" s="69"/>
      <c r="E123" s="188"/>
      <c r="F123" s="69"/>
      <c r="G123" s="69"/>
      <c r="H123" s="69"/>
      <c r="I123" s="69"/>
      <c r="J123" s="69"/>
      <c r="K123" s="69"/>
      <c r="L123" s="69"/>
      <c r="M123" s="69"/>
      <c r="N123" s="69"/>
      <c r="O123" s="69"/>
      <c r="P123" s="69"/>
    </row>
    <row r="124" spans="1:26" ht="18.75" x14ac:dyDescent="0.25">
      <c r="B124" s="222" t="s">
        <v>192</v>
      </c>
      <c r="C124" s="250">
        <f>+K122</f>
        <v>21</v>
      </c>
      <c r="H124" s="191"/>
      <c r="I124" s="191"/>
      <c r="J124" s="191"/>
      <c r="K124" s="191"/>
      <c r="L124" s="191"/>
      <c r="M124" s="191"/>
      <c r="N124" s="69"/>
      <c r="O124" s="69"/>
      <c r="P124" s="69"/>
    </row>
    <row r="126" spans="1:26" ht="15.75" thickBot="1" x14ac:dyDescent="0.3"/>
    <row r="127" spans="1:26" ht="30.75" thickBot="1" x14ac:dyDescent="0.3">
      <c r="B127" s="232" t="s">
        <v>193</v>
      </c>
      <c r="C127" s="233" t="s">
        <v>194</v>
      </c>
      <c r="D127" s="232" t="s">
        <v>27</v>
      </c>
      <c r="E127" s="233" t="s">
        <v>195</v>
      </c>
    </row>
    <row r="128" spans="1:26" x14ac:dyDescent="0.25">
      <c r="B128" s="103" t="s">
        <v>196</v>
      </c>
      <c r="C128" s="234">
        <v>20</v>
      </c>
      <c r="D128" s="234"/>
      <c r="E128" s="1923">
        <f>+D128+D129+D130</f>
        <v>40</v>
      </c>
    </row>
    <row r="129" spans="2:17" x14ac:dyDescent="0.25">
      <c r="B129" s="103" t="s">
        <v>197</v>
      </c>
      <c r="C129" s="235">
        <v>30</v>
      </c>
      <c r="D129" s="715">
        <v>0</v>
      </c>
      <c r="E129" s="1924"/>
    </row>
    <row r="130" spans="2:17" ht="15.75" thickBot="1" x14ac:dyDescent="0.3">
      <c r="B130" s="103" t="s">
        <v>198</v>
      </c>
      <c r="C130" s="236">
        <v>40</v>
      </c>
      <c r="D130" s="236">
        <v>40</v>
      </c>
      <c r="E130" s="1925"/>
    </row>
    <row r="132" spans="2:17" ht="15.75" thickBot="1" x14ac:dyDescent="0.3"/>
    <row r="133" spans="2:17" ht="27" thickBot="1" x14ac:dyDescent="0.3">
      <c r="B133" s="1879" t="s">
        <v>199</v>
      </c>
      <c r="C133" s="1880"/>
      <c r="D133" s="1880"/>
      <c r="E133" s="1880"/>
      <c r="F133" s="1880"/>
      <c r="G133" s="1880"/>
      <c r="H133" s="1880"/>
      <c r="I133" s="1880"/>
      <c r="J133" s="1880"/>
      <c r="K133" s="1880"/>
      <c r="L133" s="1880"/>
      <c r="M133" s="1880"/>
      <c r="N133" s="1881"/>
    </row>
    <row r="135" spans="2:17" ht="75" x14ac:dyDescent="0.25">
      <c r="B135" s="193" t="s">
        <v>89</v>
      </c>
      <c r="C135" s="193" t="s">
        <v>90</v>
      </c>
      <c r="D135" s="193" t="s">
        <v>91</v>
      </c>
      <c r="E135" s="193" t="s">
        <v>92</v>
      </c>
      <c r="F135" s="193" t="s">
        <v>93</v>
      </c>
      <c r="G135" s="193" t="s">
        <v>94</v>
      </c>
      <c r="H135" s="193" t="s">
        <v>95</v>
      </c>
      <c r="I135" s="193" t="s">
        <v>96</v>
      </c>
      <c r="J135" s="1875" t="s">
        <v>97</v>
      </c>
      <c r="K135" s="1882"/>
      <c r="L135" s="1876"/>
      <c r="M135" s="193" t="s">
        <v>98</v>
      </c>
      <c r="N135" s="193" t="s">
        <v>254</v>
      </c>
      <c r="O135" s="193" t="s">
        <v>255</v>
      </c>
      <c r="P135" s="1875" t="s">
        <v>77</v>
      </c>
      <c r="Q135" s="1876"/>
    </row>
    <row r="136" spans="2:17" ht="57" x14ac:dyDescent="0.25">
      <c r="B136" s="2096" t="s">
        <v>200</v>
      </c>
      <c r="C136" s="2096" t="s">
        <v>2246</v>
      </c>
      <c r="D136" s="2096" t="s">
        <v>2247</v>
      </c>
      <c r="E136" s="2099">
        <v>64696037</v>
      </c>
      <c r="F136" s="2096" t="s">
        <v>2248</v>
      </c>
      <c r="G136" s="2099" t="s">
        <v>2249</v>
      </c>
      <c r="H136" s="2134">
        <v>37665</v>
      </c>
      <c r="I136" s="2137" t="s">
        <v>298</v>
      </c>
      <c r="J136" s="201" t="s">
        <v>2250</v>
      </c>
      <c r="K136" s="117" t="s">
        <v>2251</v>
      </c>
      <c r="L136" s="117" t="s">
        <v>2252</v>
      </c>
      <c r="M136" s="2099" t="s">
        <v>18</v>
      </c>
      <c r="N136" s="2099" t="s">
        <v>18</v>
      </c>
      <c r="O136" s="2099" t="s">
        <v>18</v>
      </c>
      <c r="P136" s="2132" t="s">
        <v>52</v>
      </c>
      <c r="Q136" s="2133"/>
    </row>
    <row r="137" spans="2:17" ht="85.5" x14ac:dyDescent="0.25">
      <c r="B137" s="2097"/>
      <c r="C137" s="2097"/>
      <c r="D137" s="2097"/>
      <c r="E137" s="2100"/>
      <c r="F137" s="2097"/>
      <c r="G137" s="2100"/>
      <c r="H137" s="2135"/>
      <c r="I137" s="2138"/>
      <c r="J137" s="201" t="s">
        <v>2253</v>
      </c>
      <c r="K137" s="117" t="s">
        <v>2254</v>
      </c>
      <c r="L137" s="117" t="s">
        <v>2252</v>
      </c>
      <c r="M137" s="2100"/>
      <c r="N137" s="2100"/>
      <c r="O137" s="2100"/>
      <c r="P137" s="2132" t="s">
        <v>52</v>
      </c>
      <c r="Q137" s="2133"/>
    </row>
    <row r="138" spans="2:17" ht="57" x14ac:dyDescent="0.25">
      <c r="B138" s="2098"/>
      <c r="C138" s="2098"/>
      <c r="D138" s="2098"/>
      <c r="E138" s="2101"/>
      <c r="F138" s="2098"/>
      <c r="G138" s="2101"/>
      <c r="H138" s="2136"/>
      <c r="I138" s="2139"/>
      <c r="J138" s="201" t="s">
        <v>2255</v>
      </c>
      <c r="K138" s="117" t="s">
        <v>2256</v>
      </c>
      <c r="L138" s="117" t="s">
        <v>2252</v>
      </c>
      <c r="M138" s="2101"/>
      <c r="N138" s="2101"/>
      <c r="O138" s="2101"/>
      <c r="P138" s="2144" t="s">
        <v>52</v>
      </c>
      <c r="Q138" s="2144"/>
    </row>
    <row r="139" spans="2:17" ht="57" x14ac:dyDescent="0.25">
      <c r="B139" s="2096" t="s">
        <v>211</v>
      </c>
      <c r="C139" s="2096" t="s">
        <v>2246</v>
      </c>
      <c r="D139" s="2096" t="s">
        <v>2257</v>
      </c>
      <c r="E139" s="2099">
        <v>64556775</v>
      </c>
      <c r="F139" s="2096" t="s">
        <v>2258</v>
      </c>
      <c r="G139" s="2096" t="s">
        <v>2259</v>
      </c>
      <c r="H139" s="2134">
        <v>35182</v>
      </c>
      <c r="I139" s="2066" t="s">
        <v>298</v>
      </c>
      <c r="J139" s="201" t="s">
        <v>2260</v>
      </c>
      <c r="K139" s="117" t="s">
        <v>2261</v>
      </c>
      <c r="L139" s="117" t="s">
        <v>2252</v>
      </c>
      <c r="M139" s="2099" t="s">
        <v>18</v>
      </c>
      <c r="N139" s="2099" t="s">
        <v>18</v>
      </c>
      <c r="O139" s="2099" t="s">
        <v>18</v>
      </c>
      <c r="P139" s="2132" t="s">
        <v>52</v>
      </c>
      <c r="Q139" s="2133"/>
    </row>
    <row r="140" spans="2:17" ht="114" x14ac:dyDescent="0.25">
      <c r="B140" s="2098"/>
      <c r="C140" s="2098"/>
      <c r="D140" s="2098"/>
      <c r="E140" s="2101"/>
      <c r="F140" s="2098"/>
      <c r="G140" s="2098"/>
      <c r="H140" s="2136"/>
      <c r="I140" s="2068"/>
      <c r="J140" s="201" t="s">
        <v>2262</v>
      </c>
      <c r="K140" s="117" t="s">
        <v>2263</v>
      </c>
      <c r="L140" s="117" t="s">
        <v>2264</v>
      </c>
      <c r="M140" s="2101"/>
      <c r="N140" s="2101"/>
      <c r="O140" s="2101"/>
      <c r="P140" s="2132" t="s">
        <v>52</v>
      </c>
      <c r="Q140" s="2133"/>
    </row>
    <row r="141" spans="2:17" ht="213.75" x14ac:dyDescent="0.25">
      <c r="B141" s="2096" t="s">
        <v>223</v>
      </c>
      <c r="C141" s="2096" t="s">
        <v>2246</v>
      </c>
      <c r="D141" s="2096" t="s">
        <v>2265</v>
      </c>
      <c r="E141" s="2099">
        <v>3837998</v>
      </c>
      <c r="F141" s="2096" t="s">
        <v>1148</v>
      </c>
      <c r="G141" s="2096" t="s">
        <v>105</v>
      </c>
      <c r="H141" s="2134">
        <v>39072</v>
      </c>
      <c r="I141" s="2066" t="s">
        <v>298</v>
      </c>
      <c r="J141" s="201" t="s">
        <v>2266</v>
      </c>
      <c r="K141" s="117" t="s">
        <v>2267</v>
      </c>
      <c r="L141" s="117" t="s">
        <v>2268</v>
      </c>
      <c r="M141" s="2099" t="s">
        <v>18</v>
      </c>
      <c r="N141" s="2099" t="s">
        <v>18</v>
      </c>
      <c r="O141" s="2099" t="s">
        <v>18</v>
      </c>
      <c r="P141" s="2132" t="s">
        <v>2269</v>
      </c>
      <c r="Q141" s="2133"/>
    </row>
    <row r="142" spans="2:17" ht="71.25" x14ac:dyDescent="0.25">
      <c r="B142" s="2097"/>
      <c r="C142" s="2097"/>
      <c r="D142" s="2097"/>
      <c r="E142" s="2100"/>
      <c r="F142" s="2097"/>
      <c r="G142" s="2097"/>
      <c r="H142" s="2135"/>
      <c r="I142" s="2067"/>
      <c r="J142" s="201" t="s">
        <v>2270</v>
      </c>
      <c r="K142" s="117" t="s">
        <v>2271</v>
      </c>
      <c r="L142" s="117" t="s">
        <v>2272</v>
      </c>
      <c r="M142" s="2100"/>
      <c r="N142" s="2100"/>
      <c r="O142" s="2100"/>
      <c r="P142" s="2094" t="s">
        <v>52</v>
      </c>
      <c r="Q142" s="2095"/>
    </row>
    <row r="143" spans="2:17" ht="57" x14ac:dyDescent="0.25">
      <c r="B143" s="2097"/>
      <c r="C143" s="2097"/>
      <c r="D143" s="2097"/>
      <c r="E143" s="2100"/>
      <c r="F143" s="2097"/>
      <c r="G143" s="2097"/>
      <c r="H143" s="2135"/>
      <c r="I143" s="2068"/>
      <c r="J143" s="201" t="s">
        <v>2273</v>
      </c>
      <c r="K143" s="117" t="s">
        <v>2274</v>
      </c>
      <c r="L143" s="117" t="s">
        <v>2275</v>
      </c>
      <c r="M143" s="2100"/>
      <c r="N143" s="2100"/>
      <c r="O143" s="2100"/>
      <c r="P143" s="2094" t="s">
        <v>52</v>
      </c>
      <c r="Q143" s="2095"/>
    </row>
    <row r="144" spans="2:17" ht="57" x14ac:dyDescent="0.25">
      <c r="B144" s="2098"/>
      <c r="C144" s="2098"/>
      <c r="D144" s="2098"/>
      <c r="E144" s="2101"/>
      <c r="F144" s="2098"/>
      <c r="G144" s="2098"/>
      <c r="H144" s="2136"/>
      <c r="I144" s="227"/>
      <c r="J144" s="201" t="s">
        <v>2276</v>
      </c>
      <c r="K144" s="117" t="s">
        <v>2277</v>
      </c>
      <c r="L144" s="117" t="s">
        <v>2278</v>
      </c>
      <c r="M144" s="2101"/>
      <c r="N144" s="2101"/>
      <c r="O144" s="2101"/>
      <c r="P144" s="2094" t="s">
        <v>52</v>
      </c>
      <c r="Q144" s="2095"/>
    </row>
    <row r="147" spans="2:7" ht="15.75" thickBot="1" x14ac:dyDescent="0.3"/>
    <row r="148" spans="2:7" ht="30" x14ac:dyDescent="0.25">
      <c r="B148" s="162" t="s">
        <v>17</v>
      </c>
      <c r="C148" s="162" t="s">
        <v>193</v>
      </c>
      <c r="D148" s="193" t="s">
        <v>194</v>
      </c>
      <c r="E148" s="162" t="s">
        <v>27</v>
      </c>
      <c r="F148" s="233" t="s">
        <v>235</v>
      </c>
      <c r="G148" s="857"/>
    </row>
    <row r="149" spans="2:7" ht="108" x14ac:dyDescent="0.2">
      <c r="B149" s="1969" t="s">
        <v>236</v>
      </c>
      <c r="C149" s="196" t="s">
        <v>237</v>
      </c>
      <c r="D149" s="715">
        <v>25</v>
      </c>
      <c r="E149" s="715">
        <v>25</v>
      </c>
      <c r="F149" s="1970">
        <f>+E149+E150+E151</f>
        <v>60</v>
      </c>
      <c r="G149" s="858"/>
    </row>
    <row r="150" spans="2:7" ht="72" x14ac:dyDescent="0.2">
      <c r="B150" s="1969"/>
      <c r="C150" s="196" t="s">
        <v>238</v>
      </c>
      <c r="D150" s="242">
        <v>25</v>
      </c>
      <c r="E150" s="715">
        <v>25</v>
      </c>
      <c r="F150" s="1971"/>
      <c r="G150" s="858"/>
    </row>
    <row r="151" spans="2:7" ht="60" x14ac:dyDescent="0.2">
      <c r="B151" s="1969"/>
      <c r="C151" s="196" t="s">
        <v>239</v>
      </c>
      <c r="D151" s="715">
        <v>10</v>
      </c>
      <c r="E151" s="235">
        <v>10</v>
      </c>
      <c r="F151" s="1972"/>
      <c r="G151" s="858"/>
    </row>
    <row r="152" spans="2:7" x14ac:dyDescent="0.25">
      <c r="C152"/>
    </row>
    <row r="155" spans="2:7" x14ac:dyDescent="0.25">
      <c r="B155" s="160" t="s">
        <v>240</v>
      </c>
    </row>
    <row r="158" spans="2:7" x14ac:dyDescent="0.25">
      <c r="B158" s="41" t="s">
        <v>17</v>
      </c>
      <c r="C158" s="41" t="s">
        <v>26</v>
      </c>
      <c r="D158" s="162" t="s">
        <v>27</v>
      </c>
      <c r="E158" s="162" t="s">
        <v>28</v>
      </c>
    </row>
    <row r="159" spans="2:7" ht="28.5" x14ac:dyDescent="0.25">
      <c r="B159" s="45" t="s">
        <v>393</v>
      </c>
      <c r="C159" s="684">
        <v>40</v>
      </c>
      <c r="D159" s="715">
        <f>+E128</f>
        <v>40</v>
      </c>
      <c r="E159" s="1870">
        <f>+D159+D160</f>
        <v>100</v>
      </c>
    </row>
    <row r="160" spans="2:7" ht="42.75" x14ac:dyDescent="0.25">
      <c r="B160" s="45" t="s">
        <v>394</v>
      </c>
      <c r="C160" s="684">
        <v>60</v>
      </c>
      <c r="D160" s="715">
        <f>+F149</f>
        <v>60</v>
      </c>
      <c r="E160" s="1871"/>
    </row>
  </sheetData>
  <mergeCells count="139">
    <mergeCell ref="B149:B151"/>
    <mergeCell ref="F149:F151"/>
    <mergeCell ref="E159:E160"/>
    <mergeCell ref="H141:H144"/>
    <mergeCell ref="I141:I143"/>
    <mergeCell ref="M141:M144"/>
    <mergeCell ref="N141:N144"/>
    <mergeCell ref="O141:O144"/>
    <mergeCell ref="P141:Q141"/>
    <mergeCell ref="P142:Q142"/>
    <mergeCell ref="P143:Q143"/>
    <mergeCell ref="P144:Q144"/>
    <mergeCell ref="B141:B144"/>
    <mergeCell ref="C141:C144"/>
    <mergeCell ref="D141:D144"/>
    <mergeCell ref="E141:E144"/>
    <mergeCell ref="F141:F144"/>
    <mergeCell ref="G141:G144"/>
    <mergeCell ref="H139:H140"/>
    <mergeCell ref="I139:I140"/>
    <mergeCell ref="M139:M140"/>
    <mergeCell ref="N139:N140"/>
    <mergeCell ref="O139:O140"/>
    <mergeCell ref="P139:Q139"/>
    <mergeCell ref="P140:Q140"/>
    <mergeCell ref="B139:B140"/>
    <mergeCell ref="C139:C140"/>
    <mergeCell ref="D139:D140"/>
    <mergeCell ref="E139:E140"/>
    <mergeCell ref="F139:F140"/>
    <mergeCell ref="G139:G140"/>
    <mergeCell ref="H136:H138"/>
    <mergeCell ref="I136:I138"/>
    <mergeCell ref="M136:M138"/>
    <mergeCell ref="N136:N138"/>
    <mergeCell ref="O136:O138"/>
    <mergeCell ref="P136:Q136"/>
    <mergeCell ref="P137:Q137"/>
    <mergeCell ref="P138:Q138"/>
    <mergeCell ref="E128:E130"/>
    <mergeCell ref="B133:N133"/>
    <mergeCell ref="J135:L135"/>
    <mergeCell ref="P135:Q135"/>
    <mergeCell ref="B136:B138"/>
    <mergeCell ref="C136:C138"/>
    <mergeCell ref="D136:D138"/>
    <mergeCell ref="E136:E138"/>
    <mergeCell ref="F136:F138"/>
    <mergeCell ref="G136:G138"/>
    <mergeCell ref="B105:N105"/>
    <mergeCell ref="D108:E108"/>
    <mergeCell ref="D109:E109"/>
    <mergeCell ref="B112:P112"/>
    <mergeCell ref="B115:N115"/>
    <mergeCell ref="G99:G102"/>
    <mergeCell ref="H99:H102"/>
    <mergeCell ref="I99:I102"/>
    <mergeCell ref="M99:M100"/>
    <mergeCell ref="N99:N100"/>
    <mergeCell ref="P99:Q99"/>
    <mergeCell ref="P100:Q100"/>
    <mergeCell ref="P101:Q101"/>
    <mergeCell ref="P102:Q102"/>
    <mergeCell ref="N93:N96"/>
    <mergeCell ref="O93:O96"/>
    <mergeCell ref="P93:Q97"/>
    <mergeCell ref="B99:B102"/>
    <mergeCell ref="C99:C102"/>
    <mergeCell ref="D99:D102"/>
    <mergeCell ref="E99:E102"/>
    <mergeCell ref="F99:F102"/>
    <mergeCell ref="P103:Q103"/>
    <mergeCell ref="B93:B98"/>
    <mergeCell ref="C93:C96"/>
    <mergeCell ref="D93:D96"/>
    <mergeCell ref="E93:E96"/>
    <mergeCell ref="F93:F96"/>
    <mergeCell ref="G93:G96"/>
    <mergeCell ref="H93:H96"/>
    <mergeCell ref="I93:I96"/>
    <mergeCell ref="M93:M96"/>
    <mergeCell ref="B82:B85"/>
    <mergeCell ref="C82:C85"/>
    <mergeCell ref="D82:D85"/>
    <mergeCell ref="E82:E85"/>
    <mergeCell ref="F82:F85"/>
    <mergeCell ref="P82:Q85"/>
    <mergeCell ref="B86:B92"/>
    <mergeCell ref="C86:C92"/>
    <mergeCell ref="D86:D92"/>
    <mergeCell ref="E86:E92"/>
    <mergeCell ref="F86:F92"/>
    <mergeCell ref="G86:G92"/>
    <mergeCell ref="H86:H92"/>
    <mergeCell ref="I86:I92"/>
    <mergeCell ref="M86:M90"/>
    <mergeCell ref="G82:G85"/>
    <mergeCell ref="H82:H85"/>
    <mergeCell ref="I82:I85"/>
    <mergeCell ref="M82:M85"/>
    <mergeCell ref="N82:N85"/>
    <mergeCell ref="O82:O85"/>
    <mergeCell ref="N86:N91"/>
    <mergeCell ref="O86:O90"/>
    <mergeCell ref="P86:Q90"/>
    <mergeCell ref="B72:N72"/>
    <mergeCell ref="J77:L77"/>
    <mergeCell ref="P77:Q77"/>
    <mergeCell ref="B78:B81"/>
    <mergeCell ref="C78:C81"/>
    <mergeCell ref="D78:D81"/>
    <mergeCell ref="E78:E81"/>
    <mergeCell ref="F78:F81"/>
    <mergeCell ref="G78:G81"/>
    <mergeCell ref="H78:H81"/>
    <mergeCell ref="I78:I81"/>
    <mergeCell ref="M78:M81"/>
    <mergeCell ref="N78:N81"/>
    <mergeCell ref="O78:O81"/>
    <mergeCell ref="P78:Q81"/>
    <mergeCell ref="O64:P64"/>
    <mergeCell ref="O65:P65"/>
    <mergeCell ref="O66:P66"/>
    <mergeCell ref="B14:C21"/>
    <mergeCell ref="B22:C22"/>
    <mergeCell ref="E40:E41"/>
    <mergeCell ref="M45:N45"/>
    <mergeCell ref="B54:B55"/>
    <mergeCell ref="C54:C55"/>
    <mergeCell ref="D54:E54"/>
    <mergeCell ref="B2:P2"/>
    <mergeCell ref="B4:P4"/>
    <mergeCell ref="C6:N6"/>
    <mergeCell ref="C8:N8"/>
    <mergeCell ref="C9:N9"/>
    <mergeCell ref="C10:E10"/>
    <mergeCell ref="C58:N58"/>
    <mergeCell ref="B60:N60"/>
    <mergeCell ref="O63:P63"/>
  </mergeCells>
  <dataValidations count="2">
    <dataValidation type="decimal" allowBlank="1" showInputMessage="1" showErrorMessage="1" sqref="WVH983076 WLL983076 C65572 IV65572 SR65572 ACN65572 AMJ65572 AWF65572 BGB65572 BPX65572 BZT65572 CJP65572 CTL65572 DDH65572 DND65572 DWZ65572 EGV65572 EQR65572 FAN65572 FKJ65572 FUF65572 GEB65572 GNX65572 GXT65572 HHP65572 HRL65572 IBH65572 ILD65572 IUZ65572 JEV65572 JOR65572 JYN65572 KIJ65572 KSF65572 LCB65572 LLX65572 LVT65572 MFP65572 MPL65572 MZH65572 NJD65572 NSZ65572 OCV65572 OMR65572 OWN65572 PGJ65572 PQF65572 QAB65572 QJX65572 QTT65572 RDP65572 RNL65572 RXH65572 SHD65572 SQZ65572 TAV65572 TKR65572 TUN65572 UEJ65572 UOF65572 UYB65572 VHX65572 VRT65572 WBP65572 WLL65572 WVH65572 C131108 IV131108 SR131108 ACN131108 AMJ131108 AWF131108 BGB131108 BPX131108 BZT131108 CJP131108 CTL131108 DDH131108 DND131108 DWZ131108 EGV131108 EQR131108 FAN131108 FKJ131108 FUF131108 GEB131108 GNX131108 GXT131108 HHP131108 HRL131108 IBH131108 ILD131108 IUZ131108 JEV131108 JOR131108 JYN131108 KIJ131108 KSF131108 LCB131108 LLX131108 LVT131108 MFP131108 MPL131108 MZH131108 NJD131108 NSZ131108 OCV131108 OMR131108 OWN131108 PGJ131108 PQF131108 QAB131108 QJX131108 QTT131108 RDP131108 RNL131108 RXH131108 SHD131108 SQZ131108 TAV131108 TKR131108 TUN131108 UEJ131108 UOF131108 UYB131108 VHX131108 VRT131108 WBP131108 WLL131108 WVH131108 C196644 IV196644 SR196644 ACN196644 AMJ196644 AWF196644 BGB196644 BPX196644 BZT196644 CJP196644 CTL196644 DDH196644 DND196644 DWZ196644 EGV196644 EQR196644 FAN196644 FKJ196644 FUF196644 GEB196644 GNX196644 GXT196644 HHP196644 HRL196644 IBH196644 ILD196644 IUZ196644 JEV196644 JOR196644 JYN196644 KIJ196644 KSF196644 LCB196644 LLX196644 LVT196644 MFP196644 MPL196644 MZH196644 NJD196644 NSZ196644 OCV196644 OMR196644 OWN196644 PGJ196644 PQF196644 QAB196644 QJX196644 QTT196644 RDP196644 RNL196644 RXH196644 SHD196644 SQZ196644 TAV196644 TKR196644 TUN196644 UEJ196644 UOF196644 UYB196644 VHX196644 VRT196644 WBP196644 WLL196644 WVH196644 C262180 IV262180 SR262180 ACN262180 AMJ262180 AWF262180 BGB262180 BPX262180 BZT262180 CJP262180 CTL262180 DDH262180 DND262180 DWZ262180 EGV262180 EQR262180 FAN262180 FKJ262180 FUF262180 GEB262180 GNX262180 GXT262180 HHP262180 HRL262180 IBH262180 ILD262180 IUZ262180 JEV262180 JOR262180 JYN262180 KIJ262180 KSF262180 LCB262180 LLX262180 LVT262180 MFP262180 MPL262180 MZH262180 NJD262180 NSZ262180 OCV262180 OMR262180 OWN262180 PGJ262180 PQF262180 QAB262180 QJX262180 QTT262180 RDP262180 RNL262180 RXH262180 SHD262180 SQZ262180 TAV262180 TKR262180 TUN262180 UEJ262180 UOF262180 UYB262180 VHX262180 VRT262180 WBP262180 WLL262180 WVH262180 C327716 IV327716 SR327716 ACN327716 AMJ327716 AWF327716 BGB327716 BPX327716 BZT327716 CJP327716 CTL327716 DDH327716 DND327716 DWZ327716 EGV327716 EQR327716 FAN327716 FKJ327716 FUF327716 GEB327716 GNX327716 GXT327716 HHP327716 HRL327716 IBH327716 ILD327716 IUZ327716 JEV327716 JOR327716 JYN327716 KIJ327716 KSF327716 LCB327716 LLX327716 LVT327716 MFP327716 MPL327716 MZH327716 NJD327716 NSZ327716 OCV327716 OMR327716 OWN327716 PGJ327716 PQF327716 QAB327716 QJX327716 QTT327716 RDP327716 RNL327716 RXH327716 SHD327716 SQZ327716 TAV327716 TKR327716 TUN327716 UEJ327716 UOF327716 UYB327716 VHX327716 VRT327716 WBP327716 WLL327716 WVH327716 C393252 IV393252 SR393252 ACN393252 AMJ393252 AWF393252 BGB393252 BPX393252 BZT393252 CJP393252 CTL393252 DDH393252 DND393252 DWZ393252 EGV393252 EQR393252 FAN393252 FKJ393252 FUF393252 GEB393252 GNX393252 GXT393252 HHP393252 HRL393252 IBH393252 ILD393252 IUZ393252 JEV393252 JOR393252 JYN393252 KIJ393252 KSF393252 LCB393252 LLX393252 LVT393252 MFP393252 MPL393252 MZH393252 NJD393252 NSZ393252 OCV393252 OMR393252 OWN393252 PGJ393252 PQF393252 QAB393252 QJX393252 QTT393252 RDP393252 RNL393252 RXH393252 SHD393252 SQZ393252 TAV393252 TKR393252 TUN393252 UEJ393252 UOF393252 UYB393252 VHX393252 VRT393252 WBP393252 WLL393252 WVH393252 C458788 IV458788 SR458788 ACN458788 AMJ458788 AWF458788 BGB458788 BPX458788 BZT458788 CJP458788 CTL458788 DDH458788 DND458788 DWZ458788 EGV458788 EQR458788 FAN458788 FKJ458788 FUF458788 GEB458788 GNX458788 GXT458788 HHP458788 HRL458788 IBH458788 ILD458788 IUZ458788 JEV458788 JOR458788 JYN458788 KIJ458788 KSF458788 LCB458788 LLX458788 LVT458788 MFP458788 MPL458788 MZH458788 NJD458788 NSZ458788 OCV458788 OMR458788 OWN458788 PGJ458788 PQF458788 QAB458788 QJX458788 QTT458788 RDP458788 RNL458788 RXH458788 SHD458788 SQZ458788 TAV458788 TKR458788 TUN458788 UEJ458788 UOF458788 UYB458788 VHX458788 VRT458788 WBP458788 WLL458788 WVH458788 C524324 IV524324 SR524324 ACN524324 AMJ524324 AWF524324 BGB524324 BPX524324 BZT524324 CJP524324 CTL524324 DDH524324 DND524324 DWZ524324 EGV524324 EQR524324 FAN524324 FKJ524324 FUF524324 GEB524324 GNX524324 GXT524324 HHP524324 HRL524324 IBH524324 ILD524324 IUZ524324 JEV524324 JOR524324 JYN524324 KIJ524324 KSF524324 LCB524324 LLX524324 LVT524324 MFP524324 MPL524324 MZH524324 NJD524324 NSZ524324 OCV524324 OMR524324 OWN524324 PGJ524324 PQF524324 QAB524324 QJX524324 QTT524324 RDP524324 RNL524324 RXH524324 SHD524324 SQZ524324 TAV524324 TKR524324 TUN524324 UEJ524324 UOF524324 UYB524324 VHX524324 VRT524324 WBP524324 WLL524324 WVH524324 C589860 IV589860 SR589860 ACN589860 AMJ589860 AWF589860 BGB589860 BPX589860 BZT589860 CJP589860 CTL589860 DDH589860 DND589860 DWZ589860 EGV589860 EQR589860 FAN589860 FKJ589860 FUF589860 GEB589860 GNX589860 GXT589860 HHP589860 HRL589860 IBH589860 ILD589860 IUZ589860 JEV589860 JOR589860 JYN589860 KIJ589860 KSF589860 LCB589860 LLX589860 LVT589860 MFP589860 MPL589860 MZH589860 NJD589860 NSZ589860 OCV589860 OMR589860 OWN589860 PGJ589860 PQF589860 QAB589860 QJX589860 QTT589860 RDP589860 RNL589860 RXH589860 SHD589860 SQZ589860 TAV589860 TKR589860 TUN589860 UEJ589860 UOF589860 UYB589860 VHX589860 VRT589860 WBP589860 WLL589860 WVH589860 C655396 IV655396 SR655396 ACN655396 AMJ655396 AWF655396 BGB655396 BPX655396 BZT655396 CJP655396 CTL655396 DDH655396 DND655396 DWZ655396 EGV655396 EQR655396 FAN655396 FKJ655396 FUF655396 GEB655396 GNX655396 GXT655396 HHP655396 HRL655396 IBH655396 ILD655396 IUZ655396 JEV655396 JOR655396 JYN655396 KIJ655396 KSF655396 LCB655396 LLX655396 LVT655396 MFP655396 MPL655396 MZH655396 NJD655396 NSZ655396 OCV655396 OMR655396 OWN655396 PGJ655396 PQF655396 QAB655396 QJX655396 QTT655396 RDP655396 RNL655396 RXH655396 SHD655396 SQZ655396 TAV655396 TKR655396 TUN655396 UEJ655396 UOF655396 UYB655396 VHX655396 VRT655396 WBP655396 WLL655396 WVH655396 C720932 IV720932 SR720932 ACN720932 AMJ720932 AWF720932 BGB720932 BPX720932 BZT720932 CJP720932 CTL720932 DDH720932 DND720932 DWZ720932 EGV720932 EQR720932 FAN720932 FKJ720932 FUF720932 GEB720932 GNX720932 GXT720932 HHP720932 HRL720932 IBH720932 ILD720932 IUZ720932 JEV720932 JOR720932 JYN720932 KIJ720932 KSF720932 LCB720932 LLX720932 LVT720932 MFP720932 MPL720932 MZH720932 NJD720932 NSZ720932 OCV720932 OMR720932 OWN720932 PGJ720932 PQF720932 QAB720932 QJX720932 QTT720932 RDP720932 RNL720932 RXH720932 SHD720932 SQZ720932 TAV720932 TKR720932 TUN720932 UEJ720932 UOF720932 UYB720932 VHX720932 VRT720932 WBP720932 WLL720932 WVH720932 C786468 IV786468 SR786468 ACN786468 AMJ786468 AWF786468 BGB786468 BPX786468 BZT786468 CJP786468 CTL786468 DDH786468 DND786468 DWZ786468 EGV786468 EQR786468 FAN786468 FKJ786468 FUF786468 GEB786468 GNX786468 GXT786468 HHP786468 HRL786468 IBH786468 ILD786468 IUZ786468 JEV786468 JOR786468 JYN786468 KIJ786468 KSF786468 LCB786468 LLX786468 LVT786468 MFP786468 MPL786468 MZH786468 NJD786468 NSZ786468 OCV786468 OMR786468 OWN786468 PGJ786468 PQF786468 QAB786468 QJX786468 QTT786468 RDP786468 RNL786468 RXH786468 SHD786468 SQZ786468 TAV786468 TKR786468 TUN786468 UEJ786468 UOF786468 UYB786468 VHX786468 VRT786468 WBP786468 WLL786468 WVH786468 C852004 IV852004 SR852004 ACN852004 AMJ852004 AWF852004 BGB852004 BPX852004 BZT852004 CJP852004 CTL852004 DDH852004 DND852004 DWZ852004 EGV852004 EQR852004 FAN852004 FKJ852004 FUF852004 GEB852004 GNX852004 GXT852004 HHP852004 HRL852004 IBH852004 ILD852004 IUZ852004 JEV852004 JOR852004 JYN852004 KIJ852004 KSF852004 LCB852004 LLX852004 LVT852004 MFP852004 MPL852004 MZH852004 NJD852004 NSZ852004 OCV852004 OMR852004 OWN852004 PGJ852004 PQF852004 QAB852004 QJX852004 QTT852004 RDP852004 RNL852004 RXH852004 SHD852004 SQZ852004 TAV852004 TKR852004 TUN852004 UEJ852004 UOF852004 UYB852004 VHX852004 VRT852004 WBP852004 WLL852004 WVH852004 C917540 IV917540 SR917540 ACN917540 AMJ917540 AWF917540 BGB917540 BPX917540 BZT917540 CJP917540 CTL917540 DDH917540 DND917540 DWZ917540 EGV917540 EQR917540 FAN917540 FKJ917540 FUF917540 GEB917540 GNX917540 GXT917540 HHP917540 HRL917540 IBH917540 ILD917540 IUZ917540 JEV917540 JOR917540 JYN917540 KIJ917540 KSF917540 LCB917540 LLX917540 LVT917540 MFP917540 MPL917540 MZH917540 NJD917540 NSZ917540 OCV917540 OMR917540 OWN917540 PGJ917540 PQF917540 QAB917540 QJX917540 QTT917540 RDP917540 RNL917540 RXH917540 SHD917540 SQZ917540 TAV917540 TKR917540 TUN917540 UEJ917540 UOF917540 UYB917540 VHX917540 VRT917540 WBP917540 WLL917540 WVH917540 C983076 IV983076 SR983076 ACN983076 AMJ983076 AWF983076 BGB983076 BPX983076 BZT983076 CJP983076 CTL983076 DDH983076 DND983076 DWZ983076 EGV983076 EQR983076 FAN983076 FKJ983076 FUF983076 GEB983076 GNX983076 GXT983076 HHP983076 HRL983076 IBH983076 ILD983076 IUZ983076 JEV983076 JOR983076 JYN983076 KIJ983076 KSF983076 LCB983076 LLX983076 LVT983076 MFP983076 MPL983076 MZH983076 NJD983076 NSZ983076 OCV983076 OMR983076 OWN983076 PGJ983076 PQF983076 QAB983076 QJX983076 QTT983076 RDP983076 RNL983076 RXH983076 SHD983076 SQZ983076 TAV983076 TKR983076 TUN983076 UEJ983076 UOF983076 UYB983076 VHX983076 VRT983076 WBP98307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6 A65572 IS65572 SO65572 ACK65572 AMG65572 AWC65572 BFY65572 BPU65572 BZQ65572 CJM65572 CTI65572 DDE65572 DNA65572 DWW65572 EGS65572 EQO65572 FAK65572 FKG65572 FUC65572 GDY65572 GNU65572 GXQ65572 HHM65572 HRI65572 IBE65572 ILA65572 IUW65572 JES65572 JOO65572 JYK65572 KIG65572 KSC65572 LBY65572 LLU65572 LVQ65572 MFM65572 MPI65572 MZE65572 NJA65572 NSW65572 OCS65572 OMO65572 OWK65572 PGG65572 PQC65572 PZY65572 QJU65572 QTQ65572 RDM65572 RNI65572 RXE65572 SHA65572 SQW65572 TAS65572 TKO65572 TUK65572 UEG65572 UOC65572 UXY65572 VHU65572 VRQ65572 WBM65572 WLI65572 WVE65572 A131108 IS131108 SO131108 ACK131108 AMG131108 AWC131108 BFY131108 BPU131108 BZQ131108 CJM131108 CTI131108 DDE131108 DNA131108 DWW131108 EGS131108 EQO131108 FAK131108 FKG131108 FUC131108 GDY131108 GNU131108 GXQ131108 HHM131108 HRI131108 IBE131108 ILA131108 IUW131108 JES131108 JOO131108 JYK131108 KIG131108 KSC131108 LBY131108 LLU131108 LVQ131108 MFM131108 MPI131108 MZE131108 NJA131108 NSW131108 OCS131108 OMO131108 OWK131108 PGG131108 PQC131108 PZY131108 QJU131108 QTQ131108 RDM131108 RNI131108 RXE131108 SHA131108 SQW131108 TAS131108 TKO131108 TUK131108 UEG131108 UOC131108 UXY131108 VHU131108 VRQ131108 WBM131108 WLI131108 WVE131108 A196644 IS196644 SO196644 ACK196644 AMG196644 AWC196644 BFY196644 BPU196644 BZQ196644 CJM196644 CTI196644 DDE196644 DNA196644 DWW196644 EGS196644 EQO196644 FAK196644 FKG196644 FUC196644 GDY196644 GNU196644 GXQ196644 HHM196644 HRI196644 IBE196644 ILA196644 IUW196644 JES196644 JOO196644 JYK196644 KIG196644 KSC196644 LBY196644 LLU196644 LVQ196644 MFM196644 MPI196644 MZE196644 NJA196644 NSW196644 OCS196644 OMO196644 OWK196644 PGG196644 PQC196644 PZY196644 QJU196644 QTQ196644 RDM196644 RNI196644 RXE196644 SHA196644 SQW196644 TAS196644 TKO196644 TUK196644 UEG196644 UOC196644 UXY196644 VHU196644 VRQ196644 WBM196644 WLI196644 WVE196644 A262180 IS262180 SO262180 ACK262180 AMG262180 AWC262180 BFY262180 BPU262180 BZQ262180 CJM262180 CTI262180 DDE262180 DNA262180 DWW262180 EGS262180 EQO262180 FAK262180 FKG262180 FUC262180 GDY262180 GNU262180 GXQ262180 HHM262180 HRI262180 IBE262180 ILA262180 IUW262180 JES262180 JOO262180 JYK262180 KIG262180 KSC262180 LBY262180 LLU262180 LVQ262180 MFM262180 MPI262180 MZE262180 NJA262180 NSW262180 OCS262180 OMO262180 OWK262180 PGG262180 PQC262180 PZY262180 QJU262180 QTQ262180 RDM262180 RNI262180 RXE262180 SHA262180 SQW262180 TAS262180 TKO262180 TUK262180 UEG262180 UOC262180 UXY262180 VHU262180 VRQ262180 WBM262180 WLI262180 WVE262180 A327716 IS327716 SO327716 ACK327716 AMG327716 AWC327716 BFY327716 BPU327716 BZQ327716 CJM327716 CTI327716 DDE327716 DNA327716 DWW327716 EGS327716 EQO327716 FAK327716 FKG327716 FUC327716 GDY327716 GNU327716 GXQ327716 HHM327716 HRI327716 IBE327716 ILA327716 IUW327716 JES327716 JOO327716 JYK327716 KIG327716 KSC327716 LBY327716 LLU327716 LVQ327716 MFM327716 MPI327716 MZE327716 NJA327716 NSW327716 OCS327716 OMO327716 OWK327716 PGG327716 PQC327716 PZY327716 QJU327716 QTQ327716 RDM327716 RNI327716 RXE327716 SHA327716 SQW327716 TAS327716 TKO327716 TUK327716 UEG327716 UOC327716 UXY327716 VHU327716 VRQ327716 WBM327716 WLI327716 WVE327716 A393252 IS393252 SO393252 ACK393252 AMG393252 AWC393252 BFY393252 BPU393252 BZQ393252 CJM393252 CTI393252 DDE393252 DNA393252 DWW393252 EGS393252 EQO393252 FAK393252 FKG393252 FUC393252 GDY393252 GNU393252 GXQ393252 HHM393252 HRI393252 IBE393252 ILA393252 IUW393252 JES393252 JOO393252 JYK393252 KIG393252 KSC393252 LBY393252 LLU393252 LVQ393252 MFM393252 MPI393252 MZE393252 NJA393252 NSW393252 OCS393252 OMO393252 OWK393252 PGG393252 PQC393252 PZY393252 QJU393252 QTQ393252 RDM393252 RNI393252 RXE393252 SHA393252 SQW393252 TAS393252 TKO393252 TUK393252 UEG393252 UOC393252 UXY393252 VHU393252 VRQ393252 WBM393252 WLI393252 WVE393252 A458788 IS458788 SO458788 ACK458788 AMG458788 AWC458788 BFY458788 BPU458788 BZQ458788 CJM458788 CTI458788 DDE458788 DNA458788 DWW458788 EGS458788 EQO458788 FAK458788 FKG458788 FUC458788 GDY458788 GNU458788 GXQ458788 HHM458788 HRI458788 IBE458788 ILA458788 IUW458788 JES458788 JOO458788 JYK458788 KIG458788 KSC458788 LBY458788 LLU458788 LVQ458788 MFM458788 MPI458788 MZE458788 NJA458788 NSW458788 OCS458788 OMO458788 OWK458788 PGG458788 PQC458788 PZY458788 QJU458788 QTQ458788 RDM458788 RNI458788 RXE458788 SHA458788 SQW458788 TAS458788 TKO458788 TUK458788 UEG458788 UOC458788 UXY458788 VHU458788 VRQ458788 WBM458788 WLI458788 WVE458788 A524324 IS524324 SO524324 ACK524324 AMG524324 AWC524324 BFY524324 BPU524324 BZQ524324 CJM524324 CTI524324 DDE524324 DNA524324 DWW524324 EGS524324 EQO524324 FAK524324 FKG524324 FUC524324 GDY524324 GNU524324 GXQ524324 HHM524324 HRI524324 IBE524324 ILA524324 IUW524324 JES524324 JOO524324 JYK524324 KIG524324 KSC524324 LBY524324 LLU524324 LVQ524324 MFM524324 MPI524324 MZE524324 NJA524324 NSW524324 OCS524324 OMO524324 OWK524324 PGG524324 PQC524324 PZY524324 QJU524324 QTQ524324 RDM524324 RNI524324 RXE524324 SHA524324 SQW524324 TAS524324 TKO524324 TUK524324 UEG524324 UOC524324 UXY524324 VHU524324 VRQ524324 WBM524324 WLI524324 WVE524324 A589860 IS589860 SO589860 ACK589860 AMG589860 AWC589860 BFY589860 BPU589860 BZQ589860 CJM589860 CTI589860 DDE589860 DNA589860 DWW589860 EGS589860 EQO589860 FAK589860 FKG589860 FUC589860 GDY589860 GNU589860 GXQ589860 HHM589860 HRI589860 IBE589860 ILA589860 IUW589860 JES589860 JOO589860 JYK589860 KIG589860 KSC589860 LBY589860 LLU589860 LVQ589860 MFM589860 MPI589860 MZE589860 NJA589860 NSW589860 OCS589860 OMO589860 OWK589860 PGG589860 PQC589860 PZY589860 QJU589860 QTQ589860 RDM589860 RNI589860 RXE589860 SHA589860 SQW589860 TAS589860 TKO589860 TUK589860 UEG589860 UOC589860 UXY589860 VHU589860 VRQ589860 WBM589860 WLI589860 WVE589860 A655396 IS655396 SO655396 ACK655396 AMG655396 AWC655396 BFY655396 BPU655396 BZQ655396 CJM655396 CTI655396 DDE655396 DNA655396 DWW655396 EGS655396 EQO655396 FAK655396 FKG655396 FUC655396 GDY655396 GNU655396 GXQ655396 HHM655396 HRI655396 IBE655396 ILA655396 IUW655396 JES655396 JOO655396 JYK655396 KIG655396 KSC655396 LBY655396 LLU655396 LVQ655396 MFM655396 MPI655396 MZE655396 NJA655396 NSW655396 OCS655396 OMO655396 OWK655396 PGG655396 PQC655396 PZY655396 QJU655396 QTQ655396 RDM655396 RNI655396 RXE655396 SHA655396 SQW655396 TAS655396 TKO655396 TUK655396 UEG655396 UOC655396 UXY655396 VHU655396 VRQ655396 WBM655396 WLI655396 WVE655396 A720932 IS720932 SO720932 ACK720932 AMG720932 AWC720932 BFY720932 BPU720932 BZQ720932 CJM720932 CTI720932 DDE720932 DNA720932 DWW720932 EGS720932 EQO720932 FAK720932 FKG720932 FUC720932 GDY720932 GNU720932 GXQ720932 HHM720932 HRI720932 IBE720932 ILA720932 IUW720932 JES720932 JOO720932 JYK720932 KIG720932 KSC720932 LBY720932 LLU720932 LVQ720932 MFM720932 MPI720932 MZE720932 NJA720932 NSW720932 OCS720932 OMO720932 OWK720932 PGG720932 PQC720932 PZY720932 QJU720932 QTQ720932 RDM720932 RNI720932 RXE720932 SHA720932 SQW720932 TAS720932 TKO720932 TUK720932 UEG720932 UOC720932 UXY720932 VHU720932 VRQ720932 WBM720932 WLI720932 WVE720932 A786468 IS786468 SO786468 ACK786468 AMG786468 AWC786468 BFY786468 BPU786468 BZQ786468 CJM786468 CTI786468 DDE786468 DNA786468 DWW786468 EGS786468 EQO786468 FAK786468 FKG786468 FUC786468 GDY786468 GNU786468 GXQ786468 HHM786468 HRI786468 IBE786468 ILA786468 IUW786468 JES786468 JOO786468 JYK786468 KIG786468 KSC786468 LBY786468 LLU786468 LVQ786468 MFM786468 MPI786468 MZE786468 NJA786468 NSW786468 OCS786468 OMO786468 OWK786468 PGG786468 PQC786468 PZY786468 QJU786468 QTQ786468 RDM786468 RNI786468 RXE786468 SHA786468 SQW786468 TAS786468 TKO786468 TUK786468 UEG786468 UOC786468 UXY786468 VHU786468 VRQ786468 WBM786468 WLI786468 WVE786468 A852004 IS852004 SO852004 ACK852004 AMG852004 AWC852004 BFY852004 BPU852004 BZQ852004 CJM852004 CTI852004 DDE852004 DNA852004 DWW852004 EGS852004 EQO852004 FAK852004 FKG852004 FUC852004 GDY852004 GNU852004 GXQ852004 HHM852004 HRI852004 IBE852004 ILA852004 IUW852004 JES852004 JOO852004 JYK852004 KIG852004 KSC852004 LBY852004 LLU852004 LVQ852004 MFM852004 MPI852004 MZE852004 NJA852004 NSW852004 OCS852004 OMO852004 OWK852004 PGG852004 PQC852004 PZY852004 QJU852004 QTQ852004 RDM852004 RNI852004 RXE852004 SHA852004 SQW852004 TAS852004 TKO852004 TUK852004 UEG852004 UOC852004 UXY852004 VHU852004 VRQ852004 WBM852004 WLI852004 WVE852004 A917540 IS917540 SO917540 ACK917540 AMG917540 AWC917540 BFY917540 BPU917540 BZQ917540 CJM917540 CTI917540 DDE917540 DNA917540 DWW917540 EGS917540 EQO917540 FAK917540 FKG917540 FUC917540 GDY917540 GNU917540 GXQ917540 HHM917540 HRI917540 IBE917540 ILA917540 IUW917540 JES917540 JOO917540 JYK917540 KIG917540 KSC917540 LBY917540 LLU917540 LVQ917540 MFM917540 MPI917540 MZE917540 NJA917540 NSW917540 OCS917540 OMO917540 OWK917540 PGG917540 PQC917540 PZY917540 QJU917540 QTQ917540 RDM917540 RNI917540 RXE917540 SHA917540 SQW917540 TAS917540 TKO917540 TUK917540 UEG917540 UOC917540 UXY917540 VHU917540 VRQ917540 WBM917540 WLI917540 WVE917540 A983076 IS983076 SO983076 ACK983076 AMG983076 AWC983076 BFY983076 BPU983076 BZQ983076 CJM983076 CTI983076 DDE983076 DNA983076 DWW983076 EGS983076 EQO983076 FAK983076 FKG983076 FUC983076 GDY983076 GNU983076 GXQ983076 HHM983076 HRI983076 IBE983076 ILA983076 IUW983076 JES983076 JOO983076 JYK983076 KIG983076 KSC983076 LBY983076 LLU983076 LVQ983076 MFM983076 MPI983076 MZE983076 NJA983076 NSW983076 OCS983076 OMO983076 OWK983076 PGG983076 PQC983076 PZY983076 QJU983076 QTQ983076 RDM983076 RNI983076 RXE983076 SHA983076 SQW983076 TAS983076 TKO983076 TUK983076 UEG983076 UOC983076 UXY983076 VHU983076 VRQ983076 WBM983076 WLI98307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7"/>
  <sheetViews>
    <sheetView topLeftCell="A31" zoomScale="90" zoomScaleNormal="90" workbookViewId="0">
      <selection activeCell="E40" sqref="E40:E41"/>
    </sheetView>
  </sheetViews>
  <sheetFormatPr baseColWidth="10" defaultRowHeight="15" x14ac:dyDescent="0.25"/>
  <cols>
    <col min="1" max="1" width="6.85546875" style="1" customWidth="1"/>
    <col min="2" max="2" width="38.140625" style="1" customWidth="1"/>
    <col min="3" max="3" width="31.140625" style="1" customWidth="1"/>
    <col min="4" max="4" width="16.140625" style="1" customWidth="1"/>
    <col min="5" max="5" width="20.85546875" style="1" customWidth="1"/>
    <col min="6" max="6" width="15.28515625" style="1" customWidth="1"/>
    <col min="7" max="7" width="25.140625" style="1" customWidth="1"/>
    <col min="8" max="8" width="35.85546875" style="1" customWidth="1"/>
    <col min="9" max="9" width="24" style="1" customWidth="1"/>
    <col min="10" max="10" width="18.28515625" style="1" customWidth="1"/>
    <col min="11" max="11" width="20" style="1" customWidth="1"/>
    <col min="12" max="13" width="18.7109375" style="1" customWidth="1"/>
    <col min="14" max="14" width="22.140625" style="1" customWidth="1"/>
    <col min="15" max="15" width="18.5703125" style="1" customWidth="1"/>
    <col min="16" max="16" width="17" style="1" customWidth="1"/>
    <col min="17" max="17" width="27" style="1" customWidth="1"/>
    <col min="18" max="18" width="33" style="1" customWidth="1"/>
    <col min="19" max="19" width="10.140625" style="1" customWidth="1"/>
    <col min="20"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4" t="s">
        <v>2688</v>
      </c>
      <c r="D6" s="1854"/>
      <c r="E6" s="1854"/>
      <c r="F6" s="1854"/>
      <c r="G6" s="1854"/>
      <c r="H6" s="1854"/>
      <c r="I6" s="1854"/>
      <c r="J6" s="1854"/>
      <c r="K6" s="1854"/>
      <c r="L6" s="1854"/>
      <c r="M6" s="1854"/>
      <c r="N6" s="1855"/>
    </row>
    <row r="7" spans="2:16" ht="16.5" thickBot="1" x14ac:dyDescent="0.3">
      <c r="B7" s="127" t="s">
        <v>4</v>
      </c>
      <c r="C7" s="1854"/>
      <c r="D7" s="1854"/>
      <c r="E7" s="1854"/>
      <c r="F7" s="1854"/>
      <c r="G7" s="1854"/>
      <c r="H7" s="1854"/>
      <c r="I7" s="1854"/>
      <c r="J7" s="1854"/>
      <c r="K7" s="1854"/>
      <c r="L7" s="1854"/>
      <c r="M7" s="1854"/>
      <c r="N7" s="1855"/>
    </row>
    <row r="8" spans="2:16" ht="16.5" thickBot="1" x14ac:dyDescent="0.3">
      <c r="B8" s="127" t="s">
        <v>5</v>
      </c>
      <c r="C8" s="1854"/>
      <c r="D8" s="1854"/>
      <c r="E8" s="1854"/>
      <c r="F8" s="1854"/>
      <c r="G8" s="1854"/>
      <c r="H8" s="1854"/>
      <c r="I8" s="1854"/>
      <c r="J8" s="1854"/>
      <c r="K8" s="1854"/>
      <c r="L8" s="1854"/>
      <c r="M8" s="1854"/>
      <c r="N8" s="1855"/>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6</v>
      </c>
      <c r="D10" s="1865"/>
      <c r="E10" s="1866"/>
      <c r="F10" s="216"/>
      <c r="G10" s="216"/>
      <c r="H10" s="216"/>
      <c r="I10" s="216"/>
      <c r="J10" s="216"/>
      <c r="K10" s="216"/>
      <c r="L10" s="216"/>
      <c r="M10" s="216"/>
      <c r="N10" s="217"/>
    </row>
    <row r="11" spans="2:16" ht="16.5" thickBot="1" x14ac:dyDescent="0.3">
      <c r="B11" s="130" t="s">
        <v>8</v>
      </c>
      <c r="C11" s="907">
        <v>41977</v>
      </c>
      <c r="D11" s="1512"/>
      <c r="E11" s="1512"/>
      <c r="F11" s="1512"/>
      <c r="G11" s="1512"/>
      <c r="H11" s="1512"/>
      <c r="I11" s="1512"/>
      <c r="J11" s="1512"/>
      <c r="K11" s="1512"/>
      <c r="L11" s="1512"/>
      <c r="M11" s="1512"/>
      <c r="N11" s="1513"/>
    </row>
    <row r="12" spans="2:16" ht="15.75" x14ac:dyDescent="0.25">
      <c r="B12" s="134"/>
      <c r="C12" s="135"/>
      <c r="D12" s="136"/>
      <c r="E12" s="136"/>
      <c r="F12" s="136"/>
      <c r="G12" s="136"/>
      <c r="H12" s="136"/>
      <c r="I12" s="1500"/>
      <c r="J12" s="1500"/>
      <c r="K12" s="1500"/>
      <c r="L12" s="1500"/>
      <c r="M12" s="1500"/>
      <c r="N12" s="136"/>
    </row>
    <row r="13" spans="2:16" x14ac:dyDescent="0.25">
      <c r="I13" s="1500"/>
      <c r="J13" s="1500"/>
      <c r="K13" s="1500"/>
      <c r="L13" s="1500"/>
      <c r="M13" s="1500"/>
      <c r="N13" s="137"/>
    </row>
    <row r="14" spans="2:16" ht="15" customHeight="1" x14ac:dyDescent="0.25">
      <c r="B14" s="1867" t="s">
        <v>9</v>
      </c>
      <c r="C14" s="1867"/>
      <c r="D14" s="1497" t="s">
        <v>10</v>
      </c>
      <c r="E14" s="1497" t="s">
        <v>11</v>
      </c>
      <c r="F14" s="1497" t="s">
        <v>12</v>
      </c>
      <c r="G14" s="139"/>
      <c r="I14" s="140"/>
      <c r="J14" s="140"/>
      <c r="K14" s="140"/>
      <c r="L14" s="140"/>
      <c r="M14" s="140"/>
      <c r="N14" s="137"/>
    </row>
    <row r="15" spans="2:16" x14ac:dyDescent="0.25">
      <c r="B15" s="1867"/>
      <c r="C15" s="1867"/>
      <c r="D15" s="1497">
        <v>6</v>
      </c>
      <c r="E15" s="141">
        <v>1652190760</v>
      </c>
      <c r="F15" s="142">
        <f>67+190+450</f>
        <v>707</v>
      </c>
      <c r="G15" s="143"/>
      <c r="I15" s="144"/>
      <c r="J15" s="144"/>
      <c r="K15" s="144"/>
      <c r="L15" s="144"/>
      <c r="M15" s="144"/>
      <c r="N15" s="137"/>
    </row>
    <row r="16" spans="2:16" x14ac:dyDescent="0.25">
      <c r="B16" s="1867"/>
      <c r="C16" s="1867"/>
      <c r="D16" s="1497"/>
      <c r="E16" s="141"/>
      <c r="F16" s="141"/>
      <c r="G16" s="143"/>
      <c r="I16" s="144"/>
      <c r="J16" s="144"/>
      <c r="K16" s="144"/>
      <c r="L16" s="144"/>
      <c r="M16" s="144"/>
      <c r="N16" s="137"/>
    </row>
    <row r="17" spans="1:14" x14ac:dyDescent="0.25">
      <c r="B17" s="1867"/>
      <c r="C17" s="1867"/>
      <c r="D17" s="1497"/>
      <c r="E17" s="141"/>
      <c r="F17" s="141"/>
      <c r="G17" s="143"/>
      <c r="I17" s="144"/>
      <c r="J17" s="144"/>
      <c r="K17" s="144"/>
      <c r="L17" s="144"/>
      <c r="M17" s="144"/>
      <c r="N17" s="137"/>
    </row>
    <row r="18" spans="1:14" x14ac:dyDescent="0.25">
      <c r="B18" s="1867"/>
      <c r="C18" s="1867"/>
      <c r="D18" s="1497"/>
      <c r="E18" s="145"/>
      <c r="F18" s="141"/>
      <c r="G18" s="143"/>
      <c r="H18" s="146"/>
      <c r="I18" s="144"/>
      <c r="J18" s="144"/>
      <c r="K18" s="144"/>
      <c r="L18" s="144"/>
      <c r="M18" s="144"/>
      <c r="N18" s="147"/>
    </row>
    <row r="19" spans="1:14" x14ac:dyDescent="0.25">
      <c r="B19" s="1867"/>
      <c r="C19" s="1867"/>
      <c r="D19" s="1497"/>
      <c r="E19" s="145"/>
      <c r="F19" s="141"/>
      <c r="G19" s="143"/>
      <c r="H19" s="146"/>
      <c r="I19" s="148"/>
      <c r="J19" s="148"/>
      <c r="K19" s="148"/>
      <c r="L19" s="148"/>
      <c r="M19" s="148"/>
      <c r="N19" s="147"/>
    </row>
    <row r="20" spans="1:14" x14ac:dyDescent="0.25">
      <c r="B20" s="1867"/>
      <c r="C20" s="1867"/>
      <c r="D20" s="1497"/>
      <c r="E20" s="145"/>
      <c r="F20" s="141"/>
      <c r="G20" s="143"/>
      <c r="H20" s="146"/>
      <c r="I20" s="1500"/>
      <c r="J20" s="1500"/>
      <c r="K20" s="1500"/>
      <c r="L20" s="1500"/>
      <c r="M20" s="1500"/>
      <c r="N20" s="147"/>
    </row>
    <row r="21" spans="1:14" x14ac:dyDescent="0.25">
      <c r="B21" s="1867"/>
      <c r="C21" s="1867"/>
      <c r="D21" s="1497"/>
      <c r="E21" s="145"/>
      <c r="F21" s="141"/>
      <c r="G21" s="143"/>
      <c r="H21" s="146"/>
      <c r="I21" s="1500"/>
      <c r="J21" s="1500"/>
      <c r="K21" s="1500"/>
      <c r="L21" s="1500"/>
      <c r="M21" s="1500"/>
      <c r="N21" s="147"/>
    </row>
    <row r="22" spans="1:14" ht="15.75" thickBot="1" x14ac:dyDescent="0.3">
      <c r="B22" s="1868" t="s">
        <v>13</v>
      </c>
      <c r="C22" s="1869"/>
      <c r="D22" s="1497"/>
      <c r="E22" s="149"/>
      <c r="F22" s="142"/>
      <c r="G22" s="143"/>
      <c r="H22" s="146"/>
      <c r="I22" s="1500"/>
      <c r="J22" s="1500"/>
      <c r="K22" s="1500"/>
      <c r="L22" s="1500"/>
      <c r="M22" s="1500"/>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f>F15*80/100</f>
        <v>565.6</v>
      </c>
      <c r="D24" s="154"/>
      <c r="E24" s="155">
        <f>E15</f>
        <v>1652190760</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5822</v>
      </c>
      <c r="C27"/>
      <c r="D27"/>
      <c r="E27"/>
      <c r="F27"/>
      <c r="G27"/>
      <c r="H27"/>
      <c r="I27" s="1500"/>
      <c r="J27" s="1500"/>
      <c r="K27" s="1500"/>
      <c r="L27" s="1500"/>
      <c r="M27" s="1500"/>
      <c r="N27" s="137"/>
    </row>
    <row r="28" spans="1:14" x14ac:dyDescent="0.25">
      <c r="A28" s="36"/>
      <c r="B28"/>
      <c r="C28"/>
      <c r="D28"/>
      <c r="E28"/>
      <c r="F28"/>
      <c r="G28"/>
      <c r="H28"/>
      <c r="I28" s="1500"/>
      <c r="J28" s="1500"/>
      <c r="K28" s="1500"/>
      <c r="L28" s="1500"/>
      <c r="M28" s="1500"/>
      <c r="N28" s="137"/>
    </row>
    <row r="29" spans="1:14" x14ac:dyDescent="0.25">
      <c r="A29" s="36"/>
      <c r="B29" s="41" t="s">
        <v>17</v>
      </c>
      <c r="C29" s="41" t="s">
        <v>18</v>
      </c>
      <c r="D29" s="41" t="s">
        <v>19</v>
      </c>
      <c r="E29"/>
      <c r="F29"/>
      <c r="G29"/>
      <c r="H29"/>
      <c r="I29" s="1500"/>
      <c r="J29" s="1500"/>
      <c r="K29" s="1500"/>
      <c r="L29" s="1500"/>
      <c r="M29" s="1500"/>
      <c r="N29" s="137"/>
    </row>
    <row r="30" spans="1:14" ht="30" x14ac:dyDescent="0.25">
      <c r="A30" s="36"/>
      <c r="B30" s="229" t="s">
        <v>20</v>
      </c>
      <c r="C30" s="1503" t="s">
        <v>21</v>
      </c>
      <c r="D30" s="1503"/>
      <c r="E30"/>
      <c r="F30"/>
      <c r="G30"/>
      <c r="H30"/>
      <c r="I30" s="1500"/>
      <c r="J30" s="1500"/>
      <c r="K30" s="1500"/>
      <c r="L30" s="1500"/>
      <c r="M30" s="1500"/>
      <c r="N30" s="137"/>
    </row>
    <row r="31" spans="1:14" ht="30" x14ac:dyDescent="0.25">
      <c r="A31" s="36"/>
      <c r="B31" s="229" t="s">
        <v>22</v>
      </c>
      <c r="C31" s="856" t="s">
        <v>21</v>
      </c>
      <c r="D31" s="1503"/>
      <c r="E31"/>
      <c r="F31"/>
      <c r="G31"/>
      <c r="H31"/>
      <c r="I31" s="1500"/>
      <c r="J31" s="1500"/>
      <c r="K31" s="1500"/>
      <c r="L31" s="1500"/>
      <c r="M31" s="1500"/>
      <c r="N31" s="137"/>
    </row>
    <row r="32" spans="1:14" x14ac:dyDescent="0.25">
      <c r="A32" s="36"/>
      <c r="B32" s="229" t="s">
        <v>23</v>
      </c>
      <c r="C32" s="856" t="s">
        <v>21</v>
      </c>
      <c r="D32" s="1503"/>
      <c r="E32"/>
      <c r="F32"/>
      <c r="G32"/>
      <c r="H32"/>
      <c r="I32" s="1500"/>
      <c r="J32" s="1500"/>
      <c r="K32" s="1500"/>
      <c r="L32" s="1500"/>
      <c r="M32" s="1500"/>
      <c r="N32" s="137"/>
    </row>
    <row r="33" spans="1:17" x14ac:dyDescent="0.25">
      <c r="A33" s="36"/>
      <c r="B33" s="1503" t="s">
        <v>24</v>
      </c>
      <c r="C33" s="856" t="s">
        <v>21</v>
      </c>
      <c r="D33" s="1503"/>
      <c r="E33"/>
      <c r="F33"/>
      <c r="G33"/>
      <c r="H33"/>
      <c r="I33" s="1500"/>
      <c r="J33" s="1500"/>
      <c r="K33" s="1500"/>
      <c r="L33" s="1500"/>
      <c r="M33" s="1500"/>
      <c r="N33" s="137"/>
    </row>
    <row r="34" spans="1:17" x14ac:dyDescent="0.25">
      <c r="A34" s="36"/>
      <c r="B34"/>
      <c r="C34"/>
      <c r="D34"/>
      <c r="E34"/>
      <c r="F34"/>
      <c r="G34"/>
      <c r="H34"/>
      <c r="I34" s="1500"/>
      <c r="J34" s="1500"/>
      <c r="K34" s="1500"/>
      <c r="L34" s="1500"/>
      <c r="M34" s="1500"/>
      <c r="N34" s="137"/>
    </row>
    <row r="35" spans="1:17" x14ac:dyDescent="0.25">
      <c r="A35" s="36"/>
      <c r="B35"/>
      <c r="C35"/>
      <c r="D35"/>
      <c r="E35"/>
      <c r="F35"/>
      <c r="G35"/>
      <c r="H35"/>
      <c r="I35" s="1500"/>
      <c r="J35" s="1500"/>
      <c r="K35" s="1500"/>
      <c r="L35" s="1500"/>
      <c r="M35" s="1500"/>
      <c r="N35" s="137"/>
    </row>
    <row r="36" spans="1:17" x14ac:dyDescent="0.25">
      <c r="A36" s="36"/>
      <c r="B36" s="160" t="s">
        <v>25</v>
      </c>
      <c r="C36"/>
      <c r="D36"/>
      <c r="E36"/>
      <c r="F36"/>
      <c r="G36"/>
      <c r="H36"/>
      <c r="I36" s="1500"/>
      <c r="J36" s="1500"/>
      <c r="K36" s="1500"/>
      <c r="L36" s="1500"/>
      <c r="M36" s="1500"/>
      <c r="N36" s="137"/>
    </row>
    <row r="37" spans="1:17" x14ac:dyDescent="0.25">
      <c r="A37" s="36"/>
      <c r="B37"/>
      <c r="C37"/>
      <c r="D37"/>
      <c r="E37"/>
      <c r="F37"/>
      <c r="G37"/>
      <c r="H37"/>
      <c r="I37" s="1500"/>
      <c r="J37" s="1500"/>
      <c r="K37" s="1500"/>
      <c r="L37" s="1500"/>
      <c r="M37" s="1500"/>
      <c r="N37" s="137"/>
    </row>
    <row r="38" spans="1:17" x14ac:dyDescent="0.25">
      <c r="A38" s="36"/>
      <c r="B38"/>
      <c r="C38"/>
      <c r="D38"/>
      <c r="E38"/>
      <c r="F38"/>
      <c r="G38"/>
      <c r="H38"/>
      <c r="I38" s="1500"/>
      <c r="J38" s="1500"/>
      <c r="K38" s="1500"/>
      <c r="L38" s="1500"/>
      <c r="M38" s="1500"/>
      <c r="N38" s="137"/>
    </row>
    <row r="39" spans="1:17" ht="19.5" customHeight="1" x14ac:dyDescent="0.25">
      <c r="A39" s="36"/>
      <c r="B39" s="41" t="s">
        <v>17</v>
      </c>
      <c r="C39" s="41" t="s">
        <v>26</v>
      </c>
      <c r="D39" s="194" t="s">
        <v>27</v>
      </c>
      <c r="E39" s="162" t="s">
        <v>28</v>
      </c>
      <c r="F39"/>
      <c r="G39"/>
      <c r="H39"/>
      <c r="I39" s="1500"/>
      <c r="J39" s="1500"/>
      <c r="K39" s="1500"/>
      <c r="L39" s="1500"/>
      <c r="M39" s="1500"/>
      <c r="N39" s="137"/>
    </row>
    <row r="40" spans="1:17" ht="57" x14ac:dyDescent="0.25">
      <c r="A40" s="36"/>
      <c r="B40" s="45" t="s">
        <v>29</v>
      </c>
      <c r="C40" s="1502">
        <v>40</v>
      </c>
      <c r="D40" s="1496">
        <v>40</v>
      </c>
      <c r="E40" s="1870">
        <f>+D40+D41</f>
        <v>100</v>
      </c>
      <c r="F40"/>
      <c r="G40"/>
      <c r="H40"/>
      <c r="I40" s="1500"/>
      <c r="J40" s="1500"/>
      <c r="K40" s="1500"/>
      <c r="L40" s="1500"/>
      <c r="M40" s="1500"/>
      <c r="N40" s="137"/>
    </row>
    <row r="41" spans="1:17" ht="99.75" x14ac:dyDescent="0.25">
      <c r="A41" s="36"/>
      <c r="B41" s="45" t="s">
        <v>30</v>
      </c>
      <c r="C41" s="1502">
        <v>60</v>
      </c>
      <c r="D41" s="1496">
        <v>60</v>
      </c>
      <c r="E41" s="1871"/>
      <c r="F41"/>
      <c r="G41"/>
      <c r="H41"/>
      <c r="I41" s="1500"/>
      <c r="J41" s="1500"/>
      <c r="K41" s="1500"/>
      <c r="L41" s="1500"/>
      <c r="M41" s="1500"/>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customHeight="1" thickBot="1" x14ac:dyDescent="0.3">
      <c r="M45" s="1872" t="s">
        <v>31</v>
      </c>
      <c r="N45" s="1872"/>
    </row>
    <row r="46" spans="1:17" x14ac:dyDescent="0.25">
      <c r="B46" s="160" t="s">
        <v>32</v>
      </c>
      <c r="M46" s="163"/>
      <c r="N46" s="163"/>
    </row>
    <row r="47" spans="1:17" ht="15.75" thickBot="1" x14ac:dyDescent="0.3">
      <c r="M47" s="163"/>
      <c r="N47" s="163"/>
    </row>
    <row r="48" spans="1:17" s="1500" customFormat="1" ht="105.75" customHeight="1"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465" customFormat="1" ht="30" x14ac:dyDescent="0.25">
      <c r="A49" s="463">
        <v>1</v>
      </c>
      <c r="B49" s="993" t="s">
        <v>5823</v>
      </c>
      <c r="C49" s="993" t="s">
        <v>2688</v>
      </c>
      <c r="D49" s="994" t="s">
        <v>188</v>
      </c>
      <c r="E49" s="1545">
        <v>701820140142</v>
      </c>
      <c r="F49" s="996" t="s">
        <v>18</v>
      </c>
      <c r="G49" s="997">
        <v>1</v>
      </c>
      <c r="H49" s="998">
        <v>41660</v>
      </c>
      <c r="I49" s="998">
        <v>41912</v>
      </c>
      <c r="J49" s="999" t="s">
        <v>19</v>
      </c>
      <c r="K49" s="1000">
        <v>8.3000000000000007</v>
      </c>
      <c r="L49" s="1000">
        <v>0</v>
      </c>
      <c r="M49" s="995">
        <v>266</v>
      </c>
      <c r="N49" s="995">
        <f>+M49*G49</f>
        <v>266</v>
      </c>
      <c r="O49" s="974">
        <v>250810374</v>
      </c>
      <c r="P49" s="974">
        <v>47</v>
      </c>
      <c r="Q49" s="1546"/>
      <c r="R49" s="464"/>
      <c r="S49" s="464"/>
      <c r="T49" s="464"/>
      <c r="U49" s="464"/>
      <c r="V49" s="464"/>
      <c r="W49" s="464"/>
      <c r="X49" s="464"/>
      <c r="Y49" s="464"/>
      <c r="Z49" s="464"/>
    </row>
    <row r="50" spans="1:26" s="465" customFormat="1" ht="30" x14ac:dyDescent="0.25">
      <c r="A50" s="463">
        <f t="shared" ref="A50:A56" si="0">+A49+1</f>
        <v>2</v>
      </c>
      <c r="B50" s="993" t="s">
        <v>5823</v>
      </c>
      <c r="C50" s="993" t="s">
        <v>2688</v>
      </c>
      <c r="D50" s="993" t="s">
        <v>188</v>
      </c>
      <c r="E50" s="1545">
        <v>701820130131</v>
      </c>
      <c r="F50" s="996" t="s">
        <v>18</v>
      </c>
      <c r="G50" s="1002">
        <v>1</v>
      </c>
      <c r="H50" s="998">
        <v>41305</v>
      </c>
      <c r="I50" s="998">
        <v>41638</v>
      </c>
      <c r="J50" s="999" t="s">
        <v>19</v>
      </c>
      <c r="K50" s="1000">
        <v>11</v>
      </c>
      <c r="L50" s="1000">
        <v>0</v>
      </c>
      <c r="M50" s="995">
        <v>392</v>
      </c>
      <c r="N50" s="995">
        <f>+M50*G50</f>
        <v>392</v>
      </c>
      <c r="O50" s="974">
        <v>416561394</v>
      </c>
      <c r="P50" s="974" t="s">
        <v>5824</v>
      </c>
      <c r="Q50" s="1546"/>
      <c r="R50" s="464"/>
      <c r="S50" s="464"/>
      <c r="T50" s="464"/>
      <c r="U50" s="464"/>
      <c r="V50" s="464"/>
      <c r="W50" s="464"/>
      <c r="X50" s="464"/>
      <c r="Y50" s="464"/>
      <c r="Z50" s="464"/>
    </row>
    <row r="51" spans="1:26" s="465" customFormat="1" ht="30" x14ac:dyDescent="0.25">
      <c r="A51" s="463">
        <f t="shared" si="0"/>
        <v>3</v>
      </c>
      <c r="B51" s="993" t="s">
        <v>5823</v>
      </c>
      <c r="C51" s="993" t="s">
        <v>2688</v>
      </c>
      <c r="D51" s="993" t="s">
        <v>188</v>
      </c>
      <c r="E51" s="1545">
        <v>701820120136</v>
      </c>
      <c r="F51" s="996" t="s">
        <v>18</v>
      </c>
      <c r="G51" s="1002">
        <v>1</v>
      </c>
      <c r="H51" s="998">
        <v>40945</v>
      </c>
      <c r="I51" s="998">
        <v>41274</v>
      </c>
      <c r="J51" s="999" t="s">
        <v>19</v>
      </c>
      <c r="K51" s="1000">
        <v>10.78</v>
      </c>
      <c r="L51" s="1000">
        <v>0</v>
      </c>
      <c r="M51" s="995">
        <v>70</v>
      </c>
      <c r="N51" s="995">
        <f>+M51*G51</f>
        <v>70</v>
      </c>
      <c r="O51" s="974">
        <v>58229470</v>
      </c>
      <c r="P51" s="974" t="s">
        <v>5825</v>
      </c>
      <c r="Q51" s="1546"/>
      <c r="R51" s="464"/>
      <c r="S51" s="464"/>
      <c r="T51" s="464"/>
      <c r="U51" s="464"/>
      <c r="V51" s="464"/>
      <c r="W51" s="464"/>
      <c r="X51" s="464"/>
      <c r="Y51" s="464"/>
      <c r="Z51" s="464"/>
    </row>
    <row r="52" spans="1:26" s="1549" customFormat="1" ht="30" x14ac:dyDescent="0.25">
      <c r="A52" s="927">
        <f t="shared" si="0"/>
        <v>4</v>
      </c>
      <c r="B52" s="930" t="s">
        <v>5823</v>
      </c>
      <c r="C52" s="930" t="s">
        <v>2688</v>
      </c>
      <c r="D52" s="930" t="s">
        <v>188</v>
      </c>
      <c r="E52" s="1547">
        <v>701820130345</v>
      </c>
      <c r="F52" s="932" t="s">
        <v>18</v>
      </c>
      <c r="G52" s="1097">
        <v>1</v>
      </c>
      <c r="H52" s="934">
        <v>41508</v>
      </c>
      <c r="I52" s="934">
        <v>41988</v>
      </c>
      <c r="J52" s="935" t="s">
        <v>19</v>
      </c>
      <c r="K52" s="937">
        <v>0</v>
      </c>
      <c r="L52" s="937">
        <v>15.76</v>
      </c>
      <c r="M52" s="1096">
        <v>200</v>
      </c>
      <c r="N52" s="1096">
        <v>200</v>
      </c>
      <c r="O52" s="939">
        <v>677295450</v>
      </c>
      <c r="P52" s="939">
        <v>1</v>
      </c>
      <c r="Q52" s="1099" t="s">
        <v>5826</v>
      </c>
      <c r="R52" s="1548"/>
      <c r="S52" s="1548"/>
      <c r="T52" s="1548"/>
      <c r="U52" s="1548"/>
      <c r="V52" s="1548"/>
      <c r="W52" s="1548"/>
      <c r="X52" s="1548"/>
      <c r="Y52" s="1548"/>
      <c r="Z52" s="1548"/>
    </row>
    <row r="53" spans="1:26" s="61" customFormat="1" x14ac:dyDescent="0.25">
      <c r="A53" s="52">
        <f t="shared" si="0"/>
        <v>5</v>
      </c>
      <c r="B53" s="173"/>
      <c r="C53" s="173"/>
      <c r="D53" s="173"/>
      <c r="E53" s="221"/>
      <c r="F53" s="175"/>
      <c r="G53" s="182"/>
      <c r="H53" s="220"/>
      <c r="I53" s="176"/>
      <c r="J53" s="176"/>
      <c r="K53" s="178"/>
      <c r="L53" s="176"/>
      <c r="M53" s="221"/>
      <c r="N53" s="221"/>
      <c r="O53" s="180"/>
      <c r="P53" s="180"/>
      <c r="Q53" s="181"/>
      <c r="R53" s="60"/>
      <c r="S53" s="60"/>
      <c r="T53" s="60"/>
      <c r="U53" s="60"/>
      <c r="V53" s="60"/>
      <c r="W53" s="60"/>
      <c r="X53" s="60"/>
      <c r="Y53" s="60"/>
      <c r="Z53" s="60"/>
    </row>
    <row r="54" spans="1:26" s="61" customFormat="1" x14ac:dyDescent="0.25">
      <c r="A54" s="52">
        <f t="shared" si="0"/>
        <v>6</v>
      </c>
      <c r="B54" s="173"/>
      <c r="C54" s="172"/>
      <c r="D54" s="173"/>
      <c r="E54" s="182"/>
      <c r="F54" s="175"/>
      <c r="G54" s="175"/>
      <c r="H54" s="175"/>
      <c r="I54" s="176"/>
      <c r="J54" s="176"/>
      <c r="K54" s="176"/>
      <c r="L54" s="176"/>
      <c r="M54" s="178"/>
      <c r="N54" s="178"/>
      <c r="O54" s="180"/>
      <c r="P54" s="180"/>
      <c r="Q54" s="181"/>
      <c r="R54" s="60"/>
      <c r="S54" s="60"/>
      <c r="T54" s="60"/>
      <c r="U54" s="60"/>
      <c r="V54" s="60"/>
      <c r="W54" s="60"/>
      <c r="X54" s="60"/>
      <c r="Y54" s="60"/>
      <c r="Z54" s="60"/>
    </row>
    <row r="55" spans="1:26" s="61" customFormat="1" x14ac:dyDescent="0.25">
      <c r="A55" s="52">
        <f t="shared" si="0"/>
        <v>7</v>
      </c>
      <c r="B55" s="173"/>
      <c r="C55" s="172"/>
      <c r="D55" s="173"/>
      <c r="E55" s="182"/>
      <c r="F55" s="175"/>
      <c r="G55" s="175"/>
      <c r="H55" s="175"/>
      <c r="I55" s="176"/>
      <c r="J55" s="176"/>
      <c r="K55" s="176"/>
      <c r="L55" s="176"/>
      <c r="M55" s="178"/>
      <c r="N55" s="178"/>
      <c r="O55" s="180"/>
      <c r="P55" s="180"/>
      <c r="Q55" s="181"/>
      <c r="R55" s="60"/>
      <c r="S55" s="60"/>
      <c r="T55" s="60"/>
      <c r="U55" s="60"/>
      <c r="V55" s="60"/>
      <c r="W55" s="60"/>
      <c r="X55" s="60"/>
      <c r="Y55" s="60"/>
      <c r="Z55" s="60"/>
    </row>
    <row r="56" spans="1:26" s="61" customFormat="1" x14ac:dyDescent="0.25">
      <c r="A56" s="52">
        <f t="shared" si="0"/>
        <v>8</v>
      </c>
      <c r="B56" s="183"/>
      <c r="C56" s="172"/>
      <c r="D56" s="173"/>
      <c r="E56" s="182"/>
      <c r="F56" s="175"/>
      <c r="G56" s="175"/>
      <c r="H56" s="175"/>
      <c r="I56" s="176"/>
      <c r="J56" s="176"/>
      <c r="K56" s="185">
        <f>SUM(K49:K55)</f>
        <v>30.08</v>
      </c>
      <c r="L56" s="185">
        <f>SUM(L49:L55)</f>
        <v>15.76</v>
      </c>
      <c r="M56" s="221">
        <v>858</v>
      </c>
      <c r="N56" s="221"/>
      <c r="O56" s="180"/>
      <c r="P56" s="180"/>
      <c r="Q56" s="187"/>
    </row>
    <row r="57" spans="1:26" s="69" customFormat="1" x14ac:dyDescent="0.25">
      <c r="B57" s="69" t="s">
        <v>28</v>
      </c>
      <c r="E57" s="188"/>
    </row>
    <row r="58" spans="1:26" s="69" customFormat="1" x14ac:dyDescent="0.25">
      <c r="B58" s="2145" t="s">
        <v>56</v>
      </c>
      <c r="C58" s="2145" t="s">
        <v>57</v>
      </c>
      <c r="D58" s="2147" t="s">
        <v>58</v>
      </c>
      <c r="E58" s="2147"/>
      <c r="M58" s="879"/>
    </row>
    <row r="59" spans="1:26" s="69" customFormat="1" x14ac:dyDescent="0.25">
      <c r="B59" s="2146"/>
      <c r="C59" s="2146"/>
      <c r="D59" s="1505" t="s">
        <v>59</v>
      </c>
      <c r="E59" s="73" t="s">
        <v>60</v>
      </c>
    </row>
    <row r="60" spans="1:26" s="69" customFormat="1" ht="30" x14ac:dyDescent="0.25">
      <c r="B60" s="1550" t="s">
        <v>61</v>
      </c>
      <c r="C60" s="1551" t="s">
        <v>5827</v>
      </c>
      <c r="D60" s="1506" t="s">
        <v>21</v>
      </c>
      <c r="E60" s="76"/>
      <c r="F60" s="191"/>
      <c r="G60" s="191"/>
      <c r="H60" s="191"/>
      <c r="I60" s="191"/>
      <c r="J60" s="191"/>
      <c r="K60" s="191"/>
      <c r="L60" s="191"/>
      <c r="M60" s="191"/>
    </row>
    <row r="61" spans="1:26" s="69" customFormat="1" x14ac:dyDescent="0.25">
      <c r="B61" s="74" t="s">
        <v>62</v>
      </c>
      <c r="C61" s="75" t="s">
        <v>5828</v>
      </c>
      <c r="D61" s="1506" t="s">
        <v>21</v>
      </c>
      <c r="E61" s="76"/>
    </row>
    <row r="62" spans="1:26" s="69" customFormat="1" x14ac:dyDescent="0.25">
      <c r="B62" s="192" t="s">
        <v>62</v>
      </c>
      <c r="C62" s="1863">
        <f>+M57</f>
        <v>0</v>
      </c>
      <c r="D62" s="1863"/>
      <c r="E62" s="1863" t="s">
        <v>21</v>
      </c>
      <c r="F62" s="1863"/>
      <c r="G62" s="1863"/>
      <c r="H62" s="1863"/>
      <c r="I62" s="1863"/>
      <c r="J62" s="1863"/>
      <c r="K62" s="1863"/>
      <c r="L62" s="1863"/>
      <c r="M62" s="1863"/>
      <c r="N62" s="1863"/>
    </row>
    <row r="63" spans="1:26" ht="15.75" thickBot="1" x14ac:dyDescent="0.3"/>
    <row r="64" spans="1:26" ht="27" thickBot="1" x14ac:dyDescent="0.3">
      <c r="B64" s="1864"/>
      <c r="C64" s="1864"/>
      <c r="D64" s="1864"/>
      <c r="E64" s="1864"/>
      <c r="F64" s="1864"/>
      <c r="G64" s="1864"/>
      <c r="H64" s="1864"/>
      <c r="I64" s="1864"/>
      <c r="J64" s="1864"/>
      <c r="K64" s="1864"/>
      <c r="L64" s="1864"/>
      <c r="M64" s="1864"/>
      <c r="N64" s="1864"/>
    </row>
    <row r="65" spans="2:18" x14ac:dyDescent="0.25">
      <c r="B65" s="1" t="s">
        <v>63</v>
      </c>
    </row>
    <row r="67" spans="2:18" x14ac:dyDescent="0.25">
      <c r="B67" s="193"/>
      <c r="C67" s="194"/>
      <c r="D67" s="194"/>
      <c r="E67" s="194"/>
      <c r="F67" s="194"/>
      <c r="G67" s="194"/>
      <c r="H67" s="194"/>
      <c r="I67" s="194"/>
      <c r="J67" s="194"/>
      <c r="K67" s="194"/>
      <c r="L67" s="194"/>
      <c r="M67" s="195"/>
      <c r="N67" s="195"/>
      <c r="O67" s="1875"/>
      <c r="P67" s="1876"/>
      <c r="Q67" s="194"/>
    </row>
    <row r="68" spans="2:18" ht="62.25" customHeight="1" x14ac:dyDescent="0.25">
      <c r="B68" s="229" t="s">
        <v>64</v>
      </c>
      <c r="C68" s="229" t="s">
        <v>65</v>
      </c>
      <c r="D68" s="776" t="s">
        <v>66</v>
      </c>
      <c r="E68" s="776" t="s">
        <v>67</v>
      </c>
      <c r="F68" s="52" t="s">
        <v>68</v>
      </c>
      <c r="G68" s="52" t="s">
        <v>69</v>
      </c>
      <c r="H68" s="1511" t="s">
        <v>70</v>
      </c>
      <c r="I68" s="776" t="s">
        <v>71</v>
      </c>
      <c r="J68" s="776" t="s">
        <v>72</v>
      </c>
      <c r="K68" s="229" t="s">
        <v>73</v>
      </c>
      <c r="L68" s="229" t="s">
        <v>74</v>
      </c>
      <c r="M68" s="1316" t="s">
        <v>75</v>
      </c>
      <c r="N68" s="229" t="s">
        <v>76</v>
      </c>
      <c r="O68" s="1963" t="s">
        <v>77</v>
      </c>
      <c r="P68" s="1964"/>
      <c r="Q68" s="1503" t="s">
        <v>78</v>
      </c>
    </row>
    <row r="69" spans="2:18" s="962" customFormat="1" ht="91.5" customHeight="1" x14ac:dyDescent="0.25">
      <c r="B69" s="1231" t="s">
        <v>1385</v>
      </c>
      <c r="C69" s="856" t="s">
        <v>1196</v>
      </c>
      <c r="D69" s="1231" t="s">
        <v>5829</v>
      </c>
      <c r="E69" s="856">
        <v>190</v>
      </c>
      <c r="F69" s="1508" t="s">
        <v>82</v>
      </c>
      <c r="G69" s="1508" t="s">
        <v>82</v>
      </c>
      <c r="H69" s="1508" t="s">
        <v>18</v>
      </c>
      <c r="I69" s="856" t="s">
        <v>82</v>
      </c>
      <c r="J69" s="1508" t="s">
        <v>18</v>
      </c>
      <c r="K69" s="1508" t="s">
        <v>18</v>
      </c>
      <c r="L69" s="1508" t="s">
        <v>18</v>
      </c>
      <c r="M69" s="856" t="s">
        <v>18</v>
      </c>
      <c r="N69" s="856" t="s">
        <v>18</v>
      </c>
      <c r="O69" s="1877" t="s">
        <v>5830</v>
      </c>
      <c r="P69" s="1878"/>
      <c r="Q69" s="1508" t="s">
        <v>18</v>
      </c>
      <c r="R69" s="910" t="s">
        <v>5831</v>
      </c>
    </row>
    <row r="70" spans="2:18" s="1507" customFormat="1" ht="66" customHeight="1" x14ac:dyDescent="0.25">
      <c r="B70" s="1231" t="s">
        <v>1198</v>
      </c>
      <c r="C70" s="838" t="s">
        <v>1266</v>
      </c>
      <c r="D70" s="1499" t="s">
        <v>5832</v>
      </c>
      <c r="E70" s="1552">
        <v>67</v>
      </c>
      <c r="F70" s="1508" t="s">
        <v>82</v>
      </c>
      <c r="G70" s="1508" t="s">
        <v>18</v>
      </c>
      <c r="H70" s="1508" t="s">
        <v>82</v>
      </c>
      <c r="I70" s="1508" t="s">
        <v>82</v>
      </c>
      <c r="J70" s="1508" t="s">
        <v>18</v>
      </c>
      <c r="K70" s="1508" t="s">
        <v>18</v>
      </c>
      <c r="L70" s="1508" t="s">
        <v>18</v>
      </c>
      <c r="M70" s="1508" t="s">
        <v>18</v>
      </c>
      <c r="N70" s="1508" t="s">
        <v>18</v>
      </c>
      <c r="O70" s="1877" t="s">
        <v>5833</v>
      </c>
      <c r="P70" s="1878"/>
      <c r="Q70" s="1508" t="s">
        <v>18</v>
      </c>
      <c r="R70" s="910" t="s">
        <v>5834</v>
      </c>
    </row>
    <row r="71" spans="2:18" ht="30" x14ac:dyDescent="0.25">
      <c r="B71" s="1504" t="s">
        <v>2762</v>
      </c>
      <c r="C71" s="1504" t="s">
        <v>2762</v>
      </c>
      <c r="D71" s="226" t="s">
        <v>5835</v>
      </c>
      <c r="E71" s="227">
        <v>300</v>
      </c>
      <c r="F71" s="1516" t="s">
        <v>82</v>
      </c>
      <c r="G71" s="1516" t="s">
        <v>82</v>
      </c>
      <c r="H71" s="1516" t="s">
        <v>82</v>
      </c>
      <c r="I71" s="223" t="s">
        <v>18</v>
      </c>
      <c r="J71" s="223" t="s">
        <v>19</v>
      </c>
      <c r="K71" s="1503" t="s">
        <v>18</v>
      </c>
      <c r="L71" s="1503" t="s">
        <v>18</v>
      </c>
      <c r="M71" s="1503" t="s">
        <v>18</v>
      </c>
      <c r="N71" s="1503" t="s">
        <v>18</v>
      </c>
      <c r="O71" s="2003" t="s">
        <v>5836</v>
      </c>
      <c r="P71" s="2004"/>
      <c r="Q71" s="1503" t="s">
        <v>18</v>
      </c>
    </row>
    <row r="72" spans="2:18" ht="75" x14ac:dyDescent="0.25">
      <c r="B72" s="1503" t="s">
        <v>2762</v>
      </c>
      <c r="C72" s="1503" t="s">
        <v>2762</v>
      </c>
      <c r="D72" s="229" t="s">
        <v>5837</v>
      </c>
      <c r="E72" s="1503">
        <v>150</v>
      </c>
      <c r="F72" s="1503" t="s">
        <v>82</v>
      </c>
      <c r="G72" s="1503" t="s">
        <v>82</v>
      </c>
      <c r="H72" s="1503" t="s">
        <v>82</v>
      </c>
      <c r="I72" s="1503" t="s">
        <v>18</v>
      </c>
      <c r="J72" s="1503" t="s">
        <v>19</v>
      </c>
      <c r="K72" s="1503" t="s">
        <v>18</v>
      </c>
      <c r="L72" s="1503" t="s">
        <v>18</v>
      </c>
      <c r="M72" s="1503" t="s">
        <v>18</v>
      </c>
      <c r="N72" s="1503" t="s">
        <v>18</v>
      </c>
      <c r="O72" s="1503" t="s">
        <v>5836</v>
      </c>
      <c r="P72" s="1503"/>
      <c r="Q72" s="1503" t="s">
        <v>18</v>
      </c>
    </row>
    <row r="76" spans="2:18" ht="15.75" thickBot="1" x14ac:dyDescent="0.3">
      <c r="B76" s="1" t="s">
        <v>85</v>
      </c>
    </row>
    <row r="77" spans="2:18" ht="27" thickBot="1" x14ac:dyDescent="0.3">
      <c r="B77" s="1879" t="s">
        <v>86</v>
      </c>
      <c r="C77" s="1880"/>
      <c r="D77" s="1880"/>
      <c r="E77" s="1880"/>
      <c r="F77" s="1880"/>
      <c r="G77" s="1880"/>
      <c r="H77" s="1880"/>
      <c r="I77" s="1880"/>
      <c r="J77" s="1880"/>
      <c r="K77" s="1880"/>
      <c r="L77" s="1880"/>
      <c r="M77" s="1880"/>
      <c r="N77" s="1881"/>
    </row>
    <row r="78" spans="2:18" x14ac:dyDescent="0.25">
      <c r="B78" s="1" t="s">
        <v>87</v>
      </c>
    </row>
    <row r="81" spans="2:18" x14ac:dyDescent="0.25">
      <c r="B81" s="1" t="s">
        <v>88</v>
      </c>
    </row>
    <row r="82" spans="2:18" ht="52.5" customHeight="1" x14ac:dyDescent="0.25">
      <c r="B82" s="1553" t="s">
        <v>89</v>
      </c>
      <c r="C82" s="1554" t="s">
        <v>90</v>
      </c>
      <c r="D82" s="1555" t="s">
        <v>91</v>
      </c>
      <c r="E82" s="1556" t="s">
        <v>92</v>
      </c>
      <c r="F82" s="1554" t="s">
        <v>93</v>
      </c>
      <c r="G82" s="1554" t="s">
        <v>94</v>
      </c>
      <c r="H82" s="1557" t="s">
        <v>95</v>
      </c>
      <c r="I82" s="1554" t="s">
        <v>96</v>
      </c>
      <c r="J82" s="1554" t="s">
        <v>97</v>
      </c>
      <c r="K82" s="1558"/>
      <c r="L82" s="1559"/>
      <c r="M82" s="1554" t="s">
        <v>98</v>
      </c>
      <c r="N82" s="1554" t="s">
        <v>254</v>
      </c>
      <c r="O82" s="1554" t="s">
        <v>255</v>
      </c>
      <c r="P82" s="2148" t="s">
        <v>77</v>
      </c>
      <c r="Q82" s="2149"/>
    </row>
    <row r="83" spans="2:18" ht="30" hidden="1" x14ac:dyDescent="0.25">
      <c r="B83" s="900"/>
      <c r="C83" s="1519"/>
      <c r="D83" s="1514"/>
      <c r="E83" s="1141"/>
      <c r="F83" s="1519"/>
      <c r="G83" s="1519"/>
      <c r="H83" s="1142"/>
      <c r="I83" s="1519"/>
      <c r="J83" s="1519" t="s">
        <v>555</v>
      </c>
      <c r="K83" s="1143" t="s">
        <v>556</v>
      </c>
      <c r="L83" s="1519" t="s">
        <v>557</v>
      </c>
      <c r="M83" s="1519"/>
      <c r="N83" s="1519"/>
      <c r="O83" s="1519"/>
      <c r="P83" s="883"/>
      <c r="Q83" s="883"/>
    </row>
    <row r="84" spans="2:18" s="962" customFormat="1" ht="211.5" customHeight="1" x14ac:dyDescent="0.25">
      <c r="B84" s="1560" t="s">
        <v>5838</v>
      </c>
      <c r="C84" s="1499" t="s">
        <v>2876</v>
      </c>
      <c r="D84" s="1561" t="s">
        <v>5839</v>
      </c>
      <c r="E84" s="856">
        <v>23180515</v>
      </c>
      <c r="F84" s="1231" t="s">
        <v>5840</v>
      </c>
      <c r="G84" s="1499" t="s">
        <v>5841</v>
      </c>
      <c r="H84" s="1562">
        <v>39717</v>
      </c>
      <c r="I84" s="1508" t="s">
        <v>82</v>
      </c>
      <c r="J84" s="1231" t="s">
        <v>5842</v>
      </c>
      <c r="K84" s="1563" t="s">
        <v>5843</v>
      </c>
      <c r="L84" s="1231" t="s">
        <v>266</v>
      </c>
      <c r="M84" s="1508" t="s">
        <v>18</v>
      </c>
      <c r="N84" s="1508" t="s">
        <v>18</v>
      </c>
      <c r="O84" s="1508" t="s">
        <v>18</v>
      </c>
      <c r="P84" s="2048" t="s">
        <v>5844</v>
      </c>
      <c r="Q84" s="2048"/>
      <c r="R84" s="910" t="s">
        <v>5845</v>
      </c>
    </row>
    <row r="85" spans="2:18" s="962" customFormat="1" ht="103.5" customHeight="1" x14ac:dyDescent="0.25">
      <c r="B85" s="1231" t="s">
        <v>5838</v>
      </c>
      <c r="C85" s="1499" t="s">
        <v>5720</v>
      </c>
      <c r="D85" s="1564" t="s">
        <v>5846</v>
      </c>
      <c r="E85" s="856">
        <v>64869790</v>
      </c>
      <c r="F85" s="1231" t="s">
        <v>5847</v>
      </c>
      <c r="G85" s="1499" t="s">
        <v>5848</v>
      </c>
      <c r="H85" s="1562">
        <v>37442</v>
      </c>
      <c r="I85" s="1508" t="s">
        <v>82</v>
      </c>
      <c r="J85" s="1231" t="s">
        <v>3475</v>
      </c>
      <c r="K85" s="1563" t="s">
        <v>5849</v>
      </c>
      <c r="L85" s="1231" t="s">
        <v>266</v>
      </c>
      <c r="M85" s="1508" t="s">
        <v>18</v>
      </c>
      <c r="N85" s="1508" t="s">
        <v>18</v>
      </c>
      <c r="O85" s="1508" t="s">
        <v>18</v>
      </c>
      <c r="P85" s="1877" t="s">
        <v>5850</v>
      </c>
      <c r="Q85" s="1878"/>
      <c r="R85" s="910" t="s">
        <v>5845</v>
      </c>
    </row>
    <row r="86" spans="2:18" ht="60" customHeight="1" x14ac:dyDescent="0.25">
      <c r="B86" s="229" t="s">
        <v>5851</v>
      </c>
      <c r="C86" s="1498" t="s">
        <v>102</v>
      </c>
      <c r="D86" s="187" t="s">
        <v>5852</v>
      </c>
      <c r="E86" s="774">
        <v>64576000</v>
      </c>
      <c r="F86" s="229" t="s">
        <v>308</v>
      </c>
      <c r="G86" s="1511" t="s">
        <v>5853</v>
      </c>
      <c r="H86" s="1515">
        <v>36364</v>
      </c>
      <c r="I86" s="1510" t="s">
        <v>82</v>
      </c>
      <c r="J86" s="776" t="s">
        <v>5854</v>
      </c>
      <c r="K86" s="839" t="s">
        <v>5855</v>
      </c>
      <c r="L86" s="1565" t="s">
        <v>266</v>
      </c>
      <c r="M86" s="1496" t="s">
        <v>18</v>
      </c>
      <c r="N86" s="1496" t="s">
        <v>18</v>
      </c>
      <c r="O86" s="1496" t="s">
        <v>18</v>
      </c>
      <c r="P86" s="1998" t="s">
        <v>5856</v>
      </c>
      <c r="Q86" s="1998"/>
      <c r="R86" s="230"/>
    </row>
    <row r="87" spans="2:18" s="962" customFormat="1" ht="86.25" customHeight="1" x14ac:dyDescent="0.25">
      <c r="B87" s="1231" t="s">
        <v>5851</v>
      </c>
      <c r="C87" s="1508" t="s">
        <v>118</v>
      </c>
      <c r="D87" s="1564" t="s">
        <v>5857</v>
      </c>
      <c r="E87" s="856">
        <v>64695990</v>
      </c>
      <c r="F87" s="1231" t="s">
        <v>5858</v>
      </c>
      <c r="G87" s="1499" t="s">
        <v>601</v>
      </c>
      <c r="H87" s="1562">
        <v>40004</v>
      </c>
      <c r="I87" s="1508" t="s">
        <v>82</v>
      </c>
      <c r="J87" s="856" t="s">
        <v>3475</v>
      </c>
      <c r="K87" s="1509" t="s">
        <v>5859</v>
      </c>
      <c r="L87" s="1566" t="s">
        <v>266</v>
      </c>
      <c r="M87" s="1508" t="s">
        <v>18</v>
      </c>
      <c r="N87" s="1508" t="s">
        <v>286</v>
      </c>
      <c r="O87" s="1508" t="s">
        <v>18</v>
      </c>
      <c r="P87" s="2150" t="s">
        <v>5860</v>
      </c>
      <c r="Q87" s="2150"/>
      <c r="R87" s="910" t="s">
        <v>5861</v>
      </c>
    </row>
    <row r="88" spans="2:18" s="962" customFormat="1" ht="107.25" customHeight="1" x14ac:dyDescent="0.25">
      <c r="B88" s="835" t="s">
        <v>5862</v>
      </c>
      <c r="C88" s="1508" t="s">
        <v>2876</v>
      </c>
      <c r="D88" s="1564" t="s">
        <v>5863</v>
      </c>
      <c r="E88" s="856">
        <v>52693745</v>
      </c>
      <c r="F88" s="1231" t="s">
        <v>370</v>
      </c>
      <c r="G88" s="1499" t="s">
        <v>5864</v>
      </c>
      <c r="H88" s="1562">
        <v>37695</v>
      </c>
      <c r="I88" s="1508" t="s">
        <v>82</v>
      </c>
      <c r="J88" s="856" t="s">
        <v>5865</v>
      </c>
      <c r="K88" s="1509" t="s">
        <v>5866</v>
      </c>
      <c r="L88" s="1566" t="s">
        <v>266</v>
      </c>
      <c r="M88" s="1508" t="s">
        <v>18</v>
      </c>
      <c r="N88" s="1508" t="s">
        <v>18</v>
      </c>
      <c r="O88" s="1508" t="s">
        <v>18</v>
      </c>
      <c r="P88" s="1877" t="s">
        <v>5867</v>
      </c>
      <c r="Q88" s="1878"/>
      <c r="R88" s="910" t="s">
        <v>5868</v>
      </c>
    </row>
    <row r="89" spans="2:18" s="962" customFormat="1" ht="162.75" customHeight="1" x14ac:dyDescent="0.25">
      <c r="B89" s="835" t="s">
        <v>5862</v>
      </c>
      <c r="C89" s="979" t="s">
        <v>892</v>
      </c>
      <c r="D89" s="1564" t="s">
        <v>5869</v>
      </c>
      <c r="E89" s="1567">
        <v>1102825362</v>
      </c>
      <c r="F89" s="1231" t="s">
        <v>308</v>
      </c>
      <c r="G89" s="1499" t="s">
        <v>601</v>
      </c>
      <c r="H89" s="1568">
        <v>41620</v>
      </c>
      <c r="I89" s="1508" t="s">
        <v>82</v>
      </c>
      <c r="J89" s="1231" t="s">
        <v>587</v>
      </c>
      <c r="K89" s="1563" t="s">
        <v>5870</v>
      </c>
      <c r="L89" s="1231" t="s">
        <v>266</v>
      </c>
      <c r="M89" s="1508" t="s">
        <v>18</v>
      </c>
      <c r="N89" s="1508" t="s">
        <v>18</v>
      </c>
      <c r="O89" s="1508" t="s">
        <v>18</v>
      </c>
      <c r="P89" s="1877" t="s">
        <v>5871</v>
      </c>
      <c r="Q89" s="1878"/>
      <c r="R89" s="1423" t="s">
        <v>5872</v>
      </c>
    </row>
    <row r="90" spans="2:18" s="962" customFormat="1" ht="128.25" customHeight="1" x14ac:dyDescent="0.25">
      <c r="B90" s="1569" t="s">
        <v>5873</v>
      </c>
      <c r="C90" s="1508" t="s">
        <v>118</v>
      </c>
      <c r="D90" s="1564" t="s">
        <v>5874</v>
      </c>
      <c r="E90" s="1567">
        <v>22885421</v>
      </c>
      <c r="F90" s="1231" t="s">
        <v>370</v>
      </c>
      <c r="G90" s="1499" t="s">
        <v>601</v>
      </c>
      <c r="H90" s="1568">
        <v>40165</v>
      </c>
      <c r="I90" s="1508">
        <v>121946</v>
      </c>
      <c r="J90" s="1231" t="s">
        <v>5875</v>
      </c>
      <c r="K90" s="1563" t="s">
        <v>5876</v>
      </c>
      <c r="L90" s="1231" t="s">
        <v>266</v>
      </c>
      <c r="M90" s="1508" t="s">
        <v>18</v>
      </c>
      <c r="N90" s="1508" t="s">
        <v>18</v>
      </c>
      <c r="O90" s="1508" t="s">
        <v>18</v>
      </c>
      <c r="P90" s="2048" t="s">
        <v>5877</v>
      </c>
      <c r="Q90" s="2048"/>
      <c r="R90" s="910" t="s">
        <v>5878</v>
      </c>
    </row>
    <row r="91" spans="2:18" s="962" customFormat="1" ht="144" customHeight="1" x14ac:dyDescent="0.25">
      <c r="B91" s="835" t="s">
        <v>5873</v>
      </c>
      <c r="C91" s="1508" t="s">
        <v>118</v>
      </c>
      <c r="D91" s="1231" t="s">
        <v>5879</v>
      </c>
      <c r="E91" s="856">
        <v>1102826771</v>
      </c>
      <c r="F91" s="1231" t="s">
        <v>308</v>
      </c>
      <c r="G91" s="1499" t="s">
        <v>601</v>
      </c>
      <c r="H91" s="1568">
        <v>41452</v>
      </c>
      <c r="I91" s="856" t="s">
        <v>82</v>
      </c>
      <c r="J91" s="1231" t="s">
        <v>258</v>
      </c>
      <c r="K91" s="1563" t="s">
        <v>5880</v>
      </c>
      <c r="L91" s="1231" t="s">
        <v>266</v>
      </c>
      <c r="M91" s="1508" t="s">
        <v>18</v>
      </c>
      <c r="N91" s="1508" t="s">
        <v>18</v>
      </c>
      <c r="O91" s="1508" t="s">
        <v>18</v>
      </c>
      <c r="P91" s="2151" t="s">
        <v>5881</v>
      </c>
      <c r="Q91" s="2152"/>
      <c r="R91" s="910" t="s">
        <v>5882</v>
      </c>
    </row>
    <row r="92" spans="2:18" ht="59.25" customHeight="1" x14ac:dyDescent="0.25">
      <c r="B92" s="225" t="s">
        <v>5873</v>
      </c>
      <c r="C92" s="1496" t="s">
        <v>118</v>
      </c>
      <c r="D92" s="229" t="s">
        <v>5883</v>
      </c>
      <c r="E92" s="1503">
        <v>64871969</v>
      </c>
      <c r="F92" s="229" t="s">
        <v>370</v>
      </c>
      <c r="G92" s="1498" t="s">
        <v>5884</v>
      </c>
      <c r="H92" s="892">
        <v>40530</v>
      </c>
      <c r="I92" s="1503">
        <v>119457</v>
      </c>
      <c r="J92" s="229" t="s">
        <v>2781</v>
      </c>
      <c r="K92" s="1139" t="s">
        <v>5885</v>
      </c>
      <c r="L92" s="229" t="s">
        <v>266</v>
      </c>
      <c r="M92" s="1496" t="s">
        <v>18</v>
      </c>
      <c r="N92" s="1496" t="s">
        <v>18</v>
      </c>
      <c r="O92" s="1496" t="s">
        <v>18</v>
      </c>
      <c r="P92" s="1998" t="s">
        <v>5886</v>
      </c>
      <c r="Q92" s="1998"/>
    </row>
    <row r="93" spans="2:18" ht="27" thickBot="1" x14ac:dyDescent="0.3">
      <c r="B93" s="2153" t="s">
        <v>5873</v>
      </c>
      <c r="C93" s="2154" t="s">
        <v>892</v>
      </c>
      <c r="D93" s="2154" t="s">
        <v>5887</v>
      </c>
      <c r="E93" s="2154">
        <v>1102804301</v>
      </c>
      <c r="F93" s="2154" t="s">
        <v>308</v>
      </c>
      <c r="G93" s="2154" t="s">
        <v>601</v>
      </c>
      <c r="H93" s="2154">
        <v>41117</v>
      </c>
      <c r="I93" s="2154" t="s">
        <v>82</v>
      </c>
      <c r="J93" s="2154" t="s">
        <v>248</v>
      </c>
      <c r="K93" s="2154" t="s">
        <v>5888</v>
      </c>
      <c r="L93" s="2154" t="s">
        <v>266</v>
      </c>
      <c r="M93" s="2154" t="s">
        <v>18</v>
      </c>
      <c r="N93" s="2154" t="s">
        <v>18</v>
      </c>
      <c r="O93" s="1501" t="s">
        <v>18</v>
      </c>
      <c r="P93" s="1998" t="s">
        <v>5889</v>
      </c>
      <c r="Q93" s="1998"/>
    </row>
    <row r="96" spans="2:18" x14ac:dyDescent="0.25">
      <c r="B96" s="194"/>
      <c r="C96" s="194"/>
      <c r="D96" s="1875"/>
      <c r="E96" s="1876"/>
    </row>
    <row r="97" spans="1:26" x14ac:dyDescent="0.25">
      <c r="B97" s="229" t="s">
        <v>184</v>
      </c>
      <c r="C97" s="1496"/>
      <c r="D97" s="1922"/>
      <c r="E97" s="1922"/>
    </row>
    <row r="100" spans="1:26" ht="26.25" x14ac:dyDescent="0.25">
      <c r="B100" s="1851" t="s">
        <v>17</v>
      </c>
      <c r="C100" s="1852" t="s">
        <v>415</v>
      </c>
      <c r="D100" s="1852" t="s">
        <v>77</v>
      </c>
      <c r="E100" s="1852"/>
      <c r="F100" s="1852"/>
      <c r="G100" s="1852"/>
      <c r="H100" s="1852"/>
      <c r="I100" s="1852"/>
      <c r="J100" s="1852"/>
      <c r="K100" s="1852"/>
      <c r="L100" s="1852"/>
      <c r="M100" s="1852"/>
      <c r="N100" s="1852"/>
      <c r="O100" s="1852"/>
      <c r="P100" s="1852"/>
    </row>
    <row r="101" spans="1:26" x14ac:dyDescent="0.25">
      <c r="B101" s="1" t="s">
        <v>185</v>
      </c>
      <c r="C101" s="1" t="s">
        <v>18</v>
      </c>
    </row>
    <row r="102" spans="1:26" ht="15.75" thickBot="1" x14ac:dyDescent="0.3"/>
    <row r="103" spans="1:26" ht="27" thickBot="1" x14ac:dyDescent="0.3">
      <c r="B103" s="1879"/>
      <c r="C103" s="1880"/>
      <c r="D103" s="1880"/>
      <c r="E103" s="1880"/>
      <c r="F103" s="1880"/>
      <c r="G103" s="1880"/>
      <c r="H103" s="1880"/>
      <c r="I103" s="1880"/>
      <c r="J103" s="1880"/>
      <c r="K103" s="1880"/>
      <c r="L103" s="1880"/>
      <c r="M103" s="1880"/>
      <c r="N103" s="1881"/>
    </row>
    <row r="104" spans="1:26" x14ac:dyDescent="0.25">
      <c r="B104" s="1" t="s">
        <v>186</v>
      </c>
    </row>
    <row r="105" spans="1:26" ht="15.75" thickBot="1" x14ac:dyDescent="0.3">
      <c r="M105" s="163"/>
      <c r="N105" s="163"/>
    </row>
    <row r="106" spans="1:26" s="1500" customFormat="1" ht="15.75" thickBot="1" x14ac:dyDescent="0.3">
      <c r="B106" s="164"/>
      <c r="C106" s="164"/>
      <c r="D106" s="164"/>
      <c r="E106" s="164"/>
      <c r="F106" s="164"/>
      <c r="G106" s="164"/>
      <c r="H106" s="164"/>
      <c r="I106" s="164"/>
      <c r="J106" s="164"/>
      <c r="K106" s="164"/>
      <c r="L106" s="164"/>
      <c r="M106" s="165"/>
      <c r="N106" s="164"/>
      <c r="O106" s="164"/>
      <c r="P106" s="166"/>
      <c r="Q106" s="166"/>
    </row>
    <row r="107" spans="1:26" s="61" customFormat="1" ht="15.75" thickBot="1" x14ac:dyDescent="0.3">
      <c r="A107" s="52"/>
      <c r="B107" s="1854" t="s">
        <v>187</v>
      </c>
      <c r="C107" s="1854"/>
      <c r="D107" s="1854"/>
      <c r="E107" s="1854"/>
      <c r="F107" s="1854"/>
      <c r="G107" s="1854"/>
      <c r="H107" s="1854"/>
      <c r="I107" s="1854"/>
      <c r="J107" s="1854"/>
      <c r="K107" s="1854"/>
      <c r="L107" s="1854"/>
      <c r="M107" s="1855"/>
      <c r="N107" s="178"/>
      <c r="O107" s="180"/>
      <c r="P107" s="180"/>
      <c r="Q107" s="181"/>
      <c r="R107" s="60"/>
      <c r="S107" s="60"/>
      <c r="T107" s="60"/>
      <c r="U107" s="60"/>
      <c r="V107" s="60"/>
      <c r="W107" s="60"/>
      <c r="X107" s="60"/>
      <c r="Y107" s="60"/>
      <c r="Z107" s="60"/>
    </row>
    <row r="108" spans="1:26" s="61" customFormat="1" x14ac:dyDescent="0.25">
      <c r="A108" s="52"/>
      <c r="B108" s="173"/>
      <c r="C108" s="172"/>
      <c r="D108" s="172"/>
      <c r="E108" s="221"/>
      <c r="F108" s="175"/>
      <c r="G108" s="247"/>
      <c r="H108" s="220"/>
      <c r="I108" s="176"/>
      <c r="J108" s="176"/>
      <c r="K108" s="178"/>
      <c r="L108" s="178"/>
      <c r="M108" s="221"/>
      <c r="N108" s="221"/>
      <c r="O108" s="180"/>
      <c r="P108" s="180"/>
      <c r="Q108" s="181"/>
      <c r="R108" s="60"/>
      <c r="S108" s="60"/>
      <c r="T108" s="60"/>
      <c r="U108" s="60"/>
      <c r="V108" s="60"/>
      <c r="W108" s="60"/>
      <c r="X108" s="60"/>
      <c r="Y108" s="60"/>
      <c r="Z108" s="60"/>
    </row>
    <row r="109" spans="1:26" s="61" customFormat="1" x14ac:dyDescent="0.25">
      <c r="A109" s="52"/>
      <c r="B109" s="173"/>
      <c r="C109" s="172"/>
      <c r="D109" s="172"/>
      <c r="E109" s="1418"/>
      <c r="F109" s="175"/>
      <c r="G109" s="182"/>
      <c r="H109" s="220"/>
      <c r="I109" s="176"/>
      <c r="J109" s="176"/>
      <c r="K109" s="178"/>
      <c r="L109" s="178"/>
      <c r="M109" s="221"/>
      <c r="N109" s="221"/>
      <c r="O109" s="180"/>
      <c r="P109" s="180"/>
      <c r="Q109" s="181"/>
      <c r="R109" s="60"/>
      <c r="S109" s="60"/>
      <c r="T109" s="60"/>
      <c r="U109" s="60"/>
      <c r="V109" s="60"/>
      <c r="W109" s="60"/>
      <c r="X109" s="60"/>
      <c r="Y109" s="60"/>
      <c r="Z109" s="60"/>
    </row>
    <row r="110" spans="1:26" s="61" customFormat="1" ht="105" x14ac:dyDescent="0.25">
      <c r="A110" s="52"/>
      <c r="B110" s="172" t="s">
        <v>33</v>
      </c>
      <c r="C110" s="172" t="s">
        <v>34</v>
      </c>
      <c r="D110" s="172" t="s">
        <v>35</v>
      </c>
      <c r="E110" s="221" t="s">
        <v>36</v>
      </c>
      <c r="F110" s="175" t="s">
        <v>37</v>
      </c>
      <c r="G110" s="182" t="s">
        <v>38</v>
      </c>
      <c r="H110" s="220" t="s">
        <v>39</v>
      </c>
      <c r="I110" s="176" t="s">
        <v>40</v>
      </c>
      <c r="J110" s="176" t="s">
        <v>41</v>
      </c>
      <c r="K110" s="178" t="s">
        <v>42</v>
      </c>
      <c r="L110" s="178" t="s">
        <v>43</v>
      </c>
      <c r="M110" s="221" t="s">
        <v>44</v>
      </c>
      <c r="N110" s="221" t="s">
        <v>45</v>
      </c>
      <c r="O110" s="180" t="s">
        <v>46</v>
      </c>
      <c r="P110" s="180" t="s">
        <v>47</v>
      </c>
      <c r="Q110" s="181" t="s">
        <v>48</v>
      </c>
      <c r="R110" s="60"/>
      <c r="S110" s="60"/>
      <c r="T110" s="60"/>
      <c r="U110" s="60"/>
      <c r="V110" s="60"/>
      <c r="W110" s="60"/>
      <c r="X110" s="60"/>
      <c r="Y110" s="60"/>
      <c r="Z110" s="60"/>
    </row>
    <row r="111" spans="1:26" s="61" customFormat="1" ht="30" x14ac:dyDescent="0.25">
      <c r="A111" s="52">
        <v>1</v>
      </c>
      <c r="B111" s="173" t="s">
        <v>2688</v>
      </c>
      <c r="C111" s="173" t="s">
        <v>2688</v>
      </c>
      <c r="D111" s="173" t="s">
        <v>188</v>
      </c>
      <c r="E111" s="221">
        <v>701820110210</v>
      </c>
      <c r="F111" s="175" t="s">
        <v>18</v>
      </c>
      <c r="G111" s="182">
        <v>1</v>
      </c>
      <c r="H111" s="220">
        <v>40575</v>
      </c>
      <c r="I111" s="176">
        <v>40908</v>
      </c>
      <c r="J111" s="176" t="s">
        <v>19</v>
      </c>
      <c r="K111" s="178">
        <v>11</v>
      </c>
      <c r="L111" s="178">
        <v>0</v>
      </c>
      <c r="M111" s="221">
        <v>94</v>
      </c>
      <c r="N111" s="221">
        <f>+M111*G111</f>
        <v>94</v>
      </c>
      <c r="O111" s="180">
        <v>54058403</v>
      </c>
      <c r="P111" s="180">
        <v>249</v>
      </c>
      <c r="Q111" s="181"/>
      <c r="R111" s="60"/>
      <c r="S111" s="60"/>
      <c r="T111" s="60"/>
      <c r="U111" s="60"/>
      <c r="V111" s="60"/>
      <c r="W111" s="60"/>
      <c r="X111" s="60"/>
      <c r="Y111" s="60"/>
      <c r="Z111" s="60"/>
    </row>
    <row r="112" spans="1:26" s="61" customFormat="1" ht="30" x14ac:dyDescent="0.25">
      <c r="A112" s="52">
        <f t="shared" ref="A112:A118" si="1">+A111+1</f>
        <v>2</v>
      </c>
      <c r="B112" s="173" t="s">
        <v>2688</v>
      </c>
      <c r="C112" s="173" t="s">
        <v>2688</v>
      </c>
      <c r="D112" s="173" t="s">
        <v>188</v>
      </c>
      <c r="E112" s="221">
        <v>701820100133</v>
      </c>
      <c r="F112" s="175" t="s">
        <v>18</v>
      </c>
      <c r="G112" s="182">
        <v>1</v>
      </c>
      <c r="H112" s="220">
        <v>40211</v>
      </c>
      <c r="I112" s="176">
        <v>40543</v>
      </c>
      <c r="J112" s="176" t="s">
        <v>19</v>
      </c>
      <c r="K112" s="176">
        <v>11</v>
      </c>
      <c r="L112" s="176">
        <v>0</v>
      </c>
      <c r="M112" s="221">
        <v>94</v>
      </c>
      <c r="N112" s="221">
        <f>+M112*G112</f>
        <v>94</v>
      </c>
      <c r="O112" s="180">
        <v>48409654</v>
      </c>
      <c r="P112" s="180">
        <v>250</v>
      </c>
      <c r="Q112" s="181"/>
      <c r="R112" s="60"/>
      <c r="S112" s="60"/>
      <c r="T112" s="60"/>
      <c r="U112" s="60"/>
      <c r="V112" s="60"/>
      <c r="W112" s="60"/>
      <c r="X112" s="60"/>
      <c r="Y112" s="60"/>
      <c r="Z112" s="60"/>
    </row>
    <row r="113" spans="1:26" s="61" customFormat="1" x14ac:dyDescent="0.25">
      <c r="A113" s="52">
        <f t="shared" si="1"/>
        <v>3</v>
      </c>
      <c r="B113" s="173"/>
      <c r="C113" s="172"/>
      <c r="D113" s="173"/>
      <c r="E113" s="182"/>
      <c r="F113" s="175"/>
      <c r="G113" s="175"/>
      <c r="H113" s="175"/>
      <c r="I113" s="176"/>
      <c r="J113" s="176"/>
      <c r="K113" s="176"/>
      <c r="L113" s="176"/>
      <c r="M113" s="178"/>
      <c r="N113" s="221"/>
      <c r="O113" s="180"/>
      <c r="P113" s="180"/>
      <c r="Q113" s="181"/>
      <c r="R113" s="60"/>
      <c r="S113" s="60"/>
      <c r="T113" s="60"/>
      <c r="U113" s="60"/>
      <c r="V113" s="60"/>
      <c r="W113" s="60"/>
      <c r="X113" s="60"/>
      <c r="Y113" s="60"/>
      <c r="Z113" s="60"/>
    </row>
    <row r="114" spans="1:26" s="61" customFormat="1" x14ac:dyDescent="0.25">
      <c r="A114" s="52">
        <f t="shared" si="1"/>
        <v>4</v>
      </c>
      <c r="B114" s="173"/>
      <c r="C114" s="172"/>
      <c r="D114" s="173"/>
      <c r="E114" s="182"/>
      <c r="F114" s="175"/>
      <c r="G114" s="175"/>
      <c r="H114" s="175"/>
      <c r="I114" s="176"/>
      <c r="J114" s="176"/>
      <c r="K114" s="176"/>
      <c r="L114" s="176"/>
      <c r="M114" s="178"/>
      <c r="N114" s="178"/>
      <c r="O114" s="180"/>
      <c r="P114" s="180"/>
      <c r="Q114" s="181"/>
      <c r="R114" s="60"/>
      <c r="S114" s="60"/>
      <c r="T114" s="60"/>
      <c r="U114" s="60"/>
      <c r="V114" s="60"/>
      <c r="W114" s="60"/>
      <c r="X114" s="60"/>
      <c r="Y114" s="60"/>
      <c r="Z114" s="60"/>
    </row>
    <row r="115" spans="1:26" s="61" customFormat="1" x14ac:dyDescent="0.25">
      <c r="A115" s="52">
        <f t="shared" si="1"/>
        <v>5</v>
      </c>
      <c r="B115" s="183"/>
      <c r="C115" s="172"/>
      <c r="D115" s="173"/>
      <c r="E115" s="182"/>
      <c r="F115" s="175"/>
      <c r="G115" s="175"/>
      <c r="H115" s="175"/>
      <c r="I115" s="176"/>
      <c r="J115" s="176"/>
      <c r="K115" s="185"/>
      <c r="L115" s="185"/>
      <c r="M115" s="797"/>
      <c r="N115" s="185"/>
      <c r="O115" s="180"/>
      <c r="P115" s="180"/>
      <c r="Q115" s="187"/>
    </row>
    <row r="116" spans="1:26" x14ac:dyDescent="0.25">
      <c r="A116" s="1">
        <f t="shared" si="1"/>
        <v>6</v>
      </c>
      <c r="B116" s="69"/>
      <c r="C116" s="69"/>
      <c r="D116" s="69"/>
      <c r="E116" s="188"/>
      <c r="F116" s="69"/>
      <c r="G116" s="69"/>
      <c r="H116" s="69"/>
      <c r="I116" s="69"/>
      <c r="J116" s="69"/>
      <c r="K116" s="69"/>
      <c r="L116" s="69"/>
      <c r="M116" s="69"/>
      <c r="N116" s="69"/>
      <c r="O116" s="69"/>
      <c r="P116" s="69"/>
    </row>
    <row r="117" spans="1:26" ht="18.75" x14ac:dyDescent="0.25">
      <c r="A117" s="1">
        <f t="shared" si="1"/>
        <v>7</v>
      </c>
      <c r="B117" s="222"/>
      <c r="C117" s="250"/>
      <c r="H117" s="191"/>
      <c r="I117" s="191"/>
      <c r="J117" s="191"/>
      <c r="K117" s="191"/>
      <c r="L117" s="191"/>
      <c r="M117" s="191"/>
      <c r="N117" s="69"/>
      <c r="O117" s="69"/>
      <c r="P117" s="69"/>
    </row>
    <row r="118" spans="1:26" x14ac:dyDescent="0.25">
      <c r="A118" s="1">
        <f t="shared" si="1"/>
        <v>8</v>
      </c>
    </row>
    <row r="119" spans="1:26" ht="15.75" thickBot="1" x14ac:dyDescent="0.3">
      <c r="B119" s="1" t="s">
        <v>28</v>
      </c>
      <c r="K119" s="1">
        <f>SUM(K111:K118)</f>
        <v>22</v>
      </c>
      <c r="L119" s="1">
        <f>SUM(L111:L118)</f>
        <v>0</v>
      </c>
      <c r="M119" s="1">
        <f>SUM(M111:M118)</f>
        <v>188</v>
      </c>
      <c r="N119" s="1">
        <f>SUM(N111:N118)</f>
        <v>188</v>
      </c>
    </row>
    <row r="120" spans="1:26" ht="15.75" thickBot="1" x14ac:dyDescent="0.3">
      <c r="B120" s="232"/>
      <c r="C120" s="233"/>
      <c r="D120" s="232"/>
      <c r="E120" s="233"/>
    </row>
    <row r="121" spans="1:26" ht="28.5" x14ac:dyDescent="0.25">
      <c r="B121" s="103" t="s">
        <v>192</v>
      </c>
      <c r="C121" s="234">
        <f>+K119</f>
        <v>22</v>
      </c>
      <c r="D121" s="234"/>
      <c r="E121" s="1923"/>
    </row>
    <row r="122" spans="1:26" x14ac:dyDescent="0.25">
      <c r="B122" s="103"/>
      <c r="C122" s="1510"/>
      <c r="D122" s="1496"/>
      <c r="E122" s="1924"/>
    </row>
    <row r="123" spans="1:26" ht="15.75" thickBot="1" x14ac:dyDescent="0.3">
      <c r="B123" s="103"/>
      <c r="C123" s="236"/>
      <c r="D123" s="236"/>
      <c r="E123" s="1925"/>
    </row>
    <row r="124" spans="1:26" x14ac:dyDescent="0.25">
      <c r="B124" s="1" t="s">
        <v>193</v>
      </c>
      <c r="C124" s="1" t="s">
        <v>194</v>
      </c>
      <c r="D124" s="1" t="s">
        <v>27</v>
      </c>
      <c r="E124" s="1" t="s">
        <v>195</v>
      </c>
    </row>
    <row r="125" spans="1:26" ht="15.75" thickBot="1" x14ac:dyDescent="0.3">
      <c r="B125" s="1" t="s">
        <v>196</v>
      </c>
      <c r="C125" s="1">
        <v>20</v>
      </c>
      <c r="E125" s="1">
        <f>+D125+D126+D127</f>
        <v>40</v>
      </c>
    </row>
    <row r="126" spans="1:26" ht="27" thickBot="1" x14ac:dyDescent="0.3">
      <c r="B126" s="1879" t="s">
        <v>197</v>
      </c>
      <c r="C126" s="1880">
        <v>30</v>
      </c>
      <c r="D126" s="1880">
        <v>0</v>
      </c>
      <c r="E126" s="1880"/>
      <c r="F126" s="1880"/>
      <c r="G126" s="1880"/>
      <c r="H126" s="1880"/>
      <c r="I126" s="1880"/>
      <c r="J126" s="1880"/>
      <c r="K126" s="1880"/>
      <c r="L126" s="1880"/>
      <c r="M126" s="1880"/>
      <c r="N126" s="1881"/>
    </row>
    <row r="127" spans="1:26" x14ac:dyDescent="0.25">
      <c r="B127" s="1" t="s">
        <v>198</v>
      </c>
      <c r="C127" s="1">
        <v>40</v>
      </c>
      <c r="D127" s="1">
        <v>40</v>
      </c>
    </row>
    <row r="128" spans="1:26" x14ac:dyDescent="0.25">
      <c r="B128" s="193"/>
      <c r="C128" s="193"/>
      <c r="D128" s="193"/>
      <c r="E128" s="193"/>
      <c r="F128" s="193"/>
      <c r="G128" s="193"/>
      <c r="H128" s="193"/>
      <c r="I128" s="193"/>
      <c r="J128" s="2155"/>
      <c r="K128" s="2155"/>
      <c r="L128" s="2155"/>
      <c r="M128" s="193"/>
      <c r="N128" s="193"/>
      <c r="O128" s="193"/>
      <c r="P128" s="2155"/>
      <c r="Q128" s="2155"/>
    </row>
    <row r="129" spans="2:17" x14ac:dyDescent="0.25">
      <c r="B129" s="225"/>
      <c r="C129" s="1517"/>
      <c r="D129" s="225"/>
      <c r="E129" s="1504"/>
      <c r="F129" s="1504"/>
      <c r="G129" s="1518"/>
      <c r="H129" s="909"/>
      <c r="I129" s="227"/>
      <c r="J129" s="1517"/>
      <c r="K129" s="898"/>
      <c r="L129" s="226"/>
      <c r="M129" s="1496"/>
      <c r="N129" s="1496"/>
      <c r="O129" s="1496"/>
      <c r="P129" s="1998"/>
      <c r="Q129" s="1998"/>
    </row>
    <row r="130" spans="2:17" x14ac:dyDescent="0.25">
      <c r="B130" s="225" t="s">
        <v>199</v>
      </c>
      <c r="C130" s="1517"/>
      <c r="D130" s="225"/>
      <c r="E130" s="1504"/>
      <c r="F130" s="1504"/>
      <c r="G130" s="1518"/>
      <c r="H130" s="909"/>
      <c r="I130" s="227"/>
      <c r="J130" s="1517"/>
      <c r="K130" s="898"/>
      <c r="L130" s="394"/>
      <c r="M130" s="1496"/>
      <c r="N130" s="1496"/>
      <c r="O130" s="1496"/>
      <c r="P130" s="1498"/>
      <c r="Q130" s="1498"/>
    </row>
    <row r="131" spans="2:17" x14ac:dyDescent="0.25">
      <c r="B131" s="225"/>
      <c r="C131" s="1517"/>
      <c r="D131" s="225"/>
      <c r="E131" s="1504"/>
      <c r="F131" s="1504"/>
      <c r="G131" s="1518"/>
      <c r="H131" s="909"/>
      <c r="I131" s="227"/>
      <c r="J131" s="1517"/>
      <c r="K131" s="898"/>
      <c r="L131" s="226"/>
      <c r="M131" s="1496"/>
      <c r="N131" s="1496"/>
      <c r="O131" s="1496"/>
      <c r="P131" s="1498"/>
      <c r="Q131" s="1498"/>
    </row>
    <row r="132" spans="2:17" ht="30" x14ac:dyDescent="0.25">
      <c r="B132" s="225" t="s">
        <v>89</v>
      </c>
      <c r="C132" s="1517" t="s">
        <v>90</v>
      </c>
      <c r="D132" s="225" t="s">
        <v>91</v>
      </c>
      <c r="E132" s="1504" t="s">
        <v>92</v>
      </c>
      <c r="F132" s="225" t="s">
        <v>93</v>
      </c>
      <c r="G132" s="1518" t="s">
        <v>94</v>
      </c>
      <c r="H132" s="909" t="s">
        <v>95</v>
      </c>
      <c r="I132" s="227" t="s">
        <v>96</v>
      </c>
      <c r="J132" s="225" t="s">
        <v>97</v>
      </c>
      <c r="K132" s="898"/>
      <c r="L132" s="226"/>
      <c r="M132" s="1496" t="s">
        <v>98</v>
      </c>
      <c r="N132" s="1496" t="s">
        <v>254</v>
      </c>
      <c r="O132" s="1496" t="s">
        <v>255</v>
      </c>
      <c r="P132" s="2003" t="s">
        <v>77</v>
      </c>
      <c r="Q132" s="2004"/>
    </row>
    <row r="133" spans="2:17" ht="30" x14ac:dyDescent="0.25">
      <c r="B133" s="225"/>
      <c r="C133" s="1517"/>
      <c r="D133" s="225"/>
      <c r="E133" s="1504"/>
      <c r="F133" s="225"/>
      <c r="G133" s="1518"/>
      <c r="H133" s="909"/>
      <c r="I133" s="227"/>
      <c r="J133" s="225" t="s">
        <v>555</v>
      </c>
      <c r="K133" s="898" t="s">
        <v>556</v>
      </c>
      <c r="L133" s="223" t="s">
        <v>557</v>
      </c>
      <c r="M133" s="1496"/>
      <c r="N133" s="1496"/>
      <c r="O133" s="1496"/>
      <c r="P133" s="1998"/>
      <c r="Q133" s="1998"/>
    </row>
    <row r="134" spans="2:17" ht="45" x14ac:dyDescent="0.25">
      <c r="B134" s="225" t="s">
        <v>554</v>
      </c>
      <c r="C134" s="1496" t="s">
        <v>2917</v>
      </c>
      <c r="D134" s="1503" t="s">
        <v>5890</v>
      </c>
      <c r="E134" s="1503">
        <v>64698226</v>
      </c>
      <c r="F134" s="229" t="s">
        <v>308</v>
      </c>
      <c r="G134" s="1503" t="s">
        <v>5891</v>
      </c>
      <c r="H134" s="892">
        <v>41205</v>
      </c>
      <c r="I134" s="1503" t="s">
        <v>82</v>
      </c>
      <c r="J134" s="1503" t="s">
        <v>5892</v>
      </c>
      <c r="K134" s="892" t="s">
        <v>5893</v>
      </c>
      <c r="L134" s="1503" t="s">
        <v>266</v>
      </c>
      <c r="M134" s="1496" t="s">
        <v>18</v>
      </c>
      <c r="N134" s="1496" t="s">
        <v>18</v>
      </c>
      <c r="O134" s="1496" t="s">
        <v>18</v>
      </c>
      <c r="P134" s="1503" t="s">
        <v>5894</v>
      </c>
      <c r="Q134" s="1503"/>
    </row>
    <row r="135" spans="2:17" ht="30" x14ac:dyDescent="0.25">
      <c r="B135" s="1503" t="s">
        <v>211</v>
      </c>
      <c r="C135" s="1496" t="s">
        <v>2917</v>
      </c>
      <c r="D135" s="229" t="s">
        <v>5895</v>
      </c>
      <c r="E135" s="1503">
        <v>64869344</v>
      </c>
      <c r="F135" s="1503" t="s">
        <v>417</v>
      </c>
      <c r="G135" s="229" t="s">
        <v>601</v>
      </c>
      <c r="H135" s="1503">
        <v>36504</v>
      </c>
      <c r="I135" s="1503" t="s">
        <v>82</v>
      </c>
      <c r="J135" s="1503" t="s">
        <v>5896</v>
      </c>
      <c r="K135" s="892" t="s">
        <v>5897</v>
      </c>
      <c r="L135" s="1503" t="s">
        <v>266</v>
      </c>
      <c r="M135" s="1496" t="s">
        <v>18</v>
      </c>
      <c r="N135" s="1496" t="s">
        <v>18</v>
      </c>
      <c r="O135" s="1496" t="s">
        <v>18</v>
      </c>
      <c r="P135" s="1503" t="s">
        <v>5898</v>
      </c>
      <c r="Q135" s="1503"/>
    </row>
    <row r="136" spans="2:17" x14ac:dyDescent="0.25">
      <c r="B136" s="1503" t="s">
        <v>223</v>
      </c>
      <c r="C136" s="1496" t="s">
        <v>2917</v>
      </c>
      <c r="D136" s="1503" t="s">
        <v>5899</v>
      </c>
      <c r="E136" s="1503">
        <v>22864769</v>
      </c>
      <c r="F136" s="1503" t="s">
        <v>683</v>
      </c>
      <c r="G136" s="1503" t="s">
        <v>601</v>
      </c>
      <c r="H136" s="1503">
        <v>36423</v>
      </c>
      <c r="I136" s="1503" t="s">
        <v>82</v>
      </c>
      <c r="J136" s="1503" t="s">
        <v>82</v>
      </c>
      <c r="K136" s="1503" t="s">
        <v>82</v>
      </c>
      <c r="L136" s="1503" t="s">
        <v>82</v>
      </c>
      <c r="M136" s="1503" t="s">
        <v>18</v>
      </c>
      <c r="N136" s="1503" t="s">
        <v>18</v>
      </c>
      <c r="O136" s="1503" t="s">
        <v>18</v>
      </c>
      <c r="P136" s="1503" t="s">
        <v>5900</v>
      </c>
      <c r="Q136" s="1503"/>
    </row>
    <row r="137" spans="2:17" x14ac:dyDescent="0.25">
      <c r="B137" s="1571"/>
      <c r="C137" s="1571"/>
      <c r="D137" s="1572"/>
      <c r="E137" s="1571"/>
      <c r="F137" s="1117"/>
      <c r="G137" s="857"/>
    </row>
    <row r="138" spans="2:17" x14ac:dyDescent="0.2">
      <c r="B138" s="1969"/>
      <c r="C138" s="196"/>
      <c r="D138" s="1496"/>
      <c r="E138" s="1496"/>
      <c r="F138" s="1970"/>
      <c r="G138" s="858"/>
    </row>
    <row r="139" spans="2:17" x14ac:dyDescent="0.2">
      <c r="B139" s="1969"/>
      <c r="C139" s="196"/>
      <c r="D139" s="1498"/>
      <c r="E139" s="1496"/>
      <c r="F139" s="1971"/>
      <c r="G139" s="858"/>
    </row>
    <row r="140" spans="2:17" x14ac:dyDescent="0.2">
      <c r="B140" s="1969"/>
      <c r="C140" s="196"/>
      <c r="D140" s="1496"/>
      <c r="E140" s="1496"/>
      <c r="F140" s="1972"/>
      <c r="G140" s="858"/>
    </row>
    <row r="141" spans="2:17" x14ac:dyDescent="0.25">
      <c r="C141"/>
    </row>
    <row r="144" spans="2:17" x14ac:dyDescent="0.25">
      <c r="B144" s="160"/>
    </row>
    <row r="145" spans="2:6" x14ac:dyDescent="0.25">
      <c r="B145" s="1" t="s">
        <v>17</v>
      </c>
      <c r="C145" s="1" t="s">
        <v>193</v>
      </c>
      <c r="D145" s="1" t="s">
        <v>194</v>
      </c>
      <c r="E145" s="1" t="s">
        <v>27</v>
      </c>
      <c r="F145" s="1" t="s">
        <v>235</v>
      </c>
    </row>
    <row r="146" spans="2:6" x14ac:dyDescent="0.25">
      <c r="B146" s="1" t="s">
        <v>236</v>
      </c>
      <c r="C146" s="1" t="s">
        <v>237</v>
      </c>
      <c r="D146" s="1">
        <v>25</v>
      </c>
      <c r="E146" s="1">
        <v>25</v>
      </c>
      <c r="F146" s="1">
        <f>+E146+E147+E148</f>
        <v>60</v>
      </c>
    </row>
    <row r="147" spans="2:6" ht="135" x14ac:dyDescent="0.25">
      <c r="B147" s="41"/>
      <c r="C147" s="41" t="s">
        <v>238</v>
      </c>
      <c r="D147" s="162">
        <v>25</v>
      </c>
      <c r="E147" s="162">
        <v>25</v>
      </c>
    </row>
    <row r="148" spans="2:6" ht="99.75" x14ac:dyDescent="0.25">
      <c r="B148" s="45"/>
      <c r="C148" s="1502" t="s">
        <v>239</v>
      </c>
      <c r="D148" s="1496">
        <v>10</v>
      </c>
      <c r="E148" s="1870">
        <v>10</v>
      </c>
    </row>
    <row r="149" spans="2:6" x14ac:dyDescent="0.25">
      <c r="B149" s="45"/>
      <c r="C149" s="1502"/>
      <c r="D149" s="1496"/>
      <c r="E149" s="1871"/>
    </row>
    <row r="152" spans="2:6" x14ac:dyDescent="0.25">
      <c r="B152" s="1" t="s">
        <v>240</v>
      </c>
    </row>
    <row r="155" spans="2:6" x14ac:dyDescent="0.25">
      <c r="B155" s="1" t="s">
        <v>17</v>
      </c>
      <c r="C155" s="1" t="s">
        <v>26</v>
      </c>
      <c r="D155" s="1" t="s">
        <v>27</v>
      </c>
      <c r="E155" s="1" t="s">
        <v>28</v>
      </c>
    </row>
    <row r="156" spans="2:6" x14ac:dyDescent="0.25">
      <c r="B156" s="1" t="s">
        <v>393</v>
      </c>
      <c r="C156" s="1">
        <v>40</v>
      </c>
      <c r="D156" s="1">
        <f>+E125</f>
        <v>40</v>
      </c>
      <c r="E156" s="1">
        <f>+D156+D157</f>
        <v>100</v>
      </c>
    </row>
    <row r="157" spans="2:6" x14ac:dyDescent="0.25">
      <c r="B157" s="1" t="s">
        <v>394</v>
      </c>
      <c r="C157" s="1">
        <v>60</v>
      </c>
      <c r="D157" s="1">
        <f>+F146</f>
        <v>60</v>
      </c>
    </row>
  </sheetData>
  <mergeCells count="49">
    <mergeCell ref="P132:Q132"/>
    <mergeCell ref="P133:Q133"/>
    <mergeCell ref="B138:B140"/>
    <mergeCell ref="F138:F140"/>
    <mergeCell ref="E148:E149"/>
    <mergeCell ref="P129:Q129"/>
    <mergeCell ref="B93:N93"/>
    <mergeCell ref="P93:Q93"/>
    <mergeCell ref="D96:E96"/>
    <mergeCell ref="D97:E97"/>
    <mergeCell ref="B100:P100"/>
    <mergeCell ref="B103:N103"/>
    <mergeCell ref="B107:M107"/>
    <mergeCell ref="E121:E123"/>
    <mergeCell ref="B126:N126"/>
    <mergeCell ref="J128:L128"/>
    <mergeCell ref="P128:Q128"/>
    <mergeCell ref="P92:Q92"/>
    <mergeCell ref="O71:P71"/>
    <mergeCell ref="B77:N77"/>
    <mergeCell ref="P82:Q82"/>
    <mergeCell ref="P84:Q84"/>
    <mergeCell ref="P85:Q85"/>
    <mergeCell ref="P86:Q86"/>
    <mergeCell ref="P87:Q87"/>
    <mergeCell ref="P88:Q88"/>
    <mergeCell ref="P89:Q89"/>
    <mergeCell ref="P90:Q90"/>
    <mergeCell ref="P91:Q91"/>
    <mergeCell ref="O70:P70"/>
    <mergeCell ref="C10:E10"/>
    <mergeCell ref="B14:C21"/>
    <mergeCell ref="B22:C22"/>
    <mergeCell ref="E40:E41"/>
    <mergeCell ref="M45:N45"/>
    <mergeCell ref="B58:B59"/>
    <mergeCell ref="C58:C59"/>
    <mergeCell ref="D58:E58"/>
    <mergeCell ref="C62:N62"/>
    <mergeCell ref="B64:N64"/>
    <mergeCell ref="O67:P67"/>
    <mergeCell ref="O68:P68"/>
    <mergeCell ref="O69:P69"/>
    <mergeCell ref="C9:N9"/>
    <mergeCell ref="B2:P2"/>
    <mergeCell ref="B4:P4"/>
    <mergeCell ref="C6:N6"/>
    <mergeCell ref="C7:N7"/>
    <mergeCell ref="C8:N8"/>
  </mergeCells>
  <dataValidations count="2">
    <dataValidation type="list" allowBlank="1" showInputMessage="1" showErrorMessage="1" sqref="WVE983073 A65569 IS65569 SO65569 ACK65569 AMG65569 AWC65569 BFY65569 BPU65569 BZQ65569 CJM65569 CTI65569 DDE65569 DNA65569 DWW65569 EGS65569 EQO65569 FAK65569 FKG65569 FUC65569 GDY65569 GNU65569 GXQ65569 HHM65569 HRI65569 IBE65569 ILA65569 IUW65569 JES65569 JOO65569 JYK65569 KIG65569 KSC65569 LBY65569 LLU65569 LVQ65569 MFM65569 MPI65569 MZE65569 NJA65569 NSW65569 OCS65569 OMO65569 OWK65569 PGG65569 PQC65569 PZY65569 QJU65569 QTQ65569 RDM65569 RNI65569 RXE65569 SHA65569 SQW65569 TAS65569 TKO65569 TUK65569 UEG65569 UOC65569 UXY65569 VHU65569 VRQ65569 WBM65569 WLI65569 WVE65569 A131105 IS131105 SO131105 ACK131105 AMG131105 AWC131105 BFY131105 BPU131105 BZQ131105 CJM131105 CTI131105 DDE131105 DNA131105 DWW131105 EGS131105 EQO131105 FAK131105 FKG131105 FUC131105 GDY131105 GNU131105 GXQ131105 HHM131105 HRI131105 IBE131105 ILA131105 IUW131105 JES131105 JOO131105 JYK131105 KIG131105 KSC131105 LBY131105 LLU131105 LVQ131105 MFM131105 MPI131105 MZE131105 NJA131105 NSW131105 OCS131105 OMO131105 OWK131105 PGG131105 PQC131105 PZY131105 QJU131105 QTQ131105 RDM131105 RNI131105 RXE131105 SHA131105 SQW131105 TAS131105 TKO131105 TUK131105 UEG131105 UOC131105 UXY131105 VHU131105 VRQ131105 WBM131105 WLI131105 WVE131105 A196641 IS196641 SO196641 ACK196641 AMG196641 AWC196641 BFY196641 BPU196641 BZQ196641 CJM196641 CTI196641 DDE196641 DNA196641 DWW196641 EGS196641 EQO196641 FAK196641 FKG196641 FUC196641 GDY196641 GNU196641 GXQ196641 HHM196641 HRI196641 IBE196641 ILA196641 IUW196641 JES196641 JOO196641 JYK196641 KIG196641 KSC196641 LBY196641 LLU196641 LVQ196641 MFM196641 MPI196641 MZE196641 NJA196641 NSW196641 OCS196641 OMO196641 OWK196641 PGG196641 PQC196641 PZY196641 QJU196641 QTQ196641 RDM196641 RNI196641 RXE196641 SHA196641 SQW196641 TAS196641 TKO196641 TUK196641 UEG196641 UOC196641 UXY196641 VHU196641 VRQ196641 WBM196641 WLI196641 WVE196641 A262177 IS262177 SO262177 ACK262177 AMG262177 AWC262177 BFY262177 BPU262177 BZQ262177 CJM262177 CTI262177 DDE262177 DNA262177 DWW262177 EGS262177 EQO262177 FAK262177 FKG262177 FUC262177 GDY262177 GNU262177 GXQ262177 HHM262177 HRI262177 IBE262177 ILA262177 IUW262177 JES262177 JOO262177 JYK262177 KIG262177 KSC262177 LBY262177 LLU262177 LVQ262177 MFM262177 MPI262177 MZE262177 NJA262177 NSW262177 OCS262177 OMO262177 OWK262177 PGG262177 PQC262177 PZY262177 QJU262177 QTQ262177 RDM262177 RNI262177 RXE262177 SHA262177 SQW262177 TAS262177 TKO262177 TUK262177 UEG262177 UOC262177 UXY262177 VHU262177 VRQ262177 WBM262177 WLI262177 WVE262177 A327713 IS327713 SO327713 ACK327713 AMG327713 AWC327713 BFY327713 BPU327713 BZQ327713 CJM327713 CTI327713 DDE327713 DNA327713 DWW327713 EGS327713 EQO327713 FAK327713 FKG327713 FUC327713 GDY327713 GNU327713 GXQ327713 HHM327713 HRI327713 IBE327713 ILA327713 IUW327713 JES327713 JOO327713 JYK327713 KIG327713 KSC327713 LBY327713 LLU327713 LVQ327713 MFM327713 MPI327713 MZE327713 NJA327713 NSW327713 OCS327713 OMO327713 OWK327713 PGG327713 PQC327713 PZY327713 QJU327713 QTQ327713 RDM327713 RNI327713 RXE327713 SHA327713 SQW327713 TAS327713 TKO327713 TUK327713 UEG327713 UOC327713 UXY327713 VHU327713 VRQ327713 WBM327713 WLI327713 WVE327713 A393249 IS393249 SO393249 ACK393249 AMG393249 AWC393249 BFY393249 BPU393249 BZQ393249 CJM393249 CTI393249 DDE393249 DNA393249 DWW393249 EGS393249 EQO393249 FAK393249 FKG393249 FUC393249 GDY393249 GNU393249 GXQ393249 HHM393249 HRI393249 IBE393249 ILA393249 IUW393249 JES393249 JOO393249 JYK393249 KIG393249 KSC393249 LBY393249 LLU393249 LVQ393249 MFM393249 MPI393249 MZE393249 NJA393249 NSW393249 OCS393249 OMO393249 OWK393249 PGG393249 PQC393249 PZY393249 QJU393249 QTQ393249 RDM393249 RNI393249 RXE393249 SHA393249 SQW393249 TAS393249 TKO393249 TUK393249 UEG393249 UOC393249 UXY393249 VHU393249 VRQ393249 WBM393249 WLI393249 WVE393249 A458785 IS458785 SO458785 ACK458785 AMG458785 AWC458785 BFY458785 BPU458785 BZQ458785 CJM458785 CTI458785 DDE458785 DNA458785 DWW458785 EGS458785 EQO458785 FAK458785 FKG458785 FUC458785 GDY458785 GNU458785 GXQ458785 HHM458785 HRI458785 IBE458785 ILA458785 IUW458785 JES458785 JOO458785 JYK458785 KIG458785 KSC458785 LBY458785 LLU458785 LVQ458785 MFM458785 MPI458785 MZE458785 NJA458785 NSW458785 OCS458785 OMO458785 OWK458785 PGG458785 PQC458785 PZY458785 QJU458785 QTQ458785 RDM458785 RNI458785 RXE458785 SHA458785 SQW458785 TAS458785 TKO458785 TUK458785 UEG458785 UOC458785 UXY458785 VHU458785 VRQ458785 WBM458785 WLI458785 WVE458785 A524321 IS524321 SO524321 ACK524321 AMG524321 AWC524321 BFY524321 BPU524321 BZQ524321 CJM524321 CTI524321 DDE524321 DNA524321 DWW524321 EGS524321 EQO524321 FAK524321 FKG524321 FUC524321 GDY524321 GNU524321 GXQ524321 HHM524321 HRI524321 IBE524321 ILA524321 IUW524321 JES524321 JOO524321 JYK524321 KIG524321 KSC524321 LBY524321 LLU524321 LVQ524321 MFM524321 MPI524321 MZE524321 NJA524321 NSW524321 OCS524321 OMO524321 OWK524321 PGG524321 PQC524321 PZY524321 QJU524321 QTQ524321 RDM524321 RNI524321 RXE524321 SHA524321 SQW524321 TAS524321 TKO524321 TUK524321 UEG524321 UOC524321 UXY524321 VHU524321 VRQ524321 WBM524321 WLI524321 WVE524321 A589857 IS589857 SO589857 ACK589857 AMG589857 AWC589857 BFY589857 BPU589857 BZQ589857 CJM589857 CTI589857 DDE589857 DNA589857 DWW589857 EGS589857 EQO589857 FAK589857 FKG589857 FUC589857 GDY589857 GNU589857 GXQ589857 HHM589857 HRI589857 IBE589857 ILA589857 IUW589857 JES589857 JOO589857 JYK589857 KIG589857 KSC589857 LBY589857 LLU589857 LVQ589857 MFM589857 MPI589857 MZE589857 NJA589857 NSW589857 OCS589857 OMO589857 OWK589857 PGG589857 PQC589857 PZY589857 QJU589857 QTQ589857 RDM589857 RNI589857 RXE589857 SHA589857 SQW589857 TAS589857 TKO589857 TUK589857 UEG589857 UOC589857 UXY589857 VHU589857 VRQ589857 WBM589857 WLI589857 WVE589857 A655393 IS655393 SO655393 ACK655393 AMG655393 AWC655393 BFY655393 BPU655393 BZQ655393 CJM655393 CTI655393 DDE655393 DNA655393 DWW655393 EGS655393 EQO655393 FAK655393 FKG655393 FUC655393 GDY655393 GNU655393 GXQ655393 HHM655393 HRI655393 IBE655393 ILA655393 IUW655393 JES655393 JOO655393 JYK655393 KIG655393 KSC655393 LBY655393 LLU655393 LVQ655393 MFM655393 MPI655393 MZE655393 NJA655393 NSW655393 OCS655393 OMO655393 OWK655393 PGG655393 PQC655393 PZY655393 QJU655393 QTQ655393 RDM655393 RNI655393 RXE655393 SHA655393 SQW655393 TAS655393 TKO655393 TUK655393 UEG655393 UOC655393 UXY655393 VHU655393 VRQ655393 WBM655393 WLI655393 WVE655393 A720929 IS720929 SO720929 ACK720929 AMG720929 AWC720929 BFY720929 BPU720929 BZQ720929 CJM720929 CTI720929 DDE720929 DNA720929 DWW720929 EGS720929 EQO720929 FAK720929 FKG720929 FUC720929 GDY720929 GNU720929 GXQ720929 HHM720929 HRI720929 IBE720929 ILA720929 IUW720929 JES720929 JOO720929 JYK720929 KIG720929 KSC720929 LBY720929 LLU720929 LVQ720929 MFM720929 MPI720929 MZE720929 NJA720929 NSW720929 OCS720929 OMO720929 OWK720929 PGG720929 PQC720929 PZY720929 QJU720929 QTQ720929 RDM720929 RNI720929 RXE720929 SHA720929 SQW720929 TAS720929 TKO720929 TUK720929 UEG720929 UOC720929 UXY720929 VHU720929 VRQ720929 WBM720929 WLI720929 WVE720929 A786465 IS786465 SO786465 ACK786465 AMG786465 AWC786465 BFY786465 BPU786465 BZQ786465 CJM786465 CTI786465 DDE786465 DNA786465 DWW786465 EGS786465 EQO786465 FAK786465 FKG786465 FUC786465 GDY786465 GNU786465 GXQ786465 HHM786465 HRI786465 IBE786465 ILA786465 IUW786465 JES786465 JOO786465 JYK786465 KIG786465 KSC786465 LBY786465 LLU786465 LVQ786465 MFM786465 MPI786465 MZE786465 NJA786465 NSW786465 OCS786465 OMO786465 OWK786465 PGG786465 PQC786465 PZY786465 QJU786465 QTQ786465 RDM786465 RNI786465 RXE786465 SHA786465 SQW786465 TAS786465 TKO786465 TUK786465 UEG786465 UOC786465 UXY786465 VHU786465 VRQ786465 WBM786465 WLI786465 WVE786465 A852001 IS852001 SO852001 ACK852001 AMG852001 AWC852001 BFY852001 BPU852001 BZQ852001 CJM852001 CTI852001 DDE852001 DNA852001 DWW852001 EGS852001 EQO852001 FAK852001 FKG852001 FUC852001 GDY852001 GNU852001 GXQ852001 HHM852001 HRI852001 IBE852001 ILA852001 IUW852001 JES852001 JOO852001 JYK852001 KIG852001 KSC852001 LBY852001 LLU852001 LVQ852001 MFM852001 MPI852001 MZE852001 NJA852001 NSW852001 OCS852001 OMO852001 OWK852001 PGG852001 PQC852001 PZY852001 QJU852001 QTQ852001 RDM852001 RNI852001 RXE852001 SHA852001 SQW852001 TAS852001 TKO852001 TUK852001 UEG852001 UOC852001 UXY852001 VHU852001 VRQ852001 WBM852001 WLI852001 WVE852001 A917537 IS917537 SO917537 ACK917537 AMG917537 AWC917537 BFY917537 BPU917537 BZQ917537 CJM917537 CTI917537 DDE917537 DNA917537 DWW917537 EGS917537 EQO917537 FAK917537 FKG917537 FUC917537 GDY917537 GNU917537 GXQ917537 HHM917537 HRI917537 IBE917537 ILA917537 IUW917537 JES917537 JOO917537 JYK917537 KIG917537 KSC917537 LBY917537 LLU917537 LVQ917537 MFM917537 MPI917537 MZE917537 NJA917537 NSW917537 OCS917537 OMO917537 OWK917537 PGG917537 PQC917537 PZY917537 QJU917537 QTQ917537 RDM917537 RNI917537 RXE917537 SHA917537 SQW917537 TAS917537 TKO917537 TUK917537 UEG917537 UOC917537 UXY917537 VHU917537 VRQ917537 WBM917537 WLI917537 WVE917537 A983073 IS983073 SO983073 ACK983073 AMG983073 AWC983073 BFY983073 BPU983073 BZQ983073 CJM983073 CTI983073 DDE983073 DNA983073 DWW983073 EGS983073 EQO983073 FAK983073 FKG983073 FUC983073 GDY983073 GNU983073 GXQ983073 HHM983073 HRI983073 IBE983073 ILA983073 IUW983073 JES983073 JOO983073 JYK983073 KIG983073 KSC983073 LBY983073 LLU983073 LVQ983073 MFM983073 MPI983073 MZE983073 NJA983073 NSW983073 OCS983073 OMO983073 OWK983073 PGG983073 PQC983073 PZY983073 QJU983073 QTQ983073 RDM983073 RNI983073 RXE983073 SHA983073 SQW983073 TAS983073 TKO983073 TUK983073 UEG983073 UOC983073 UXY983073 VHU983073 VRQ983073 WBM983073 WLI98307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3 WLL983073 C65569 IV65569 SR65569 ACN65569 AMJ65569 AWF65569 BGB65569 BPX65569 BZT65569 CJP65569 CTL65569 DDH65569 DND65569 DWZ65569 EGV65569 EQR65569 FAN65569 FKJ65569 FUF65569 GEB65569 GNX65569 GXT65569 HHP65569 HRL65569 IBH65569 ILD65569 IUZ65569 JEV65569 JOR65569 JYN65569 KIJ65569 KSF65569 LCB65569 LLX65569 LVT65569 MFP65569 MPL65569 MZH65569 NJD65569 NSZ65569 OCV65569 OMR65569 OWN65569 PGJ65569 PQF65569 QAB65569 QJX65569 QTT65569 RDP65569 RNL65569 RXH65569 SHD65569 SQZ65569 TAV65569 TKR65569 TUN65569 UEJ65569 UOF65569 UYB65569 VHX65569 VRT65569 WBP65569 WLL65569 WVH65569 C131105 IV131105 SR131105 ACN131105 AMJ131105 AWF131105 BGB131105 BPX131105 BZT131105 CJP131105 CTL131105 DDH131105 DND131105 DWZ131105 EGV131105 EQR131105 FAN131105 FKJ131105 FUF131105 GEB131105 GNX131105 GXT131105 HHP131105 HRL131105 IBH131105 ILD131105 IUZ131105 JEV131105 JOR131105 JYN131105 KIJ131105 KSF131105 LCB131105 LLX131105 LVT131105 MFP131105 MPL131105 MZH131105 NJD131105 NSZ131105 OCV131105 OMR131105 OWN131105 PGJ131105 PQF131105 QAB131105 QJX131105 QTT131105 RDP131105 RNL131105 RXH131105 SHD131105 SQZ131105 TAV131105 TKR131105 TUN131105 UEJ131105 UOF131105 UYB131105 VHX131105 VRT131105 WBP131105 WLL131105 WVH131105 C196641 IV196641 SR196641 ACN196641 AMJ196641 AWF196641 BGB196641 BPX196641 BZT196641 CJP196641 CTL196641 DDH196641 DND196641 DWZ196641 EGV196641 EQR196641 FAN196641 FKJ196641 FUF196641 GEB196641 GNX196641 GXT196641 HHP196641 HRL196641 IBH196641 ILD196641 IUZ196641 JEV196641 JOR196641 JYN196641 KIJ196641 KSF196641 LCB196641 LLX196641 LVT196641 MFP196641 MPL196641 MZH196641 NJD196641 NSZ196641 OCV196641 OMR196641 OWN196641 PGJ196641 PQF196641 QAB196641 QJX196641 QTT196641 RDP196641 RNL196641 RXH196641 SHD196641 SQZ196641 TAV196641 TKR196641 TUN196641 UEJ196641 UOF196641 UYB196641 VHX196641 VRT196641 WBP196641 WLL196641 WVH196641 C262177 IV262177 SR262177 ACN262177 AMJ262177 AWF262177 BGB262177 BPX262177 BZT262177 CJP262177 CTL262177 DDH262177 DND262177 DWZ262177 EGV262177 EQR262177 FAN262177 FKJ262177 FUF262177 GEB262177 GNX262177 GXT262177 HHP262177 HRL262177 IBH262177 ILD262177 IUZ262177 JEV262177 JOR262177 JYN262177 KIJ262177 KSF262177 LCB262177 LLX262177 LVT262177 MFP262177 MPL262177 MZH262177 NJD262177 NSZ262177 OCV262177 OMR262177 OWN262177 PGJ262177 PQF262177 QAB262177 QJX262177 QTT262177 RDP262177 RNL262177 RXH262177 SHD262177 SQZ262177 TAV262177 TKR262177 TUN262177 UEJ262177 UOF262177 UYB262177 VHX262177 VRT262177 WBP262177 WLL262177 WVH262177 C327713 IV327713 SR327713 ACN327713 AMJ327713 AWF327713 BGB327713 BPX327713 BZT327713 CJP327713 CTL327713 DDH327713 DND327713 DWZ327713 EGV327713 EQR327713 FAN327713 FKJ327713 FUF327713 GEB327713 GNX327713 GXT327713 HHP327713 HRL327713 IBH327713 ILD327713 IUZ327713 JEV327713 JOR327713 JYN327713 KIJ327713 KSF327713 LCB327713 LLX327713 LVT327713 MFP327713 MPL327713 MZH327713 NJD327713 NSZ327713 OCV327713 OMR327713 OWN327713 PGJ327713 PQF327713 QAB327713 QJX327713 QTT327713 RDP327713 RNL327713 RXH327713 SHD327713 SQZ327713 TAV327713 TKR327713 TUN327713 UEJ327713 UOF327713 UYB327713 VHX327713 VRT327713 WBP327713 WLL327713 WVH327713 C393249 IV393249 SR393249 ACN393249 AMJ393249 AWF393249 BGB393249 BPX393249 BZT393249 CJP393249 CTL393249 DDH393249 DND393249 DWZ393249 EGV393249 EQR393249 FAN393249 FKJ393249 FUF393249 GEB393249 GNX393249 GXT393249 HHP393249 HRL393249 IBH393249 ILD393249 IUZ393249 JEV393249 JOR393249 JYN393249 KIJ393249 KSF393249 LCB393249 LLX393249 LVT393249 MFP393249 MPL393249 MZH393249 NJD393249 NSZ393249 OCV393249 OMR393249 OWN393249 PGJ393249 PQF393249 QAB393249 QJX393249 QTT393249 RDP393249 RNL393249 RXH393249 SHD393249 SQZ393249 TAV393249 TKR393249 TUN393249 UEJ393249 UOF393249 UYB393249 VHX393249 VRT393249 WBP393249 WLL393249 WVH393249 C458785 IV458785 SR458785 ACN458785 AMJ458785 AWF458785 BGB458785 BPX458785 BZT458785 CJP458785 CTL458785 DDH458785 DND458785 DWZ458785 EGV458785 EQR458785 FAN458785 FKJ458785 FUF458785 GEB458785 GNX458785 GXT458785 HHP458785 HRL458785 IBH458785 ILD458785 IUZ458785 JEV458785 JOR458785 JYN458785 KIJ458785 KSF458785 LCB458785 LLX458785 LVT458785 MFP458785 MPL458785 MZH458785 NJD458785 NSZ458785 OCV458785 OMR458785 OWN458785 PGJ458785 PQF458785 QAB458785 QJX458785 QTT458785 RDP458785 RNL458785 RXH458785 SHD458785 SQZ458785 TAV458785 TKR458785 TUN458785 UEJ458785 UOF458785 UYB458785 VHX458785 VRT458785 WBP458785 WLL458785 WVH458785 C524321 IV524321 SR524321 ACN524321 AMJ524321 AWF524321 BGB524321 BPX524321 BZT524321 CJP524321 CTL524321 DDH524321 DND524321 DWZ524321 EGV524321 EQR524321 FAN524321 FKJ524321 FUF524321 GEB524321 GNX524321 GXT524321 HHP524321 HRL524321 IBH524321 ILD524321 IUZ524321 JEV524321 JOR524321 JYN524321 KIJ524321 KSF524321 LCB524321 LLX524321 LVT524321 MFP524321 MPL524321 MZH524321 NJD524321 NSZ524321 OCV524321 OMR524321 OWN524321 PGJ524321 PQF524321 QAB524321 QJX524321 QTT524321 RDP524321 RNL524321 RXH524321 SHD524321 SQZ524321 TAV524321 TKR524321 TUN524321 UEJ524321 UOF524321 UYB524321 VHX524321 VRT524321 WBP524321 WLL524321 WVH524321 C589857 IV589857 SR589857 ACN589857 AMJ589857 AWF589857 BGB589857 BPX589857 BZT589857 CJP589857 CTL589857 DDH589857 DND589857 DWZ589857 EGV589857 EQR589857 FAN589857 FKJ589857 FUF589857 GEB589857 GNX589857 GXT589857 HHP589857 HRL589857 IBH589857 ILD589857 IUZ589857 JEV589857 JOR589857 JYN589857 KIJ589857 KSF589857 LCB589857 LLX589857 LVT589857 MFP589857 MPL589857 MZH589857 NJD589857 NSZ589857 OCV589857 OMR589857 OWN589857 PGJ589857 PQF589857 QAB589857 QJX589857 QTT589857 RDP589857 RNL589857 RXH589857 SHD589857 SQZ589857 TAV589857 TKR589857 TUN589857 UEJ589857 UOF589857 UYB589857 VHX589857 VRT589857 WBP589857 WLL589857 WVH589857 C655393 IV655393 SR655393 ACN655393 AMJ655393 AWF655393 BGB655393 BPX655393 BZT655393 CJP655393 CTL655393 DDH655393 DND655393 DWZ655393 EGV655393 EQR655393 FAN655393 FKJ655393 FUF655393 GEB655393 GNX655393 GXT655393 HHP655393 HRL655393 IBH655393 ILD655393 IUZ655393 JEV655393 JOR655393 JYN655393 KIJ655393 KSF655393 LCB655393 LLX655393 LVT655393 MFP655393 MPL655393 MZH655393 NJD655393 NSZ655393 OCV655393 OMR655393 OWN655393 PGJ655393 PQF655393 QAB655393 QJX655393 QTT655393 RDP655393 RNL655393 RXH655393 SHD655393 SQZ655393 TAV655393 TKR655393 TUN655393 UEJ655393 UOF655393 UYB655393 VHX655393 VRT655393 WBP655393 WLL655393 WVH655393 C720929 IV720929 SR720929 ACN720929 AMJ720929 AWF720929 BGB720929 BPX720929 BZT720929 CJP720929 CTL720929 DDH720929 DND720929 DWZ720929 EGV720929 EQR720929 FAN720929 FKJ720929 FUF720929 GEB720929 GNX720929 GXT720929 HHP720929 HRL720929 IBH720929 ILD720929 IUZ720929 JEV720929 JOR720929 JYN720929 KIJ720929 KSF720929 LCB720929 LLX720929 LVT720929 MFP720929 MPL720929 MZH720929 NJD720929 NSZ720929 OCV720929 OMR720929 OWN720929 PGJ720929 PQF720929 QAB720929 QJX720929 QTT720929 RDP720929 RNL720929 RXH720929 SHD720929 SQZ720929 TAV720929 TKR720929 TUN720929 UEJ720929 UOF720929 UYB720929 VHX720929 VRT720929 WBP720929 WLL720929 WVH720929 C786465 IV786465 SR786465 ACN786465 AMJ786465 AWF786465 BGB786465 BPX786465 BZT786465 CJP786465 CTL786465 DDH786465 DND786465 DWZ786465 EGV786465 EQR786465 FAN786465 FKJ786465 FUF786465 GEB786465 GNX786465 GXT786465 HHP786465 HRL786465 IBH786465 ILD786465 IUZ786465 JEV786465 JOR786465 JYN786465 KIJ786465 KSF786465 LCB786465 LLX786465 LVT786465 MFP786465 MPL786465 MZH786465 NJD786465 NSZ786465 OCV786465 OMR786465 OWN786465 PGJ786465 PQF786465 QAB786465 QJX786465 QTT786465 RDP786465 RNL786465 RXH786465 SHD786465 SQZ786465 TAV786465 TKR786465 TUN786465 UEJ786465 UOF786465 UYB786465 VHX786465 VRT786465 WBP786465 WLL786465 WVH786465 C852001 IV852001 SR852001 ACN852001 AMJ852001 AWF852001 BGB852001 BPX852001 BZT852001 CJP852001 CTL852001 DDH852001 DND852001 DWZ852001 EGV852001 EQR852001 FAN852001 FKJ852001 FUF852001 GEB852001 GNX852001 GXT852001 HHP852001 HRL852001 IBH852001 ILD852001 IUZ852001 JEV852001 JOR852001 JYN852001 KIJ852001 KSF852001 LCB852001 LLX852001 LVT852001 MFP852001 MPL852001 MZH852001 NJD852001 NSZ852001 OCV852001 OMR852001 OWN852001 PGJ852001 PQF852001 QAB852001 QJX852001 QTT852001 RDP852001 RNL852001 RXH852001 SHD852001 SQZ852001 TAV852001 TKR852001 TUN852001 UEJ852001 UOF852001 UYB852001 VHX852001 VRT852001 WBP852001 WLL852001 WVH852001 C917537 IV917537 SR917537 ACN917537 AMJ917537 AWF917537 BGB917537 BPX917537 BZT917537 CJP917537 CTL917537 DDH917537 DND917537 DWZ917537 EGV917537 EQR917537 FAN917537 FKJ917537 FUF917537 GEB917537 GNX917537 GXT917537 HHP917537 HRL917537 IBH917537 ILD917537 IUZ917537 JEV917537 JOR917537 JYN917537 KIJ917537 KSF917537 LCB917537 LLX917537 LVT917537 MFP917537 MPL917537 MZH917537 NJD917537 NSZ917537 OCV917537 OMR917537 OWN917537 PGJ917537 PQF917537 QAB917537 QJX917537 QTT917537 RDP917537 RNL917537 RXH917537 SHD917537 SQZ917537 TAV917537 TKR917537 TUN917537 UEJ917537 UOF917537 UYB917537 VHX917537 VRT917537 WBP917537 WLL917537 WVH917537 C983073 IV983073 SR983073 ACN983073 AMJ983073 AWF983073 BGB983073 BPX983073 BZT983073 CJP983073 CTL983073 DDH983073 DND983073 DWZ983073 EGV983073 EQR983073 FAN983073 FKJ983073 FUF983073 GEB983073 GNX983073 GXT983073 HHP983073 HRL983073 IBH983073 ILD983073 IUZ983073 JEV983073 JOR983073 JYN983073 KIJ983073 KSF983073 LCB983073 LLX983073 LVT983073 MFP983073 MPL983073 MZH983073 NJD983073 NSZ983073 OCV983073 OMR983073 OWN983073 PGJ983073 PQF983073 QAB983073 QJX983073 QTT983073 RDP983073 RNL983073 RXH983073 SHD983073 SQZ983073 TAV983073 TKR983073 TUN983073 UEJ983073 UOF983073 UYB983073 VHX983073 VRT983073 WBP98307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5"/>
  <sheetViews>
    <sheetView zoomScale="80" zoomScaleNormal="80" workbookViewId="0">
      <selection activeCell="B16" sqref="B16:C23"/>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4" t="s">
        <v>355</v>
      </c>
      <c r="D6" s="1854"/>
      <c r="E6" s="1854"/>
      <c r="F6" s="1854"/>
      <c r="G6" s="1854"/>
      <c r="H6" s="1854"/>
      <c r="I6" s="1854"/>
      <c r="J6" s="1854"/>
      <c r="K6" s="1854"/>
      <c r="L6" s="1854"/>
      <c r="M6" s="1854"/>
      <c r="N6" s="1855"/>
    </row>
    <row r="7" spans="2:16" ht="16.5" thickBot="1" x14ac:dyDescent="0.3">
      <c r="B7" s="127" t="s">
        <v>4</v>
      </c>
      <c r="C7" s="1854"/>
      <c r="D7" s="1854"/>
      <c r="E7" s="1854"/>
      <c r="F7" s="1854"/>
      <c r="G7" s="1854"/>
      <c r="H7" s="1854"/>
      <c r="I7" s="1854"/>
      <c r="J7" s="1854"/>
      <c r="K7" s="1854"/>
      <c r="L7" s="1854"/>
      <c r="M7" s="1854"/>
      <c r="N7" s="1855"/>
    </row>
    <row r="8" spans="2:16" ht="16.5" thickBot="1" x14ac:dyDescent="0.3">
      <c r="B8" s="127" t="s">
        <v>5</v>
      </c>
      <c r="C8" s="1856"/>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710">
        <v>6</v>
      </c>
      <c r="D10" s="710"/>
      <c r="E10" s="710"/>
      <c r="F10" s="710"/>
      <c r="G10" s="710"/>
      <c r="H10" s="710"/>
      <c r="I10" s="710"/>
      <c r="J10" s="710"/>
      <c r="K10" s="710"/>
      <c r="L10" s="710"/>
      <c r="M10" s="710"/>
      <c r="N10" s="711"/>
    </row>
    <row r="11" spans="2:16" ht="16.5" thickBot="1" x14ac:dyDescent="0.3">
      <c r="B11" s="127" t="s">
        <v>7</v>
      </c>
      <c r="C11" s="710"/>
      <c r="D11" s="710"/>
      <c r="E11" s="710"/>
      <c r="F11" s="710"/>
      <c r="G11" s="710"/>
      <c r="H11" s="710"/>
      <c r="I11" s="710"/>
      <c r="J11" s="710"/>
      <c r="K11" s="710"/>
      <c r="L11" s="710"/>
      <c r="M11" s="710"/>
      <c r="N11" s="711"/>
    </row>
    <row r="12" spans="2:16" ht="16.5" thickBot="1" x14ac:dyDescent="0.3">
      <c r="B12" s="127" t="s">
        <v>7</v>
      </c>
      <c r="C12" s="1865"/>
      <c r="D12" s="1865"/>
      <c r="E12" s="1866"/>
      <c r="F12" s="216"/>
      <c r="G12" s="216"/>
      <c r="H12" s="216"/>
      <c r="I12" s="216"/>
      <c r="J12" s="216"/>
      <c r="K12" s="216"/>
      <c r="L12" s="216"/>
      <c r="M12" s="216"/>
      <c r="N12" s="217"/>
    </row>
    <row r="13" spans="2:16" ht="16.5" thickBot="1" x14ac:dyDescent="0.3">
      <c r="B13" s="130" t="s">
        <v>8</v>
      </c>
      <c r="C13" s="664">
        <v>41982</v>
      </c>
      <c r="D13" s="218"/>
      <c r="E13" s="218"/>
      <c r="F13" s="218"/>
      <c r="G13" s="218"/>
      <c r="H13" s="218"/>
      <c r="I13" s="218"/>
      <c r="J13" s="218"/>
      <c r="K13" s="218"/>
      <c r="L13" s="218"/>
      <c r="M13" s="218"/>
      <c r="N13" s="219"/>
    </row>
    <row r="14" spans="2:16" ht="15.75" x14ac:dyDescent="0.25">
      <c r="B14" s="134"/>
      <c r="C14" s="135"/>
      <c r="D14" s="136"/>
      <c r="E14" s="136"/>
      <c r="F14" s="136"/>
      <c r="G14" s="136"/>
      <c r="H14" s="136"/>
      <c r="I14" s="48"/>
      <c r="J14" s="48"/>
      <c r="K14" s="48"/>
      <c r="L14" s="48"/>
      <c r="M14" s="48"/>
      <c r="N14" s="136"/>
    </row>
    <row r="15" spans="2:16" x14ac:dyDescent="0.25">
      <c r="I15" s="48"/>
      <c r="J15" s="48"/>
      <c r="K15" s="48"/>
      <c r="L15" s="48"/>
      <c r="M15" s="48"/>
      <c r="N15" s="137"/>
    </row>
    <row r="16" spans="2:16" x14ac:dyDescent="0.25">
      <c r="B16" s="1867" t="s">
        <v>9</v>
      </c>
      <c r="C16" s="1867"/>
      <c r="D16" s="702" t="s">
        <v>10</v>
      </c>
      <c r="E16" s="702" t="s">
        <v>11</v>
      </c>
      <c r="F16" s="702" t="s">
        <v>12</v>
      </c>
      <c r="G16" s="139"/>
      <c r="I16" s="140"/>
      <c r="J16" s="140"/>
      <c r="K16" s="140"/>
      <c r="L16" s="140"/>
      <c r="M16" s="140"/>
      <c r="N16" s="137"/>
    </row>
    <row r="17" spans="1:14" x14ac:dyDescent="0.25">
      <c r="B17" s="1867"/>
      <c r="C17" s="1867"/>
      <c r="D17" s="702">
        <v>6</v>
      </c>
      <c r="E17" s="141">
        <v>1652190760</v>
      </c>
      <c r="F17" s="246">
        <v>707</v>
      </c>
      <c r="G17" s="143"/>
      <c r="I17" s="144"/>
      <c r="J17" s="144"/>
      <c r="K17" s="144"/>
      <c r="L17" s="144"/>
      <c r="M17" s="144"/>
      <c r="N17" s="137"/>
    </row>
    <row r="18" spans="1:14" x14ac:dyDescent="0.25">
      <c r="B18" s="1867"/>
      <c r="C18" s="1867"/>
      <c r="D18" s="702"/>
      <c r="E18" s="141"/>
      <c r="F18" s="141"/>
      <c r="G18" s="143"/>
      <c r="I18" s="144"/>
      <c r="J18" s="144"/>
      <c r="K18" s="144"/>
      <c r="L18" s="144"/>
      <c r="M18" s="144"/>
      <c r="N18" s="137"/>
    </row>
    <row r="19" spans="1:14" x14ac:dyDescent="0.25">
      <c r="B19" s="1867"/>
      <c r="C19" s="1867"/>
      <c r="D19" s="702"/>
      <c r="E19" s="141"/>
      <c r="F19" s="141"/>
      <c r="G19" s="143"/>
      <c r="I19" s="144"/>
      <c r="J19" s="144"/>
      <c r="K19" s="144"/>
      <c r="L19" s="144"/>
      <c r="M19" s="144"/>
      <c r="N19" s="137"/>
    </row>
    <row r="20" spans="1:14" x14ac:dyDescent="0.25">
      <c r="B20" s="1867"/>
      <c r="C20" s="1867"/>
      <c r="D20" s="702"/>
      <c r="E20" s="145"/>
      <c r="F20" s="141"/>
      <c r="G20" s="143"/>
      <c r="H20" s="146"/>
      <c r="I20" s="144"/>
      <c r="J20" s="144"/>
      <c r="K20" s="144"/>
      <c r="L20" s="144"/>
      <c r="M20" s="144"/>
      <c r="N20" s="147"/>
    </row>
    <row r="21" spans="1:14" x14ac:dyDescent="0.25">
      <c r="B21" s="1867"/>
      <c r="C21" s="1867"/>
      <c r="D21" s="702"/>
      <c r="E21" s="145"/>
      <c r="F21" s="141"/>
      <c r="G21" s="143"/>
      <c r="H21" s="146"/>
      <c r="I21" s="148"/>
      <c r="J21" s="148"/>
      <c r="K21" s="148"/>
      <c r="L21" s="148"/>
      <c r="M21" s="148"/>
      <c r="N21" s="147"/>
    </row>
    <row r="22" spans="1:14" x14ac:dyDescent="0.25">
      <c r="B22" s="1867"/>
      <c r="C22" s="1867"/>
      <c r="D22" s="702"/>
      <c r="E22" s="145"/>
      <c r="F22" s="141"/>
      <c r="G22" s="143"/>
      <c r="H22" s="146"/>
      <c r="I22" s="48"/>
      <c r="J22" s="48"/>
      <c r="K22" s="48"/>
      <c r="L22" s="48"/>
      <c r="M22" s="48"/>
      <c r="N22" s="147"/>
    </row>
    <row r="23" spans="1:14" x14ac:dyDescent="0.25">
      <c r="B23" s="1867"/>
      <c r="C23" s="1867"/>
      <c r="D23" s="702"/>
      <c r="E23" s="145"/>
      <c r="F23" s="141"/>
      <c r="G23" s="143"/>
      <c r="H23" s="146"/>
      <c r="I23" s="48"/>
      <c r="J23" s="48"/>
      <c r="K23" s="48"/>
      <c r="L23" s="48"/>
      <c r="M23" s="48"/>
      <c r="N23" s="147"/>
    </row>
    <row r="24" spans="1:14" ht="15.75" thickBot="1" x14ac:dyDescent="0.3">
      <c r="B24" s="1868" t="s">
        <v>13</v>
      </c>
      <c r="C24" s="1869"/>
      <c r="D24" s="702"/>
      <c r="E24" s="141">
        <f>SUM(E17:E23)</f>
        <v>1652190760</v>
      </c>
      <c r="F24" s="246">
        <f>SUM(F17:F23)</f>
        <v>707</v>
      </c>
      <c r="G24" s="143"/>
      <c r="H24" s="146"/>
      <c r="I24" s="48"/>
      <c r="J24" s="48"/>
      <c r="K24" s="48"/>
      <c r="L24" s="48"/>
      <c r="M24" s="48"/>
      <c r="N24" s="147"/>
    </row>
    <row r="25" spans="1:14" ht="45.75" thickBot="1" x14ac:dyDescent="0.3">
      <c r="A25" s="27"/>
      <c r="B25" s="150" t="s">
        <v>14</v>
      </c>
      <c r="C25" s="150" t="s">
        <v>15</v>
      </c>
      <c r="E25" s="140"/>
      <c r="F25" s="140"/>
      <c r="G25" s="140"/>
      <c r="H25" s="140"/>
      <c r="I25" s="151"/>
      <c r="J25" s="151"/>
      <c r="K25" s="151"/>
      <c r="L25" s="151"/>
      <c r="M25" s="151"/>
    </row>
    <row r="26" spans="1:14" ht="15.75" thickBot="1" x14ac:dyDescent="0.3">
      <c r="A26" s="30">
        <v>1</v>
      </c>
      <c r="C26" s="153">
        <f>+F24*0.8</f>
        <v>565.6</v>
      </c>
      <c r="D26" s="154"/>
      <c r="E26" s="155">
        <f>E24</f>
        <v>1652190760</v>
      </c>
      <c r="F26" s="156"/>
      <c r="G26" s="156"/>
      <c r="H26" s="156"/>
      <c r="I26" s="157"/>
      <c r="J26" s="157"/>
      <c r="K26" s="157"/>
      <c r="L26" s="157"/>
      <c r="M26" s="157"/>
    </row>
    <row r="27" spans="1:14" x14ac:dyDescent="0.25">
      <c r="A27" s="36"/>
      <c r="C27" s="158"/>
      <c r="D27" s="144"/>
      <c r="E27" s="159"/>
      <c r="F27" s="156"/>
      <c r="G27" s="156"/>
      <c r="H27" s="156"/>
      <c r="I27" s="157"/>
      <c r="J27" s="157"/>
      <c r="K27" s="157"/>
      <c r="L27" s="157"/>
      <c r="M27" s="157"/>
    </row>
    <row r="28" spans="1:14" x14ac:dyDescent="0.25">
      <c r="A28" s="36"/>
      <c r="C28" s="158"/>
      <c r="D28" s="144"/>
      <c r="E28" s="159"/>
      <c r="F28" s="156"/>
      <c r="G28" s="156"/>
      <c r="H28" s="156"/>
      <c r="I28" s="157"/>
      <c r="J28" s="157"/>
      <c r="K28" s="157"/>
      <c r="L28" s="157"/>
      <c r="M28" s="157"/>
    </row>
    <row r="29" spans="1:14" x14ac:dyDescent="0.25">
      <c r="A29" s="36"/>
      <c r="B29" s="160" t="s">
        <v>16</v>
      </c>
      <c r="C29"/>
      <c r="D29"/>
      <c r="E29"/>
      <c r="F29"/>
      <c r="G29"/>
      <c r="H29"/>
      <c r="I29" s="48"/>
      <c r="J29" s="48"/>
      <c r="K29" s="48"/>
      <c r="L29" s="48"/>
      <c r="M29" s="48"/>
      <c r="N29" s="137"/>
    </row>
    <row r="30" spans="1:14" x14ac:dyDescent="0.25">
      <c r="A30" s="36"/>
      <c r="B30"/>
      <c r="C30"/>
      <c r="D30"/>
      <c r="E30"/>
      <c r="F30"/>
      <c r="G30"/>
      <c r="H30"/>
      <c r="I30" s="48"/>
      <c r="J30" s="48"/>
      <c r="K30" s="48"/>
      <c r="L30" s="48"/>
      <c r="M30" s="48"/>
      <c r="N30" s="137"/>
    </row>
    <row r="31" spans="1:14" x14ac:dyDescent="0.25">
      <c r="A31" s="36"/>
      <c r="B31" s="41" t="s">
        <v>17</v>
      </c>
      <c r="C31" s="41" t="s">
        <v>18</v>
      </c>
      <c r="D31" s="41" t="s">
        <v>19</v>
      </c>
      <c r="E31"/>
      <c r="F31"/>
      <c r="G31"/>
      <c r="H31"/>
      <c r="I31" s="48"/>
      <c r="J31" s="48"/>
      <c r="K31" s="48"/>
      <c r="L31" s="48"/>
      <c r="M31" s="48"/>
      <c r="N31" s="137"/>
    </row>
    <row r="32" spans="1:14" x14ac:dyDescent="0.25">
      <c r="A32" s="36"/>
      <c r="B32" s="152" t="s">
        <v>20</v>
      </c>
      <c r="C32" s="715" t="s">
        <v>21</v>
      </c>
      <c r="D32" s="152"/>
      <c r="E32"/>
      <c r="F32"/>
      <c r="G32"/>
      <c r="H32"/>
      <c r="I32" s="48"/>
      <c r="J32" s="48"/>
      <c r="K32" s="48"/>
      <c r="L32" s="48"/>
      <c r="M32" s="48"/>
      <c r="N32" s="137"/>
    </row>
    <row r="33" spans="1:14" x14ac:dyDescent="0.25">
      <c r="A33" s="36"/>
      <c r="B33" s="152" t="s">
        <v>22</v>
      </c>
      <c r="C33" s="715" t="s">
        <v>21</v>
      </c>
      <c r="D33" s="715"/>
      <c r="E33"/>
      <c r="F33"/>
      <c r="G33"/>
      <c r="H33"/>
      <c r="I33" s="48"/>
      <c r="J33" s="48"/>
      <c r="K33" s="48"/>
      <c r="L33" s="48"/>
      <c r="M33" s="48"/>
      <c r="N33" s="137"/>
    </row>
    <row r="34" spans="1:14" x14ac:dyDescent="0.25">
      <c r="A34" s="36"/>
      <c r="B34" s="152" t="s">
        <v>23</v>
      </c>
      <c r="C34" s="715" t="s">
        <v>21</v>
      </c>
      <c r="D34" s="152"/>
      <c r="E34"/>
      <c r="F34"/>
      <c r="G34"/>
      <c r="H34"/>
      <c r="I34" s="48"/>
      <c r="J34" s="48"/>
      <c r="K34" s="48"/>
      <c r="L34" s="48"/>
      <c r="M34" s="48"/>
      <c r="N34" s="137"/>
    </row>
    <row r="35" spans="1:14" x14ac:dyDescent="0.25">
      <c r="A35" s="36"/>
      <c r="B35" s="152" t="s">
        <v>24</v>
      </c>
      <c r="C35" s="715" t="s">
        <v>21</v>
      </c>
      <c r="D35" s="1118"/>
      <c r="E35"/>
      <c r="F35"/>
      <c r="G35"/>
      <c r="H35"/>
      <c r="I35" s="48"/>
      <c r="J35" s="48"/>
      <c r="K35" s="48"/>
      <c r="L35" s="48"/>
      <c r="M35" s="48"/>
      <c r="N35" s="137"/>
    </row>
    <row r="36" spans="1:14" x14ac:dyDescent="0.25">
      <c r="A36" s="36"/>
      <c r="B36"/>
      <c r="C36"/>
      <c r="D36"/>
      <c r="E36"/>
      <c r="F36"/>
      <c r="G36"/>
      <c r="H36"/>
      <c r="I36" s="48"/>
      <c r="J36" s="48"/>
      <c r="K36" s="48"/>
      <c r="L36" s="48"/>
      <c r="M36" s="48"/>
      <c r="N36" s="137"/>
    </row>
    <row r="37" spans="1:14" x14ac:dyDescent="0.25">
      <c r="A37" s="36"/>
      <c r="B37"/>
      <c r="C37"/>
      <c r="D37"/>
      <c r="E37"/>
      <c r="F37"/>
      <c r="G37"/>
      <c r="H37"/>
      <c r="I37" s="48"/>
      <c r="J37" s="48"/>
      <c r="K37" s="48"/>
      <c r="L37" s="48"/>
      <c r="M37" s="48"/>
      <c r="N37" s="137"/>
    </row>
    <row r="38" spans="1:14" x14ac:dyDescent="0.25">
      <c r="A38" s="36"/>
      <c r="B38" s="160" t="s">
        <v>25</v>
      </c>
      <c r="C38"/>
      <c r="D38"/>
      <c r="E38"/>
      <c r="F38"/>
      <c r="G38"/>
      <c r="H38"/>
      <c r="I38" s="48"/>
      <c r="J38" s="48"/>
      <c r="K38" s="48"/>
      <c r="L38" s="48"/>
      <c r="M38" s="48"/>
      <c r="N38" s="137"/>
    </row>
    <row r="39" spans="1:14" x14ac:dyDescent="0.25">
      <c r="A39" s="36"/>
      <c r="B39"/>
      <c r="C39"/>
      <c r="D39"/>
      <c r="E39"/>
      <c r="F39"/>
      <c r="G39"/>
      <c r="H39"/>
      <c r="I39" s="48"/>
      <c r="J39" s="48"/>
      <c r="K39" s="48"/>
      <c r="L39" s="48"/>
      <c r="M39" s="48"/>
      <c r="N39" s="137"/>
    </row>
    <row r="40" spans="1:14" x14ac:dyDescent="0.25">
      <c r="A40" s="36"/>
      <c r="B40"/>
      <c r="C40"/>
      <c r="D40"/>
      <c r="E40"/>
      <c r="F40"/>
      <c r="G40"/>
      <c r="H40"/>
      <c r="I40" s="48"/>
      <c r="J40" s="48"/>
      <c r="K40" s="48"/>
      <c r="L40" s="48"/>
      <c r="M40" s="48"/>
      <c r="N40" s="137"/>
    </row>
    <row r="41" spans="1:14" x14ac:dyDescent="0.25">
      <c r="A41" s="36"/>
      <c r="B41" s="41" t="s">
        <v>17</v>
      </c>
      <c r="C41" s="41" t="s">
        <v>26</v>
      </c>
      <c r="D41" s="162" t="s">
        <v>27</v>
      </c>
      <c r="E41" s="162" t="s">
        <v>28</v>
      </c>
      <c r="F41"/>
      <c r="G41"/>
      <c r="H41"/>
      <c r="I41" s="48"/>
      <c r="J41" s="48"/>
      <c r="K41" s="48"/>
      <c r="L41" s="48"/>
      <c r="M41" s="48"/>
      <c r="N41" s="137"/>
    </row>
    <row r="42" spans="1:14" ht="28.5" x14ac:dyDescent="0.25">
      <c r="A42" s="36"/>
      <c r="B42" s="45" t="s">
        <v>29</v>
      </c>
      <c r="C42" s="684">
        <v>40</v>
      </c>
      <c r="D42" s="715">
        <v>30</v>
      </c>
      <c r="E42" s="1870">
        <f>+D42+D43</f>
        <v>65</v>
      </c>
      <c r="F42"/>
      <c r="G42"/>
      <c r="H42"/>
      <c r="I42" s="48"/>
      <c r="J42" s="48"/>
      <c r="K42" s="48"/>
      <c r="L42" s="48"/>
      <c r="M42" s="48"/>
      <c r="N42" s="137"/>
    </row>
    <row r="43" spans="1:14" ht="42.75" x14ac:dyDescent="0.25">
      <c r="A43" s="36"/>
      <c r="B43" s="45" t="s">
        <v>30</v>
      </c>
      <c r="C43" s="684">
        <v>60</v>
      </c>
      <c r="D43" s="715">
        <v>35</v>
      </c>
      <c r="E43" s="1871"/>
      <c r="F43"/>
      <c r="G43"/>
      <c r="H43"/>
      <c r="I43" s="48"/>
      <c r="J43" s="48"/>
      <c r="K43" s="48"/>
      <c r="L43" s="48"/>
      <c r="M43" s="48"/>
      <c r="N43" s="137"/>
    </row>
    <row r="44" spans="1:14" x14ac:dyDescent="0.25">
      <c r="A44" s="36"/>
      <c r="C44" s="158"/>
      <c r="D44" s="144"/>
      <c r="E44" s="159"/>
      <c r="F44" s="156"/>
      <c r="G44" s="156"/>
      <c r="H44" s="156"/>
      <c r="I44" s="157"/>
      <c r="J44" s="157"/>
      <c r="K44" s="157"/>
      <c r="L44" s="157"/>
      <c r="M44" s="157"/>
    </row>
    <row r="45" spans="1:14" x14ac:dyDescent="0.25">
      <c r="A45" s="36"/>
      <c r="C45" s="158"/>
      <c r="D45" s="144"/>
      <c r="E45" s="159"/>
      <c r="F45" s="156"/>
      <c r="G45" s="156"/>
      <c r="H45" s="156"/>
      <c r="I45" s="157"/>
      <c r="J45" s="157"/>
      <c r="K45" s="157"/>
      <c r="L45" s="157"/>
      <c r="M45" s="157"/>
    </row>
    <row r="46" spans="1:14" x14ac:dyDescent="0.25">
      <c r="A46" s="36"/>
      <c r="C46" s="158"/>
      <c r="D46" s="144"/>
      <c r="E46" s="159"/>
      <c r="F46" s="156"/>
      <c r="G46" s="156"/>
      <c r="H46" s="156"/>
      <c r="I46" s="157"/>
      <c r="J46" s="157"/>
      <c r="K46" s="157"/>
      <c r="L46" s="157"/>
      <c r="M46" s="157"/>
    </row>
    <row r="47" spans="1:14" ht="15.75" thickBot="1" x14ac:dyDescent="0.3">
      <c r="M47" s="1872" t="s">
        <v>31</v>
      </c>
      <c r="N47" s="1872"/>
    </row>
    <row r="48" spans="1:14" x14ac:dyDescent="0.25">
      <c r="B48" s="160" t="s">
        <v>32</v>
      </c>
      <c r="M48" s="163"/>
      <c r="N48" s="163"/>
    </row>
    <row r="49" spans="1:26" ht="15.75" thickBot="1" x14ac:dyDescent="0.3">
      <c r="M49" s="163"/>
      <c r="N49" s="163"/>
    </row>
    <row r="50" spans="1:26" s="48" customFormat="1" ht="60" x14ac:dyDescent="0.25">
      <c r="B50" s="164" t="s">
        <v>33</v>
      </c>
      <c r="C50" s="164" t="s">
        <v>34</v>
      </c>
      <c r="D50" s="164" t="s">
        <v>35</v>
      </c>
      <c r="E50" s="164" t="s">
        <v>36</v>
      </c>
      <c r="F50" s="164" t="s">
        <v>37</v>
      </c>
      <c r="G50" s="164" t="s">
        <v>38</v>
      </c>
      <c r="H50" s="164" t="s">
        <v>39</v>
      </c>
      <c r="I50" s="164" t="s">
        <v>40</v>
      </c>
      <c r="J50" s="164" t="s">
        <v>41</v>
      </c>
      <c r="K50" s="164" t="s">
        <v>42</v>
      </c>
      <c r="L50" s="164" t="s">
        <v>43</v>
      </c>
      <c r="M50" s="165" t="s">
        <v>44</v>
      </c>
      <c r="N50" s="164" t="s">
        <v>45</v>
      </c>
      <c r="O50" s="164" t="s">
        <v>46</v>
      </c>
      <c r="P50" s="166" t="s">
        <v>47</v>
      </c>
      <c r="Q50" s="166" t="s">
        <v>48</v>
      </c>
    </row>
    <row r="51" spans="1:26" s="61" customFormat="1" x14ac:dyDescent="0.25">
      <c r="A51" s="52">
        <v>1</v>
      </c>
      <c r="B51" s="173" t="s">
        <v>355</v>
      </c>
      <c r="C51" s="172" t="s">
        <v>355</v>
      </c>
      <c r="D51" s="172" t="s">
        <v>416</v>
      </c>
      <c r="E51" s="1119">
        <v>701820120108</v>
      </c>
      <c r="F51" s="175" t="s">
        <v>18</v>
      </c>
      <c r="G51" s="247">
        <v>1</v>
      </c>
      <c r="H51" s="220">
        <v>40576</v>
      </c>
      <c r="I51" s="176">
        <v>40908</v>
      </c>
      <c r="J51" s="176" t="s">
        <v>19</v>
      </c>
      <c r="K51" s="178">
        <f>26/28+10</f>
        <v>10.928571428571429</v>
      </c>
      <c r="L51" s="178"/>
      <c r="M51" s="221">
        <v>2716</v>
      </c>
      <c r="N51" s="178"/>
      <c r="O51" s="1020">
        <v>237842034</v>
      </c>
      <c r="P51" s="1020">
        <v>101</v>
      </c>
      <c r="Q51" s="181"/>
      <c r="R51" s="60"/>
      <c r="S51" s="60"/>
      <c r="T51" s="60"/>
      <c r="U51" s="60"/>
      <c r="V51" s="60"/>
      <c r="W51" s="60"/>
      <c r="X51" s="60"/>
      <c r="Y51" s="60"/>
      <c r="Z51" s="60"/>
    </row>
    <row r="52" spans="1:26" s="61" customFormat="1" x14ac:dyDescent="0.25">
      <c r="A52" s="52">
        <f>+A51+1</f>
        <v>2</v>
      </c>
      <c r="B52" s="173" t="s">
        <v>355</v>
      </c>
      <c r="C52" s="172" t="s">
        <v>355</v>
      </c>
      <c r="D52" s="172" t="s">
        <v>416</v>
      </c>
      <c r="E52" s="1119">
        <v>701820120501</v>
      </c>
      <c r="F52" s="175" t="s">
        <v>18</v>
      </c>
      <c r="G52" s="182">
        <v>1</v>
      </c>
      <c r="H52" s="1120">
        <v>41253</v>
      </c>
      <c r="I52" s="176">
        <v>41851</v>
      </c>
      <c r="J52" s="176" t="s">
        <v>19</v>
      </c>
      <c r="K52" s="178">
        <f>20/30+12+7</f>
        <v>19.666666666666664</v>
      </c>
      <c r="L52" s="178"/>
      <c r="M52" s="221">
        <v>90</v>
      </c>
      <c r="N52" s="178"/>
      <c r="O52" s="1020">
        <v>290725082</v>
      </c>
      <c r="P52" s="1020" t="s">
        <v>2869</v>
      </c>
      <c r="Q52" s="181"/>
      <c r="R52" s="60"/>
      <c r="S52" s="60"/>
      <c r="T52" s="60"/>
      <c r="U52" s="60"/>
      <c r="V52" s="60"/>
      <c r="W52" s="60"/>
      <c r="X52" s="60"/>
      <c r="Y52" s="60"/>
      <c r="Z52" s="60"/>
    </row>
    <row r="53" spans="1:26" s="61" customFormat="1" x14ac:dyDescent="0.25">
      <c r="A53" s="52">
        <f>+A52+1</f>
        <v>3</v>
      </c>
      <c r="B53" s="173"/>
      <c r="C53" s="172"/>
      <c r="D53" s="172"/>
      <c r="E53" s="221"/>
      <c r="F53" s="175"/>
      <c r="G53" s="182"/>
      <c r="H53" s="220"/>
      <c r="I53" s="176"/>
      <c r="J53" s="176"/>
      <c r="K53" s="178"/>
      <c r="L53" s="178"/>
      <c r="M53" s="178"/>
      <c r="N53" s="178"/>
      <c r="O53" s="1020"/>
      <c r="P53" s="1020"/>
      <c r="Q53" s="181"/>
      <c r="R53" s="60"/>
      <c r="S53" s="60"/>
      <c r="T53" s="60"/>
      <c r="U53" s="60"/>
      <c r="V53" s="60"/>
      <c r="W53" s="60"/>
      <c r="X53" s="60"/>
      <c r="Y53" s="60"/>
      <c r="Z53" s="60"/>
    </row>
    <row r="54" spans="1:26" s="61" customFormat="1" x14ac:dyDescent="0.25">
      <c r="A54" s="52"/>
      <c r="B54" s="173"/>
      <c r="C54" s="172"/>
      <c r="D54" s="172"/>
      <c r="E54" s="182"/>
      <c r="F54" s="175"/>
      <c r="G54" s="182"/>
      <c r="H54" s="220"/>
      <c r="I54" s="176"/>
      <c r="J54" s="176"/>
      <c r="K54" s="176"/>
      <c r="L54" s="176"/>
      <c r="M54" s="178"/>
      <c r="N54" s="178"/>
      <c r="O54" s="1020"/>
      <c r="P54" s="1020"/>
      <c r="Q54" s="181"/>
      <c r="R54" s="60"/>
      <c r="S54" s="60"/>
      <c r="T54" s="60"/>
      <c r="U54" s="60"/>
      <c r="V54" s="60"/>
      <c r="W54" s="60"/>
      <c r="X54" s="60"/>
      <c r="Y54" s="60"/>
      <c r="Z54" s="60"/>
    </row>
    <row r="55" spans="1:26" s="61" customFormat="1" x14ac:dyDescent="0.25">
      <c r="A55" s="52"/>
      <c r="B55" s="183" t="s">
        <v>28</v>
      </c>
      <c r="C55" s="172"/>
      <c r="D55" s="173"/>
      <c r="E55" s="182"/>
      <c r="F55" s="175"/>
      <c r="G55" s="182"/>
      <c r="H55" s="175"/>
      <c r="I55" s="176"/>
      <c r="J55" s="176"/>
      <c r="K55" s="245">
        <f>SUM(K51:K54)</f>
        <v>30.595238095238095</v>
      </c>
      <c r="L55" s="185">
        <f>SUM(L51:L54)</f>
        <v>0</v>
      </c>
      <c r="M55" s="797"/>
      <c r="N55" s="185">
        <f>SUM(N51:N54)</f>
        <v>0</v>
      </c>
      <c r="O55" s="1020"/>
      <c r="P55" s="1020"/>
      <c r="Q55" s="187"/>
    </row>
    <row r="56" spans="1:26" s="69" customFormat="1" x14ac:dyDescent="0.25">
      <c r="E56" s="188"/>
    </row>
    <row r="57" spans="1:26" s="69" customFormat="1" x14ac:dyDescent="0.25">
      <c r="B57" s="1860" t="s">
        <v>56</v>
      </c>
      <c r="C57" s="1860" t="s">
        <v>57</v>
      </c>
      <c r="D57" s="1862" t="s">
        <v>58</v>
      </c>
      <c r="E57" s="1862"/>
    </row>
    <row r="58" spans="1:26" s="69" customFormat="1" x14ac:dyDescent="0.25">
      <c r="B58" s="1861"/>
      <c r="C58" s="1861"/>
      <c r="D58" s="703" t="s">
        <v>59</v>
      </c>
      <c r="E58" s="190" t="s">
        <v>60</v>
      </c>
    </row>
    <row r="59" spans="1:26" s="69" customFormat="1" ht="18.75" x14ac:dyDescent="0.25">
      <c r="B59" s="222" t="s">
        <v>61</v>
      </c>
      <c r="C59" s="1121">
        <f>+K55</f>
        <v>30.595238095238095</v>
      </c>
      <c r="D59" s="774" t="s">
        <v>21</v>
      </c>
      <c r="E59" s="774"/>
      <c r="F59" s="191"/>
      <c r="G59" s="191"/>
      <c r="H59" s="191"/>
      <c r="I59" s="191"/>
      <c r="J59" s="191"/>
      <c r="K59" s="191"/>
      <c r="L59" s="191"/>
      <c r="M59" s="191"/>
    </row>
    <row r="60" spans="1:26" s="69" customFormat="1" x14ac:dyDescent="0.25">
      <c r="B60" s="222" t="s">
        <v>62</v>
      </c>
      <c r="C60" s="978" t="s">
        <v>2870</v>
      </c>
      <c r="D60" s="774" t="s">
        <v>21</v>
      </c>
      <c r="E60" s="774"/>
    </row>
    <row r="61" spans="1:26" s="69" customFormat="1" x14ac:dyDescent="0.25">
      <c r="B61" s="192"/>
      <c r="C61" s="1863"/>
      <c r="D61" s="1863"/>
      <c r="E61" s="1863"/>
      <c r="F61" s="1863"/>
      <c r="G61" s="1863"/>
      <c r="H61" s="1863"/>
      <c r="I61" s="1863"/>
      <c r="J61" s="1863"/>
      <c r="K61" s="1863"/>
      <c r="L61" s="1863"/>
      <c r="M61" s="1863"/>
      <c r="N61" s="1863"/>
    </row>
    <row r="62" spans="1:26" ht="15.75" thickBot="1" x14ac:dyDescent="0.3"/>
    <row r="63" spans="1:26" ht="27" thickBot="1" x14ac:dyDescent="0.3">
      <c r="B63" s="1864" t="s">
        <v>63</v>
      </c>
      <c r="C63" s="1864"/>
      <c r="D63" s="1864"/>
      <c r="E63" s="1864"/>
      <c r="F63" s="1864"/>
      <c r="G63" s="1864"/>
      <c r="H63" s="1864"/>
      <c r="I63" s="1864"/>
      <c r="J63" s="1864"/>
      <c r="K63" s="1864"/>
      <c r="L63" s="1864"/>
      <c r="M63" s="1864"/>
      <c r="N63" s="1864"/>
    </row>
    <row r="66" spans="2:17" ht="105" x14ac:dyDescent="0.25">
      <c r="B66" s="193" t="s">
        <v>64</v>
      </c>
      <c r="C66" s="194" t="s">
        <v>65</v>
      </c>
      <c r="D66" s="194" t="s">
        <v>66</v>
      </c>
      <c r="E66" s="194" t="s">
        <v>67</v>
      </c>
      <c r="F66" s="194" t="s">
        <v>68</v>
      </c>
      <c r="G66" s="194" t="s">
        <v>69</v>
      </c>
      <c r="H66" s="194" t="s">
        <v>70</v>
      </c>
      <c r="I66" s="194" t="s">
        <v>71</v>
      </c>
      <c r="J66" s="194" t="s">
        <v>72</v>
      </c>
      <c r="K66" s="194" t="s">
        <v>73</v>
      </c>
      <c r="L66" s="194" t="s">
        <v>74</v>
      </c>
      <c r="M66" s="195" t="s">
        <v>75</v>
      </c>
      <c r="N66" s="195" t="s">
        <v>76</v>
      </c>
      <c r="O66" s="1875" t="s">
        <v>77</v>
      </c>
      <c r="P66" s="1876"/>
      <c r="Q66" s="194" t="s">
        <v>78</v>
      </c>
    </row>
    <row r="67" spans="2:17" ht="30" x14ac:dyDescent="0.25">
      <c r="B67" s="173" t="s">
        <v>355</v>
      </c>
      <c r="C67" s="225" t="s">
        <v>2871</v>
      </c>
      <c r="D67" s="227" t="s">
        <v>2872</v>
      </c>
      <c r="E67" s="227">
        <v>257</v>
      </c>
      <c r="F67" s="1006"/>
      <c r="G67" s="1006" t="s">
        <v>18</v>
      </c>
      <c r="H67" s="378" t="s">
        <v>18</v>
      </c>
      <c r="I67" s="223" t="s">
        <v>18</v>
      </c>
      <c r="J67" s="223" t="s">
        <v>18</v>
      </c>
      <c r="K67" s="152" t="s">
        <v>18</v>
      </c>
      <c r="L67" s="152" t="s">
        <v>18</v>
      </c>
      <c r="M67" s="1007" t="s">
        <v>18</v>
      </c>
      <c r="N67" s="152" t="s">
        <v>18</v>
      </c>
      <c r="O67" s="1963"/>
      <c r="P67" s="1964"/>
      <c r="Q67" s="152" t="s">
        <v>18</v>
      </c>
    </row>
    <row r="68" spans="2:17" ht="75" x14ac:dyDescent="0.25">
      <c r="B68" s="173" t="s">
        <v>355</v>
      </c>
      <c r="C68" s="224" t="s">
        <v>2873</v>
      </c>
      <c r="D68" s="226" t="s">
        <v>2874</v>
      </c>
      <c r="E68" s="227">
        <v>450</v>
      </c>
      <c r="F68" s="378"/>
      <c r="G68" s="378" t="s">
        <v>18</v>
      </c>
      <c r="H68" s="378" t="s">
        <v>18</v>
      </c>
      <c r="I68" s="223" t="s">
        <v>18</v>
      </c>
      <c r="J68" s="223" t="s">
        <v>18</v>
      </c>
      <c r="K68" s="152" t="s">
        <v>18</v>
      </c>
      <c r="L68" s="152" t="s">
        <v>18</v>
      </c>
      <c r="M68" s="152" t="s">
        <v>18</v>
      </c>
      <c r="N68" s="152" t="s">
        <v>18</v>
      </c>
      <c r="O68" s="1963"/>
      <c r="P68" s="1964"/>
      <c r="Q68" s="152" t="s">
        <v>18</v>
      </c>
    </row>
    <row r="69" spans="2:17" x14ac:dyDescent="0.25">
      <c r="B69" s="224"/>
      <c r="C69" s="224"/>
      <c r="D69" s="227"/>
      <c r="E69" s="227"/>
      <c r="F69" s="378"/>
      <c r="G69" s="378"/>
      <c r="H69" s="378"/>
      <c r="I69" s="223"/>
      <c r="J69" s="223"/>
      <c r="K69" s="152"/>
      <c r="L69" s="152"/>
      <c r="M69" s="152"/>
      <c r="N69" s="152"/>
      <c r="O69" s="2003"/>
      <c r="P69" s="2004"/>
      <c r="Q69" s="152"/>
    </row>
    <row r="70" spans="2:17" x14ac:dyDescent="0.25">
      <c r="B70" s="224"/>
      <c r="C70" s="224"/>
      <c r="D70" s="227"/>
      <c r="E70" s="227"/>
      <c r="F70" s="378"/>
      <c r="G70" s="378"/>
      <c r="H70" s="378"/>
      <c r="I70" s="223"/>
      <c r="J70" s="223"/>
      <c r="K70" s="152"/>
      <c r="L70" s="152"/>
      <c r="M70" s="152"/>
      <c r="N70" s="152"/>
      <c r="O70" s="2003"/>
      <c r="P70" s="2004"/>
      <c r="Q70" s="152"/>
    </row>
    <row r="71" spans="2:17" x14ac:dyDescent="0.25">
      <c r="B71" s="224"/>
      <c r="C71" s="224"/>
      <c r="D71" s="227"/>
      <c r="E71" s="227"/>
      <c r="F71" s="378"/>
      <c r="G71" s="378"/>
      <c r="H71" s="378"/>
      <c r="I71" s="223"/>
      <c r="J71" s="223"/>
      <c r="K71" s="152"/>
      <c r="L71" s="152"/>
      <c r="M71" s="152"/>
      <c r="N71" s="152"/>
      <c r="O71" s="2003"/>
      <c r="P71" s="2004"/>
      <c r="Q71" s="152"/>
    </row>
    <row r="72" spans="2:17" x14ac:dyDescent="0.25">
      <c r="B72" s="224"/>
      <c r="C72" s="224"/>
      <c r="D72" s="227"/>
      <c r="E72" s="227"/>
      <c r="F72" s="378"/>
      <c r="G72" s="378"/>
      <c r="H72" s="378"/>
      <c r="I72" s="223"/>
      <c r="J72" s="223"/>
      <c r="K72" s="152"/>
      <c r="L72" s="152"/>
      <c r="M72" s="152"/>
      <c r="N72" s="152"/>
      <c r="O72" s="2003"/>
      <c r="P72" s="2004"/>
      <c r="Q72" s="152"/>
    </row>
    <row r="73" spans="2:17" x14ac:dyDescent="0.25">
      <c r="B73" s="152"/>
      <c r="C73" s="152"/>
      <c r="D73" s="152"/>
      <c r="E73" s="152"/>
      <c r="F73" s="152"/>
      <c r="G73" s="152"/>
      <c r="H73" s="152"/>
      <c r="I73" s="152"/>
      <c r="J73" s="152"/>
      <c r="K73" s="152"/>
      <c r="L73" s="152"/>
      <c r="M73" s="152"/>
      <c r="N73" s="152"/>
      <c r="O73" s="2003"/>
      <c r="P73" s="2004"/>
      <c r="Q73" s="152"/>
    </row>
    <row r="74" spans="2:17" x14ac:dyDescent="0.25">
      <c r="B74" s="1" t="s">
        <v>85</v>
      </c>
    </row>
    <row r="75" spans="2:17" x14ac:dyDescent="0.25">
      <c r="B75" s="1" t="s">
        <v>86</v>
      </c>
    </row>
    <row r="76" spans="2:17" x14ac:dyDescent="0.25">
      <c r="B76" s="1" t="s">
        <v>87</v>
      </c>
    </row>
    <row r="78" spans="2:17" ht="15.75" thickBot="1" x14ac:dyDescent="0.3"/>
    <row r="79" spans="2:17" ht="27" thickBot="1" x14ac:dyDescent="0.3">
      <c r="B79" s="1879" t="s">
        <v>88</v>
      </c>
      <c r="C79" s="1880"/>
      <c r="D79" s="1880"/>
      <c r="E79" s="1880"/>
      <c r="F79" s="1880"/>
      <c r="G79" s="1880"/>
      <c r="H79" s="1880"/>
      <c r="I79" s="1880"/>
      <c r="J79" s="1880"/>
      <c r="K79" s="1880"/>
      <c r="L79" s="1880"/>
      <c r="M79" s="1880"/>
      <c r="N79" s="1881"/>
    </row>
    <row r="84" spans="2:17" ht="75" x14ac:dyDescent="0.25">
      <c r="B84" s="193" t="s">
        <v>89</v>
      </c>
      <c r="C84" s="193" t="s">
        <v>90</v>
      </c>
      <c r="D84" s="193" t="s">
        <v>91</v>
      </c>
      <c r="E84" s="193" t="s">
        <v>92</v>
      </c>
      <c r="F84" s="193" t="s">
        <v>93</v>
      </c>
      <c r="G84" s="193" t="s">
        <v>94</v>
      </c>
      <c r="H84" s="193" t="s">
        <v>95</v>
      </c>
      <c r="I84" s="193" t="s">
        <v>96</v>
      </c>
      <c r="J84" s="1875" t="s">
        <v>97</v>
      </c>
      <c r="K84" s="1882"/>
      <c r="L84" s="1876"/>
      <c r="M84" s="193" t="s">
        <v>98</v>
      </c>
      <c r="N84" s="193" t="s">
        <v>254</v>
      </c>
      <c r="O84" s="193" t="s">
        <v>255</v>
      </c>
      <c r="P84" s="1875" t="s">
        <v>77</v>
      </c>
      <c r="Q84" s="1876"/>
    </row>
    <row r="85" spans="2:17" ht="30" x14ac:dyDescent="0.25">
      <c r="B85" s="1990" t="s">
        <v>2875</v>
      </c>
      <c r="C85" s="1980" t="s">
        <v>2876</v>
      </c>
      <c r="D85" s="1990" t="s">
        <v>2877</v>
      </c>
      <c r="E85" s="1996">
        <v>64870280</v>
      </c>
      <c r="F85" s="1990" t="s">
        <v>2878</v>
      </c>
      <c r="G85" s="1990" t="s">
        <v>258</v>
      </c>
      <c r="H85" s="1999">
        <v>37197</v>
      </c>
      <c r="I85" s="2001" t="s">
        <v>82</v>
      </c>
      <c r="J85" s="225" t="s">
        <v>2879</v>
      </c>
      <c r="K85" s="898" t="s">
        <v>2880</v>
      </c>
      <c r="L85" s="2030" t="s">
        <v>266</v>
      </c>
      <c r="M85" s="1870" t="s">
        <v>18</v>
      </c>
      <c r="N85" s="1870" t="s">
        <v>18</v>
      </c>
      <c r="O85" s="1870" t="s">
        <v>18</v>
      </c>
      <c r="P85" s="2158"/>
      <c r="Q85" s="2159"/>
    </row>
    <row r="86" spans="2:17" ht="45" x14ac:dyDescent="0.25">
      <c r="B86" s="2006"/>
      <c r="C86" s="2025"/>
      <c r="D86" s="2006"/>
      <c r="E86" s="2047"/>
      <c r="F86" s="2006"/>
      <c r="G86" s="2006"/>
      <c r="H86" s="2000"/>
      <c r="I86" s="2002"/>
      <c r="J86" s="225" t="s">
        <v>2881</v>
      </c>
      <c r="K86" s="898" t="s">
        <v>2882</v>
      </c>
      <c r="L86" s="2031"/>
      <c r="M86" s="1871"/>
      <c r="N86" s="1871"/>
      <c r="O86" s="1871"/>
      <c r="P86" s="2160"/>
      <c r="Q86" s="2161"/>
    </row>
    <row r="87" spans="2:17" ht="90" x14ac:dyDescent="0.25">
      <c r="B87" s="1990" t="s">
        <v>2883</v>
      </c>
      <c r="C87" s="1980" t="s">
        <v>2876</v>
      </c>
      <c r="D87" s="1990" t="s">
        <v>2884</v>
      </c>
      <c r="E87" s="1996">
        <v>1102832093</v>
      </c>
      <c r="F87" s="1990" t="s">
        <v>370</v>
      </c>
      <c r="G87" s="1990" t="s">
        <v>2885</v>
      </c>
      <c r="H87" s="1999">
        <v>41472</v>
      </c>
      <c r="I87" s="2001" t="s">
        <v>82</v>
      </c>
      <c r="J87" s="225" t="s">
        <v>2886</v>
      </c>
      <c r="K87" s="898" t="s">
        <v>2887</v>
      </c>
      <c r="L87" s="2030" t="s">
        <v>266</v>
      </c>
      <c r="M87" s="1870" t="s">
        <v>18</v>
      </c>
      <c r="N87" s="1870" t="s">
        <v>18</v>
      </c>
      <c r="O87" s="1870" t="s">
        <v>18</v>
      </c>
      <c r="P87" s="2158"/>
      <c r="Q87" s="2159"/>
    </row>
    <row r="88" spans="2:17" ht="30" x14ac:dyDescent="0.25">
      <c r="B88" s="2006"/>
      <c r="C88" s="2025"/>
      <c r="D88" s="2006"/>
      <c r="E88" s="2047"/>
      <c r="F88" s="2006"/>
      <c r="G88" s="2006"/>
      <c r="H88" s="2000"/>
      <c r="I88" s="2002"/>
      <c r="J88" s="225" t="s">
        <v>2888</v>
      </c>
      <c r="K88" s="898" t="s">
        <v>2889</v>
      </c>
      <c r="L88" s="2031"/>
      <c r="M88" s="1871"/>
      <c r="N88" s="1871"/>
      <c r="O88" s="1871"/>
      <c r="P88" s="2160"/>
      <c r="Q88" s="2161"/>
    </row>
    <row r="89" spans="2:17" ht="30" x14ac:dyDescent="0.25">
      <c r="B89" s="903" t="s">
        <v>2890</v>
      </c>
      <c r="C89" s="1008" t="s">
        <v>118</v>
      </c>
      <c r="D89" s="1017" t="s">
        <v>2891</v>
      </c>
      <c r="E89" s="1122">
        <v>64739944</v>
      </c>
      <c r="F89" s="1017" t="s">
        <v>2892</v>
      </c>
      <c r="G89" s="903" t="s">
        <v>2037</v>
      </c>
      <c r="H89" s="1021">
        <v>36063</v>
      </c>
      <c r="I89" s="1006" t="s">
        <v>82</v>
      </c>
      <c r="J89" s="1017" t="s">
        <v>2881</v>
      </c>
      <c r="K89" s="1022" t="s">
        <v>2893</v>
      </c>
      <c r="L89" s="226" t="s">
        <v>266</v>
      </c>
      <c r="M89" s="715" t="s">
        <v>18</v>
      </c>
      <c r="N89" s="715" t="s">
        <v>18</v>
      </c>
      <c r="O89" s="715" t="s">
        <v>18</v>
      </c>
      <c r="P89" s="700"/>
      <c r="Q89" s="701"/>
    </row>
    <row r="90" spans="2:17" ht="45" x14ac:dyDescent="0.25">
      <c r="B90" s="2156" t="s">
        <v>2894</v>
      </c>
      <c r="C90" s="2162" t="s">
        <v>118</v>
      </c>
      <c r="D90" s="2164" t="s">
        <v>2895</v>
      </c>
      <c r="E90" s="2166">
        <v>1102831604</v>
      </c>
      <c r="F90" s="2164" t="s">
        <v>370</v>
      </c>
      <c r="G90" s="2156" t="s">
        <v>258</v>
      </c>
      <c r="H90" s="2168">
        <v>40893</v>
      </c>
      <c r="I90" s="2170" t="s">
        <v>82</v>
      </c>
      <c r="J90" s="1017" t="s">
        <v>2896</v>
      </c>
      <c r="K90" s="1022" t="s">
        <v>2897</v>
      </c>
      <c r="L90" s="2172" t="s">
        <v>266</v>
      </c>
      <c r="M90" s="1870" t="s">
        <v>18</v>
      </c>
      <c r="N90" s="1870" t="s">
        <v>18</v>
      </c>
      <c r="O90" s="1870" t="s">
        <v>18</v>
      </c>
      <c r="P90" s="700"/>
      <c r="Q90" s="701"/>
    </row>
    <row r="91" spans="2:17" ht="30" x14ac:dyDescent="0.25">
      <c r="B91" s="2157"/>
      <c r="C91" s="2163"/>
      <c r="D91" s="2165"/>
      <c r="E91" s="2167"/>
      <c r="F91" s="2165"/>
      <c r="G91" s="2157"/>
      <c r="H91" s="2169"/>
      <c r="I91" s="2171"/>
      <c r="J91" s="1017" t="s">
        <v>2898</v>
      </c>
      <c r="K91" s="1022" t="s">
        <v>2899</v>
      </c>
      <c r="L91" s="2173"/>
      <c r="M91" s="1871"/>
      <c r="N91" s="1871"/>
      <c r="O91" s="1871"/>
      <c r="P91" s="700"/>
      <c r="Q91" s="701"/>
    </row>
    <row r="92" spans="2:17" ht="30" x14ac:dyDescent="0.25">
      <c r="B92" s="903" t="s">
        <v>2894</v>
      </c>
      <c r="C92" s="1008" t="s">
        <v>118</v>
      </c>
      <c r="D92" s="1017" t="s">
        <v>2900</v>
      </c>
      <c r="E92" s="1122">
        <v>1102842468</v>
      </c>
      <c r="F92" s="1017" t="s">
        <v>370</v>
      </c>
      <c r="G92" s="903" t="s">
        <v>258</v>
      </c>
      <c r="H92" s="1021">
        <v>41354</v>
      </c>
      <c r="I92" s="1006" t="s">
        <v>82</v>
      </c>
      <c r="J92" s="1017" t="s">
        <v>2901</v>
      </c>
      <c r="K92" s="1022" t="s">
        <v>2902</v>
      </c>
      <c r="L92" s="2172" t="s">
        <v>266</v>
      </c>
      <c r="M92" s="1870" t="s">
        <v>18</v>
      </c>
      <c r="N92" s="1870" t="s">
        <v>18</v>
      </c>
      <c r="O92" s="1870" t="s">
        <v>18</v>
      </c>
      <c r="P92" s="700"/>
      <c r="Q92" s="701"/>
    </row>
    <row r="93" spans="2:17" ht="30" x14ac:dyDescent="0.25">
      <c r="B93" s="903"/>
      <c r="C93" s="1008"/>
      <c r="D93" s="1017"/>
      <c r="E93" s="1122"/>
      <c r="F93" s="1017"/>
      <c r="G93" s="903"/>
      <c r="H93" s="1021"/>
      <c r="I93" s="1006"/>
      <c r="J93" s="1017" t="s">
        <v>2903</v>
      </c>
      <c r="K93" s="1022" t="s">
        <v>2904</v>
      </c>
      <c r="L93" s="2173"/>
      <c r="M93" s="1871"/>
      <c r="N93" s="1871"/>
      <c r="O93" s="1871"/>
      <c r="P93" s="700"/>
      <c r="Q93" s="701"/>
    </row>
    <row r="94" spans="2:17" ht="60" x14ac:dyDescent="0.25">
      <c r="B94" s="903" t="s">
        <v>2894</v>
      </c>
      <c r="C94" s="1008" t="s">
        <v>118</v>
      </c>
      <c r="D94" s="1017" t="s">
        <v>2905</v>
      </c>
      <c r="E94" s="1122">
        <v>1102831877</v>
      </c>
      <c r="F94" s="1017" t="s">
        <v>370</v>
      </c>
      <c r="G94" s="903" t="s">
        <v>258</v>
      </c>
      <c r="H94" s="1021">
        <v>41354</v>
      </c>
      <c r="I94" s="1006" t="s">
        <v>82</v>
      </c>
      <c r="J94" s="1017" t="s">
        <v>2906</v>
      </c>
      <c r="K94" s="1022" t="s">
        <v>2907</v>
      </c>
      <c r="L94" s="394" t="s">
        <v>266</v>
      </c>
      <c r="M94" s="715" t="s">
        <v>18</v>
      </c>
      <c r="N94" s="715" t="s">
        <v>18</v>
      </c>
      <c r="O94" s="715" t="s">
        <v>18</v>
      </c>
      <c r="P94" s="700"/>
      <c r="Q94" s="701"/>
    </row>
    <row r="95" spans="2:17" ht="30" x14ac:dyDescent="0.25">
      <c r="B95" s="903" t="s">
        <v>2894</v>
      </c>
      <c r="C95" s="1008" t="s">
        <v>118</v>
      </c>
      <c r="D95" s="1017" t="s">
        <v>2908</v>
      </c>
      <c r="E95" s="1122">
        <v>65871444</v>
      </c>
      <c r="F95" s="1017" t="s">
        <v>370</v>
      </c>
      <c r="G95" s="903" t="s">
        <v>2909</v>
      </c>
      <c r="H95" s="1021">
        <v>40116</v>
      </c>
      <c r="I95" s="1006" t="s">
        <v>82</v>
      </c>
      <c r="J95" s="1017" t="s">
        <v>2910</v>
      </c>
      <c r="K95" s="1022" t="s">
        <v>2911</v>
      </c>
      <c r="L95" s="2030" t="s">
        <v>266</v>
      </c>
      <c r="M95" s="1870" t="s">
        <v>18</v>
      </c>
      <c r="N95" s="1870" t="s">
        <v>18</v>
      </c>
      <c r="O95" s="1870" t="s">
        <v>18</v>
      </c>
      <c r="P95" s="700"/>
      <c r="Q95" s="701"/>
    </row>
    <row r="96" spans="2:17" ht="30" x14ac:dyDescent="0.25">
      <c r="B96" s="903"/>
      <c r="C96" s="242"/>
      <c r="D96" s="225"/>
      <c r="E96" s="224"/>
      <c r="F96" s="225"/>
      <c r="G96" s="893"/>
      <c r="H96" s="909"/>
      <c r="I96" s="378"/>
      <c r="J96" s="225" t="s">
        <v>2881</v>
      </c>
      <c r="K96" s="898" t="s">
        <v>2912</v>
      </c>
      <c r="L96" s="2031"/>
      <c r="M96" s="1871"/>
      <c r="N96" s="1871"/>
      <c r="O96" s="1871"/>
      <c r="P96" s="700"/>
      <c r="Q96" s="701"/>
    </row>
    <row r="97" spans="2:17" x14ac:dyDescent="0.25">
      <c r="B97" s="903"/>
      <c r="C97" s="242"/>
      <c r="D97" s="225"/>
      <c r="E97" s="224"/>
      <c r="F97" s="225"/>
      <c r="G97" s="893"/>
      <c r="H97" s="909"/>
      <c r="I97" s="378"/>
      <c r="J97" s="225"/>
      <c r="K97" s="898"/>
      <c r="L97" s="226"/>
      <c r="M97" s="715"/>
      <c r="N97" s="715"/>
      <c r="O97" s="715"/>
      <c r="P97" s="700"/>
      <c r="Q97" s="701"/>
    </row>
    <row r="98" spans="2:17" x14ac:dyDescent="0.25">
      <c r="B98" s="903"/>
      <c r="C98" s="242"/>
      <c r="D98" s="225"/>
      <c r="E98" s="224"/>
      <c r="F98" s="225"/>
      <c r="G98" s="893"/>
      <c r="H98" s="909"/>
      <c r="I98" s="378"/>
      <c r="J98" s="225"/>
      <c r="K98" s="898"/>
      <c r="L98" s="226"/>
      <c r="M98" s="715"/>
      <c r="N98" s="715"/>
      <c r="O98" s="715"/>
      <c r="P98" s="700"/>
      <c r="Q98" s="701"/>
    </row>
    <row r="99" spans="2:17" x14ac:dyDescent="0.25">
      <c r="B99" s="903"/>
      <c r="C99" s="1123"/>
      <c r="D99" s="225"/>
      <c r="E99" s="224"/>
      <c r="F99" s="225"/>
      <c r="G99" s="893"/>
      <c r="H99" s="909"/>
      <c r="I99" s="378"/>
      <c r="J99" s="225"/>
      <c r="K99" s="898"/>
      <c r="L99" s="226"/>
      <c r="M99" s="715"/>
      <c r="N99" s="715"/>
      <c r="O99" s="715"/>
      <c r="P99" s="700"/>
      <c r="Q99" s="701"/>
    </row>
    <row r="100" spans="2:17" ht="150" customHeight="1" x14ac:dyDescent="0.25">
      <c r="B100" s="1017"/>
      <c r="C100" s="893"/>
      <c r="D100" s="225"/>
      <c r="E100" s="224"/>
      <c r="F100" s="893"/>
      <c r="G100" s="893"/>
      <c r="H100" s="909"/>
      <c r="I100" s="378"/>
      <c r="J100" s="225"/>
      <c r="K100" s="898"/>
      <c r="L100" s="226"/>
      <c r="M100" s="715"/>
      <c r="N100" s="715"/>
      <c r="O100" s="715"/>
      <c r="P100" s="2033" t="s">
        <v>2913</v>
      </c>
      <c r="Q100" s="2034"/>
    </row>
    <row r="101" spans="2:17" x14ac:dyDescent="0.25">
      <c r="B101" s="1017"/>
      <c r="C101" s="48"/>
      <c r="D101" s="1123"/>
      <c r="E101" s="1124"/>
      <c r="F101" s="1123"/>
      <c r="G101" s="1123"/>
      <c r="H101" s="1125"/>
      <c r="I101" s="1123"/>
      <c r="J101" s="1126"/>
      <c r="K101" s="1127"/>
      <c r="L101" s="1128"/>
      <c r="M101" s="1123"/>
      <c r="N101" s="1123"/>
      <c r="O101" s="1123"/>
      <c r="P101" s="700"/>
      <c r="Q101" s="701"/>
    </row>
    <row r="102" spans="2:17" x14ac:dyDescent="0.25">
      <c r="B102" s="1017"/>
      <c r="C102" s="893"/>
      <c r="D102" s="225"/>
      <c r="E102" s="224"/>
      <c r="F102" s="894"/>
      <c r="G102" s="894"/>
      <c r="H102" s="909"/>
      <c r="I102" s="378"/>
      <c r="J102" s="225"/>
      <c r="K102" s="898"/>
      <c r="L102" s="226"/>
      <c r="M102" s="715"/>
      <c r="N102" s="715"/>
      <c r="O102" s="715"/>
      <c r="P102" s="1998"/>
      <c r="Q102" s="1998"/>
    </row>
    <row r="103" spans="2:17" x14ac:dyDescent="0.25">
      <c r="B103" s="225"/>
      <c r="C103" s="48"/>
      <c r="D103" s="230"/>
      <c r="G103" s="958"/>
      <c r="H103" s="987"/>
      <c r="J103" s="230"/>
      <c r="K103" s="987"/>
      <c r="L103" s="230"/>
      <c r="M103" s="48"/>
      <c r="N103" s="48"/>
      <c r="O103" s="48"/>
    </row>
    <row r="104" spans="2:17" ht="15.75" thickBot="1" x14ac:dyDescent="0.3">
      <c r="B104" s="225"/>
      <c r="C104" s="48"/>
      <c r="D104" s="230"/>
      <c r="G104" s="958"/>
      <c r="H104" s="987"/>
      <c r="J104" s="230"/>
      <c r="K104" s="987"/>
      <c r="L104" s="230"/>
      <c r="M104" s="48"/>
      <c r="N104" s="48"/>
      <c r="O104" s="48"/>
    </row>
    <row r="105" spans="2:17" ht="27" thickBot="1" x14ac:dyDescent="0.3">
      <c r="B105" s="1879" t="s">
        <v>184</v>
      </c>
      <c r="C105" s="1880"/>
      <c r="D105" s="1880"/>
      <c r="E105" s="1880"/>
      <c r="F105" s="1880"/>
      <c r="G105" s="1880"/>
      <c r="H105" s="1880"/>
      <c r="I105" s="1880"/>
      <c r="J105" s="1880"/>
      <c r="K105" s="1880"/>
      <c r="L105" s="1880"/>
      <c r="M105" s="1880"/>
      <c r="N105" s="1881"/>
    </row>
    <row r="108" spans="2:17" ht="30" x14ac:dyDescent="0.25">
      <c r="B108" s="194" t="s">
        <v>17</v>
      </c>
      <c r="C108" s="194" t="s">
        <v>415</v>
      </c>
      <c r="D108" s="1875" t="s">
        <v>77</v>
      </c>
      <c r="E108" s="1876"/>
    </row>
    <row r="109" spans="2:17" x14ac:dyDescent="0.25">
      <c r="B109" s="229" t="s">
        <v>185</v>
      </c>
      <c r="C109" s="715" t="s">
        <v>18</v>
      </c>
      <c r="D109" s="1922"/>
      <c r="E109" s="1922"/>
    </row>
    <row r="112" spans="2:17" ht="26.25" x14ac:dyDescent="0.25">
      <c r="B112" s="1851" t="s">
        <v>186</v>
      </c>
      <c r="C112" s="1852"/>
      <c r="D112" s="1852"/>
      <c r="E112" s="1852"/>
      <c r="F112" s="1852"/>
      <c r="G112" s="1852"/>
      <c r="H112" s="1852"/>
      <c r="I112" s="1852"/>
      <c r="J112" s="1852"/>
      <c r="K112" s="1852"/>
      <c r="L112" s="1852"/>
      <c r="M112" s="1852"/>
      <c r="N112" s="1852"/>
      <c r="O112" s="1852"/>
      <c r="P112" s="1852"/>
    </row>
    <row r="114" spans="1:26" ht="15.75" thickBot="1" x14ac:dyDescent="0.3"/>
    <row r="115" spans="1:26" ht="27" thickBot="1" x14ac:dyDescent="0.3">
      <c r="B115" s="1879" t="s">
        <v>187</v>
      </c>
      <c r="C115" s="1880"/>
      <c r="D115" s="1880"/>
      <c r="E115" s="1880"/>
      <c r="F115" s="1880"/>
      <c r="G115" s="1880"/>
      <c r="H115" s="1880"/>
      <c r="I115" s="1880"/>
      <c r="J115" s="1880"/>
      <c r="K115" s="1880"/>
      <c r="L115" s="1880"/>
      <c r="M115" s="1880"/>
      <c r="N115" s="1881"/>
    </row>
    <row r="117" spans="1:26" ht="15.75" thickBot="1" x14ac:dyDescent="0.3">
      <c r="M117" s="163"/>
      <c r="N117" s="163"/>
    </row>
    <row r="118" spans="1:26" s="48" customFormat="1" ht="60.75" thickBot="1" x14ac:dyDescent="0.3">
      <c r="B118" s="164" t="s">
        <v>33</v>
      </c>
      <c r="C118" s="164" t="s">
        <v>34</v>
      </c>
      <c r="D118" s="164" t="s">
        <v>35</v>
      </c>
      <c r="E118" s="164" t="s">
        <v>36</v>
      </c>
      <c r="F118" s="164" t="s">
        <v>37</v>
      </c>
      <c r="G118" s="164" t="s">
        <v>38</v>
      </c>
      <c r="H118" s="164" t="s">
        <v>39</v>
      </c>
      <c r="I118" s="164" t="s">
        <v>40</v>
      </c>
      <c r="J118" s="164" t="s">
        <v>41</v>
      </c>
      <c r="K118" s="164" t="s">
        <v>42</v>
      </c>
      <c r="L118" s="164" t="s">
        <v>43</v>
      </c>
      <c r="M118" s="165" t="s">
        <v>44</v>
      </c>
      <c r="N118" s="164" t="s">
        <v>45</v>
      </c>
      <c r="O118" s="164" t="s">
        <v>46</v>
      </c>
      <c r="P118" s="166" t="s">
        <v>47</v>
      </c>
      <c r="Q118" s="166" t="s">
        <v>48</v>
      </c>
    </row>
    <row r="119" spans="1:26" s="61" customFormat="1" ht="15.75" thickBot="1" x14ac:dyDescent="0.3">
      <c r="A119" s="52">
        <v>1</v>
      </c>
      <c r="B119" s="1854"/>
      <c r="C119" s="1854"/>
      <c r="D119" s="1854"/>
      <c r="E119" s="1854"/>
      <c r="F119" s="1854"/>
      <c r="G119" s="1854"/>
      <c r="H119" s="1854"/>
      <c r="I119" s="1854"/>
      <c r="J119" s="1854"/>
      <c r="K119" s="1854"/>
      <c r="L119" s="1854"/>
      <c r="M119" s="1855"/>
      <c r="N119" s="178"/>
      <c r="O119" s="1020"/>
      <c r="P119" s="1020"/>
      <c r="Q119" s="181"/>
      <c r="R119" s="60"/>
      <c r="S119" s="60"/>
      <c r="T119" s="60"/>
      <c r="U119" s="60"/>
      <c r="V119" s="60"/>
      <c r="W119" s="60"/>
      <c r="X119" s="60"/>
      <c r="Y119" s="60"/>
      <c r="Z119" s="60"/>
    </row>
    <row r="120" spans="1:26" s="61" customFormat="1" x14ac:dyDescent="0.25">
      <c r="A120" s="52">
        <f>+A119+1</f>
        <v>2</v>
      </c>
      <c r="B120" s="173" t="s">
        <v>355</v>
      </c>
      <c r="C120" s="172" t="s">
        <v>355</v>
      </c>
      <c r="D120" s="172" t="s">
        <v>416</v>
      </c>
      <c r="E120" s="221">
        <v>701820100066</v>
      </c>
      <c r="F120" s="175" t="s">
        <v>18</v>
      </c>
      <c r="G120" s="247">
        <v>1</v>
      </c>
      <c r="H120" s="220">
        <v>40205</v>
      </c>
      <c r="I120" s="176">
        <v>40543</v>
      </c>
      <c r="J120" s="176" t="s">
        <v>19</v>
      </c>
      <c r="K120" s="178">
        <v>11.1</v>
      </c>
      <c r="L120" s="178"/>
      <c r="M120" s="178">
        <v>322</v>
      </c>
      <c r="N120" s="178">
        <v>322</v>
      </c>
      <c r="O120" s="1129">
        <v>215267087</v>
      </c>
      <c r="P120" s="1020">
        <v>132</v>
      </c>
      <c r="Q120" s="181"/>
      <c r="R120" s="60"/>
      <c r="S120" s="60"/>
      <c r="T120" s="60"/>
      <c r="U120" s="60"/>
      <c r="V120" s="60"/>
      <c r="W120" s="60"/>
      <c r="X120" s="60"/>
      <c r="Y120" s="60"/>
      <c r="Z120" s="60"/>
    </row>
    <row r="121" spans="1:26" s="61" customFormat="1" x14ac:dyDescent="0.25">
      <c r="A121" s="52">
        <f>+A120+1</f>
        <v>3</v>
      </c>
      <c r="B121" s="173" t="s">
        <v>355</v>
      </c>
      <c r="C121" s="172" t="s">
        <v>355</v>
      </c>
      <c r="D121" s="172" t="s">
        <v>2914</v>
      </c>
      <c r="E121" s="221">
        <v>191</v>
      </c>
      <c r="F121" s="175" t="s">
        <v>18</v>
      </c>
      <c r="G121" s="182">
        <v>1</v>
      </c>
      <c r="H121" s="220">
        <v>40723</v>
      </c>
      <c r="I121" s="176">
        <v>40907</v>
      </c>
      <c r="J121" s="176" t="s">
        <v>19</v>
      </c>
      <c r="K121" s="178">
        <f>1/30+6</f>
        <v>6.0333333333333332</v>
      </c>
      <c r="L121" s="178"/>
      <c r="M121" s="178">
        <v>1820</v>
      </c>
      <c r="N121" s="178">
        <v>1820</v>
      </c>
      <c r="O121" s="1129">
        <v>255233300</v>
      </c>
      <c r="P121" s="1020">
        <v>149</v>
      </c>
      <c r="Q121" s="181"/>
      <c r="R121" s="60"/>
      <c r="S121" s="60"/>
      <c r="T121" s="60"/>
      <c r="U121" s="60"/>
      <c r="V121" s="60"/>
      <c r="W121" s="60"/>
      <c r="X121" s="60"/>
      <c r="Y121" s="60"/>
      <c r="Z121" s="60"/>
    </row>
    <row r="122" spans="1:26" s="61" customFormat="1" ht="30" x14ac:dyDescent="0.25">
      <c r="A122" s="52"/>
      <c r="B122" s="173" t="s">
        <v>355</v>
      </c>
      <c r="C122" s="172" t="s">
        <v>355</v>
      </c>
      <c r="D122" s="172" t="s">
        <v>2915</v>
      </c>
      <c r="E122" s="221" t="s">
        <v>1971</v>
      </c>
      <c r="F122" s="175"/>
      <c r="G122" s="182"/>
      <c r="H122" s="220"/>
      <c r="I122" s="176"/>
      <c r="J122" s="176"/>
      <c r="K122" s="178"/>
      <c r="L122" s="178"/>
      <c r="M122" s="178"/>
      <c r="N122" s="178"/>
      <c r="O122" s="1129"/>
      <c r="P122" s="1020">
        <v>163</v>
      </c>
      <c r="Q122" s="181"/>
      <c r="R122" s="60"/>
      <c r="S122" s="60"/>
      <c r="T122" s="60"/>
      <c r="U122" s="60"/>
      <c r="V122" s="60"/>
      <c r="W122" s="60"/>
      <c r="X122" s="60"/>
      <c r="Y122" s="60"/>
      <c r="Z122" s="60"/>
    </row>
    <row r="123" spans="1:26" s="61" customFormat="1" x14ac:dyDescent="0.25">
      <c r="A123" s="52">
        <f>+A122+1</f>
        <v>1</v>
      </c>
      <c r="B123" s="173"/>
      <c r="C123" s="173"/>
      <c r="D123" s="173"/>
      <c r="E123" s="221"/>
      <c r="F123" s="175"/>
      <c r="G123" s="182"/>
      <c r="H123" s="220"/>
      <c r="I123" s="176"/>
      <c r="J123" s="176"/>
      <c r="K123" s="178"/>
      <c r="L123" s="178"/>
      <c r="M123" s="178"/>
      <c r="N123" s="178"/>
      <c r="O123" s="1020"/>
      <c r="P123" s="1020"/>
      <c r="Q123" s="181"/>
      <c r="R123" s="60"/>
      <c r="S123" s="60"/>
      <c r="T123" s="60"/>
      <c r="U123" s="60"/>
      <c r="V123" s="60"/>
      <c r="W123" s="60"/>
      <c r="X123" s="60"/>
      <c r="Y123" s="60"/>
      <c r="Z123" s="60"/>
    </row>
    <row r="124" spans="1:26" s="61" customFormat="1" x14ac:dyDescent="0.25">
      <c r="A124" s="52">
        <f>+A123+1</f>
        <v>2</v>
      </c>
      <c r="B124" s="173"/>
      <c r="C124" s="173"/>
      <c r="D124" s="173"/>
      <c r="E124" s="221"/>
      <c r="F124" s="175"/>
      <c r="G124" s="182"/>
      <c r="H124" s="220"/>
      <c r="I124" s="176"/>
      <c r="J124" s="176"/>
      <c r="K124" s="176"/>
      <c r="L124" s="176"/>
      <c r="M124" s="178"/>
      <c r="N124" s="178"/>
      <c r="O124" s="1020"/>
      <c r="P124" s="1020"/>
      <c r="Q124" s="181"/>
      <c r="R124" s="60"/>
      <c r="S124" s="60"/>
      <c r="T124" s="60"/>
      <c r="U124" s="60"/>
      <c r="V124" s="60"/>
      <c r="W124" s="60"/>
      <c r="X124" s="60"/>
      <c r="Y124" s="60"/>
      <c r="Z124" s="60"/>
    </row>
    <row r="125" spans="1:26" x14ac:dyDescent="0.25">
      <c r="B125" s="173"/>
      <c r="C125" s="172"/>
      <c r="D125" s="172"/>
      <c r="E125" s="182"/>
      <c r="F125" s="175"/>
      <c r="G125" s="182"/>
      <c r="H125" s="220"/>
      <c r="I125" s="176"/>
      <c r="J125" s="176"/>
      <c r="K125" s="177">
        <f>K120+K121+K122</f>
        <v>17.133333333333333</v>
      </c>
      <c r="L125" s="176"/>
      <c r="M125" s="178"/>
      <c r="N125" s="178"/>
      <c r="O125" s="1020"/>
      <c r="P125" s="1020"/>
      <c r="Q125" s="181"/>
    </row>
    <row r="126" spans="1:26" ht="15.75" thickBot="1" x14ac:dyDescent="0.3"/>
    <row r="127" spans="1:26" ht="30.75" thickBot="1" x14ac:dyDescent="0.3">
      <c r="B127" s="232" t="s">
        <v>193</v>
      </c>
      <c r="C127" s="233" t="s">
        <v>194</v>
      </c>
      <c r="D127" s="232" t="s">
        <v>27</v>
      </c>
      <c r="E127" s="233" t="s">
        <v>195</v>
      </c>
    </row>
    <row r="128" spans="1:26" x14ac:dyDescent="0.25">
      <c r="B128" s="103" t="s">
        <v>196</v>
      </c>
      <c r="C128" s="234">
        <v>20</v>
      </c>
      <c r="D128" s="234">
        <v>0</v>
      </c>
      <c r="E128" s="1923">
        <f>+D128+D129+D130</f>
        <v>30</v>
      </c>
    </row>
    <row r="129" spans="2:22" x14ac:dyDescent="0.25">
      <c r="B129" s="103" t="s">
        <v>197</v>
      </c>
      <c r="C129" s="235">
        <v>30</v>
      </c>
      <c r="D129" s="715">
        <v>30</v>
      </c>
      <c r="E129" s="1924"/>
    </row>
    <row r="130" spans="2:22" ht="15.75" thickBot="1" x14ac:dyDescent="0.3">
      <c r="B130" s="103" t="s">
        <v>198</v>
      </c>
      <c r="C130" s="236">
        <v>40</v>
      </c>
      <c r="D130" s="236">
        <v>0</v>
      </c>
      <c r="E130" s="1925"/>
    </row>
    <row r="132" spans="2:22" ht="15.75" thickBot="1" x14ac:dyDescent="0.3"/>
    <row r="133" spans="2:22" ht="27" thickBot="1" x14ac:dyDescent="0.3">
      <c r="B133" s="1879" t="s">
        <v>199</v>
      </c>
      <c r="C133" s="1880"/>
      <c r="D133" s="1880"/>
      <c r="E133" s="1880"/>
      <c r="F133" s="1880"/>
      <c r="G133" s="1880"/>
      <c r="H133" s="1880"/>
      <c r="I133" s="1880"/>
      <c r="J133" s="1880"/>
      <c r="K133" s="1880"/>
      <c r="L133" s="1880"/>
      <c r="M133" s="1880"/>
      <c r="N133" s="1881"/>
    </row>
    <row r="135" spans="2:22" ht="75" x14ac:dyDescent="0.25">
      <c r="B135" s="193" t="s">
        <v>89</v>
      </c>
      <c r="C135" s="193" t="s">
        <v>90</v>
      </c>
      <c r="D135" s="193" t="s">
        <v>91</v>
      </c>
      <c r="E135" s="193" t="s">
        <v>92</v>
      </c>
      <c r="F135" s="193" t="s">
        <v>93</v>
      </c>
      <c r="G135" s="193" t="s">
        <v>94</v>
      </c>
      <c r="H135" s="193" t="s">
        <v>95</v>
      </c>
      <c r="I135" s="193" t="s">
        <v>96</v>
      </c>
      <c r="J135" s="1875" t="s">
        <v>97</v>
      </c>
      <c r="K135" s="1882"/>
      <c r="L135" s="1876"/>
      <c r="M135" s="193" t="s">
        <v>98</v>
      </c>
      <c r="N135" s="193" t="s">
        <v>254</v>
      </c>
      <c r="O135" s="193" t="s">
        <v>255</v>
      </c>
      <c r="P135" s="1875" t="s">
        <v>77</v>
      </c>
      <c r="Q135" s="1876"/>
    </row>
    <row r="136" spans="2:22" ht="106.5" customHeight="1" x14ac:dyDescent="0.25">
      <c r="B136" s="1130" t="s">
        <v>2916</v>
      </c>
      <c r="C136" s="1131" t="s">
        <v>2917</v>
      </c>
      <c r="D136" s="1132" t="s">
        <v>2918</v>
      </c>
      <c r="E136" s="1133">
        <v>33153796</v>
      </c>
      <c r="F136" s="1132" t="s">
        <v>2919</v>
      </c>
      <c r="G136" s="1134" t="s">
        <v>2920</v>
      </c>
      <c r="H136" s="1135">
        <v>37188</v>
      </c>
      <c r="I136" s="1133" t="s">
        <v>82</v>
      </c>
      <c r="J136" s="1132" t="s">
        <v>2881</v>
      </c>
      <c r="K136" s="1136" t="s">
        <v>2921</v>
      </c>
      <c r="L136" s="1132" t="s">
        <v>286</v>
      </c>
      <c r="M136" s="1137" t="s">
        <v>18</v>
      </c>
      <c r="N136" s="1137" t="s">
        <v>19</v>
      </c>
      <c r="O136" s="1137" t="s">
        <v>18</v>
      </c>
      <c r="P136" s="1138"/>
      <c r="Q136" s="1138"/>
      <c r="R136" s="2174" t="s">
        <v>2922</v>
      </c>
      <c r="S136" s="2175"/>
      <c r="T136" s="2175"/>
      <c r="U136" s="2175"/>
      <c r="V136" s="2175"/>
    </row>
    <row r="137" spans="2:22" ht="30" x14ac:dyDescent="0.25">
      <c r="B137" s="152"/>
      <c r="C137" s="152"/>
      <c r="D137" s="152"/>
      <c r="E137" s="152"/>
      <c r="F137" s="152"/>
      <c r="G137" s="152"/>
      <c r="H137" s="152"/>
      <c r="I137" s="152"/>
      <c r="J137" s="229" t="s">
        <v>2923</v>
      </c>
      <c r="K137" s="1139" t="s">
        <v>2924</v>
      </c>
      <c r="L137" s="1132" t="s">
        <v>286</v>
      </c>
      <c r="M137" s="715"/>
      <c r="N137" s="715"/>
      <c r="O137" s="715"/>
      <c r="P137" s="152"/>
      <c r="Q137" s="152"/>
      <c r="R137" s="2176"/>
      <c r="S137" s="2177"/>
      <c r="T137" s="2177"/>
      <c r="U137" s="2177"/>
      <c r="V137" s="2177"/>
    </row>
    <row r="138" spans="2:22" ht="30" x14ac:dyDescent="0.25">
      <c r="B138" s="152"/>
      <c r="C138" s="152"/>
      <c r="D138" s="152"/>
      <c r="E138" s="152"/>
      <c r="F138" s="152"/>
      <c r="G138" s="152"/>
      <c r="H138" s="152"/>
      <c r="I138" s="152"/>
      <c r="J138" s="152" t="s">
        <v>2925</v>
      </c>
      <c r="K138" s="1139" t="s">
        <v>2926</v>
      </c>
      <c r="L138" s="1132" t="s">
        <v>286</v>
      </c>
      <c r="M138" s="715"/>
      <c r="N138" s="715"/>
      <c r="O138" s="715"/>
      <c r="P138" s="152"/>
      <c r="Q138" s="152"/>
    </row>
    <row r="139" spans="2:22" ht="30" x14ac:dyDescent="0.25">
      <c r="B139" s="152" t="s">
        <v>2927</v>
      </c>
      <c r="C139" s="715" t="s">
        <v>2917</v>
      </c>
      <c r="D139" s="229" t="s">
        <v>2928</v>
      </c>
      <c r="E139" s="152">
        <v>64868154</v>
      </c>
      <c r="F139" s="152" t="s">
        <v>2929</v>
      </c>
      <c r="G139" s="229" t="s">
        <v>1830</v>
      </c>
      <c r="H139" s="892">
        <v>35466</v>
      </c>
      <c r="I139" s="152" t="s">
        <v>694</v>
      </c>
      <c r="J139" s="229" t="s">
        <v>2930</v>
      </c>
      <c r="K139" s="229" t="s">
        <v>2931</v>
      </c>
      <c r="L139" s="152" t="s">
        <v>1218</v>
      </c>
      <c r="M139" s="152" t="s">
        <v>18</v>
      </c>
      <c r="N139" s="152" t="s">
        <v>18</v>
      </c>
      <c r="O139" s="152" t="s">
        <v>18</v>
      </c>
      <c r="P139" s="2033" t="s">
        <v>2932</v>
      </c>
      <c r="Q139" s="2034"/>
    </row>
    <row r="140" spans="2:22" x14ac:dyDescent="0.25">
      <c r="B140" s="152"/>
      <c r="C140" s="715"/>
      <c r="D140" s="229"/>
      <c r="E140" s="152"/>
      <c r="F140" s="152"/>
      <c r="G140" s="229"/>
      <c r="H140" s="892"/>
      <c r="I140" s="152"/>
      <c r="J140" s="152"/>
      <c r="K140" s="152"/>
      <c r="L140" s="152"/>
      <c r="M140" s="152"/>
      <c r="N140" s="152"/>
      <c r="O140" s="152"/>
      <c r="P140" s="152"/>
      <c r="Q140" s="152"/>
    </row>
    <row r="141" spans="2:22" x14ac:dyDescent="0.25">
      <c r="B141" s="225" t="s">
        <v>2933</v>
      </c>
      <c r="C141" s="715" t="s">
        <v>2917</v>
      </c>
      <c r="D141" s="229" t="s">
        <v>2934</v>
      </c>
      <c r="E141" s="152">
        <v>1120563177</v>
      </c>
      <c r="F141" s="229" t="s">
        <v>1548</v>
      </c>
      <c r="G141" s="715" t="s">
        <v>2935</v>
      </c>
      <c r="H141" s="892">
        <v>41453</v>
      </c>
      <c r="I141" s="152" t="s">
        <v>82</v>
      </c>
      <c r="J141" s="152"/>
      <c r="K141" s="152"/>
      <c r="L141" s="152"/>
      <c r="M141" s="152" t="s">
        <v>18</v>
      </c>
      <c r="N141" s="152" t="s">
        <v>18</v>
      </c>
      <c r="O141" s="152" t="s">
        <v>18</v>
      </c>
      <c r="P141" s="152"/>
      <c r="Q141" s="152"/>
    </row>
    <row r="142" spans="2:22" ht="15.75" thickBot="1" x14ac:dyDescent="0.3">
      <c r="C142" s="48"/>
      <c r="D142" s="230"/>
      <c r="G142" s="230"/>
      <c r="H142" s="987"/>
    </row>
    <row r="143" spans="2:22" ht="30" x14ac:dyDescent="0.25">
      <c r="B143" s="162" t="s">
        <v>17</v>
      </c>
      <c r="C143" s="162" t="s">
        <v>193</v>
      </c>
      <c r="D143" s="193" t="s">
        <v>194</v>
      </c>
      <c r="E143" s="162" t="s">
        <v>27</v>
      </c>
      <c r="F143" s="233" t="s">
        <v>235</v>
      </c>
      <c r="G143" s="857"/>
    </row>
    <row r="144" spans="2:22" ht="108" x14ac:dyDescent="0.2">
      <c r="B144" s="1969" t="s">
        <v>236</v>
      </c>
      <c r="C144" s="196" t="s">
        <v>237</v>
      </c>
      <c r="D144" s="715">
        <v>25</v>
      </c>
      <c r="E144" s="715">
        <v>0</v>
      </c>
      <c r="F144" s="1970">
        <f>+E144+E145+E146</f>
        <v>35</v>
      </c>
      <c r="G144" s="858"/>
    </row>
    <row r="145" spans="2:7" ht="96" x14ac:dyDescent="0.2">
      <c r="B145" s="1969"/>
      <c r="C145" s="196" t="s">
        <v>238</v>
      </c>
      <c r="D145" s="242">
        <v>25</v>
      </c>
      <c r="E145" s="715">
        <v>25</v>
      </c>
      <c r="F145" s="1971"/>
      <c r="G145" s="858"/>
    </row>
    <row r="146" spans="2:7" ht="60" x14ac:dyDescent="0.2">
      <c r="B146" s="1969"/>
      <c r="C146" s="196" t="s">
        <v>239</v>
      </c>
      <c r="D146" s="715">
        <v>10</v>
      </c>
      <c r="E146" s="715">
        <v>10</v>
      </c>
      <c r="F146" s="1972"/>
      <c r="G146" s="858"/>
    </row>
    <row r="147" spans="2:7" x14ac:dyDescent="0.25">
      <c r="C147"/>
    </row>
    <row r="150" spans="2:7" x14ac:dyDescent="0.25">
      <c r="B150" s="160" t="s">
        <v>240</v>
      </c>
    </row>
    <row r="153" spans="2:7" x14ac:dyDescent="0.25">
      <c r="B153" s="41" t="s">
        <v>17</v>
      </c>
      <c r="C153" s="41" t="s">
        <v>26</v>
      </c>
      <c r="D153" s="162" t="s">
        <v>27</v>
      </c>
      <c r="E153" s="162" t="s">
        <v>28</v>
      </c>
    </row>
    <row r="154" spans="2:7" ht="28.5" x14ac:dyDescent="0.25">
      <c r="B154" s="45" t="s">
        <v>393</v>
      </c>
      <c r="C154" s="684">
        <v>40</v>
      </c>
      <c r="D154" s="715">
        <f>+E128</f>
        <v>30</v>
      </c>
      <c r="E154" s="1870">
        <f>+D154+D155</f>
        <v>65</v>
      </c>
    </row>
    <row r="155" spans="2:7" ht="42.75" x14ac:dyDescent="0.25">
      <c r="B155" s="45" t="s">
        <v>394</v>
      </c>
      <c r="C155" s="684">
        <v>60</v>
      </c>
      <c r="D155" s="715">
        <f>+F144</f>
        <v>35</v>
      </c>
      <c r="E155" s="1871"/>
    </row>
  </sheetData>
  <mergeCells count="91">
    <mergeCell ref="R136:V136"/>
    <mergeCell ref="R137:V137"/>
    <mergeCell ref="P139:Q139"/>
    <mergeCell ref="B144:B146"/>
    <mergeCell ref="F144:F146"/>
    <mergeCell ref="E154:E155"/>
    <mergeCell ref="B115:N115"/>
    <mergeCell ref="B119:M119"/>
    <mergeCell ref="E128:E130"/>
    <mergeCell ref="B133:N133"/>
    <mergeCell ref="J135:L135"/>
    <mergeCell ref="P135:Q135"/>
    <mergeCell ref="P100:Q100"/>
    <mergeCell ref="P102:Q102"/>
    <mergeCell ref="B105:N105"/>
    <mergeCell ref="D108:E108"/>
    <mergeCell ref="D109:E109"/>
    <mergeCell ref="B112:P112"/>
    <mergeCell ref="L92:L93"/>
    <mergeCell ref="M92:M93"/>
    <mergeCell ref="N92:N93"/>
    <mergeCell ref="O92:O93"/>
    <mergeCell ref="L95:L96"/>
    <mergeCell ref="M95:M96"/>
    <mergeCell ref="N95:N96"/>
    <mergeCell ref="O95:O96"/>
    <mergeCell ref="H90:H91"/>
    <mergeCell ref="I90:I91"/>
    <mergeCell ref="L90:L91"/>
    <mergeCell ref="M90:M91"/>
    <mergeCell ref="N90:N91"/>
    <mergeCell ref="O90:O91"/>
    <mergeCell ref="M87:M88"/>
    <mergeCell ref="N87:N88"/>
    <mergeCell ref="O87:O88"/>
    <mergeCell ref="P87:Q88"/>
    <mergeCell ref="B90:B91"/>
    <mergeCell ref="C90:C91"/>
    <mergeCell ref="D90:D91"/>
    <mergeCell ref="E90:E91"/>
    <mergeCell ref="F90:F91"/>
    <mergeCell ref="G90:G91"/>
    <mergeCell ref="P85:Q86"/>
    <mergeCell ref="B87:B88"/>
    <mergeCell ref="C87:C88"/>
    <mergeCell ref="D87:D88"/>
    <mergeCell ref="E87:E88"/>
    <mergeCell ref="F87:F88"/>
    <mergeCell ref="G87:G88"/>
    <mergeCell ref="H87:H88"/>
    <mergeCell ref="I87:I88"/>
    <mergeCell ref="L87:L88"/>
    <mergeCell ref="H85:H86"/>
    <mergeCell ref="I85:I86"/>
    <mergeCell ref="L85:L86"/>
    <mergeCell ref="M85:M86"/>
    <mergeCell ref="N85:N86"/>
    <mergeCell ref="O85:O86"/>
    <mergeCell ref="B85:B86"/>
    <mergeCell ref="C85:C86"/>
    <mergeCell ref="D85:D86"/>
    <mergeCell ref="E85:E86"/>
    <mergeCell ref="F85:F86"/>
    <mergeCell ref="G85:G86"/>
    <mergeCell ref="J84:L84"/>
    <mergeCell ref="P84:Q84"/>
    <mergeCell ref="C61:N61"/>
    <mergeCell ref="B63:N63"/>
    <mergeCell ref="O66:P66"/>
    <mergeCell ref="O67:P67"/>
    <mergeCell ref="O68:P68"/>
    <mergeCell ref="O69:P69"/>
    <mergeCell ref="O70:P70"/>
    <mergeCell ref="O71:P71"/>
    <mergeCell ref="O72:P72"/>
    <mergeCell ref="O73:P73"/>
    <mergeCell ref="B79:N79"/>
    <mergeCell ref="B57:B58"/>
    <mergeCell ref="C57:C58"/>
    <mergeCell ref="D57:E57"/>
    <mergeCell ref="B2:P2"/>
    <mergeCell ref="B4:P4"/>
    <mergeCell ref="C6:N6"/>
    <mergeCell ref="C7:N7"/>
    <mergeCell ref="C8:N8"/>
    <mergeCell ref="C9:N9"/>
    <mergeCell ref="C12:E12"/>
    <mergeCell ref="B16:C23"/>
    <mergeCell ref="B24:C24"/>
    <mergeCell ref="E42:E43"/>
    <mergeCell ref="M47:N47"/>
  </mergeCells>
  <dataValidations count="2">
    <dataValidation type="decimal" allowBlank="1" showInputMessage="1" showErrorMessage="1" sqref="WVH983071 WLL983071 C65567 IV65567 SR65567 ACN65567 AMJ65567 AWF65567 BGB65567 BPX65567 BZT65567 CJP65567 CTL65567 DDH65567 DND65567 DWZ65567 EGV65567 EQR65567 FAN65567 FKJ65567 FUF65567 GEB65567 GNX65567 GXT65567 HHP65567 HRL65567 IBH65567 ILD65567 IUZ65567 JEV65567 JOR65567 JYN65567 KIJ65567 KSF65567 LCB65567 LLX65567 LVT65567 MFP65567 MPL65567 MZH65567 NJD65567 NSZ65567 OCV65567 OMR65567 OWN65567 PGJ65567 PQF65567 QAB65567 QJX65567 QTT65567 RDP65567 RNL65567 RXH65567 SHD65567 SQZ65567 TAV65567 TKR65567 TUN65567 UEJ65567 UOF65567 UYB65567 VHX65567 VRT65567 WBP65567 WLL65567 WVH65567 C131103 IV131103 SR131103 ACN131103 AMJ131103 AWF131103 BGB131103 BPX131103 BZT131103 CJP131103 CTL131103 DDH131103 DND131103 DWZ131103 EGV131103 EQR131103 FAN131103 FKJ131103 FUF131103 GEB131103 GNX131103 GXT131103 HHP131103 HRL131103 IBH131103 ILD131103 IUZ131103 JEV131103 JOR131103 JYN131103 KIJ131103 KSF131103 LCB131103 LLX131103 LVT131103 MFP131103 MPL131103 MZH131103 NJD131103 NSZ131103 OCV131103 OMR131103 OWN131103 PGJ131103 PQF131103 QAB131103 QJX131103 QTT131103 RDP131103 RNL131103 RXH131103 SHD131103 SQZ131103 TAV131103 TKR131103 TUN131103 UEJ131103 UOF131103 UYB131103 VHX131103 VRT131103 WBP131103 WLL131103 WVH131103 C196639 IV196639 SR196639 ACN196639 AMJ196639 AWF196639 BGB196639 BPX196639 BZT196639 CJP196639 CTL196639 DDH196639 DND196639 DWZ196639 EGV196639 EQR196639 FAN196639 FKJ196639 FUF196639 GEB196639 GNX196639 GXT196639 HHP196639 HRL196639 IBH196639 ILD196639 IUZ196639 JEV196639 JOR196639 JYN196639 KIJ196639 KSF196639 LCB196639 LLX196639 LVT196639 MFP196639 MPL196639 MZH196639 NJD196639 NSZ196639 OCV196639 OMR196639 OWN196639 PGJ196639 PQF196639 QAB196639 QJX196639 QTT196639 RDP196639 RNL196639 RXH196639 SHD196639 SQZ196639 TAV196639 TKR196639 TUN196639 UEJ196639 UOF196639 UYB196639 VHX196639 VRT196639 WBP196639 WLL196639 WVH196639 C262175 IV262175 SR262175 ACN262175 AMJ262175 AWF262175 BGB262175 BPX262175 BZT262175 CJP262175 CTL262175 DDH262175 DND262175 DWZ262175 EGV262175 EQR262175 FAN262175 FKJ262175 FUF262175 GEB262175 GNX262175 GXT262175 HHP262175 HRL262175 IBH262175 ILD262175 IUZ262175 JEV262175 JOR262175 JYN262175 KIJ262175 KSF262175 LCB262175 LLX262175 LVT262175 MFP262175 MPL262175 MZH262175 NJD262175 NSZ262175 OCV262175 OMR262175 OWN262175 PGJ262175 PQF262175 QAB262175 QJX262175 QTT262175 RDP262175 RNL262175 RXH262175 SHD262175 SQZ262175 TAV262175 TKR262175 TUN262175 UEJ262175 UOF262175 UYB262175 VHX262175 VRT262175 WBP262175 WLL262175 WVH262175 C327711 IV327711 SR327711 ACN327711 AMJ327711 AWF327711 BGB327711 BPX327711 BZT327711 CJP327711 CTL327711 DDH327711 DND327711 DWZ327711 EGV327711 EQR327711 FAN327711 FKJ327711 FUF327711 GEB327711 GNX327711 GXT327711 HHP327711 HRL327711 IBH327711 ILD327711 IUZ327711 JEV327711 JOR327711 JYN327711 KIJ327711 KSF327711 LCB327711 LLX327711 LVT327711 MFP327711 MPL327711 MZH327711 NJD327711 NSZ327711 OCV327711 OMR327711 OWN327711 PGJ327711 PQF327711 QAB327711 QJX327711 QTT327711 RDP327711 RNL327711 RXH327711 SHD327711 SQZ327711 TAV327711 TKR327711 TUN327711 UEJ327711 UOF327711 UYB327711 VHX327711 VRT327711 WBP327711 WLL327711 WVH327711 C393247 IV393247 SR393247 ACN393247 AMJ393247 AWF393247 BGB393247 BPX393247 BZT393247 CJP393247 CTL393247 DDH393247 DND393247 DWZ393247 EGV393247 EQR393247 FAN393247 FKJ393247 FUF393247 GEB393247 GNX393247 GXT393247 HHP393247 HRL393247 IBH393247 ILD393247 IUZ393247 JEV393247 JOR393247 JYN393247 KIJ393247 KSF393247 LCB393247 LLX393247 LVT393247 MFP393247 MPL393247 MZH393247 NJD393247 NSZ393247 OCV393247 OMR393247 OWN393247 PGJ393247 PQF393247 QAB393247 QJX393247 QTT393247 RDP393247 RNL393247 RXH393247 SHD393247 SQZ393247 TAV393247 TKR393247 TUN393247 UEJ393247 UOF393247 UYB393247 VHX393247 VRT393247 WBP393247 WLL393247 WVH393247 C458783 IV458783 SR458783 ACN458783 AMJ458783 AWF458783 BGB458783 BPX458783 BZT458783 CJP458783 CTL458783 DDH458783 DND458783 DWZ458783 EGV458783 EQR458783 FAN458783 FKJ458783 FUF458783 GEB458783 GNX458783 GXT458783 HHP458783 HRL458783 IBH458783 ILD458783 IUZ458783 JEV458783 JOR458783 JYN458783 KIJ458783 KSF458783 LCB458783 LLX458783 LVT458783 MFP458783 MPL458783 MZH458783 NJD458783 NSZ458783 OCV458783 OMR458783 OWN458783 PGJ458783 PQF458783 QAB458783 QJX458783 QTT458783 RDP458783 RNL458783 RXH458783 SHD458783 SQZ458783 TAV458783 TKR458783 TUN458783 UEJ458783 UOF458783 UYB458783 VHX458783 VRT458783 WBP458783 WLL458783 WVH458783 C524319 IV524319 SR524319 ACN524319 AMJ524319 AWF524319 BGB524319 BPX524319 BZT524319 CJP524319 CTL524319 DDH524319 DND524319 DWZ524319 EGV524319 EQR524319 FAN524319 FKJ524319 FUF524319 GEB524319 GNX524319 GXT524319 HHP524319 HRL524319 IBH524319 ILD524319 IUZ524319 JEV524319 JOR524319 JYN524319 KIJ524319 KSF524319 LCB524319 LLX524319 LVT524319 MFP524319 MPL524319 MZH524319 NJD524319 NSZ524319 OCV524319 OMR524319 OWN524319 PGJ524319 PQF524319 QAB524319 QJX524319 QTT524319 RDP524319 RNL524319 RXH524319 SHD524319 SQZ524319 TAV524319 TKR524319 TUN524319 UEJ524319 UOF524319 UYB524319 VHX524319 VRT524319 WBP524319 WLL524319 WVH524319 C589855 IV589855 SR589855 ACN589855 AMJ589855 AWF589855 BGB589855 BPX589855 BZT589855 CJP589855 CTL589855 DDH589855 DND589855 DWZ589855 EGV589855 EQR589855 FAN589855 FKJ589855 FUF589855 GEB589855 GNX589855 GXT589855 HHP589855 HRL589855 IBH589855 ILD589855 IUZ589855 JEV589855 JOR589855 JYN589855 KIJ589855 KSF589855 LCB589855 LLX589855 LVT589855 MFP589855 MPL589855 MZH589855 NJD589855 NSZ589855 OCV589855 OMR589855 OWN589855 PGJ589855 PQF589855 QAB589855 QJX589855 QTT589855 RDP589855 RNL589855 RXH589855 SHD589855 SQZ589855 TAV589855 TKR589855 TUN589855 UEJ589855 UOF589855 UYB589855 VHX589855 VRT589855 WBP589855 WLL589855 WVH589855 C655391 IV655391 SR655391 ACN655391 AMJ655391 AWF655391 BGB655391 BPX655391 BZT655391 CJP655391 CTL655391 DDH655391 DND655391 DWZ655391 EGV655391 EQR655391 FAN655391 FKJ655391 FUF655391 GEB655391 GNX655391 GXT655391 HHP655391 HRL655391 IBH655391 ILD655391 IUZ655391 JEV655391 JOR655391 JYN655391 KIJ655391 KSF655391 LCB655391 LLX655391 LVT655391 MFP655391 MPL655391 MZH655391 NJD655391 NSZ655391 OCV655391 OMR655391 OWN655391 PGJ655391 PQF655391 QAB655391 QJX655391 QTT655391 RDP655391 RNL655391 RXH655391 SHD655391 SQZ655391 TAV655391 TKR655391 TUN655391 UEJ655391 UOF655391 UYB655391 VHX655391 VRT655391 WBP655391 WLL655391 WVH655391 C720927 IV720927 SR720927 ACN720927 AMJ720927 AWF720927 BGB720927 BPX720927 BZT720927 CJP720927 CTL720927 DDH720927 DND720927 DWZ720927 EGV720927 EQR720927 FAN720927 FKJ720927 FUF720927 GEB720927 GNX720927 GXT720927 HHP720927 HRL720927 IBH720927 ILD720927 IUZ720927 JEV720927 JOR720927 JYN720927 KIJ720927 KSF720927 LCB720927 LLX720927 LVT720927 MFP720927 MPL720927 MZH720927 NJD720927 NSZ720927 OCV720927 OMR720927 OWN720927 PGJ720927 PQF720927 QAB720927 QJX720927 QTT720927 RDP720927 RNL720927 RXH720927 SHD720927 SQZ720927 TAV720927 TKR720927 TUN720927 UEJ720927 UOF720927 UYB720927 VHX720927 VRT720927 WBP720927 WLL720927 WVH720927 C786463 IV786463 SR786463 ACN786463 AMJ786463 AWF786463 BGB786463 BPX786463 BZT786463 CJP786463 CTL786463 DDH786463 DND786463 DWZ786463 EGV786463 EQR786463 FAN786463 FKJ786463 FUF786463 GEB786463 GNX786463 GXT786463 HHP786463 HRL786463 IBH786463 ILD786463 IUZ786463 JEV786463 JOR786463 JYN786463 KIJ786463 KSF786463 LCB786463 LLX786463 LVT786463 MFP786463 MPL786463 MZH786463 NJD786463 NSZ786463 OCV786463 OMR786463 OWN786463 PGJ786463 PQF786463 QAB786463 QJX786463 QTT786463 RDP786463 RNL786463 RXH786463 SHD786463 SQZ786463 TAV786463 TKR786463 TUN786463 UEJ786463 UOF786463 UYB786463 VHX786463 VRT786463 WBP786463 WLL786463 WVH786463 C851999 IV851999 SR851999 ACN851999 AMJ851999 AWF851999 BGB851999 BPX851999 BZT851999 CJP851999 CTL851999 DDH851999 DND851999 DWZ851999 EGV851999 EQR851999 FAN851999 FKJ851999 FUF851999 GEB851999 GNX851999 GXT851999 HHP851999 HRL851999 IBH851999 ILD851999 IUZ851999 JEV851999 JOR851999 JYN851999 KIJ851999 KSF851999 LCB851999 LLX851999 LVT851999 MFP851999 MPL851999 MZH851999 NJD851999 NSZ851999 OCV851999 OMR851999 OWN851999 PGJ851999 PQF851999 QAB851999 QJX851999 QTT851999 RDP851999 RNL851999 RXH851999 SHD851999 SQZ851999 TAV851999 TKR851999 TUN851999 UEJ851999 UOF851999 UYB851999 VHX851999 VRT851999 WBP851999 WLL851999 WVH851999 C917535 IV917535 SR917535 ACN917535 AMJ917535 AWF917535 BGB917535 BPX917535 BZT917535 CJP917535 CTL917535 DDH917535 DND917535 DWZ917535 EGV917535 EQR917535 FAN917535 FKJ917535 FUF917535 GEB917535 GNX917535 GXT917535 HHP917535 HRL917535 IBH917535 ILD917535 IUZ917535 JEV917535 JOR917535 JYN917535 KIJ917535 KSF917535 LCB917535 LLX917535 LVT917535 MFP917535 MPL917535 MZH917535 NJD917535 NSZ917535 OCV917535 OMR917535 OWN917535 PGJ917535 PQF917535 QAB917535 QJX917535 QTT917535 RDP917535 RNL917535 RXH917535 SHD917535 SQZ917535 TAV917535 TKR917535 TUN917535 UEJ917535 UOF917535 UYB917535 VHX917535 VRT917535 WBP917535 WLL917535 WVH917535 C983071 IV983071 SR983071 ACN983071 AMJ983071 AWF983071 BGB983071 BPX983071 BZT983071 CJP983071 CTL983071 DDH983071 DND983071 DWZ983071 EGV983071 EQR983071 FAN983071 FKJ983071 FUF983071 GEB983071 GNX983071 GXT983071 HHP983071 HRL983071 IBH983071 ILD983071 IUZ983071 JEV983071 JOR983071 JYN983071 KIJ983071 KSF983071 LCB983071 LLX983071 LVT983071 MFP983071 MPL983071 MZH983071 NJD983071 NSZ983071 OCV983071 OMR983071 OWN983071 PGJ983071 PQF983071 QAB983071 QJX983071 QTT983071 RDP983071 RNL983071 RXH983071 SHD983071 SQZ983071 TAV983071 TKR983071 TUN983071 UEJ983071 UOF983071 UYB983071 VHX983071 VRT983071 WBP983071 IV26:IV46 SR26:SR46 ACN26:ACN46 AMJ26:AMJ46 AWF26:AWF46 BGB26:BGB46 BPX26:BPX46 BZT26:BZT46 CJP26:CJP46 CTL26:CTL46 DDH26:DDH46 DND26:DND46 DWZ26:DWZ46 EGV26:EGV46 EQR26:EQR46 FAN26:FAN46 FKJ26:FKJ46 FUF26:FUF46 GEB26:GEB46 GNX26:GNX46 GXT26:GXT46 HHP26:HHP46 HRL26:HRL46 IBH26:IBH46 ILD26:ILD46 IUZ26:IUZ46 JEV26:JEV46 JOR26:JOR46 JYN26:JYN46 KIJ26:KIJ46 KSF26:KSF46 LCB26:LCB46 LLX26:LLX46 LVT26:LVT46 MFP26:MFP46 MPL26:MPL46 MZH26:MZH46 NJD26:NJD46 NSZ26:NSZ46 OCV26:OCV46 OMR26:OMR46 OWN26:OWN46 PGJ26:PGJ46 PQF26:PQF46 QAB26:QAB46 QJX26:QJX46 QTT26:QTT46 RDP26:RDP46 RNL26:RNL46 RXH26:RXH46 SHD26:SHD46 SQZ26:SQZ46 TAV26:TAV46 TKR26:TKR46 TUN26:TUN46 UEJ26:UEJ46 UOF26:UOF46 UYB26:UYB46 VHX26:VHX46 VRT26:VRT46 WBP26:WBP46 WLL26:WLL46 WVH26:WVH46">
      <formula1>0</formula1>
      <formula2>1</formula2>
    </dataValidation>
    <dataValidation type="list" allowBlank="1" showInputMessage="1" showErrorMessage="1" sqref="WVE983071 A65567 IS65567 SO65567 ACK65567 AMG65567 AWC65567 BFY65567 BPU65567 BZQ65567 CJM65567 CTI65567 DDE65567 DNA65567 DWW65567 EGS65567 EQO65567 FAK65567 FKG65567 FUC65567 GDY65567 GNU65567 GXQ65567 HHM65567 HRI65567 IBE65567 ILA65567 IUW65567 JES65567 JOO65567 JYK65567 KIG65567 KSC65567 LBY65567 LLU65567 LVQ65567 MFM65567 MPI65567 MZE65567 NJA65567 NSW65567 OCS65567 OMO65567 OWK65567 PGG65567 PQC65567 PZY65567 QJU65567 QTQ65567 RDM65567 RNI65567 RXE65567 SHA65567 SQW65567 TAS65567 TKO65567 TUK65567 UEG65567 UOC65567 UXY65567 VHU65567 VRQ65567 WBM65567 WLI65567 WVE65567 A131103 IS131103 SO131103 ACK131103 AMG131103 AWC131103 BFY131103 BPU131103 BZQ131103 CJM131103 CTI131103 DDE131103 DNA131103 DWW131103 EGS131103 EQO131103 FAK131103 FKG131103 FUC131103 GDY131103 GNU131103 GXQ131103 HHM131103 HRI131103 IBE131103 ILA131103 IUW131103 JES131103 JOO131103 JYK131103 KIG131103 KSC131103 LBY131103 LLU131103 LVQ131103 MFM131103 MPI131103 MZE131103 NJA131103 NSW131103 OCS131103 OMO131103 OWK131103 PGG131103 PQC131103 PZY131103 QJU131103 QTQ131103 RDM131103 RNI131103 RXE131103 SHA131103 SQW131103 TAS131103 TKO131103 TUK131103 UEG131103 UOC131103 UXY131103 VHU131103 VRQ131103 WBM131103 WLI131103 WVE131103 A196639 IS196639 SO196639 ACK196639 AMG196639 AWC196639 BFY196639 BPU196639 BZQ196639 CJM196639 CTI196639 DDE196639 DNA196639 DWW196639 EGS196639 EQO196639 FAK196639 FKG196639 FUC196639 GDY196639 GNU196639 GXQ196639 HHM196639 HRI196639 IBE196639 ILA196639 IUW196639 JES196639 JOO196639 JYK196639 KIG196639 KSC196639 LBY196639 LLU196639 LVQ196639 MFM196639 MPI196639 MZE196639 NJA196639 NSW196639 OCS196639 OMO196639 OWK196639 PGG196639 PQC196639 PZY196639 QJU196639 QTQ196639 RDM196639 RNI196639 RXE196639 SHA196639 SQW196639 TAS196639 TKO196639 TUK196639 UEG196639 UOC196639 UXY196639 VHU196639 VRQ196639 WBM196639 WLI196639 WVE196639 A262175 IS262175 SO262175 ACK262175 AMG262175 AWC262175 BFY262175 BPU262175 BZQ262175 CJM262175 CTI262175 DDE262175 DNA262175 DWW262175 EGS262175 EQO262175 FAK262175 FKG262175 FUC262175 GDY262175 GNU262175 GXQ262175 HHM262175 HRI262175 IBE262175 ILA262175 IUW262175 JES262175 JOO262175 JYK262175 KIG262175 KSC262175 LBY262175 LLU262175 LVQ262175 MFM262175 MPI262175 MZE262175 NJA262175 NSW262175 OCS262175 OMO262175 OWK262175 PGG262175 PQC262175 PZY262175 QJU262175 QTQ262175 RDM262175 RNI262175 RXE262175 SHA262175 SQW262175 TAS262175 TKO262175 TUK262175 UEG262175 UOC262175 UXY262175 VHU262175 VRQ262175 WBM262175 WLI262175 WVE262175 A327711 IS327711 SO327711 ACK327711 AMG327711 AWC327711 BFY327711 BPU327711 BZQ327711 CJM327711 CTI327711 DDE327711 DNA327711 DWW327711 EGS327711 EQO327711 FAK327711 FKG327711 FUC327711 GDY327711 GNU327711 GXQ327711 HHM327711 HRI327711 IBE327711 ILA327711 IUW327711 JES327711 JOO327711 JYK327711 KIG327711 KSC327711 LBY327711 LLU327711 LVQ327711 MFM327711 MPI327711 MZE327711 NJA327711 NSW327711 OCS327711 OMO327711 OWK327711 PGG327711 PQC327711 PZY327711 QJU327711 QTQ327711 RDM327711 RNI327711 RXE327711 SHA327711 SQW327711 TAS327711 TKO327711 TUK327711 UEG327711 UOC327711 UXY327711 VHU327711 VRQ327711 WBM327711 WLI327711 WVE327711 A393247 IS393247 SO393247 ACK393247 AMG393247 AWC393247 BFY393247 BPU393247 BZQ393247 CJM393247 CTI393247 DDE393247 DNA393247 DWW393247 EGS393247 EQO393247 FAK393247 FKG393247 FUC393247 GDY393247 GNU393247 GXQ393247 HHM393247 HRI393247 IBE393247 ILA393247 IUW393247 JES393247 JOO393247 JYK393247 KIG393247 KSC393247 LBY393247 LLU393247 LVQ393247 MFM393247 MPI393247 MZE393247 NJA393247 NSW393247 OCS393247 OMO393247 OWK393247 PGG393247 PQC393247 PZY393247 QJU393247 QTQ393247 RDM393247 RNI393247 RXE393247 SHA393247 SQW393247 TAS393247 TKO393247 TUK393247 UEG393247 UOC393247 UXY393247 VHU393247 VRQ393247 WBM393247 WLI393247 WVE393247 A458783 IS458783 SO458783 ACK458783 AMG458783 AWC458783 BFY458783 BPU458783 BZQ458783 CJM458783 CTI458783 DDE458783 DNA458783 DWW458783 EGS458783 EQO458783 FAK458783 FKG458783 FUC458783 GDY458783 GNU458783 GXQ458783 HHM458783 HRI458783 IBE458783 ILA458783 IUW458783 JES458783 JOO458783 JYK458783 KIG458783 KSC458783 LBY458783 LLU458783 LVQ458783 MFM458783 MPI458783 MZE458783 NJA458783 NSW458783 OCS458783 OMO458783 OWK458783 PGG458783 PQC458783 PZY458783 QJU458783 QTQ458783 RDM458783 RNI458783 RXE458783 SHA458783 SQW458783 TAS458783 TKO458783 TUK458783 UEG458783 UOC458783 UXY458783 VHU458783 VRQ458783 WBM458783 WLI458783 WVE458783 A524319 IS524319 SO524319 ACK524319 AMG524319 AWC524319 BFY524319 BPU524319 BZQ524319 CJM524319 CTI524319 DDE524319 DNA524319 DWW524319 EGS524319 EQO524319 FAK524319 FKG524319 FUC524319 GDY524319 GNU524319 GXQ524319 HHM524319 HRI524319 IBE524319 ILA524319 IUW524319 JES524319 JOO524319 JYK524319 KIG524319 KSC524319 LBY524319 LLU524319 LVQ524319 MFM524319 MPI524319 MZE524319 NJA524319 NSW524319 OCS524319 OMO524319 OWK524319 PGG524319 PQC524319 PZY524319 QJU524319 QTQ524319 RDM524319 RNI524319 RXE524319 SHA524319 SQW524319 TAS524319 TKO524319 TUK524319 UEG524319 UOC524319 UXY524319 VHU524319 VRQ524319 WBM524319 WLI524319 WVE524319 A589855 IS589855 SO589855 ACK589855 AMG589855 AWC589855 BFY589855 BPU589855 BZQ589855 CJM589855 CTI589855 DDE589855 DNA589855 DWW589855 EGS589855 EQO589855 FAK589855 FKG589855 FUC589855 GDY589855 GNU589855 GXQ589855 HHM589855 HRI589855 IBE589855 ILA589855 IUW589855 JES589855 JOO589855 JYK589855 KIG589855 KSC589855 LBY589855 LLU589855 LVQ589855 MFM589855 MPI589855 MZE589855 NJA589855 NSW589855 OCS589855 OMO589855 OWK589855 PGG589855 PQC589855 PZY589855 QJU589855 QTQ589855 RDM589855 RNI589855 RXE589855 SHA589855 SQW589855 TAS589855 TKO589855 TUK589855 UEG589855 UOC589855 UXY589855 VHU589855 VRQ589855 WBM589855 WLI589855 WVE589855 A655391 IS655391 SO655391 ACK655391 AMG655391 AWC655391 BFY655391 BPU655391 BZQ655391 CJM655391 CTI655391 DDE655391 DNA655391 DWW655391 EGS655391 EQO655391 FAK655391 FKG655391 FUC655391 GDY655391 GNU655391 GXQ655391 HHM655391 HRI655391 IBE655391 ILA655391 IUW655391 JES655391 JOO655391 JYK655391 KIG655391 KSC655391 LBY655391 LLU655391 LVQ655391 MFM655391 MPI655391 MZE655391 NJA655391 NSW655391 OCS655391 OMO655391 OWK655391 PGG655391 PQC655391 PZY655391 QJU655391 QTQ655391 RDM655391 RNI655391 RXE655391 SHA655391 SQW655391 TAS655391 TKO655391 TUK655391 UEG655391 UOC655391 UXY655391 VHU655391 VRQ655391 WBM655391 WLI655391 WVE655391 A720927 IS720927 SO720927 ACK720927 AMG720927 AWC720927 BFY720927 BPU720927 BZQ720927 CJM720927 CTI720927 DDE720927 DNA720927 DWW720927 EGS720927 EQO720927 FAK720927 FKG720927 FUC720927 GDY720927 GNU720927 GXQ720927 HHM720927 HRI720927 IBE720927 ILA720927 IUW720927 JES720927 JOO720927 JYK720927 KIG720927 KSC720927 LBY720927 LLU720927 LVQ720927 MFM720927 MPI720927 MZE720927 NJA720927 NSW720927 OCS720927 OMO720927 OWK720927 PGG720927 PQC720927 PZY720927 QJU720927 QTQ720927 RDM720927 RNI720927 RXE720927 SHA720927 SQW720927 TAS720927 TKO720927 TUK720927 UEG720927 UOC720927 UXY720927 VHU720927 VRQ720927 WBM720927 WLI720927 WVE720927 A786463 IS786463 SO786463 ACK786463 AMG786463 AWC786463 BFY786463 BPU786463 BZQ786463 CJM786463 CTI786463 DDE786463 DNA786463 DWW786463 EGS786463 EQO786463 FAK786463 FKG786463 FUC786463 GDY786463 GNU786463 GXQ786463 HHM786463 HRI786463 IBE786463 ILA786463 IUW786463 JES786463 JOO786463 JYK786463 KIG786463 KSC786463 LBY786463 LLU786463 LVQ786463 MFM786463 MPI786463 MZE786463 NJA786463 NSW786463 OCS786463 OMO786463 OWK786463 PGG786463 PQC786463 PZY786463 QJU786463 QTQ786463 RDM786463 RNI786463 RXE786463 SHA786463 SQW786463 TAS786463 TKO786463 TUK786463 UEG786463 UOC786463 UXY786463 VHU786463 VRQ786463 WBM786463 WLI786463 WVE786463 A851999 IS851999 SO851999 ACK851999 AMG851999 AWC851999 BFY851999 BPU851999 BZQ851999 CJM851999 CTI851999 DDE851999 DNA851999 DWW851999 EGS851999 EQO851999 FAK851999 FKG851999 FUC851999 GDY851999 GNU851999 GXQ851999 HHM851999 HRI851999 IBE851999 ILA851999 IUW851999 JES851999 JOO851999 JYK851999 KIG851999 KSC851999 LBY851999 LLU851999 LVQ851999 MFM851999 MPI851999 MZE851999 NJA851999 NSW851999 OCS851999 OMO851999 OWK851999 PGG851999 PQC851999 PZY851999 QJU851999 QTQ851999 RDM851999 RNI851999 RXE851999 SHA851999 SQW851999 TAS851999 TKO851999 TUK851999 UEG851999 UOC851999 UXY851999 VHU851999 VRQ851999 WBM851999 WLI851999 WVE851999 A917535 IS917535 SO917535 ACK917535 AMG917535 AWC917535 BFY917535 BPU917535 BZQ917535 CJM917535 CTI917535 DDE917535 DNA917535 DWW917535 EGS917535 EQO917535 FAK917535 FKG917535 FUC917535 GDY917535 GNU917535 GXQ917535 HHM917535 HRI917535 IBE917535 ILA917535 IUW917535 JES917535 JOO917535 JYK917535 KIG917535 KSC917535 LBY917535 LLU917535 LVQ917535 MFM917535 MPI917535 MZE917535 NJA917535 NSW917535 OCS917535 OMO917535 OWK917535 PGG917535 PQC917535 PZY917535 QJU917535 QTQ917535 RDM917535 RNI917535 RXE917535 SHA917535 SQW917535 TAS917535 TKO917535 TUK917535 UEG917535 UOC917535 UXY917535 VHU917535 VRQ917535 WBM917535 WLI917535 WVE917535 A983071 IS983071 SO983071 ACK983071 AMG983071 AWC983071 BFY983071 BPU983071 BZQ983071 CJM983071 CTI983071 DDE983071 DNA983071 DWW983071 EGS983071 EQO983071 FAK983071 FKG983071 FUC983071 GDY983071 GNU983071 GXQ983071 HHM983071 HRI983071 IBE983071 ILA983071 IUW983071 JES983071 JOO983071 JYK983071 KIG983071 KSC983071 LBY983071 LLU983071 LVQ983071 MFM983071 MPI983071 MZE983071 NJA983071 NSW983071 OCS983071 OMO983071 OWK983071 PGG983071 PQC983071 PZY983071 QJU983071 QTQ983071 RDM983071 RNI983071 RXE983071 SHA983071 SQW983071 TAS983071 TKO983071 TUK983071 UEG983071 UOC983071 UXY983071 VHU983071 VRQ983071 WBM983071 WLI983071 A26:A46 IS26:IS46 SO26:SO46 ACK26:ACK46 AMG26:AMG46 AWC26:AWC46 BFY26:BFY46 BPU26:BPU46 BZQ26:BZQ46 CJM26:CJM46 CTI26:CTI46 DDE26:DDE46 DNA26:DNA46 DWW26:DWW46 EGS26:EGS46 EQO26:EQO46 FAK26:FAK46 FKG26:FKG46 FUC26:FUC46 GDY26:GDY46 GNU26:GNU46 GXQ26:GXQ46 HHM26:HHM46 HRI26:HRI46 IBE26:IBE46 ILA26:ILA46 IUW26:IUW46 JES26:JES46 JOO26:JOO46 JYK26:JYK46 KIG26:KIG46 KSC26:KSC46 LBY26:LBY46 LLU26:LLU46 LVQ26:LVQ46 MFM26:MFM46 MPI26:MPI46 MZE26:MZE46 NJA26:NJA46 NSW26:NSW46 OCS26:OCS46 OMO26:OMO46 OWK26:OWK46 PGG26:PGG46 PQC26:PQC46 PZY26:PZY46 QJU26:QJU46 QTQ26:QTQ46 RDM26:RDM46 RNI26:RNI46 RXE26:RXE46 SHA26:SHA46 SQW26:SQW46 TAS26:TAS46 TKO26:TKO46 TUK26:TUK46 UEG26:UEG46 UOC26:UOC46 UXY26:UXY46 VHU26:VHU46 VRQ26:VRQ46 WBM26:WBM46 WLI26:WLI46 WVE26:WVE46">
      <formula1>"1,2,3,4,5"</formula1>
    </dataValidation>
  </dataValidation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3"/>
  <sheetViews>
    <sheetView topLeftCell="A28" workbookViewId="0">
      <selection activeCell="B44" sqref="B44"/>
    </sheetView>
  </sheetViews>
  <sheetFormatPr baseColWidth="10" defaultRowHeight="15" x14ac:dyDescent="0.25"/>
  <cols>
    <col min="1" max="1" width="3.140625" style="1" bestFit="1" customWidth="1"/>
    <col min="2" max="2" width="102.7109375" style="1" bestFit="1" customWidth="1"/>
    <col min="3" max="3" width="33.42578125" style="1" customWidth="1"/>
    <col min="4" max="4" width="26.7109375" style="1" customWidth="1"/>
    <col min="5" max="5" width="25" style="1" customWidth="1"/>
    <col min="6" max="6" width="38.42578125" style="1" customWidth="1"/>
    <col min="7" max="7" width="29.7109375" style="1" customWidth="1"/>
    <col min="8" max="8" width="24.5703125" style="1" customWidth="1"/>
    <col min="9" max="9" width="24" style="1" customWidth="1"/>
    <col min="10" max="10" width="25.42578125" style="1" customWidth="1"/>
    <col min="11" max="11" width="29.85546875" style="1" customWidth="1"/>
    <col min="12" max="12" width="33.28515625" style="1" customWidth="1"/>
    <col min="13" max="13" width="18.7109375" style="1" customWidth="1"/>
    <col min="14" max="14" width="22.140625" style="1" customWidth="1"/>
    <col min="15" max="15" width="26.140625" style="1" customWidth="1"/>
    <col min="16" max="16" width="19.5703125" style="1" bestFit="1" customWidth="1"/>
    <col min="17" max="17" width="38.42578125" style="1" customWidth="1"/>
    <col min="18" max="18" width="28.4257812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4" t="s">
        <v>542</v>
      </c>
      <c r="D6" s="1854"/>
      <c r="E6" s="1854"/>
      <c r="F6" s="1854"/>
      <c r="G6" s="1854"/>
      <c r="H6" s="1854"/>
      <c r="I6" s="1854"/>
      <c r="J6" s="1854"/>
      <c r="K6" s="1854"/>
      <c r="L6" s="1854"/>
      <c r="M6" s="1854"/>
      <c r="N6" s="1855"/>
    </row>
    <row r="7" spans="2:16" ht="16.5" thickBot="1" x14ac:dyDescent="0.3">
      <c r="B7" s="127" t="s">
        <v>4</v>
      </c>
      <c r="C7" s="1854" t="s">
        <v>543</v>
      </c>
      <c r="D7" s="1854"/>
      <c r="E7" s="1854"/>
      <c r="F7" s="1854"/>
      <c r="G7" s="1854"/>
      <c r="H7" s="1854"/>
      <c r="I7" s="1854"/>
      <c r="J7" s="1854"/>
      <c r="K7" s="1854"/>
      <c r="L7" s="1854"/>
      <c r="M7" s="1854"/>
      <c r="N7" s="1855"/>
    </row>
    <row r="8" spans="2:16" ht="16.5" thickBot="1" x14ac:dyDescent="0.3">
      <c r="B8" s="127" t="s">
        <v>5</v>
      </c>
      <c r="C8" s="1854" t="s">
        <v>544</v>
      </c>
      <c r="D8" s="1854"/>
      <c r="E8" s="1854"/>
      <c r="F8" s="1854"/>
      <c r="G8" s="1854"/>
      <c r="H8" s="1854"/>
      <c r="I8" s="1854"/>
      <c r="J8" s="1854"/>
      <c r="K8" s="1854"/>
      <c r="L8" s="1854"/>
      <c r="M8" s="1854"/>
      <c r="N8" s="1855"/>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7</v>
      </c>
      <c r="D10" s="1865"/>
      <c r="E10" s="1866"/>
      <c r="F10" s="216"/>
      <c r="G10" s="216"/>
      <c r="H10" s="216"/>
      <c r="I10" s="216"/>
      <c r="J10" s="216"/>
      <c r="K10" s="216"/>
      <c r="L10" s="216"/>
      <c r="M10" s="216"/>
      <c r="N10" s="217"/>
    </row>
    <row r="11" spans="2:16" ht="16.5" thickBot="1" x14ac:dyDescent="0.3">
      <c r="B11" s="130" t="s">
        <v>8</v>
      </c>
      <c r="C11" s="664">
        <v>41988</v>
      </c>
      <c r="D11" s="218"/>
      <c r="E11" s="218"/>
      <c r="F11" s="218"/>
      <c r="G11" s="218"/>
      <c r="H11" s="218"/>
      <c r="I11" s="218"/>
      <c r="J11" s="218"/>
      <c r="K11" s="218"/>
      <c r="L11" s="218"/>
      <c r="M11" s="218"/>
      <c r="N11" s="219"/>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9</v>
      </c>
      <c r="C14" s="1867"/>
      <c r="D14" s="237" t="s">
        <v>10</v>
      </c>
      <c r="E14" s="237" t="s">
        <v>11</v>
      </c>
      <c r="F14" s="237" t="s">
        <v>12</v>
      </c>
      <c r="G14" s="139"/>
      <c r="I14" s="140"/>
      <c r="J14" s="140"/>
      <c r="K14" s="140"/>
      <c r="L14" s="140"/>
      <c r="M14" s="140"/>
      <c r="N14" s="137"/>
    </row>
    <row r="15" spans="2:16" x14ac:dyDescent="0.25">
      <c r="B15" s="1867"/>
      <c r="C15" s="1867"/>
      <c r="D15" s="237">
        <v>7</v>
      </c>
      <c r="E15" s="141">
        <v>1836351992</v>
      </c>
      <c r="F15" s="246">
        <v>820</v>
      </c>
      <c r="G15" s="143"/>
      <c r="I15" s="144"/>
      <c r="J15" s="144"/>
      <c r="K15" s="144"/>
      <c r="L15" s="144"/>
      <c r="M15" s="144"/>
      <c r="N15" s="137"/>
    </row>
    <row r="16" spans="2:16" x14ac:dyDescent="0.25">
      <c r="B16" s="1867"/>
      <c r="C16" s="1867"/>
      <c r="D16" s="237"/>
      <c r="E16" s="141"/>
      <c r="F16" s="141"/>
      <c r="G16" s="143"/>
      <c r="I16" s="144"/>
      <c r="J16" s="144"/>
      <c r="K16" s="144"/>
      <c r="L16" s="144"/>
      <c r="M16" s="144"/>
      <c r="N16" s="137"/>
    </row>
    <row r="17" spans="1:14" x14ac:dyDescent="0.25">
      <c r="B17" s="1867"/>
      <c r="C17" s="1867"/>
      <c r="D17" s="237"/>
      <c r="E17" s="141"/>
      <c r="F17" s="141"/>
      <c r="G17" s="143"/>
      <c r="I17" s="144"/>
      <c r="J17" s="144"/>
      <c r="K17" s="144"/>
      <c r="L17" s="144"/>
      <c r="M17" s="144"/>
      <c r="N17" s="137"/>
    </row>
    <row r="18" spans="1:14" x14ac:dyDescent="0.25">
      <c r="B18" s="1867"/>
      <c r="C18" s="1867"/>
      <c r="D18" s="237"/>
      <c r="E18" s="145"/>
      <c r="F18" s="141"/>
      <c r="G18" s="143"/>
      <c r="H18" s="146"/>
      <c r="I18" s="144"/>
      <c r="J18" s="144"/>
      <c r="K18" s="144"/>
      <c r="L18" s="144"/>
      <c r="M18" s="144"/>
      <c r="N18" s="147"/>
    </row>
    <row r="19" spans="1:14" x14ac:dyDescent="0.25">
      <c r="B19" s="1867"/>
      <c r="C19" s="1867"/>
      <c r="D19" s="237"/>
      <c r="E19" s="145"/>
      <c r="F19" s="141"/>
      <c r="G19" s="143"/>
      <c r="H19" s="146"/>
      <c r="I19" s="148"/>
      <c r="J19" s="148"/>
      <c r="K19" s="148"/>
      <c r="L19" s="148"/>
      <c r="M19" s="148"/>
      <c r="N19" s="147"/>
    </row>
    <row r="20" spans="1:14" x14ac:dyDescent="0.25">
      <c r="B20" s="1867"/>
      <c r="C20" s="1867"/>
      <c r="D20" s="237"/>
      <c r="E20" s="145"/>
      <c r="F20" s="141"/>
      <c r="G20" s="143"/>
      <c r="H20" s="146"/>
      <c r="I20" s="48"/>
      <c r="J20" s="48"/>
      <c r="K20" s="48"/>
      <c r="L20" s="48"/>
      <c r="M20" s="48"/>
      <c r="N20" s="147"/>
    </row>
    <row r="21" spans="1:14" x14ac:dyDescent="0.25">
      <c r="B21" s="1867"/>
      <c r="C21" s="1867"/>
      <c r="D21" s="237"/>
      <c r="E21" s="145"/>
      <c r="F21" s="141"/>
      <c r="G21" s="143"/>
      <c r="H21" s="146"/>
      <c r="I21" s="48"/>
      <c r="J21" s="48"/>
      <c r="K21" s="48"/>
      <c r="L21" s="48"/>
      <c r="M21" s="48"/>
      <c r="N21" s="147"/>
    </row>
    <row r="22" spans="1:14" ht="15.75" thickBot="1" x14ac:dyDescent="0.3">
      <c r="B22" s="1868" t="s">
        <v>13</v>
      </c>
      <c r="C22" s="1869"/>
      <c r="D22" s="237"/>
      <c r="E22" s="149">
        <v>1836351992</v>
      </c>
      <c r="F22" s="252">
        <v>820</v>
      </c>
      <c r="G22" s="143"/>
      <c r="H22" s="146"/>
      <c r="I22" s="48"/>
      <c r="J22" s="48"/>
      <c r="K22" s="48"/>
      <c r="L22" s="48"/>
      <c r="M22" s="48"/>
      <c r="N22" s="147"/>
    </row>
    <row r="23" spans="1:14" ht="30.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656</v>
      </c>
      <c r="D24" s="154"/>
      <c r="E24" s="155">
        <f>E22</f>
        <v>1836351992</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240" t="s">
        <v>21</v>
      </c>
      <c r="D30" s="42"/>
      <c r="E30"/>
      <c r="F30"/>
      <c r="G30"/>
      <c r="H30"/>
      <c r="I30" s="48"/>
      <c r="J30" s="48"/>
      <c r="K30" s="48"/>
      <c r="L30" s="48"/>
      <c r="M30" s="48"/>
      <c r="N30" s="137"/>
    </row>
    <row r="31" spans="1:14" x14ac:dyDescent="0.25">
      <c r="A31" s="36"/>
      <c r="B31" s="152" t="s">
        <v>22</v>
      </c>
      <c r="C31" s="240" t="s">
        <v>21</v>
      </c>
      <c r="D31" s="42"/>
      <c r="E31"/>
      <c r="F31"/>
      <c r="G31"/>
      <c r="H31"/>
      <c r="I31" s="48"/>
      <c r="J31" s="48"/>
      <c r="K31" s="48"/>
      <c r="L31" s="48"/>
      <c r="M31" s="48"/>
      <c r="N31" s="137"/>
    </row>
    <row r="32" spans="1:14" x14ac:dyDescent="0.25">
      <c r="A32" s="36"/>
      <c r="B32" s="152" t="s">
        <v>23</v>
      </c>
      <c r="C32" s="240" t="s">
        <v>21</v>
      </c>
      <c r="D32" s="240"/>
      <c r="E32"/>
      <c r="F32"/>
      <c r="G32"/>
      <c r="H32"/>
      <c r="I32" s="48"/>
      <c r="J32" s="48"/>
      <c r="K32" s="48"/>
      <c r="L32" s="48"/>
      <c r="M32" s="48"/>
      <c r="N32" s="137"/>
    </row>
    <row r="33" spans="1:17" x14ac:dyDescent="0.25">
      <c r="A33" s="36"/>
      <c r="B33" s="152" t="s">
        <v>24</v>
      </c>
      <c r="C33" s="387" t="s">
        <v>21</v>
      </c>
      <c r="D33" s="240"/>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239">
        <v>40</v>
      </c>
      <c r="D40" s="387">
        <v>40</v>
      </c>
      <c r="E40" s="2099">
        <f>+D40+D41</f>
        <v>40</v>
      </c>
      <c r="F40"/>
      <c r="G40"/>
      <c r="H40"/>
      <c r="I40" s="48"/>
      <c r="J40" s="48"/>
      <c r="K40" s="48"/>
      <c r="L40" s="48"/>
      <c r="M40" s="48"/>
      <c r="N40" s="137"/>
    </row>
    <row r="41" spans="1:17" ht="42.75" x14ac:dyDescent="0.25">
      <c r="A41" s="36"/>
      <c r="B41" s="45" t="s">
        <v>30</v>
      </c>
      <c r="C41" s="239">
        <v>60</v>
      </c>
      <c r="D41" s="387">
        <f>+F142</f>
        <v>0</v>
      </c>
      <c r="E41" s="210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61.5" customHeight="1" x14ac:dyDescent="0.25">
      <c r="A49" s="52">
        <v>1</v>
      </c>
      <c r="B49" s="53" t="s">
        <v>543</v>
      </c>
      <c r="C49" s="53" t="s">
        <v>543</v>
      </c>
      <c r="D49" s="53" t="s">
        <v>416</v>
      </c>
      <c r="E49" s="58">
        <v>701820130248</v>
      </c>
      <c r="F49" s="54" t="s">
        <v>18</v>
      </c>
      <c r="G49" s="55">
        <v>1</v>
      </c>
      <c r="H49" s="62">
        <v>41332</v>
      </c>
      <c r="I49" s="62">
        <v>41639</v>
      </c>
      <c r="J49" s="56" t="s">
        <v>19</v>
      </c>
      <c r="K49" s="57">
        <v>10.01</v>
      </c>
      <c r="L49" s="57">
        <v>0</v>
      </c>
      <c r="M49" s="58">
        <v>860</v>
      </c>
      <c r="N49" s="58">
        <v>100</v>
      </c>
      <c r="O49" s="63">
        <v>1577192700</v>
      </c>
      <c r="P49" s="253">
        <v>84.85</v>
      </c>
      <c r="Q49" s="181" t="s">
        <v>52</v>
      </c>
      <c r="R49" s="60"/>
      <c r="S49" s="60"/>
      <c r="T49" s="60"/>
      <c r="U49" s="60"/>
      <c r="V49" s="60"/>
      <c r="W49" s="60"/>
      <c r="X49" s="60"/>
      <c r="Y49" s="60"/>
      <c r="Z49" s="60"/>
    </row>
    <row r="50" spans="1:26" s="61" customFormat="1" ht="57.75" customHeight="1" x14ac:dyDescent="0.25">
      <c r="A50" s="52">
        <f t="shared" ref="A50:A51" si="0">+A49+1</f>
        <v>2</v>
      </c>
      <c r="B50" s="53" t="s">
        <v>544</v>
      </c>
      <c r="C50" s="54" t="s">
        <v>544</v>
      </c>
      <c r="D50" s="53" t="s">
        <v>416</v>
      </c>
      <c r="E50" s="58">
        <v>701820100149</v>
      </c>
      <c r="F50" s="54" t="s">
        <v>18</v>
      </c>
      <c r="G50" s="65">
        <v>1</v>
      </c>
      <c r="H50" s="62">
        <v>40211</v>
      </c>
      <c r="I50" s="62">
        <v>40543</v>
      </c>
      <c r="J50" s="56" t="s">
        <v>19</v>
      </c>
      <c r="K50" s="57">
        <v>10.93</v>
      </c>
      <c r="L50" s="57">
        <v>0</v>
      </c>
      <c r="M50" s="58">
        <v>466</v>
      </c>
      <c r="N50" s="58">
        <v>100</v>
      </c>
      <c r="O50" s="63">
        <v>253951690</v>
      </c>
      <c r="P50" s="63" t="s">
        <v>545</v>
      </c>
      <c r="Q50" s="254" t="s">
        <v>52</v>
      </c>
      <c r="R50" s="60"/>
      <c r="S50" s="60"/>
      <c r="T50" s="60"/>
      <c r="U50" s="60"/>
      <c r="V50" s="60"/>
      <c r="W50" s="60"/>
      <c r="X50" s="60"/>
      <c r="Y50" s="60"/>
      <c r="Z50" s="60"/>
    </row>
    <row r="51" spans="1:26" s="61" customFormat="1" ht="196.5" customHeight="1" x14ac:dyDescent="0.25">
      <c r="A51" s="52">
        <f t="shared" si="0"/>
        <v>3</v>
      </c>
      <c r="B51" s="53" t="s">
        <v>544</v>
      </c>
      <c r="C51" s="53" t="s">
        <v>544</v>
      </c>
      <c r="D51" s="53" t="s">
        <v>416</v>
      </c>
      <c r="E51" s="57">
        <v>701820120145</v>
      </c>
      <c r="F51" s="54" t="s">
        <v>18</v>
      </c>
      <c r="G51" s="65">
        <v>1</v>
      </c>
      <c r="H51" s="62">
        <v>40923</v>
      </c>
      <c r="I51" s="62">
        <v>41273</v>
      </c>
      <c r="J51" s="56" t="s">
        <v>19</v>
      </c>
      <c r="K51" s="57">
        <v>11.5</v>
      </c>
      <c r="L51" s="57">
        <v>0</v>
      </c>
      <c r="M51" s="58">
        <v>130</v>
      </c>
      <c r="N51" s="58">
        <v>100</v>
      </c>
      <c r="O51" s="63">
        <v>75888133</v>
      </c>
      <c r="P51" s="253" t="s">
        <v>546</v>
      </c>
      <c r="Q51" s="91" t="s">
        <v>558</v>
      </c>
      <c r="R51" s="60"/>
      <c r="S51" s="60"/>
      <c r="T51" s="60"/>
      <c r="U51" s="60"/>
      <c r="V51" s="60"/>
      <c r="W51" s="60"/>
      <c r="X51" s="60"/>
      <c r="Y51" s="60"/>
      <c r="Z51" s="60"/>
    </row>
    <row r="52" spans="1:26" s="61" customFormat="1" x14ac:dyDescent="0.25">
      <c r="A52" s="52"/>
      <c r="B52" s="183" t="s">
        <v>28</v>
      </c>
      <c r="C52" s="172"/>
      <c r="D52" s="173"/>
      <c r="E52" s="182"/>
      <c r="F52" s="175"/>
      <c r="G52" s="175"/>
      <c r="H52" s="175"/>
      <c r="I52" s="176"/>
      <c r="J52" s="176"/>
      <c r="K52" s="185">
        <f>SUM(K49:K51)</f>
        <v>32.44</v>
      </c>
      <c r="L52" s="185">
        <f>SUM(L49:L51)</f>
        <v>0</v>
      </c>
      <c r="M52" s="245">
        <v>1326</v>
      </c>
      <c r="N52" s="185"/>
      <c r="O52" s="180"/>
      <c r="P52" s="180"/>
      <c r="Q52" s="187"/>
    </row>
    <row r="53" spans="1:26" s="69" customFormat="1" x14ac:dyDescent="0.25">
      <c r="E53" s="188"/>
    </row>
    <row r="54" spans="1:26" s="69" customFormat="1" x14ac:dyDescent="0.25">
      <c r="B54" s="1860" t="s">
        <v>56</v>
      </c>
      <c r="C54" s="1860" t="s">
        <v>57</v>
      </c>
      <c r="D54" s="1862" t="s">
        <v>58</v>
      </c>
      <c r="E54" s="1862"/>
    </row>
    <row r="55" spans="1:26" s="69" customFormat="1" x14ac:dyDescent="0.25">
      <c r="B55" s="1861"/>
      <c r="C55" s="1861"/>
      <c r="D55" s="238" t="s">
        <v>59</v>
      </c>
      <c r="E55" s="190" t="s">
        <v>60</v>
      </c>
    </row>
    <row r="56" spans="1:26" s="69" customFormat="1" ht="18.75" x14ac:dyDescent="0.25">
      <c r="B56" s="74" t="s">
        <v>61</v>
      </c>
      <c r="C56" s="75">
        <f>+K52</f>
        <v>32.44</v>
      </c>
      <c r="D56" s="241" t="s">
        <v>21</v>
      </c>
      <c r="E56" s="76"/>
      <c r="F56" s="191"/>
      <c r="G56" s="191"/>
      <c r="H56" s="191"/>
      <c r="I56" s="191"/>
      <c r="J56" s="191"/>
      <c r="K56" s="191"/>
      <c r="L56" s="191"/>
      <c r="M56" s="191"/>
    </row>
    <row r="57" spans="1:26" s="69" customFormat="1" x14ac:dyDescent="0.25">
      <c r="B57" s="74" t="s">
        <v>62</v>
      </c>
      <c r="C57" s="75" t="s">
        <v>547</v>
      </c>
      <c r="D57" s="241" t="s">
        <v>21</v>
      </c>
      <c r="E57" s="76"/>
    </row>
    <row r="58" spans="1:26" s="69" customFormat="1" x14ac:dyDescent="0.25">
      <c r="B58" s="192"/>
      <c r="C58" s="1863"/>
      <c r="D58" s="1863"/>
      <c r="E58" s="1863"/>
      <c r="F58" s="1863"/>
      <c r="G58" s="1863"/>
      <c r="H58" s="1863"/>
      <c r="I58" s="1863"/>
      <c r="J58" s="1863"/>
      <c r="K58" s="1863"/>
      <c r="L58" s="1863"/>
      <c r="M58" s="1863"/>
      <c r="N58" s="1863"/>
    </row>
    <row r="59" spans="1:26" ht="15.75" thickBot="1" x14ac:dyDescent="0.3"/>
    <row r="60" spans="1:26" ht="27" thickBot="1" x14ac:dyDescent="0.3">
      <c r="B60" s="1864" t="s">
        <v>63</v>
      </c>
      <c r="C60" s="1864"/>
      <c r="D60" s="1864"/>
      <c r="E60" s="1864"/>
      <c r="F60" s="1864"/>
      <c r="G60" s="1864"/>
      <c r="H60" s="1864"/>
      <c r="I60" s="1864"/>
      <c r="J60" s="1864"/>
      <c r="K60" s="1864"/>
      <c r="L60" s="1864"/>
      <c r="M60" s="1864"/>
      <c r="N60" s="1864"/>
    </row>
    <row r="63" spans="1:26" ht="90" x14ac:dyDescent="0.25">
      <c r="B63" s="193" t="s">
        <v>64</v>
      </c>
      <c r="C63" s="193" t="s">
        <v>65</v>
      </c>
      <c r="D63" s="193" t="s">
        <v>66</v>
      </c>
      <c r="E63" s="193" t="s">
        <v>67</v>
      </c>
      <c r="F63" s="193" t="s">
        <v>68</v>
      </c>
      <c r="G63" s="193" t="s">
        <v>69</v>
      </c>
      <c r="H63" s="193" t="s">
        <v>70</v>
      </c>
      <c r="I63" s="193" t="s">
        <v>71</v>
      </c>
      <c r="J63" s="193" t="s">
        <v>72</v>
      </c>
      <c r="K63" s="193" t="s">
        <v>73</v>
      </c>
      <c r="L63" s="193" t="s">
        <v>74</v>
      </c>
      <c r="M63" s="376" t="s">
        <v>75</v>
      </c>
      <c r="N63" s="376" t="s">
        <v>76</v>
      </c>
      <c r="O63" s="1875" t="s">
        <v>77</v>
      </c>
      <c r="P63" s="1876"/>
      <c r="Q63" s="193" t="s">
        <v>78</v>
      </c>
    </row>
    <row r="64" spans="1:26" ht="45" x14ac:dyDescent="0.25">
      <c r="B64" s="224" t="s">
        <v>814</v>
      </c>
      <c r="C64" s="152" t="s">
        <v>548</v>
      </c>
      <c r="D64" s="226" t="s">
        <v>549</v>
      </c>
      <c r="E64" s="235">
        <v>180</v>
      </c>
      <c r="F64" s="235" t="s">
        <v>82</v>
      </c>
      <c r="G64" s="235" t="s">
        <v>82</v>
      </c>
      <c r="H64" s="235" t="s">
        <v>82</v>
      </c>
      <c r="I64" s="235" t="s">
        <v>403</v>
      </c>
      <c r="J64" s="235" t="s">
        <v>18</v>
      </c>
      <c r="K64" s="377" t="s">
        <v>18</v>
      </c>
      <c r="L64" s="377" t="s">
        <v>18</v>
      </c>
      <c r="M64" s="377" t="s">
        <v>18</v>
      </c>
      <c r="N64" s="377" t="s">
        <v>18</v>
      </c>
      <c r="O64" s="1963" t="s">
        <v>52</v>
      </c>
      <c r="P64" s="1964"/>
      <c r="Q64" s="377" t="s">
        <v>18</v>
      </c>
    </row>
    <row r="65" spans="2:17" ht="30" x14ac:dyDescent="0.25">
      <c r="B65" s="224" t="s">
        <v>815</v>
      </c>
      <c r="C65" s="224" t="s">
        <v>548</v>
      </c>
      <c r="D65" s="248" t="s">
        <v>550</v>
      </c>
      <c r="E65" s="235">
        <v>50</v>
      </c>
      <c r="F65" s="228" t="s">
        <v>82</v>
      </c>
      <c r="G65" s="228" t="s">
        <v>82</v>
      </c>
      <c r="H65" s="228" t="s">
        <v>82</v>
      </c>
      <c r="I65" s="378" t="s">
        <v>403</v>
      </c>
      <c r="J65" s="235" t="s">
        <v>18</v>
      </c>
      <c r="K65" s="377" t="s">
        <v>18</v>
      </c>
      <c r="L65" s="377" t="s">
        <v>18</v>
      </c>
      <c r="M65" s="377" t="s">
        <v>18</v>
      </c>
      <c r="N65" s="377" t="s">
        <v>18</v>
      </c>
      <c r="O65" s="1963" t="s">
        <v>52</v>
      </c>
      <c r="P65" s="1964"/>
      <c r="Q65" s="377" t="s">
        <v>18</v>
      </c>
    </row>
    <row r="66" spans="2:17" ht="46.5" customHeight="1" x14ac:dyDescent="0.25">
      <c r="B66" s="224" t="s">
        <v>816</v>
      </c>
      <c r="C66" s="224" t="s">
        <v>551</v>
      </c>
      <c r="D66" s="394" t="s">
        <v>817</v>
      </c>
      <c r="E66" s="235">
        <v>196</v>
      </c>
      <c r="F66" s="228" t="s">
        <v>82</v>
      </c>
      <c r="G66" s="228" t="s">
        <v>82</v>
      </c>
      <c r="H66" s="228" t="s">
        <v>403</v>
      </c>
      <c r="I66" s="378" t="s">
        <v>403</v>
      </c>
      <c r="J66" s="235" t="s">
        <v>18</v>
      </c>
      <c r="K66" s="377" t="s">
        <v>18</v>
      </c>
      <c r="L66" s="377" t="s">
        <v>18</v>
      </c>
      <c r="M66" s="377" t="s">
        <v>18</v>
      </c>
      <c r="N66" s="377" t="s">
        <v>18</v>
      </c>
      <c r="O66" s="1963" t="s">
        <v>52</v>
      </c>
      <c r="P66" s="1964"/>
      <c r="Q66" s="377" t="s">
        <v>18</v>
      </c>
    </row>
    <row r="67" spans="2:17" ht="30" x14ac:dyDescent="0.25">
      <c r="B67" s="224" t="s">
        <v>818</v>
      </c>
      <c r="C67" s="224" t="s">
        <v>552</v>
      </c>
      <c r="D67" s="248" t="s">
        <v>553</v>
      </c>
      <c r="E67" s="235">
        <v>128</v>
      </c>
      <c r="F67" s="228" t="s">
        <v>82</v>
      </c>
      <c r="G67" s="228" t="s">
        <v>82</v>
      </c>
      <c r="H67" s="228" t="s">
        <v>82</v>
      </c>
      <c r="I67" s="378" t="s">
        <v>403</v>
      </c>
      <c r="J67" s="235" t="s">
        <v>18</v>
      </c>
      <c r="K67" s="377" t="s">
        <v>18</v>
      </c>
      <c r="L67" s="377" t="s">
        <v>18</v>
      </c>
      <c r="M67" s="377" t="s">
        <v>18</v>
      </c>
      <c r="N67" s="377" t="s">
        <v>18</v>
      </c>
      <c r="O67" s="1963" t="s">
        <v>52</v>
      </c>
      <c r="P67" s="1964"/>
      <c r="Q67" s="377" t="s">
        <v>18</v>
      </c>
    </row>
    <row r="68" spans="2:17" ht="30" x14ac:dyDescent="0.25">
      <c r="B68" s="224" t="s">
        <v>814</v>
      </c>
      <c r="C68" s="224" t="s">
        <v>548</v>
      </c>
      <c r="D68" s="248" t="s">
        <v>819</v>
      </c>
      <c r="E68" s="235">
        <v>266</v>
      </c>
      <c r="F68" s="228" t="s">
        <v>82</v>
      </c>
      <c r="G68" s="228" t="s">
        <v>82</v>
      </c>
      <c r="H68" s="228" t="s">
        <v>82</v>
      </c>
      <c r="I68" s="378" t="s">
        <v>403</v>
      </c>
      <c r="J68" s="235" t="s">
        <v>18</v>
      </c>
      <c r="K68" s="377" t="s">
        <v>18</v>
      </c>
      <c r="L68" s="377" t="s">
        <v>18</v>
      </c>
      <c r="M68" s="377" t="s">
        <v>18</v>
      </c>
      <c r="N68" s="377" t="s">
        <v>18</v>
      </c>
      <c r="O68" s="1963" t="s">
        <v>52</v>
      </c>
      <c r="P68" s="1964"/>
      <c r="Q68" s="377" t="s">
        <v>18</v>
      </c>
    </row>
    <row r="69" spans="2:17" x14ac:dyDescent="0.25">
      <c r="B69" s="152"/>
      <c r="C69" s="152"/>
      <c r="D69" s="152"/>
      <c r="E69" s="152"/>
      <c r="F69" s="152"/>
      <c r="G69" s="152"/>
      <c r="H69" s="152"/>
      <c r="I69" s="377"/>
      <c r="J69" s="152"/>
      <c r="K69" s="152"/>
      <c r="L69" s="152"/>
      <c r="M69" s="152"/>
      <c r="N69" s="152"/>
      <c r="O69" s="1963"/>
      <c r="P69" s="1964"/>
      <c r="Q69" s="377"/>
    </row>
    <row r="70" spans="2:17" x14ac:dyDescent="0.25">
      <c r="B70" s="1" t="s">
        <v>85</v>
      </c>
      <c r="I70" s="48"/>
    </row>
    <row r="71" spans="2:17" x14ac:dyDescent="0.25">
      <c r="B71" s="1" t="s">
        <v>86</v>
      </c>
    </row>
    <row r="72" spans="2:17" x14ac:dyDescent="0.25">
      <c r="B72" s="1" t="s">
        <v>87</v>
      </c>
    </row>
    <row r="74" spans="2:17" ht="15.75" thickBot="1" x14ac:dyDescent="0.3"/>
    <row r="75" spans="2:17" ht="27" thickBot="1" x14ac:dyDescent="0.3">
      <c r="B75" s="1879" t="s">
        <v>88</v>
      </c>
      <c r="C75" s="1880"/>
      <c r="D75" s="1880"/>
      <c r="E75" s="1880"/>
      <c r="F75" s="1880"/>
      <c r="G75" s="1880"/>
      <c r="H75" s="1880"/>
      <c r="I75" s="1880"/>
      <c r="J75" s="1880"/>
      <c r="K75" s="1880"/>
      <c r="L75" s="1880"/>
      <c r="M75" s="1880"/>
      <c r="N75" s="1881"/>
    </row>
    <row r="80" spans="2:17" ht="75" x14ac:dyDescent="0.25">
      <c r="B80" s="41" t="s">
        <v>89</v>
      </c>
      <c r="C80" s="41" t="s">
        <v>90</v>
      </c>
      <c r="D80" s="41" t="s">
        <v>91</v>
      </c>
      <c r="E80" s="41" t="s">
        <v>92</v>
      </c>
      <c r="F80" s="41" t="s">
        <v>93</v>
      </c>
      <c r="G80" s="41" t="s">
        <v>94</v>
      </c>
      <c r="H80" s="41" t="s">
        <v>95</v>
      </c>
      <c r="I80" s="41" t="s">
        <v>96</v>
      </c>
      <c r="J80" s="2189" t="s">
        <v>97</v>
      </c>
      <c r="K80" s="2190"/>
      <c r="L80" s="2191"/>
      <c r="M80" s="41" t="s">
        <v>98</v>
      </c>
      <c r="N80" s="41" t="s">
        <v>405</v>
      </c>
      <c r="O80" s="41" t="s">
        <v>406</v>
      </c>
      <c r="P80" s="2189" t="s">
        <v>77</v>
      </c>
      <c r="Q80" s="2191"/>
    </row>
    <row r="81" spans="2:18" s="69" customFormat="1" ht="118.5" customHeight="1" x14ac:dyDescent="0.25">
      <c r="B81" s="400" t="s">
        <v>821</v>
      </c>
      <c r="C81" s="384" t="s">
        <v>822</v>
      </c>
      <c r="D81" s="384" t="s">
        <v>828</v>
      </c>
      <c r="E81" s="384">
        <v>92189533</v>
      </c>
      <c r="F81" s="384" t="s">
        <v>829</v>
      </c>
      <c r="G81" s="384" t="s">
        <v>830</v>
      </c>
      <c r="H81" s="393">
        <v>37412</v>
      </c>
      <c r="I81" s="384" t="s">
        <v>82</v>
      </c>
      <c r="J81" s="118" t="s">
        <v>831</v>
      </c>
      <c r="K81" s="117" t="s">
        <v>832</v>
      </c>
      <c r="L81" s="117" t="s">
        <v>845</v>
      </c>
      <c r="M81" s="384" t="s">
        <v>18</v>
      </c>
      <c r="N81" s="384" t="s">
        <v>18</v>
      </c>
      <c r="O81" s="384" t="s">
        <v>403</v>
      </c>
      <c r="P81" s="2178" t="s">
        <v>52</v>
      </c>
      <c r="Q81" s="2179"/>
    </row>
    <row r="82" spans="2:18" ht="129.75" customHeight="1" x14ac:dyDescent="0.25">
      <c r="B82" s="390" t="s">
        <v>605</v>
      </c>
      <c r="C82" s="383" t="s">
        <v>102</v>
      </c>
      <c r="D82" s="383" t="s">
        <v>823</v>
      </c>
      <c r="E82" s="381">
        <v>42271483</v>
      </c>
      <c r="F82" s="383" t="s">
        <v>824</v>
      </c>
      <c r="G82" s="383" t="s">
        <v>825</v>
      </c>
      <c r="H82" s="379">
        <v>36134</v>
      </c>
      <c r="I82" s="380" t="s">
        <v>82</v>
      </c>
      <c r="J82" s="118" t="s">
        <v>826</v>
      </c>
      <c r="K82" s="117" t="s">
        <v>833</v>
      </c>
      <c r="L82" s="117" t="s">
        <v>846</v>
      </c>
      <c r="M82" s="381" t="s">
        <v>18</v>
      </c>
      <c r="N82" s="381" t="s">
        <v>18</v>
      </c>
      <c r="O82" s="381" t="s">
        <v>18</v>
      </c>
      <c r="P82" s="2132" t="s">
        <v>52</v>
      </c>
      <c r="Q82" s="2133"/>
    </row>
    <row r="83" spans="2:18" ht="115.5" customHeight="1" x14ac:dyDescent="0.25">
      <c r="B83" s="301" t="s">
        <v>605</v>
      </c>
      <c r="C83" s="386" t="s">
        <v>834</v>
      </c>
      <c r="D83" s="386" t="s">
        <v>835</v>
      </c>
      <c r="E83" s="387">
        <v>64567513</v>
      </c>
      <c r="F83" s="386" t="s">
        <v>836</v>
      </c>
      <c r="G83" s="386" t="s">
        <v>837</v>
      </c>
      <c r="H83" s="379">
        <v>36152</v>
      </c>
      <c r="I83" s="380" t="s">
        <v>82</v>
      </c>
      <c r="J83" s="118" t="s">
        <v>826</v>
      </c>
      <c r="K83" s="117" t="s">
        <v>839</v>
      </c>
      <c r="L83" s="117" t="s">
        <v>847</v>
      </c>
      <c r="M83" s="387" t="s">
        <v>403</v>
      </c>
      <c r="N83" s="387" t="s">
        <v>18</v>
      </c>
      <c r="O83" s="381" t="s">
        <v>18</v>
      </c>
      <c r="P83" s="2188" t="s">
        <v>52</v>
      </c>
      <c r="Q83" s="2188"/>
    </row>
    <row r="84" spans="2:18" ht="119.25" customHeight="1" x14ac:dyDescent="0.25">
      <c r="B84" s="391" t="s">
        <v>827</v>
      </c>
      <c r="C84" s="386" t="s">
        <v>822</v>
      </c>
      <c r="D84" s="386" t="s">
        <v>838</v>
      </c>
      <c r="E84" s="387">
        <v>64704893</v>
      </c>
      <c r="F84" s="386" t="s">
        <v>120</v>
      </c>
      <c r="G84" s="386" t="s">
        <v>830</v>
      </c>
      <c r="H84" s="388">
        <v>39703</v>
      </c>
      <c r="I84" s="389" t="s">
        <v>82</v>
      </c>
      <c r="J84" s="118" t="s">
        <v>826</v>
      </c>
      <c r="K84" s="117" t="s">
        <v>840</v>
      </c>
      <c r="L84" s="117" t="s">
        <v>844</v>
      </c>
      <c r="M84" s="387" t="s">
        <v>18</v>
      </c>
      <c r="N84" s="387" t="s">
        <v>18</v>
      </c>
      <c r="O84" s="387" t="s">
        <v>18</v>
      </c>
      <c r="P84" s="2178" t="s">
        <v>52</v>
      </c>
      <c r="Q84" s="2179"/>
      <c r="R84" s="399"/>
    </row>
    <row r="85" spans="2:18" s="3" customFormat="1" ht="109.5" customHeight="1" x14ac:dyDescent="0.25">
      <c r="B85" s="391" t="s">
        <v>841</v>
      </c>
      <c r="C85" s="386" t="s">
        <v>118</v>
      </c>
      <c r="D85" s="386" t="s">
        <v>842</v>
      </c>
      <c r="E85" s="387">
        <v>1102805019</v>
      </c>
      <c r="F85" s="386" t="s">
        <v>120</v>
      </c>
      <c r="G85" s="386" t="s">
        <v>843</v>
      </c>
      <c r="H85" s="388">
        <v>37223</v>
      </c>
      <c r="I85" s="389" t="s">
        <v>82</v>
      </c>
      <c r="J85" s="118" t="s">
        <v>826</v>
      </c>
      <c r="K85" s="117" t="s">
        <v>848</v>
      </c>
      <c r="L85" s="117" t="s">
        <v>849</v>
      </c>
      <c r="M85" s="387" t="s">
        <v>18</v>
      </c>
      <c r="N85" s="387" t="s">
        <v>18</v>
      </c>
      <c r="O85" s="382" t="s">
        <v>18</v>
      </c>
      <c r="P85" s="2178" t="s">
        <v>52</v>
      </c>
      <c r="Q85" s="2179"/>
      <c r="R85" s="401"/>
    </row>
    <row r="86" spans="2:18" ht="129.75" customHeight="1" x14ac:dyDescent="0.25">
      <c r="B86" s="301" t="s">
        <v>841</v>
      </c>
      <c r="C86" s="383" t="s">
        <v>118</v>
      </c>
      <c r="D86" s="383" t="s">
        <v>850</v>
      </c>
      <c r="E86" s="385">
        <v>22868108</v>
      </c>
      <c r="F86" s="381" t="s">
        <v>120</v>
      </c>
      <c r="G86" s="383" t="s">
        <v>830</v>
      </c>
      <c r="H86" s="379">
        <v>39276</v>
      </c>
      <c r="I86" s="381" t="s">
        <v>82</v>
      </c>
      <c r="J86" s="118" t="s">
        <v>851</v>
      </c>
      <c r="K86" s="117" t="s">
        <v>852</v>
      </c>
      <c r="L86" s="117" t="s">
        <v>857</v>
      </c>
      <c r="M86" s="381" t="s">
        <v>18</v>
      </c>
      <c r="N86" s="381" t="s">
        <v>18</v>
      </c>
      <c r="O86" s="381" t="s">
        <v>18</v>
      </c>
      <c r="P86" s="1984" t="s">
        <v>52</v>
      </c>
      <c r="Q86" s="1964"/>
    </row>
    <row r="87" spans="2:18" ht="128.25" customHeight="1" x14ac:dyDescent="0.25">
      <c r="B87" s="301" t="s">
        <v>841</v>
      </c>
      <c r="C87" s="383" t="s">
        <v>118</v>
      </c>
      <c r="D87" s="386" t="s">
        <v>853</v>
      </c>
      <c r="E87" s="42">
        <v>421272618</v>
      </c>
      <c r="F87" s="91" t="s">
        <v>855</v>
      </c>
      <c r="G87" s="386" t="s">
        <v>856</v>
      </c>
      <c r="H87" s="388">
        <v>38891</v>
      </c>
      <c r="I87" s="387" t="s">
        <v>82</v>
      </c>
      <c r="J87" s="118" t="s">
        <v>831</v>
      </c>
      <c r="K87" s="117" t="s">
        <v>833</v>
      </c>
      <c r="L87" s="117" t="s">
        <v>858</v>
      </c>
      <c r="M87" s="387" t="s">
        <v>18</v>
      </c>
      <c r="N87" s="387" t="s">
        <v>18</v>
      </c>
      <c r="O87" s="387" t="s">
        <v>18</v>
      </c>
      <c r="P87" s="2132" t="s">
        <v>52</v>
      </c>
      <c r="Q87" s="2133"/>
    </row>
    <row r="88" spans="2:18" ht="60.75" customHeight="1" x14ac:dyDescent="0.25">
      <c r="B88" s="2096" t="s">
        <v>841</v>
      </c>
      <c r="C88" s="2096" t="s">
        <v>854</v>
      </c>
      <c r="D88" s="2096" t="s">
        <v>859</v>
      </c>
      <c r="E88" s="2099">
        <v>64581103</v>
      </c>
      <c r="F88" s="2099" t="s">
        <v>129</v>
      </c>
      <c r="G88" s="2096" t="s">
        <v>830</v>
      </c>
      <c r="H88" s="2134">
        <v>37162</v>
      </c>
      <c r="I88" s="1870" t="s">
        <v>82</v>
      </c>
      <c r="J88" s="201" t="s">
        <v>860</v>
      </c>
      <c r="K88" s="117" t="s">
        <v>861</v>
      </c>
      <c r="L88" s="201" t="s">
        <v>865</v>
      </c>
      <c r="M88" s="387" t="s">
        <v>18</v>
      </c>
      <c r="N88" s="387" t="s">
        <v>18</v>
      </c>
      <c r="O88" s="387" t="s">
        <v>18</v>
      </c>
      <c r="P88" s="1984"/>
      <c r="Q88" s="1985"/>
    </row>
    <row r="89" spans="2:18" ht="114.75" customHeight="1" x14ac:dyDescent="0.25">
      <c r="B89" s="2097"/>
      <c r="C89" s="2097"/>
      <c r="D89" s="2097"/>
      <c r="E89" s="2100"/>
      <c r="F89" s="2100"/>
      <c r="G89" s="2097"/>
      <c r="H89" s="2135"/>
      <c r="I89" s="1924"/>
      <c r="J89" s="118" t="s">
        <v>862</v>
      </c>
      <c r="K89" s="117" t="s">
        <v>863</v>
      </c>
      <c r="L89" s="118" t="s">
        <v>864</v>
      </c>
      <c r="M89" s="392"/>
      <c r="N89" s="392"/>
      <c r="O89" s="152"/>
      <c r="P89" s="1986"/>
      <c r="Q89" s="1987"/>
    </row>
    <row r="90" spans="2:18" ht="178.5" customHeight="1" x14ac:dyDescent="0.25">
      <c r="B90" s="2098"/>
      <c r="C90" s="2098"/>
      <c r="D90" s="2098"/>
      <c r="E90" s="2101"/>
      <c r="F90" s="2101"/>
      <c r="G90" s="2098"/>
      <c r="H90" s="2136"/>
      <c r="I90" s="1871"/>
      <c r="J90" s="118" t="s">
        <v>831</v>
      </c>
      <c r="K90" s="117" t="s">
        <v>867</v>
      </c>
      <c r="L90" s="117" t="s">
        <v>866</v>
      </c>
      <c r="M90" s="392"/>
      <c r="N90" s="392"/>
      <c r="O90" s="152"/>
      <c r="P90" s="2044"/>
      <c r="Q90" s="2045"/>
    </row>
    <row r="91" spans="2:18" ht="30.75" customHeight="1" x14ac:dyDescent="0.25">
      <c r="B91" s="390"/>
      <c r="C91" s="2132"/>
      <c r="D91" s="2181"/>
      <c r="E91" s="2181"/>
      <c r="F91" s="2181"/>
      <c r="G91" s="2181"/>
      <c r="H91" s="2181"/>
      <c r="I91" s="2181"/>
      <c r="J91" s="2181"/>
      <c r="K91" s="2181"/>
      <c r="L91" s="2181"/>
      <c r="M91" s="2181"/>
      <c r="N91" s="2181"/>
      <c r="O91" s="2181"/>
      <c r="P91" s="2181"/>
      <c r="Q91" s="2133"/>
    </row>
    <row r="92" spans="2:18" s="151" customFormat="1" ht="20.25" customHeight="1" x14ac:dyDescent="0.25"/>
    <row r="93" spans="2:18" ht="27" thickBot="1" x14ac:dyDescent="0.3">
      <c r="B93" s="2153" t="s">
        <v>184</v>
      </c>
      <c r="C93" s="2154"/>
      <c r="D93" s="2154"/>
      <c r="E93" s="2154"/>
      <c r="F93" s="2154"/>
      <c r="G93" s="2154"/>
      <c r="H93" s="2154"/>
      <c r="I93" s="2154"/>
      <c r="J93" s="2154"/>
      <c r="K93" s="2154"/>
      <c r="L93" s="2154"/>
      <c r="M93" s="2154"/>
      <c r="N93" s="2180"/>
    </row>
    <row r="96" spans="2:18" ht="30" x14ac:dyDescent="0.25">
      <c r="B96" s="194" t="s">
        <v>17</v>
      </c>
      <c r="C96" s="194" t="s">
        <v>415</v>
      </c>
      <c r="D96" s="1875" t="s">
        <v>77</v>
      </c>
      <c r="E96" s="1876"/>
    </row>
    <row r="97" spans="1:26" x14ac:dyDescent="0.25">
      <c r="B97" s="229" t="s">
        <v>185</v>
      </c>
      <c r="C97" s="243" t="s">
        <v>18</v>
      </c>
      <c r="D97" s="1922"/>
      <c r="E97" s="1922"/>
    </row>
    <row r="100" spans="1:26" ht="26.25" x14ac:dyDescent="0.25">
      <c r="B100" s="1851" t="s">
        <v>186</v>
      </c>
      <c r="C100" s="1852"/>
      <c r="D100" s="1852"/>
      <c r="E100" s="1852"/>
      <c r="F100" s="1852"/>
      <c r="G100" s="1852"/>
      <c r="H100" s="1852"/>
      <c r="I100" s="1852"/>
      <c r="J100" s="1852"/>
      <c r="K100" s="1852"/>
      <c r="L100" s="1852"/>
      <c r="M100" s="1852"/>
      <c r="N100" s="1852"/>
      <c r="O100" s="1852"/>
      <c r="P100" s="1852"/>
    </row>
    <row r="102" spans="1:26" ht="15.75" thickBot="1" x14ac:dyDescent="0.3"/>
    <row r="103" spans="1:26" ht="27" thickBot="1" x14ac:dyDescent="0.3">
      <c r="B103" s="1879" t="s">
        <v>187</v>
      </c>
      <c r="C103" s="1880"/>
      <c r="D103" s="1880"/>
      <c r="E103" s="1880"/>
      <c r="F103" s="1880"/>
      <c r="G103" s="1880"/>
      <c r="H103" s="1880"/>
      <c r="I103" s="1880"/>
      <c r="J103" s="1880"/>
      <c r="K103" s="1880"/>
      <c r="L103" s="1880"/>
      <c r="M103" s="1880"/>
      <c r="N103" s="1881"/>
    </row>
    <row r="105" spans="1:26" ht="15.75" thickBot="1" x14ac:dyDescent="0.3">
      <c r="M105" s="163"/>
      <c r="N105" s="163"/>
    </row>
    <row r="106" spans="1:26" s="48" customFormat="1" ht="60" x14ac:dyDescent="0.25">
      <c r="B106" s="164" t="s">
        <v>33</v>
      </c>
      <c r="C106" s="164" t="s">
        <v>34</v>
      </c>
      <c r="D106" s="164" t="s">
        <v>35</v>
      </c>
      <c r="E106" s="164" t="s">
        <v>36</v>
      </c>
      <c r="F106" s="164" t="s">
        <v>37</v>
      </c>
      <c r="G106" s="164" t="s">
        <v>38</v>
      </c>
      <c r="H106" s="164" t="s">
        <v>39</v>
      </c>
      <c r="I106" s="164" t="s">
        <v>40</v>
      </c>
      <c r="J106" s="164" t="s">
        <v>41</v>
      </c>
      <c r="K106" s="164" t="s">
        <v>42</v>
      </c>
      <c r="L106" s="164" t="s">
        <v>43</v>
      </c>
      <c r="M106" s="165" t="s">
        <v>44</v>
      </c>
      <c r="N106" s="164" t="s">
        <v>45</v>
      </c>
      <c r="O106" s="164" t="s">
        <v>46</v>
      </c>
      <c r="P106" s="166" t="s">
        <v>47</v>
      </c>
      <c r="Q106" s="166" t="s">
        <v>48</v>
      </c>
    </row>
    <row r="107" spans="1:26" s="61" customFormat="1" ht="30" x14ac:dyDescent="0.25">
      <c r="A107" s="52">
        <v>1</v>
      </c>
      <c r="B107" s="173" t="s">
        <v>543</v>
      </c>
      <c r="C107" s="398" t="s">
        <v>543</v>
      </c>
      <c r="D107" s="173" t="s">
        <v>416</v>
      </c>
      <c r="E107" s="221">
        <v>701820130247</v>
      </c>
      <c r="F107" s="175" t="s">
        <v>18</v>
      </c>
      <c r="G107" s="247">
        <v>1</v>
      </c>
      <c r="H107" s="220">
        <v>41332</v>
      </c>
      <c r="I107" s="220">
        <v>41639</v>
      </c>
      <c r="J107" s="176" t="s">
        <v>19</v>
      </c>
      <c r="K107" s="178">
        <v>10.029999999999999</v>
      </c>
      <c r="L107" s="178">
        <v>0</v>
      </c>
      <c r="M107" s="221">
        <v>367</v>
      </c>
      <c r="N107" s="221">
        <f>+M107*G107</f>
        <v>367</v>
      </c>
      <c r="O107" s="180">
        <v>781922400</v>
      </c>
      <c r="P107" s="249">
        <v>197</v>
      </c>
      <c r="Q107" s="181" t="s">
        <v>52</v>
      </c>
      <c r="R107" s="60"/>
      <c r="S107" s="60"/>
      <c r="T107" s="60"/>
      <c r="U107" s="60"/>
      <c r="V107" s="60"/>
      <c r="W107" s="60"/>
      <c r="X107" s="60"/>
      <c r="Y107" s="60"/>
      <c r="Z107" s="60"/>
    </row>
    <row r="108" spans="1:26" s="61" customFormat="1" ht="30" x14ac:dyDescent="0.25">
      <c r="A108" s="52">
        <f t="shared" ref="A108:A110" si="1">+A107+1</f>
        <v>2</v>
      </c>
      <c r="B108" s="173" t="s">
        <v>543</v>
      </c>
      <c r="C108" s="398" t="s">
        <v>543</v>
      </c>
      <c r="D108" s="173" t="s">
        <v>416</v>
      </c>
      <c r="E108" s="221">
        <v>701820130256</v>
      </c>
      <c r="F108" s="175" t="s">
        <v>18</v>
      </c>
      <c r="G108" s="182">
        <v>1</v>
      </c>
      <c r="H108" s="220">
        <v>41337</v>
      </c>
      <c r="I108" s="220">
        <v>41639</v>
      </c>
      <c r="J108" s="176" t="s">
        <v>19</v>
      </c>
      <c r="K108" s="178">
        <v>9.86</v>
      </c>
      <c r="L108" s="178">
        <v>0</v>
      </c>
      <c r="M108" s="221">
        <v>150</v>
      </c>
      <c r="N108" s="221">
        <f>+M108*G108</f>
        <v>150</v>
      </c>
      <c r="O108" s="180">
        <v>379102500</v>
      </c>
      <c r="P108" s="180">
        <v>198</v>
      </c>
      <c r="Q108" s="181" t="s">
        <v>52</v>
      </c>
      <c r="R108" s="60"/>
      <c r="S108" s="60"/>
      <c r="T108" s="60"/>
      <c r="U108" s="60"/>
      <c r="V108" s="60"/>
      <c r="W108" s="60"/>
      <c r="X108" s="60"/>
      <c r="Y108" s="60"/>
      <c r="Z108" s="60"/>
    </row>
    <row r="109" spans="1:26" s="61" customFormat="1" ht="30" x14ac:dyDescent="0.25">
      <c r="A109" s="52">
        <f t="shared" si="1"/>
        <v>3</v>
      </c>
      <c r="B109" s="173" t="s">
        <v>544</v>
      </c>
      <c r="C109" s="398" t="s">
        <v>544</v>
      </c>
      <c r="D109" s="173" t="s">
        <v>416</v>
      </c>
      <c r="E109" s="221">
        <v>701820110142</v>
      </c>
      <c r="F109" s="175" t="s">
        <v>18</v>
      </c>
      <c r="G109" s="182">
        <v>1</v>
      </c>
      <c r="H109" s="220">
        <v>40557</v>
      </c>
      <c r="I109" s="220">
        <v>40908</v>
      </c>
      <c r="J109" s="176" t="s">
        <v>19</v>
      </c>
      <c r="K109" s="178">
        <v>11.53</v>
      </c>
      <c r="L109" s="178">
        <v>0</v>
      </c>
      <c r="M109" s="221">
        <v>648</v>
      </c>
      <c r="N109" s="221">
        <v>648</v>
      </c>
      <c r="O109" s="180">
        <v>352908808</v>
      </c>
      <c r="P109" s="249">
        <v>209</v>
      </c>
      <c r="Q109" s="229" t="s">
        <v>52</v>
      </c>
      <c r="R109" s="60"/>
      <c r="S109" s="60"/>
      <c r="T109" s="60"/>
      <c r="U109" s="60"/>
      <c r="V109" s="60"/>
      <c r="W109" s="60"/>
      <c r="X109" s="60"/>
      <c r="Y109" s="60"/>
      <c r="Z109" s="60"/>
    </row>
    <row r="110" spans="1:26" s="61" customFormat="1" ht="30" x14ac:dyDescent="0.25">
      <c r="A110" s="52">
        <f t="shared" si="1"/>
        <v>4</v>
      </c>
      <c r="B110" s="173" t="s">
        <v>544</v>
      </c>
      <c r="C110" s="398" t="s">
        <v>544</v>
      </c>
      <c r="D110" s="173" t="s">
        <v>416</v>
      </c>
      <c r="E110" s="178">
        <v>701820141.30999994</v>
      </c>
      <c r="F110" s="175" t="s">
        <v>18</v>
      </c>
      <c r="G110" s="182">
        <v>1</v>
      </c>
      <c r="H110" s="220">
        <v>41660</v>
      </c>
      <c r="I110" s="220">
        <v>41912</v>
      </c>
      <c r="J110" s="176" t="s">
        <v>19</v>
      </c>
      <c r="K110" s="178">
        <v>8.3000000000000007</v>
      </c>
      <c r="L110" s="178">
        <v>0</v>
      </c>
      <c r="M110" s="221">
        <v>364</v>
      </c>
      <c r="N110" s="221">
        <v>364</v>
      </c>
      <c r="O110" s="180">
        <v>234213308</v>
      </c>
      <c r="P110" s="180">
        <v>222</v>
      </c>
      <c r="Q110" s="229" t="s">
        <v>52</v>
      </c>
      <c r="R110" s="60"/>
      <c r="S110" s="60"/>
      <c r="T110" s="60"/>
      <c r="U110" s="60"/>
      <c r="V110" s="60"/>
      <c r="W110" s="60"/>
      <c r="X110" s="60"/>
      <c r="Y110" s="60"/>
      <c r="Z110" s="60"/>
    </row>
    <row r="111" spans="1:26" s="61" customFormat="1" x14ac:dyDescent="0.25">
      <c r="A111" s="52"/>
      <c r="B111" s="183" t="s">
        <v>28</v>
      </c>
      <c r="C111" s="172"/>
      <c r="D111" s="173"/>
      <c r="E111" s="182"/>
      <c r="F111" s="175"/>
      <c r="G111" s="175"/>
      <c r="H111" s="175"/>
      <c r="I111" s="176"/>
      <c r="J111" s="176"/>
      <c r="K111" s="185">
        <f>SUM(K107:K110)</f>
        <v>39.72</v>
      </c>
      <c r="L111" s="185">
        <f>SUM(L107:L110)</f>
        <v>0</v>
      </c>
      <c r="M111" s="245"/>
      <c r="N111" s="185"/>
      <c r="O111" s="180"/>
      <c r="P111" s="180"/>
      <c r="Q111" s="187"/>
    </row>
    <row r="112" spans="1:26" x14ac:dyDescent="0.25">
      <c r="B112" s="69"/>
      <c r="C112" s="69"/>
      <c r="D112" s="69"/>
      <c r="E112" s="188"/>
      <c r="F112" s="69"/>
      <c r="G112" s="69"/>
      <c r="H112" s="69"/>
      <c r="I112" s="69"/>
      <c r="J112" s="69"/>
      <c r="K112" s="69"/>
      <c r="L112" s="69"/>
      <c r="M112" s="69"/>
      <c r="N112" s="69"/>
      <c r="O112" s="69"/>
      <c r="P112" s="69"/>
    </row>
    <row r="113" spans="2:18" ht="18.75" x14ac:dyDescent="0.25">
      <c r="B113" s="222" t="s">
        <v>192</v>
      </c>
      <c r="C113" s="250">
        <f>+K111</f>
        <v>39.72</v>
      </c>
      <c r="H113" s="191"/>
      <c r="I113" s="191"/>
      <c r="J113" s="191"/>
      <c r="K113" s="191"/>
      <c r="L113" s="191"/>
      <c r="M113" s="191"/>
      <c r="N113" s="69"/>
      <c r="O113" s="69"/>
      <c r="P113" s="69"/>
    </row>
    <row r="115" spans="2:18" ht="15.75" thickBot="1" x14ac:dyDescent="0.3"/>
    <row r="116" spans="2:18" ht="30.75" thickBot="1" x14ac:dyDescent="0.3">
      <c r="B116" s="232" t="s">
        <v>193</v>
      </c>
      <c r="C116" s="233" t="s">
        <v>194</v>
      </c>
      <c r="D116" s="232" t="s">
        <v>27</v>
      </c>
      <c r="E116" s="233" t="s">
        <v>195</v>
      </c>
    </row>
    <row r="117" spans="2:18" x14ac:dyDescent="0.25">
      <c r="B117" s="103" t="s">
        <v>196</v>
      </c>
      <c r="C117" s="234">
        <v>20</v>
      </c>
      <c r="D117" s="234"/>
      <c r="E117" s="1923">
        <f>+D117+D118+D119</f>
        <v>40</v>
      </c>
    </row>
    <row r="118" spans="2:18" x14ac:dyDescent="0.25">
      <c r="B118" s="103" t="s">
        <v>197</v>
      </c>
      <c r="C118" s="235">
        <v>30</v>
      </c>
      <c r="D118" s="243">
        <v>0</v>
      </c>
      <c r="E118" s="1924"/>
    </row>
    <row r="119" spans="2:18" ht="15.75" thickBot="1" x14ac:dyDescent="0.3">
      <c r="B119" s="103" t="s">
        <v>198</v>
      </c>
      <c r="C119" s="236">
        <v>40</v>
      </c>
      <c r="D119" s="236">
        <v>40</v>
      </c>
      <c r="E119" s="1925"/>
    </row>
    <row r="121" spans="2:18" ht="15.75" thickBot="1" x14ac:dyDescent="0.3"/>
    <row r="122" spans="2:18" ht="27" thickBot="1" x14ac:dyDescent="0.3">
      <c r="B122" s="1879" t="s">
        <v>199</v>
      </c>
      <c r="C122" s="1880"/>
      <c r="D122" s="1880"/>
      <c r="E122" s="1880"/>
      <c r="F122" s="1880"/>
      <c r="G122" s="1880"/>
      <c r="H122" s="1880"/>
      <c r="I122" s="1880"/>
      <c r="J122" s="1880"/>
      <c r="K122" s="1880"/>
      <c r="L122" s="1880"/>
      <c r="M122" s="1880"/>
      <c r="N122" s="1881"/>
    </row>
    <row r="124" spans="2:18" ht="75" x14ac:dyDescent="0.25">
      <c r="B124" s="193" t="s">
        <v>89</v>
      </c>
      <c r="C124" s="193" t="s">
        <v>90</v>
      </c>
      <c r="D124" s="193" t="s">
        <v>91</v>
      </c>
      <c r="E124" s="193" t="s">
        <v>92</v>
      </c>
      <c r="F124" s="193" t="s">
        <v>93</v>
      </c>
      <c r="G124" s="193" t="s">
        <v>94</v>
      </c>
      <c r="H124" s="193" t="s">
        <v>95</v>
      </c>
      <c r="I124" s="193" t="s">
        <v>96</v>
      </c>
      <c r="J124" s="1875" t="s">
        <v>97</v>
      </c>
      <c r="K124" s="1882"/>
      <c r="L124" s="1876"/>
      <c r="M124" s="193" t="s">
        <v>98</v>
      </c>
      <c r="N124" s="193" t="s">
        <v>254</v>
      </c>
      <c r="O124" s="193" t="s">
        <v>255</v>
      </c>
      <c r="P124" s="1875" t="s">
        <v>77</v>
      </c>
      <c r="Q124" s="1876"/>
    </row>
    <row r="125" spans="2:18" ht="30" x14ac:dyDescent="0.25">
      <c r="B125" s="225" t="s">
        <v>554</v>
      </c>
      <c r="C125" s="225"/>
      <c r="D125" s="224"/>
      <c r="E125" s="224"/>
      <c r="F125" s="224"/>
      <c r="G125" s="224"/>
      <c r="H125" s="224"/>
      <c r="I125" s="227"/>
      <c r="J125" s="396" t="s">
        <v>555</v>
      </c>
      <c r="K125" s="226" t="s">
        <v>556</v>
      </c>
      <c r="L125" s="397" t="s">
        <v>557</v>
      </c>
      <c r="M125" s="152"/>
      <c r="N125" s="152"/>
      <c r="O125" s="152"/>
      <c r="P125" s="2182" t="s">
        <v>820</v>
      </c>
      <c r="Q125" s="2183"/>
    </row>
    <row r="126" spans="2:18" ht="33" customHeight="1" x14ac:dyDescent="0.25">
      <c r="B126" s="225" t="s">
        <v>211</v>
      </c>
      <c r="C126" s="225"/>
      <c r="D126" s="224"/>
      <c r="E126" s="224"/>
      <c r="F126" s="224"/>
      <c r="G126" s="224"/>
      <c r="H126" s="224"/>
      <c r="I126" s="227"/>
      <c r="J126" s="251"/>
      <c r="K126" s="226"/>
      <c r="L126" s="223"/>
      <c r="M126" s="152"/>
      <c r="N126" s="152"/>
      <c r="O126" s="152"/>
      <c r="P126" s="2184"/>
      <c r="Q126" s="2185"/>
      <c r="R126" s="230"/>
    </row>
    <row r="127" spans="2:18" ht="33.75" customHeight="1" x14ac:dyDescent="0.25">
      <c r="B127" s="225" t="s">
        <v>223</v>
      </c>
      <c r="C127" s="225"/>
      <c r="D127" s="224"/>
      <c r="E127" s="224"/>
      <c r="F127" s="224"/>
      <c r="G127" s="224"/>
      <c r="H127" s="224"/>
      <c r="I127" s="227"/>
      <c r="J127" s="251"/>
      <c r="K127" s="223"/>
      <c r="L127" s="223"/>
      <c r="M127" s="152"/>
      <c r="N127" s="152"/>
      <c r="O127" s="152"/>
      <c r="P127" s="2186"/>
      <c r="Q127" s="2187"/>
      <c r="R127" s="230" t="s">
        <v>401</v>
      </c>
    </row>
    <row r="130" spans="1:7" ht="15.75" thickBot="1" x14ac:dyDescent="0.3"/>
    <row r="131" spans="1:7" ht="30" x14ac:dyDescent="0.25">
      <c r="B131" s="162" t="s">
        <v>17</v>
      </c>
      <c r="C131" s="162" t="s">
        <v>193</v>
      </c>
      <c r="D131" s="193" t="s">
        <v>194</v>
      </c>
      <c r="E131" s="162" t="s">
        <v>27</v>
      </c>
      <c r="F131" s="233" t="s">
        <v>235</v>
      </c>
      <c r="G131" s="403"/>
    </row>
    <row r="132" spans="1:7" ht="108" x14ac:dyDescent="0.25">
      <c r="B132" s="1969" t="s">
        <v>236</v>
      </c>
      <c r="C132" s="402" t="s">
        <v>237</v>
      </c>
      <c r="D132" s="243">
        <v>25</v>
      </c>
      <c r="E132" s="243">
        <v>0</v>
      </c>
      <c r="F132" s="1970">
        <f>+E132+E133+E134</f>
        <v>0</v>
      </c>
      <c r="G132" s="230"/>
    </row>
    <row r="133" spans="1:7" ht="72" x14ac:dyDescent="0.25">
      <c r="B133" s="1969"/>
      <c r="C133" s="402" t="s">
        <v>238</v>
      </c>
      <c r="D133" s="242">
        <v>25</v>
      </c>
      <c r="E133" s="243">
        <v>0</v>
      </c>
      <c r="F133" s="1971"/>
    </row>
    <row r="134" spans="1:7" ht="60" x14ac:dyDescent="0.25">
      <c r="B134" s="1969"/>
      <c r="C134" s="402" t="s">
        <v>239</v>
      </c>
      <c r="D134" s="243">
        <v>10</v>
      </c>
      <c r="E134" s="243">
        <v>0</v>
      </c>
      <c r="F134" s="1972"/>
    </row>
    <row r="135" spans="1:7" x14ac:dyDescent="0.25">
      <c r="C135"/>
    </row>
    <row r="136" spans="1:7" x14ac:dyDescent="0.25">
      <c r="A136" s="1" t="s">
        <v>401</v>
      </c>
    </row>
    <row r="138" spans="1:7" x14ac:dyDescent="0.25">
      <c r="B138" s="160" t="s">
        <v>240</v>
      </c>
    </row>
    <row r="141" spans="1:7" x14ac:dyDescent="0.25">
      <c r="B141" s="41" t="s">
        <v>17</v>
      </c>
      <c r="C141" s="41" t="s">
        <v>26</v>
      </c>
      <c r="D141" s="162" t="s">
        <v>27</v>
      </c>
      <c r="E141" s="162" t="s">
        <v>28</v>
      </c>
    </row>
    <row r="142" spans="1:7" ht="28.5" x14ac:dyDescent="0.25">
      <c r="B142" s="45" t="s">
        <v>393</v>
      </c>
      <c r="C142" s="239">
        <v>40</v>
      </c>
      <c r="D142" s="243">
        <f>+E117</f>
        <v>40</v>
      </c>
      <c r="E142" s="1870">
        <f>+D142+D143</f>
        <v>40</v>
      </c>
    </row>
    <row r="143" spans="1:7" ht="42.75" x14ac:dyDescent="0.25">
      <c r="B143" s="45" t="s">
        <v>394</v>
      </c>
      <c r="C143" s="239">
        <v>60</v>
      </c>
      <c r="D143" s="243">
        <f>+F132</f>
        <v>0</v>
      </c>
      <c r="E143" s="1871"/>
    </row>
  </sheetData>
  <mergeCells count="56">
    <mergeCell ref="B54:B55"/>
    <mergeCell ref="C54:C55"/>
    <mergeCell ref="D54:E54"/>
    <mergeCell ref="B2:P2"/>
    <mergeCell ref="B4:P4"/>
    <mergeCell ref="C6:N6"/>
    <mergeCell ref="C7:N7"/>
    <mergeCell ref="C8:N8"/>
    <mergeCell ref="C9:N9"/>
    <mergeCell ref="C10:E10"/>
    <mergeCell ref="B14:C21"/>
    <mergeCell ref="B22:C22"/>
    <mergeCell ref="E40:E41"/>
    <mergeCell ref="M45:N45"/>
    <mergeCell ref="O66:P66"/>
    <mergeCell ref="O67:P67"/>
    <mergeCell ref="O68:P68"/>
    <mergeCell ref="O69:P69"/>
    <mergeCell ref="B75:N75"/>
    <mergeCell ref="C58:N58"/>
    <mergeCell ref="B60:N60"/>
    <mergeCell ref="O63:P63"/>
    <mergeCell ref="O64:P64"/>
    <mergeCell ref="O65:P65"/>
    <mergeCell ref="P83:Q83"/>
    <mergeCell ref="P82:Q82"/>
    <mergeCell ref="P81:Q81"/>
    <mergeCell ref="J80:L80"/>
    <mergeCell ref="P80:Q80"/>
    <mergeCell ref="E142:E143"/>
    <mergeCell ref="P125:Q127"/>
    <mergeCell ref="B103:N103"/>
    <mergeCell ref="E117:E119"/>
    <mergeCell ref="B122:N122"/>
    <mergeCell ref="J124:L124"/>
    <mergeCell ref="P124:Q124"/>
    <mergeCell ref="B132:B134"/>
    <mergeCell ref="F132:F134"/>
    <mergeCell ref="D96:E96"/>
    <mergeCell ref="D97:E97"/>
    <mergeCell ref="B100:P100"/>
    <mergeCell ref="C91:Q91"/>
    <mergeCell ref="B88:B90"/>
    <mergeCell ref="C88:C90"/>
    <mergeCell ref="D88:D90"/>
    <mergeCell ref="E88:E90"/>
    <mergeCell ref="F88:F90"/>
    <mergeCell ref="G88:G90"/>
    <mergeCell ref="H88:H90"/>
    <mergeCell ref="I88:I90"/>
    <mergeCell ref="P88:Q90"/>
    <mergeCell ref="P84:Q84"/>
    <mergeCell ref="P85:Q85"/>
    <mergeCell ref="P87:Q87"/>
    <mergeCell ref="P86:Q86"/>
    <mergeCell ref="B93:N93"/>
  </mergeCells>
  <dataValidations count="2">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3"/>
  <sheetViews>
    <sheetView zoomScale="75" zoomScaleNormal="75" workbookViewId="0">
      <selection activeCell="C41" sqref="C41"/>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20.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3" t="s">
        <v>2040</v>
      </c>
      <c r="D6" s="1853"/>
      <c r="E6" s="1853"/>
      <c r="F6" s="1853"/>
      <c r="G6" s="1853"/>
      <c r="H6" s="1853"/>
      <c r="I6" s="1853"/>
      <c r="J6" s="1853"/>
      <c r="K6" s="1853"/>
      <c r="L6" s="1853"/>
      <c r="M6" s="1853"/>
      <c r="N6" s="2027"/>
    </row>
    <row r="7" spans="2:16" ht="16.5" thickBot="1" x14ac:dyDescent="0.3">
      <c r="B7" s="127" t="s">
        <v>4</v>
      </c>
      <c r="C7" s="1853"/>
      <c r="D7" s="1853"/>
      <c r="E7" s="1853"/>
      <c r="F7" s="1853"/>
      <c r="G7" s="1853"/>
      <c r="H7" s="1853"/>
      <c r="I7" s="1853"/>
      <c r="J7" s="1853"/>
      <c r="K7" s="1853"/>
      <c r="L7" s="1853"/>
      <c r="M7" s="1853"/>
      <c r="N7" s="2027"/>
    </row>
    <row r="8" spans="2:16" ht="16.5" thickBot="1" x14ac:dyDescent="0.3">
      <c r="B8" s="127" t="s">
        <v>5</v>
      </c>
      <c r="C8" s="1853"/>
      <c r="D8" s="1853"/>
      <c r="E8" s="1853"/>
      <c r="F8" s="1853"/>
      <c r="G8" s="1853"/>
      <c r="H8" s="1853"/>
      <c r="I8" s="1853"/>
      <c r="J8" s="1853"/>
      <c r="K8" s="1853"/>
      <c r="L8" s="1853"/>
      <c r="M8" s="1853"/>
      <c r="N8" s="2027"/>
    </row>
    <row r="9" spans="2:16" ht="16.5" thickBot="1" x14ac:dyDescent="0.3">
      <c r="B9" s="127" t="s">
        <v>6</v>
      </c>
      <c r="C9" s="1853"/>
      <c r="D9" s="1853"/>
      <c r="E9" s="1853"/>
      <c r="F9" s="1853"/>
      <c r="G9" s="1853"/>
      <c r="H9" s="1853"/>
      <c r="I9" s="1853"/>
      <c r="J9" s="1853"/>
      <c r="K9" s="1853"/>
      <c r="L9" s="1853"/>
      <c r="M9" s="1853"/>
      <c r="N9" s="2027"/>
    </row>
    <row r="10" spans="2:16" ht="16.5" thickBot="1" x14ac:dyDescent="0.3">
      <c r="B10" s="127" t="s">
        <v>7</v>
      </c>
      <c r="C10" s="2028">
        <v>7</v>
      </c>
      <c r="D10" s="2028"/>
      <c r="E10" s="2029"/>
      <c r="F10" s="128"/>
      <c r="G10" s="128"/>
      <c r="H10" s="128"/>
      <c r="I10" s="128"/>
      <c r="J10" s="128"/>
      <c r="K10" s="128"/>
      <c r="L10" s="128"/>
      <c r="M10" s="128"/>
      <c r="N10" s="129"/>
    </row>
    <row r="11" spans="2:16" ht="16.5" thickBot="1" x14ac:dyDescent="0.3">
      <c r="B11" s="130" t="s">
        <v>8</v>
      </c>
      <c r="C11" s="131">
        <v>41981</v>
      </c>
      <c r="D11" s="132"/>
      <c r="E11" s="132"/>
      <c r="F11" s="132"/>
      <c r="G11" s="132"/>
      <c r="H11" s="132"/>
      <c r="I11" s="132"/>
      <c r="J11" s="132"/>
      <c r="K11" s="132"/>
      <c r="L11" s="132"/>
      <c r="M11" s="132"/>
      <c r="N11" s="133"/>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419</v>
      </c>
      <c r="C14" s="1867"/>
      <c r="D14" s="702" t="s">
        <v>10</v>
      </c>
      <c r="E14" s="702" t="s">
        <v>11</v>
      </c>
      <c r="F14" s="702" t="s">
        <v>12</v>
      </c>
      <c r="G14" s="139"/>
      <c r="I14" s="140"/>
      <c r="J14" s="140"/>
      <c r="K14" s="140"/>
      <c r="L14" s="140"/>
      <c r="M14" s="140"/>
      <c r="N14" s="137"/>
    </row>
    <row r="15" spans="2:16" x14ac:dyDescent="0.25">
      <c r="B15" s="1867"/>
      <c r="C15" s="1867"/>
      <c r="D15" s="702">
        <v>7</v>
      </c>
      <c r="E15" s="141">
        <v>1836351992</v>
      </c>
      <c r="F15" s="142">
        <v>820</v>
      </c>
      <c r="G15" s="143"/>
      <c r="I15" s="144"/>
      <c r="J15" s="144"/>
      <c r="K15" s="144"/>
      <c r="L15" s="144"/>
      <c r="M15" s="144"/>
      <c r="N15" s="137"/>
    </row>
    <row r="16" spans="2:16" x14ac:dyDescent="0.25">
      <c r="B16" s="1867"/>
      <c r="C16" s="1867"/>
      <c r="D16" s="702"/>
      <c r="E16" s="141"/>
      <c r="F16" s="142"/>
      <c r="G16" s="143"/>
      <c r="I16" s="144"/>
      <c r="J16" s="144"/>
      <c r="K16" s="144"/>
      <c r="L16" s="144"/>
      <c r="M16" s="144"/>
      <c r="N16" s="137"/>
    </row>
    <row r="17" spans="1:14" x14ac:dyDescent="0.25">
      <c r="B17" s="1867"/>
      <c r="C17" s="1867"/>
      <c r="D17" s="702"/>
      <c r="E17" s="141"/>
      <c r="F17" s="142"/>
      <c r="G17" s="143"/>
      <c r="I17" s="144"/>
      <c r="J17" s="144"/>
      <c r="K17" s="144"/>
      <c r="L17" s="144"/>
      <c r="M17" s="144"/>
      <c r="N17" s="137"/>
    </row>
    <row r="18" spans="1:14" x14ac:dyDescent="0.25">
      <c r="B18" s="1867"/>
      <c r="C18" s="1867"/>
      <c r="D18" s="702"/>
      <c r="E18" s="145"/>
      <c r="F18" s="142"/>
      <c r="G18" s="143"/>
      <c r="H18" s="146"/>
      <c r="I18" s="144"/>
      <c r="J18" s="144"/>
      <c r="K18" s="144"/>
      <c r="L18" s="144"/>
      <c r="M18" s="144"/>
      <c r="N18" s="147"/>
    </row>
    <row r="19" spans="1:14" x14ac:dyDescent="0.25">
      <c r="B19" s="1867"/>
      <c r="C19" s="1867"/>
      <c r="D19" s="702"/>
      <c r="E19" s="145"/>
      <c r="F19" s="142"/>
      <c r="G19" s="143"/>
      <c r="H19" s="146"/>
      <c r="I19" s="148"/>
      <c r="J19" s="148"/>
      <c r="K19" s="148"/>
      <c r="L19" s="148"/>
      <c r="M19" s="148"/>
      <c r="N19" s="147"/>
    </row>
    <row r="20" spans="1:14" x14ac:dyDescent="0.25">
      <c r="B20" s="1867"/>
      <c r="C20" s="1867"/>
      <c r="D20" s="702"/>
      <c r="E20" s="145"/>
      <c r="F20" s="142"/>
      <c r="G20" s="143"/>
      <c r="H20" s="146"/>
      <c r="I20" s="48"/>
      <c r="J20" s="48"/>
      <c r="K20" s="48"/>
      <c r="L20" s="48"/>
      <c r="M20" s="48"/>
      <c r="N20" s="147"/>
    </row>
    <row r="21" spans="1:14" x14ac:dyDescent="0.25">
      <c r="B21" s="1867"/>
      <c r="C21" s="1867"/>
      <c r="D21" s="702"/>
      <c r="E21" s="145"/>
      <c r="F21" s="142"/>
      <c r="G21" s="143"/>
      <c r="H21" s="146"/>
      <c r="I21" s="48"/>
      <c r="J21" s="48"/>
      <c r="K21" s="48"/>
      <c r="L21" s="48"/>
      <c r="M21" s="48"/>
      <c r="N21" s="147"/>
    </row>
    <row r="22" spans="1:14" ht="15.75" thickBot="1" x14ac:dyDescent="0.3">
      <c r="B22" s="1868" t="s">
        <v>13</v>
      </c>
      <c r="C22" s="1869"/>
      <c r="D22" s="702"/>
      <c r="E22" s="149">
        <f>SUM(E15:E21)</f>
        <v>1836351992</v>
      </c>
      <c r="F22" s="142">
        <f>SUM(F15:F21)</f>
        <v>820</v>
      </c>
      <c r="G22" s="143"/>
      <c r="H22" s="146"/>
      <c r="I22" s="48"/>
      <c r="J22" s="48"/>
      <c r="K22" s="48"/>
      <c r="L22" s="48"/>
      <c r="M22" s="48"/>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B24" s="152"/>
      <c r="C24" s="153">
        <f>F22*0.8</f>
        <v>656</v>
      </c>
      <c r="D24" s="154"/>
      <c r="E24" s="155">
        <f>E22</f>
        <v>1836351992</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152" t="s">
        <v>21</v>
      </c>
      <c r="D30" s="152"/>
      <c r="E30"/>
      <c r="F30"/>
      <c r="G30"/>
      <c r="H30"/>
      <c r="I30" s="48"/>
      <c r="J30" s="48"/>
      <c r="K30" s="48"/>
      <c r="L30" s="48"/>
      <c r="M30" s="48"/>
      <c r="N30" s="137"/>
    </row>
    <row r="31" spans="1:14" x14ac:dyDescent="0.25">
      <c r="A31" s="36"/>
      <c r="B31" s="152" t="s">
        <v>22</v>
      </c>
      <c r="C31" s="152"/>
      <c r="D31" s="152" t="s">
        <v>21</v>
      </c>
      <c r="E31"/>
      <c r="F31"/>
      <c r="G31"/>
      <c r="H31"/>
      <c r="I31" s="48"/>
      <c r="J31" s="48"/>
      <c r="K31" s="48"/>
      <c r="L31" s="48"/>
      <c r="M31" s="48"/>
      <c r="N31" s="137"/>
    </row>
    <row r="32" spans="1:14" x14ac:dyDescent="0.25">
      <c r="A32" s="36"/>
      <c r="B32" s="152" t="s">
        <v>23</v>
      </c>
      <c r="C32" s="856" t="s">
        <v>21</v>
      </c>
      <c r="D32" s="152"/>
      <c r="E32"/>
      <c r="F32"/>
      <c r="G32"/>
      <c r="H32"/>
      <c r="I32" s="48"/>
      <c r="J32" s="48"/>
      <c r="K32" s="48"/>
      <c r="L32" s="48"/>
      <c r="M32" s="48"/>
      <c r="N32" s="137"/>
    </row>
    <row r="33" spans="1:17" x14ac:dyDescent="0.25">
      <c r="A33" s="36"/>
      <c r="B33" s="152" t="s">
        <v>24</v>
      </c>
      <c r="C33" s="152"/>
      <c r="D33" s="152" t="s">
        <v>21</v>
      </c>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715">
        <v>40</v>
      </c>
      <c r="E40" s="1870">
        <f>+D40+D41</f>
        <v>100</v>
      </c>
      <c r="F40"/>
      <c r="G40"/>
      <c r="H40"/>
      <c r="I40" s="48"/>
      <c r="J40" s="48"/>
      <c r="K40" s="48"/>
      <c r="L40" s="48"/>
      <c r="M40" s="48"/>
      <c r="N40" s="137"/>
    </row>
    <row r="41" spans="1:17" ht="42.75" x14ac:dyDescent="0.25">
      <c r="A41" s="36"/>
      <c r="B41" s="45" t="s">
        <v>30</v>
      </c>
      <c r="C41" s="684">
        <v>60</v>
      </c>
      <c r="D41" s="715">
        <v>60</v>
      </c>
      <c r="E41" s="187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57" customHeight="1" x14ac:dyDescent="0.25">
      <c r="A49" s="52">
        <v>1</v>
      </c>
      <c r="B49" s="844" t="s">
        <v>2040</v>
      </c>
      <c r="C49" s="172" t="s">
        <v>2040</v>
      </c>
      <c r="D49" s="173" t="s">
        <v>246</v>
      </c>
      <c r="E49" s="174">
        <v>701820100155</v>
      </c>
      <c r="F49" s="175" t="s">
        <v>18</v>
      </c>
      <c r="G49" s="845">
        <v>1</v>
      </c>
      <c r="H49" s="220">
        <v>40208</v>
      </c>
      <c r="I49" s="220">
        <v>40543</v>
      </c>
      <c r="J49" s="176" t="s">
        <v>19</v>
      </c>
      <c r="K49" s="177">
        <v>11</v>
      </c>
      <c r="L49" s="221">
        <v>0</v>
      </c>
      <c r="M49" s="174">
        <v>578</v>
      </c>
      <c r="N49" s="221">
        <v>100</v>
      </c>
      <c r="O49" s="1027">
        <v>298143994</v>
      </c>
      <c r="P49" s="1020">
        <v>58</v>
      </c>
      <c r="Q49" s="181"/>
      <c r="R49" s="60"/>
      <c r="S49" s="60"/>
      <c r="T49" s="60"/>
      <c r="U49" s="60"/>
      <c r="V49" s="60"/>
      <c r="W49" s="60"/>
      <c r="X49" s="60"/>
      <c r="Y49" s="60"/>
      <c r="Z49" s="60"/>
    </row>
    <row r="50" spans="1:26" s="61" customFormat="1" ht="45" customHeight="1" x14ac:dyDescent="0.25">
      <c r="A50" s="52">
        <v>2</v>
      </c>
      <c r="B50" s="844" t="s">
        <v>2040</v>
      </c>
      <c r="C50" s="172" t="s">
        <v>2040</v>
      </c>
      <c r="D50" s="173" t="s">
        <v>246</v>
      </c>
      <c r="E50" s="174">
        <v>701820110140</v>
      </c>
      <c r="F50" s="175" t="s">
        <v>18</v>
      </c>
      <c r="G50" s="182">
        <v>1</v>
      </c>
      <c r="H50" s="220">
        <v>40560</v>
      </c>
      <c r="I50" s="220">
        <v>40908</v>
      </c>
      <c r="J50" s="176" t="s">
        <v>19</v>
      </c>
      <c r="K50" s="177">
        <f>13/30+11</f>
        <v>11.433333333333334</v>
      </c>
      <c r="L50" s="221">
        <v>0</v>
      </c>
      <c r="M50" s="174">
        <v>266</v>
      </c>
      <c r="N50" s="221">
        <v>100</v>
      </c>
      <c r="O50" s="1027">
        <v>158002199</v>
      </c>
      <c r="P50" s="1020">
        <v>60</v>
      </c>
      <c r="Q50" s="181"/>
      <c r="R50" s="60"/>
      <c r="S50" s="60"/>
      <c r="T50" s="60"/>
      <c r="U50" s="60"/>
      <c r="V50" s="60"/>
      <c r="W50" s="60"/>
      <c r="X50" s="60"/>
      <c r="Y50" s="60"/>
      <c r="Z50" s="60"/>
    </row>
    <row r="51" spans="1:26" s="61" customFormat="1" ht="180" x14ac:dyDescent="0.25">
      <c r="A51" s="52">
        <v>3</v>
      </c>
      <c r="B51" s="844" t="s">
        <v>2040</v>
      </c>
      <c r="C51" s="172" t="s">
        <v>2040</v>
      </c>
      <c r="D51" s="173" t="s">
        <v>246</v>
      </c>
      <c r="E51" s="174">
        <v>701820120126</v>
      </c>
      <c r="F51" s="175" t="s">
        <v>18</v>
      </c>
      <c r="G51" s="182">
        <v>1</v>
      </c>
      <c r="H51" s="220">
        <v>40941</v>
      </c>
      <c r="I51" s="220">
        <v>41274</v>
      </c>
      <c r="J51" s="176" t="s">
        <v>19</v>
      </c>
      <c r="K51" s="177">
        <f>26/28+10</f>
        <v>10.928571428571429</v>
      </c>
      <c r="L51" s="221">
        <v>0</v>
      </c>
      <c r="M51" s="174">
        <v>500</v>
      </c>
      <c r="N51" s="221">
        <v>100</v>
      </c>
      <c r="O51" s="1027">
        <v>337930943</v>
      </c>
      <c r="P51" s="1020">
        <v>63</v>
      </c>
      <c r="Q51" s="1028" t="s">
        <v>2041</v>
      </c>
      <c r="R51" s="60"/>
      <c r="S51" s="60"/>
      <c r="T51" s="60"/>
      <c r="U51" s="60"/>
      <c r="V51" s="60"/>
      <c r="W51" s="60"/>
      <c r="X51" s="60"/>
      <c r="Y51" s="60"/>
      <c r="Z51" s="60"/>
    </row>
    <row r="52" spans="1:26" s="61" customFormat="1" ht="36.75" customHeight="1" x14ac:dyDescent="0.25">
      <c r="A52" s="52"/>
      <c r="B52" s="183" t="s">
        <v>28</v>
      </c>
      <c r="C52" s="172"/>
      <c r="D52" s="173"/>
      <c r="E52" s="174"/>
      <c r="F52" s="175"/>
      <c r="G52" s="182"/>
      <c r="H52" s="175"/>
      <c r="I52" s="176"/>
      <c r="J52" s="176"/>
      <c r="K52" s="184">
        <f>SUM(K49:K51)</f>
        <v>33.361904761904761</v>
      </c>
      <c r="L52" s="185">
        <f>SUM(L49:L51)</f>
        <v>0</v>
      </c>
      <c r="M52" s="186">
        <v>578</v>
      </c>
      <c r="N52" s="185"/>
      <c r="O52" s="1027"/>
      <c r="P52" s="1020"/>
      <c r="Q52" s="187"/>
    </row>
    <row r="53" spans="1:26" s="69" customFormat="1" x14ac:dyDescent="0.25">
      <c r="E53" s="188"/>
    </row>
    <row r="54" spans="1:26" s="69" customFormat="1" x14ac:dyDescent="0.25">
      <c r="B54" s="1860" t="s">
        <v>56</v>
      </c>
      <c r="C54" s="1860" t="s">
        <v>57</v>
      </c>
      <c r="D54" s="1862" t="s">
        <v>58</v>
      </c>
      <c r="E54" s="1862"/>
    </row>
    <row r="55" spans="1:26" s="69" customFormat="1" x14ac:dyDescent="0.25">
      <c r="B55" s="1861"/>
      <c r="C55" s="1861"/>
      <c r="D55" s="703" t="s">
        <v>59</v>
      </c>
      <c r="E55" s="190" t="s">
        <v>60</v>
      </c>
    </row>
    <row r="56" spans="1:26" s="69" customFormat="1" ht="18.75" x14ac:dyDescent="0.25">
      <c r="B56" s="222" t="s">
        <v>61</v>
      </c>
      <c r="C56" s="846">
        <f>K52</f>
        <v>33.361904761904761</v>
      </c>
      <c r="D56" s="235" t="s">
        <v>21</v>
      </c>
      <c r="E56" s="235"/>
      <c r="F56" s="191"/>
      <c r="G56" s="191"/>
      <c r="H56" s="191"/>
      <c r="I56" s="191"/>
      <c r="J56" s="191"/>
      <c r="K56" s="191"/>
      <c r="L56" s="191"/>
      <c r="M56" s="191"/>
    </row>
    <row r="57" spans="1:26" s="69" customFormat="1" x14ac:dyDescent="0.25">
      <c r="B57" s="222" t="s">
        <v>62</v>
      </c>
      <c r="C57" s="847">
        <f>M52</f>
        <v>578</v>
      </c>
      <c r="D57" s="235"/>
      <c r="E57" s="235" t="s">
        <v>21</v>
      </c>
    </row>
    <row r="58" spans="1:26" s="69" customFormat="1" x14ac:dyDescent="0.25">
      <c r="B58" s="192"/>
      <c r="C58" s="1863"/>
      <c r="D58" s="1863"/>
      <c r="E58" s="1863"/>
      <c r="F58" s="1863"/>
      <c r="G58" s="1863"/>
      <c r="H58" s="1863"/>
      <c r="I58" s="1863"/>
      <c r="J58" s="1863"/>
      <c r="K58" s="1863"/>
      <c r="L58" s="1863"/>
      <c r="M58" s="1863"/>
      <c r="N58" s="1863"/>
    </row>
    <row r="59" spans="1:26" ht="15.75" thickBot="1" x14ac:dyDescent="0.3"/>
    <row r="60" spans="1:26" ht="27" thickBot="1" x14ac:dyDescent="0.3">
      <c r="B60" s="1864" t="s">
        <v>63</v>
      </c>
      <c r="C60" s="1864"/>
      <c r="D60" s="1864"/>
      <c r="E60" s="1864"/>
      <c r="F60" s="1864"/>
      <c r="G60" s="1864"/>
      <c r="H60" s="1864"/>
      <c r="I60" s="1864"/>
      <c r="J60" s="1864"/>
      <c r="K60" s="1864"/>
      <c r="L60" s="1864"/>
      <c r="M60" s="1864"/>
      <c r="N60" s="1864"/>
    </row>
    <row r="63" spans="1:26" ht="105" x14ac:dyDescent="0.25">
      <c r="B63" s="193" t="s">
        <v>64</v>
      </c>
      <c r="C63" s="194" t="s">
        <v>65</v>
      </c>
      <c r="D63" s="194" t="s">
        <v>66</v>
      </c>
      <c r="E63" s="194" t="s">
        <v>67</v>
      </c>
      <c r="F63" s="194" t="s">
        <v>68</v>
      </c>
      <c r="G63" s="194" t="s">
        <v>69</v>
      </c>
      <c r="H63" s="194" t="s">
        <v>70</v>
      </c>
      <c r="I63" s="194" t="s">
        <v>71</v>
      </c>
      <c r="J63" s="194" t="s">
        <v>72</v>
      </c>
      <c r="K63" s="194" t="s">
        <v>73</v>
      </c>
      <c r="L63" s="194" t="s">
        <v>74</v>
      </c>
      <c r="M63" s="195" t="s">
        <v>75</v>
      </c>
      <c r="N63" s="195" t="s">
        <v>76</v>
      </c>
      <c r="O63" s="1875" t="s">
        <v>77</v>
      </c>
      <c r="P63" s="1876"/>
      <c r="Q63" s="194" t="s">
        <v>78</v>
      </c>
    </row>
    <row r="64" spans="1:26" ht="15" customHeight="1" x14ac:dyDescent="0.25">
      <c r="B64" s="1029" t="s">
        <v>2042</v>
      </c>
      <c r="C64" s="1029" t="s">
        <v>2043</v>
      </c>
      <c r="D64" s="226" t="s">
        <v>2044</v>
      </c>
      <c r="E64" s="227">
        <v>196</v>
      </c>
      <c r="F64" s="378" t="s">
        <v>82</v>
      </c>
      <c r="G64" s="378" t="s">
        <v>82</v>
      </c>
      <c r="H64" s="378" t="s">
        <v>18</v>
      </c>
      <c r="I64" s="223" t="s">
        <v>82</v>
      </c>
      <c r="J64" s="223" t="s">
        <v>18</v>
      </c>
      <c r="K64" s="223" t="s">
        <v>18</v>
      </c>
      <c r="L64" s="223" t="s">
        <v>18</v>
      </c>
      <c r="M64" s="223" t="s">
        <v>18</v>
      </c>
      <c r="N64" s="223" t="s">
        <v>18</v>
      </c>
      <c r="O64" s="2039" t="s">
        <v>2045</v>
      </c>
      <c r="P64" s="2040"/>
      <c r="Q64" s="2012" t="s">
        <v>18</v>
      </c>
    </row>
    <row r="65" spans="2:17" x14ac:dyDescent="0.25">
      <c r="B65" s="944"/>
      <c r="C65" s="944"/>
      <c r="D65" s="226"/>
      <c r="E65" s="227"/>
      <c r="F65" s="378"/>
      <c r="G65" s="378"/>
      <c r="H65" s="378"/>
      <c r="I65" s="223"/>
      <c r="J65" s="223"/>
      <c r="K65" s="224"/>
      <c r="L65" s="224"/>
      <c r="M65" s="224"/>
      <c r="N65" s="224"/>
      <c r="O65" s="2041"/>
      <c r="P65" s="2042"/>
      <c r="Q65" s="2013"/>
    </row>
    <row r="66" spans="2:17" x14ac:dyDescent="0.25">
      <c r="B66" s="224"/>
      <c r="C66" s="224"/>
      <c r="D66" s="227"/>
      <c r="E66" s="227"/>
      <c r="F66" s="378"/>
      <c r="G66" s="378"/>
      <c r="H66" s="378"/>
      <c r="I66" s="223"/>
      <c r="J66" s="223"/>
      <c r="K66" s="152"/>
      <c r="L66" s="152"/>
      <c r="M66" s="152"/>
      <c r="N66" s="152"/>
      <c r="O66" s="2041"/>
      <c r="P66" s="2042"/>
      <c r="Q66" s="2013"/>
    </row>
    <row r="67" spans="2:17" x14ac:dyDescent="0.25">
      <c r="B67" s="224"/>
      <c r="C67" s="224"/>
      <c r="D67" s="227"/>
      <c r="E67" s="227"/>
      <c r="F67" s="378"/>
      <c r="G67" s="378"/>
      <c r="H67" s="378"/>
      <c r="I67" s="223"/>
      <c r="J67" s="223"/>
      <c r="K67" s="152"/>
      <c r="L67" s="152"/>
      <c r="M67" s="152"/>
      <c r="N67" s="152"/>
      <c r="O67" s="2041"/>
      <c r="P67" s="2042"/>
      <c r="Q67" s="2013"/>
    </row>
    <row r="68" spans="2:17" x14ac:dyDescent="0.25">
      <c r="B68" s="224"/>
      <c r="C68" s="224"/>
      <c r="D68" s="227"/>
      <c r="E68" s="227"/>
      <c r="F68" s="378"/>
      <c r="G68" s="378"/>
      <c r="H68" s="378"/>
      <c r="I68" s="223"/>
      <c r="J68" s="223"/>
      <c r="K68" s="152"/>
      <c r="L68" s="152"/>
      <c r="M68" s="152"/>
      <c r="N68" s="152"/>
      <c r="O68" s="2041"/>
      <c r="P68" s="2042"/>
      <c r="Q68" s="2013"/>
    </row>
    <row r="69" spans="2:17" x14ac:dyDescent="0.25">
      <c r="B69" s="224"/>
      <c r="C69" s="224"/>
      <c r="D69" s="227"/>
      <c r="E69" s="227"/>
      <c r="F69" s="378"/>
      <c r="G69" s="378"/>
      <c r="H69" s="378"/>
      <c r="I69" s="223"/>
      <c r="J69" s="223"/>
      <c r="K69" s="152"/>
      <c r="L69" s="152"/>
      <c r="M69" s="152"/>
      <c r="N69" s="152"/>
      <c r="O69" s="2041"/>
      <c r="P69" s="2042"/>
      <c r="Q69" s="2013"/>
    </row>
    <row r="70" spans="2:17" x14ac:dyDescent="0.25">
      <c r="B70" s="152"/>
      <c r="C70" s="152"/>
      <c r="D70" s="152"/>
      <c r="E70" s="152"/>
      <c r="F70" s="152"/>
      <c r="G70" s="152"/>
      <c r="H70" s="152"/>
      <c r="I70" s="152"/>
      <c r="J70" s="152"/>
      <c r="K70" s="152"/>
      <c r="L70" s="152"/>
      <c r="M70" s="152"/>
      <c r="N70" s="152"/>
      <c r="O70" s="2049"/>
      <c r="P70" s="2050"/>
      <c r="Q70" s="2014"/>
    </row>
    <row r="71" spans="2:17" x14ac:dyDescent="0.25">
      <c r="B71" s="1" t="s">
        <v>85</v>
      </c>
    </row>
    <row r="72" spans="2:17" x14ac:dyDescent="0.25">
      <c r="B72" s="1" t="s">
        <v>86</v>
      </c>
    </row>
    <row r="73" spans="2:17" x14ac:dyDescent="0.25">
      <c r="B73" s="1" t="s">
        <v>87</v>
      </c>
    </row>
    <row r="75" spans="2:17" ht="15.75" thickBot="1" x14ac:dyDescent="0.3"/>
    <row r="76" spans="2:17" ht="27" thickBot="1" x14ac:dyDescent="0.3">
      <c r="B76" s="1879" t="s">
        <v>88</v>
      </c>
      <c r="C76" s="1880"/>
      <c r="D76" s="1880"/>
      <c r="E76" s="1880"/>
      <c r="F76" s="1880"/>
      <c r="G76" s="1880"/>
      <c r="H76" s="1880"/>
      <c r="I76" s="1880"/>
      <c r="J76" s="1880"/>
      <c r="K76" s="1880"/>
      <c r="L76" s="1880"/>
      <c r="M76" s="1880"/>
      <c r="N76" s="1881"/>
    </row>
    <row r="81" spans="2:17" ht="75" x14ac:dyDescent="0.25">
      <c r="B81" s="193" t="s">
        <v>89</v>
      </c>
      <c r="C81" s="193" t="s">
        <v>90</v>
      </c>
      <c r="D81" s="193" t="s">
        <v>91</v>
      </c>
      <c r="E81" s="193" t="s">
        <v>92</v>
      </c>
      <c r="F81" s="193" t="s">
        <v>93</v>
      </c>
      <c r="G81" s="193" t="s">
        <v>94</v>
      </c>
      <c r="H81" s="193" t="s">
        <v>95</v>
      </c>
      <c r="I81" s="193" t="s">
        <v>96</v>
      </c>
      <c r="J81" s="1875" t="s">
        <v>97</v>
      </c>
      <c r="K81" s="1882"/>
      <c r="L81" s="1876"/>
      <c r="M81" s="193" t="s">
        <v>98</v>
      </c>
      <c r="N81" s="193" t="s">
        <v>254</v>
      </c>
      <c r="O81" s="193" t="s">
        <v>255</v>
      </c>
      <c r="P81" s="1875" t="s">
        <v>77</v>
      </c>
      <c r="Q81" s="1876"/>
    </row>
    <row r="82" spans="2:17" ht="45" x14ac:dyDescent="0.25">
      <c r="B82" s="2192" t="s">
        <v>2046</v>
      </c>
      <c r="C82" s="2192" t="s">
        <v>822</v>
      </c>
      <c r="D82" s="2192" t="s">
        <v>2047</v>
      </c>
      <c r="E82" s="2195">
        <v>42272495</v>
      </c>
      <c r="F82" s="2192" t="s">
        <v>527</v>
      </c>
      <c r="G82" s="2195" t="s">
        <v>258</v>
      </c>
      <c r="H82" s="2197">
        <v>38891</v>
      </c>
      <c r="I82" s="2199" t="s">
        <v>82</v>
      </c>
      <c r="J82" s="225" t="s">
        <v>2048</v>
      </c>
      <c r="K82" s="226" t="s">
        <v>2049</v>
      </c>
      <c r="L82" s="226" t="s">
        <v>266</v>
      </c>
      <c r="M82" s="1870" t="s">
        <v>18</v>
      </c>
      <c r="N82" s="1870" t="s">
        <v>18</v>
      </c>
      <c r="O82" s="1870" t="s">
        <v>18</v>
      </c>
      <c r="P82" s="1984"/>
      <c r="Q82" s="1985"/>
    </row>
    <row r="83" spans="2:17" ht="75" x14ac:dyDescent="0.25">
      <c r="B83" s="2193"/>
      <c r="C83" s="2193"/>
      <c r="D83" s="2193"/>
      <c r="E83" s="2196"/>
      <c r="F83" s="2193"/>
      <c r="G83" s="2196"/>
      <c r="H83" s="2198"/>
      <c r="I83" s="2200"/>
      <c r="J83" s="225" t="s">
        <v>2050</v>
      </c>
      <c r="K83" s="226" t="s">
        <v>2051</v>
      </c>
      <c r="L83" s="226" t="s">
        <v>266</v>
      </c>
      <c r="M83" s="1924"/>
      <c r="N83" s="1924"/>
      <c r="O83" s="1924"/>
      <c r="P83" s="1986"/>
      <c r="Q83" s="1987"/>
    </row>
    <row r="84" spans="2:17" ht="30" x14ac:dyDescent="0.25">
      <c r="B84" s="2193"/>
      <c r="C84" s="2193"/>
      <c r="D84" s="2193"/>
      <c r="E84" s="2196"/>
      <c r="F84" s="2193"/>
      <c r="G84" s="2196"/>
      <c r="H84" s="2198"/>
      <c r="I84" s="2200"/>
      <c r="J84" s="225" t="s">
        <v>2052</v>
      </c>
      <c r="K84" s="226" t="s">
        <v>2053</v>
      </c>
      <c r="L84" s="226" t="s">
        <v>266</v>
      </c>
      <c r="M84" s="1924"/>
      <c r="N84" s="1924"/>
      <c r="O84" s="1924"/>
      <c r="P84" s="1986"/>
      <c r="Q84" s="1987"/>
    </row>
    <row r="85" spans="2:17" ht="45" x14ac:dyDescent="0.25">
      <c r="B85" s="2193"/>
      <c r="C85" s="2193"/>
      <c r="D85" s="2193"/>
      <c r="E85" s="2196"/>
      <c r="F85" s="2193"/>
      <c r="G85" s="2196"/>
      <c r="H85" s="2198"/>
      <c r="I85" s="2200"/>
      <c r="J85" s="225" t="s">
        <v>2054</v>
      </c>
      <c r="K85" s="226" t="s">
        <v>2055</v>
      </c>
      <c r="L85" s="226" t="s">
        <v>266</v>
      </c>
      <c r="M85" s="1924"/>
      <c r="N85" s="1924"/>
      <c r="O85" s="1924"/>
      <c r="P85" s="1986"/>
      <c r="Q85" s="1987"/>
    </row>
    <row r="86" spans="2:17" ht="45" x14ac:dyDescent="0.25">
      <c r="B86" s="2193"/>
      <c r="C86" s="2193"/>
      <c r="D86" s="2194"/>
      <c r="E86" s="2196"/>
      <c r="F86" s="2193"/>
      <c r="G86" s="2196"/>
      <c r="H86" s="2198"/>
      <c r="I86" s="2200"/>
      <c r="J86" s="225" t="s">
        <v>2056</v>
      </c>
      <c r="K86" s="226" t="s">
        <v>2057</v>
      </c>
      <c r="L86" s="226" t="s">
        <v>266</v>
      </c>
      <c r="M86" s="1871"/>
      <c r="N86" s="1871"/>
      <c r="O86" s="1871"/>
      <c r="P86" s="1986"/>
      <c r="Q86" s="1987"/>
    </row>
    <row r="87" spans="2:17" ht="30" x14ac:dyDescent="0.25">
      <c r="B87" s="2192" t="s">
        <v>2058</v>
      </c>
      <c r="C87" s="2192" t="s">
        <v>822</v>
      </c>
      <c r="D87" s="2192" t="s">
        <v>2059</v>
      </c>
      <c r="E87" s="2195">
        <v>1103215760</v>
      </c>
      <c r="F87" s="2195" t="s">
        <v>203</v>
      </c>
      <c r="G87" s="2192" t="s">
        <v>258</v>
      </c>
      <c r="H87" s="2197">
        <v>41354</v>
      </c>
      <c r="I87" s="2199" t="s">
        <v>82</v>
      </c>
      <c r="J87" s="225" t="s">
        <v>2056</v>
      </c>
      <c r="K87" s="226" t="s">
        <v>2060</v>
      </c>
      <c r="L87" s="223" t="s">
        <v>266</v>
      </c>
      <c r="M87" s="1870" t="s">
        <v>18</v>
      </c>
      <c r="N87" s="1870" t="s">
        <v>18</v>
      </c>
      <c r="O87" s="1870" t="s">
        <v>18</v>
      </c>
      <c r="P87" s="1984"/>
      <c r="Q87" s="1985"/>
    </row>
    <row r="88" spans="2:17" ht="45" x14ac:dyDescent="0.25">
      <c r="B88" s="2193"/>
      <c r="C88" s="2193"/>
      <c r="D88" s="2193"/>
      <c r="E88" s="2196"/>
      <c r="F88" s="2196"/>
      <c r="G88" s="2193"/>
      <c r="H88" s="2198"/>
      <c r="I88" s="2200"/>
      <c r="J88" s="225" t="s">
        <v>2056</v>
      </c>
      <c r="K88" s="226" t="s">
        <v>2061</v>
      </c>
      <c r="L88" s="226" t="s">
        <v>266</v>
      </c>
      <c r="M88" s="1924"/>
      <c r="N88" s="1924"/>
      <c r="O88" s="1924"/>
      <c r="P88" s="1986"/>
      <c r="Q88" s="1987"/>
    </row>
    <row r="89" spans="2:17" ht="60" x14ac:dyDescent="0.25">
      <c r="B89" s="2193"/>
      <c r="C89" s="2193"/>
      <c r="D89" s="2193"/>
      <c r="E89" s="2196"/>
      <c r="F89" s="2196"/>
      <c r="G89" s="2193"/>
      <c r="H89" s="2198"/>
      <c r="I89" s="2200"/>
      <c r="J89" s="225" t="s">
        <v>2062</v>
      </c>
      <c r="K89" s="941" t="s">
        <v>2063</v>
      </c>
      <c r="L89" s="226" t="s">
        <v>266</v>
      </c>
      <c r="M89" s="1924"/>
      <c r="N89" s="1924"/>
      <c r="O89" s="1924"/>
      <c r="P89" s="1986"/>
      <c r="Q89" s="1987"/>
    </row>
    <row r="90" spans="2:17" ht="60" x14ac:dyDescent="0.25">
      <c r="B90" s="2194"/>
      <c r="C90" s="2194"/>
      <c r="D90" s="2194"/>
      <c r="E90" s="2203"/>
      <c r="F90" s="2203"/>
      <c r="G90" s="2194"/>
      <c r="H90" s="2201"/>
      <c r="I90" s="2202"/>
      <c r="J90" s="225" t="s">
        <v>2064</v>
      </c>
      <c r="K90" s="941" t="s">
        <v>2065</v>
      </c>
      <c r="L90" s="226" t="s">
        <v>266</v>
      </c>
      <c r="M90" s="1871"/>
      <c r="N90" s="1871"/>
      <c r="O90" s="1871"/>
      <c r="P90" s="2044"/>
      <c r="Q90" s="2045"/>
    </row>
    <row r="91" spans="2:17" ht="30" x14ac:dyDescent="0.25">
      <c r="B91" s="2192" t="s">
        <v>1284</v>
      </c>
      <c r="C91" s="2192" t="s">
        <v>102</v>
      </c>
      <c r="D91" s="2192" t="s">
        <v>2066</v>
      </c>
      <c r="E91" s="2195">
        <v>92554746</v>
      </c>
      <c r="F91" s="2192" t="s">
        <v>2067</v>
      </c>
      <c r="G91" s="2192" t="s">
        <v>263</v>
      </c>
      <c r="H91" s="2197">
        <v>37876</v>
      </c>
      <c r="I91" s="2199" t="s">
        <v>82</v>
      </c>
      <c r="J91" s="225" t="s">
        <v>2068</v>
      </c>
      <c r="K91" s="226" t="s">
        <v>2069</v>
      </c>
      <c r="L91" s="223" t="s">
        <v>286</v>
      </c>
      <c r="M91" s="1870" t="s">
        <v>18</v>
      </c>
      <c r="N91" s="1870" t="s">
        <v>18</v>
      </c>
      <c r="O91" s="1870" t="s">
        <v>19</v>
      </c>
      <c r="P91" s="1984" t="s">
        <v>2070</v>
      </c>
      <c r="Q91" s="1985"/>
    </row>
    <row r="92" spans="2:17" ht="60" x14ac:dyDescent="0.25">
      <c r="B92" s="2193"/>
      <c r="C92" s="2193"/>
      <c r="D92" s="2193"/>
      <c r="E92" s="2196"/>
      <c r="F92" s="2193"/>
      <c r="G92" s="2193"/>
      <c r="H92" s="2198"/>
      <c r="I92" s="2200"/>
      <c r="J92" s="848" t="s">
        <v>352</v>
      </c>
      <c r="K92" s="226" t="s">
        <v>2071</v>
      </c>
      <c r="L92" s="226" t="s">
        <v>266</v>
      </c>
      <c r="M92" s="1924"/>
      <c r="N92" s="1924"/>
      <c r="O92" s="1924"/>
      <c r="P92" s="1986"/>
      <c r="Q92" s="1987"/>
    </row>
    <row r="93" spans="2:17" ht="30" x14ac:dyDescent="0.25">
      <c r="B93" s="2193"/>
      <c r="C93" s="2193"/>
      <c r="D93" s="2193"/>
      <c r="E93" s="2196"/>
      <c r="F93" s="2193"/>
      <c r="G93" s="2193"/>
      <c r="H93" s="2198"/>
      <c r="I93" s="2200"/>
      <c r="J93" s="225" t="s">
        <v>485</v>
      </c>
      <c r="K93" s="226" t="s">
        <v>2072</v>
      </c>
      <c r="L93" s="226" t="s">
        <v>266</v>
      </c>
      <c r="M93" s="1871"/>
      <c r="N93" s="1871"/>
      <c r="O93" s="1871"/>
      <c r="P93" s="1986"/>
      <c r="Q93" s="1987"/>
    </row>
    <row r="94" spans="2:17" ht="60" customHeight="1" x14ac:dyDescent="0.25">
      <c r="B94" s="1980" t="s">
        <v>1284</v>
      </c>
      <c r="C94" s="1980" t="s">
        <v>2073</v>
      </c>
      <c r="D94" s="1980" t="s">
        <v>2074</v>
      </c>
      <c r="E94" s="1924">
        <v>64477379</v>
      </c>
      <c r="F94" s="1981" t="s">
        <v>2067</v>
      </c>
      <c r="G94" s="1981" t="s">
        <v>263</v>
      </c>
      <c r="H94" s="2204">
        <v>36511</v>
      </c>
      <c r="I94" s="2067" t="s">
        <v>82</v>
      </c>
      <c r="J94" s="225" t="s">
        <v>2075</v>
      </c>
      <c r="K94" s="226" t="s">
        <v>2076</v>
      </c>
      <c r="L94" s="226" t="s">
        <v>161</v>
      </c>
      <c r="M94" s="1870" t="s">
        <v>18</v>
      </c>
      <c r="N94" s="1870" t="s">
        <v>18</v>
      </c>
      <c r="O94" s="1870" t="s">
        <v>18</v>
      </c>
      <c r="P94" s="1998"/>
      <c r="Q94" s="1998"/>
    </row>
    <row r="95" spans="2:17" ht="45" x14ac:dyDescent="0.25">
      <c r="B95" s="1981"/>
      <c r="C95" s="1981"/>
      <c r="D95" s="1981"/>
      <c r="E95" s="1924"/>
      <c r="F95" s="1981"/>
      <c r="G95" s="1981"/>
      <c r="H95" s="2204"/>
      <c r="I95" s="2067"/>
      <c r="J95" s="225" t="s">
        <v>2077</v>
      </c>
      <c r="K95" s="226" t="s">
        <v>2078</v>
      </c>
      <c r="L95" s="226" t="s">
        <v>161</v>
      </c>
      <c r="M95" s="1924"/>
      <c r="N95" s="1924"/>
      <c r="O95" s="1924"/>
      <c r="P95" s="1998"/>
      <c r="Q95" s="1998"/>
    </row>
    <row r="96" spans="2:17" ht="45" x14ac:dyDescent="0.25">
      <c r="B96" s="1981"/>
      <c r="C96" s="1981"/>
      <c r="D96" s="1981"/>
      <c r="E96" s="1924"/>
      <c r="F96" s="1981"/>
      <c r="G96" s="1981"/>
      <c r="H96" s="2204"/>
      <c r="I96" s="2067"/>
      <c r="J96" s="225" t="s">
        <v>2079</v>
      </c>
      <c r="K96" s="226" t="s">
        <v>2080</v>
      </c>
      <c r="L96" s="226" t="s">
        <v>2008</v>
      </c>
      <c r="M96" s="1924"/>
      <c r="N96" s="1924"/>
      <c r="O96" s="1924"/>
      <c r="P96" s="1998"/>
      <c r="Q96" s="1998"/>
    </row>
    <row r="97" spans="2:17" ht="45" x14ac:dyDescent="0.25">
      <c r="B97" s="1981"/>
      <c r="C97" s="1981"/>
      <c r="D97" s="1981"/>
      <c r="E97" s="1924"/>
      <c r="F97" s="1981"/>
      <c r="G97" s="1981"/>
      <c r="H97" s="2204"/>
      <c r="I97" s="2067"/>
      <c r="J97" s="225" t="s">
        <v>2079</v>
      </c>
      <c r="K97" s="226" t="s">
        <v>2081</v>
      </c>
      <c r="L97" s="226" t="s">
        <v>2008</v>
      </c>
      <c r="M97" s="1924"/>
      <c r="N97" s="1924"/>
      <c r="O97" s="1924"/>
      <c r="P97" s="1998"/>
      <c r="Q97" s="1998"/>
    </row>
    <row r="98" spans="2:17" ht="45" x14ac:dyDescent="0.25">
      <c r="B98" s="1981"/>
      <c r="C98" s="1981"/>
      <c r="D98" s="1981"/>
      <c r="E98" s="1924"/>
      <c r="F98" s="1981"/>
      <c r="G98" s="1981"/>
      <c r="H98" s="2204"/>
      <c r="I98" s="2067"/>
      <c r="J98" s="225" t="s">
        <v>2079</v>
      </c>
      <c r="K98" s="898" t="s">
        <v>2082</v>
      </c>
      <c r="L98" s="226" t="s">
        <v>2008</v>
      </c>
      <c r="M98" s="1924"/>
      <c r="N98" s="1924"/>
      <c r="O98" s="1924"/>
      <c r="P98" s="1998"/>
      <c r="Q98" s="1998"/>
    </row>
    <row r="99" spans="2:17" ht="45" x14ac:dyDescent="0.25">
      <c r="B99" s="1981"/>
      <c r="C99" s="1981"/>
      <c r="D99" s="1981"/>
      <c r="E99" s="1924"/>
      <c r="F99" s="1981"/>
      <c r="G99" s="1981"/>
      <c r="H99" s="2204"/>
      <c r="I99" s="2067"/>
      <c r="J99" s="225" t="s">
        <v>2079</v>
      </c>
      <c r="K99" s="898" t="s">
        <v>2083</v>
      </c>
      <c r="L99" s="226" t="s">
        <v>2008</v>
      </c>
      <c r="M99" s="1924"/>
      <c r="N99" s="1924"/>
      <c r="O99" s="1924"/>
      <c r="P99" s="1998"/>
      <c r="Q99" s="1998"/>
    </row>
    <row r="100" spans="2:17" ht="45" x14ac:dyDescent="0.25">
      <c r="B100" s="1981"/>
      <c r="C100" s="1981"/>
      <c r="D100" s="1981"/>
      <c r="E100" s="1924"/>
      <c r="F100" s="1981"/>
      <c r="G100" s="1981"/>
      <c r="H100" s="2204"/>
      <c r="I100" s="2067"/>
      <c r="J100" s="225" t="s">
        <v>2079</v>
      </c>
      <c r="K100" s="898" t="s">
        <v>2084</v>
      </c>
      <c r="L100" s="226" t="s">
        <v>2008</v>
      </c>
      <c r="M100" s="1924"/>
      <c r="N100" s="1924"/>
      <c r="O100" s="1924"/>
      <c r="P100" s="1998"/>
      <c r="Q100" s="1998"/>
    </row>
    <row r="101" spans="2:17" ht="45" x14ac:dyDescent="0.25">
      <c r="B101" s="1981"/>
      <c r="C101" s="1981"/>
      <c r="D101" s="1981"/>
      <c r="E101" s="1924"/>
      <c r="F101" s="1981"/>
      <c r="G101" s="1981"/>
      <c r="H101" s="2204"/>
      <c r="I101" s="2067"/>
      <c r="J101" s="225" t="s">
        <v>2085</v>
      </c>
      <c r="K101" s="898" t="s">
        <v>2086</v>
      </c>
      <c r="L101" s="226" t="s">
        <v>161</v>
      </c>
      <c r="M101" s="1924"/>
      <c r="N101" s="1924"/>
      <c r="O101" s="1924"/>
      <c r="P101" s="1998"/>
      <c r="Q101" s="1998"/>
    </row>
    <row r="102" spans="2:17" ht="45" x14ac:dyDescent="0.25">
      <c r="B102" s="1981"/>
      <c r="C102" s="1981"/>
      <c r="D102" s="1981"/>
      <c r="E102" s="1924"/>
      <c r="F102" s="1981"/>
      <c r="G102" s="1981"/>
      <c r="H102" s="2204"/>
      <c r="I102" s="2067"/>
      <c r="J102" s="225" t="s">
        <v>2087</v>
      </c>
      <c r="K102" s="898" t="s">
        <v>2088</v>
      </c>
      <c r="L102" s="226" t="s">
        <v>161</v>
      </c>
      <c r="M102" s="1924"/>
      <c r="N102" s="1924"/>
      <c r="O102" s="1924"/>
      <c r="P102" s="1998"/>
      <c r="Q102" s="1998"/>
    </row>
    <row r="103" spans="2:17" ht="30" x14ac:dyDescent="0.25">
      <c r="B103" s="2025"/>
      <c r="C103" s="2025"/>
      <c r="D103" s="2025"/>
      <c r="E103" s="1871"/>
      <c r="F103" s="2025"/>
      <c r="G103" s="2025"/>
      <c r="H103" s="2205"/>
      <c r="I103" s="2068"/>
      <c r="J103" s="225" t="s">
        <v>2089</v>
      </c>
      <c r="K103" s="898" t="s">
        <v>2090</v>
      </c>
      <c r="L103" s="226" t="s">
        <v>2008</v>
      </c>
      <c r="M103" s="1871"/>
      <c r="N103" s="1871"/>
      <c r="O103" s="1871"/>
      <c r="P103" s="1998"/>
      <c r="Q103" s="1998"/>
    </row>
    <row r="104" spans="2:17" ht="30" x14ac:dyDescent="0.25">
      <c r="B104" s="2192" t="s">
        <v>463</v>
      </c>
      <c r="C104" s="2192" t="s">
        <v>118</v>
      </c>
      <c r="D104" s="2192" t="s">
        <v>2091</v>
      </c>
      <c r="E104" s="2195">
        <v>1103214420</v>
      </c>
      <c r="F104" s="2195" t="s">
        <v>203</v>
      </c>
      <c r="G104" s="2192" t="s">
        <v>258</v>
      </c>
      <c r="H104" s="2197">
        <v>39640</v>
      </c>
      <c r="I104" s="2199" t="s">
        <v>82</v>
      </c>
      <c r="J104" s="225" t="s">
        <v>2092</v>
      </c>
      <c r="K104" s="226" t="s">
        <v>2093</v>
      </c>
      <c r="L104" s="223" t="s">
        <v>266</v>
      </c>
      <c r="M104" s="1870" t="s">
        <v>18</v>
      </c>
      <c r="N104" s="1870" t="s">
        <v>18</v>
      </c>
      <c r="O104" s="1870" t="s">
        <v>18</v>
      </c>
      <c r="P104" s="1984" t="s">
        <v>2094</v>
      </c>
      <c r="Q104" s="1985"/>
    </row>
    <row r="105" spans="2:17" ht="45" x14ac:dyDescent="0.25">
      <c r="B105" s="2194"/>
      <c r="C105" s="2194"/>
      <c r="D105" s="2194"/>
      <c r="E105" s="2203"/>
      <c r="F105" s="2203"/>
      <c r="G105" s="2194"/>
      <c r="H105" s="2201"/>
      <c r="I105" s="2202"/>
      <c r="J105" s="225" t="s">
        <v>2095</v>
      </c>
      <c r="K105" s="226" t="s">
        <v>2096</v>
      </c>
      <c r="L105" s="223" t="s">
        <v>266</v>
      </c>
      <c r="M105" s="1871"/>
      <c r="N105" s="1871"/>
      <c r="O105" s="1871"/>
      <c r="P105" s="2044"/>
      <c r="Q105" s="2045"/>
    </row>
    <row r="106" spans="2:17" ht="30" x14ac:dyDescent="0.25">
      <c r="B106" s="2192" t="s">
        <v>463</v>
      </c>
      <c r="C106" s="2192" t="s">
        <v>118</v>
      </c>
      <c r="D106" s="2192" t="s">
        <v>2097</v>
      </c>
      <c r="E106" s="2195">
        <v>42271095</v>
      </c>
      <c r="F106" s="2195" t="s">
        <v>308</v>
      </c>
      <c r="G106" s="2192" t="s">
        <v>258</v>
      </c>
      <c r="H106" s="2197">
        <v>37862</v>
      </c>
      <c r="I106" s="2199" t="s">
        <v>82</v>
      </c>
      <c r="J106" s="225" t="s">
        <v>2098</v>
      </c>
      <c r="K106" s="226" t="s">
        <v>2099</v>
      </c>
      <c r="L106" s="223" t="s">
        <v>266</v>
      </c>
      <c r="M106" s="1870" t="s">
        <v>18</v>
      </c>
      <c r="N106" s="1870" t="s">
        <v>18</v>
      </c>
      <c r="O106" s="1870" t="s">
        <v>18</v>
      </c>
      <c r="P106" s="2039" t="s">
        <v>2045</v>
      </c>
      <c r="Q106" s="2040"/>
    </row>
    <row r="107" spans="2:17" ht="45" x14ac:dyDescent="0.25">
      <c r="B107" s="2193"/>
      <c r="C107" s="2193"/>
      <c r="D107" s="2193"/>
      <c r="E107" s="2196"/>
      <c r="F107" s="2196"/>
      <c r="G107" s="2193"/>
      <c r="H107" s="2198"/>
      <c r="I107" s="2200"/>
      <c r="J107" s="225" t="s">
        <v>2095</v>
      </c>
      <c r="K107" s="226" t="s">
        <v>2096</v>
      </c>
      <c r="L107" s="223" t="s">
        <v>266</v>
      </c>
      <c r="M107" s="1924"/>
      <c r="N107" s="1924"/>
      <c r="O107" s="1924"/>
      <c r="P107" s="2041"/>
      <c r="Q107" s="2042"/>
    </row>
    <row r="108" spans="2:17" ht="30" x14ac:dyDescent="0.25">
      <c r="B108" s="2193"/>
      <c r="C108" s="2193"/>
      <c r="D108" s="2193"/>
      <c r="E108" s="2196"/>
      <c r="F108" s="2196"/>
      <c r="G108" s="2193"/>
      <c r="H108" s="2198"/>
      <c r="I108" s="2200"/>
      <c r="J108" s="225" t="s">
        <v>2100</v>
      </c>
      <c r="K108" s="226" t="s">
        <v>2101</v>
      </c>
      <c r="L108" s="223" t="s">
        <v>266</v>
      </c>
      <c r="M108" s="1924"/>
      <c r="N108" s="1924"/>
      <c r="O108" s="1924"/>
      <c r="P108" s="2041"/>
      <c r="Q108" s="2042"/>
    </row>
    <row r="109" spans="2:17" ht="30" x14ac:dyDescent="0.25">
      <c r="B109" s="2193"/>
      <c r="C109" s="2193"/>
      <c r="D109" s="2193"/>
      <c r="E109" s="2196"/>
      <c r="F109" s="2196"/>
      <c r="G109" s="2193"/>
      <c r="H109" s="2198"/>
      <c r="I109" s="2200"/>
      <c r="J109" s="225" t="s">
        <v>2102</v>
      </c>
      <c r="K109" s="226" t="s">
        <v>2103</v>
      </c>
      <c r="L109" s="223" t="s">
        <v>266</v>
      </c>
      <c r="M109" s="1924"/>
      <c r="N109" s="1924"/>
      <c r="O109" s="1924"/>
      <c r="P109" s="2041"/>
      <c r="Q109" s="2042"/>
    </row>
    <row r="110" spans="2:17" ht="60" x14ac:dyDescent="0.25">
      <c r="B110" s="2194"/>
      <c r="C110" s="2194"/>
      <c r="D110" s="2194"/>
      <c r="E110" s="2203"/>
      <c r="F110" s="2203"/>
      <c r="G110" s="2194"/>
      <c r="H110" s="2201"/>
      <c r="I110" s="2202"/>
      <c r="J110" s="225" t="s">
        <v>2104</v>
      </c>
      <c r="K110" s="226" t="s">
        <v>2105</v>
      </c>
      <c r="L110" s="223" t="s">
        <v>266</v>
      </c>
      <c r="M110" s="1871"/>
      <c r="N110" s="1871"/>
      <c r="O110" s="1871"/>
      <c r="P110" s="2049"/>
      <c r="Q110" s="2050"/>
    </row>
    <row r="111" spans="2:17" ht="75" x14ac:dyDescent="0.25">
      <c r="B111" s="2208" t="s">
        <v>463</v>
      </c>
      <c r="C111" s="2208" t="s">
        <v>118</v>
      </c>
      <c r="D111" s="2208" t="s">
        <v>2106</v>
      </c>
      <c r="E111" s="2209">
        <v>1103107188</v>
      </c>
      <c r="F111" s="2209" t="s">
        <v>203</v>
      </c>
      <c r="G111" s="2211" t="s">
        <v>1799</v>
      </c>
      <c r="H111" s="2206" t="s">
        <v>2107</v>
      </c>
      <c r="I111" s="2199" t="s">
        <v>82</v>
      </c>
      <c r="J111" s="225" t="s">
        <v>2108</v>
      </c>
      <c r="K111" s="226" t="s">
        <v>2109</v>
      </c>
      <c r="L111" s="223" t="s">
        <v>2008</v>
      </c>
      <c r="M111" s="1922" t="s">
        <v>18</v>
      </c>
      <c r="N111" s="1922" t="s">
        <v>18</v>
      </c>
      <c r="O111" s="1922" t="s">
        <v>18</v>
      </c>
      <c r="P111" s="2048" t="s">
        <v>2045</v>
      </c>
      <c r="Q111" s="2048"/>
    </row>
    <row r="112" spans="2:17" ht="60" x14ac:dyDescent="0.25">
      <c r="B112" s="2208"/>
      <c r="C112" s="2208"/>
      <c r="D112" s="2208"/>
      <c r="E112" s="2210"/>
      <c r="F112" s="2210"/>
      <c r="G112" s="2212"/>
      <c r="H112" s="2207"/>
      <c r="I112" s="2202"/>
      <c r="J112" s="225" t="s">
        <v>2110</v>
      </c>
      <c r="K112" s="226" t="s">
        <v>2111</v>
      </c>
      <c r="L112" s="223" t="s">
        <v>2008</v>
      </c>
      <c r="M112" s="1922"/>
      <c r="N112" s="1922"/>
      <c r="O112" s="1922"/>
      <c r="P112" s="2048"/>
      <c r="Q112" s="2048"/>
    </row>
    <row r="113" spans="2:17" ht="60" x14ac:dyDescent="0.25">
      <c r="B113" s="2208" t="s">
        <v>463</v>
      </c>
      <c r="C113" s="2208" t="s">
        <v>2112</v>
      </c>
      <c r="D113" s="2208" t="s">
        <v>2113</v>
      </c>
      <c r="E113" s="2215">
        <v>1103099964</v>
      </c>
      <c r="F113" s="2215" t="s">
        <v>203</v>
      </c>
      <c r="G113" s="2208" t="s">
        <v>1799</v>
      </c>
      <c r="H113" s="2213">
        <v>41811</v>
      </c>
      <c r="I113" s="2214" t="s">
        <v>298</v>
      </c>
      <c r="J113" s="225" t="s">
        <v>2114</v>
      </c>
      <c r="K113" s="226" t="s">
        <v>2115</v>
      </c>
      <c r="L113" s="223" t="s">
        <v>2008</v>
      </c>
      <c r="M113" s="1922" t="s">
        <v>18</v>
      </c>
      <c r="N113" s="1922" t="s">
        <v>18</v>
      </c>
      <c r="O113" s="1922" t="s">
        <v>18</v>
      </c>
      <c r="P113" s="2048" t="s">
        <v>2045</v>
      </c>
      <c r="Q113" s="2048"/>
    </row>
    <row r="114" spans="2:17" ht="45" x14ac:dyDescent="0.25">
      <c r="B114" s="2208"/>
      <c r="C114" s="2208"/>
      <c r="D114" s="2208"/>
      <c r="E114" s="2215"/>
      <c r="F114" s="2215"/>
      <c r="G114" s="2208"/>
      <c r="H114" s="2213"/>
      <c r="I114" s="2214"/>
      <c r="J114" s="225" t="s">
        <v>2116</v>
      </c>
      <c r="K114" s="226" t="s">
        <v>2117</v>
      </c>
      <c r="L114" s="223" t="s">
        <v>2008</v>
      </c>
      <c r="M114" s="1922"/>
      <c r="N114" s="1922"/>
      <c r="O114" s="1922"/>
      <c r="P114" s="2048"/>
      <c r="Q114" s="2048"/>
    </row>
    <row r="115" spans="2:17" x14ac:dyDescent="0.25">
      <c r="B115" s="1031"/>
      <c r="C115" s="1032"/>
      <c r="D115" s="1031"/>
      <c r="E115" s="1033"/>
      <c r="F115" s="1033"/>
      <c r="G115" s="1031"/>
      <c r="H115" s="1034"/>
      <c r="I115" s="1035"/>
      <c r="J115" s="917"/>
      <c r="K115" s="921"/>
      <c r="L115" s="922"/>
      <c r="M115" s="923"/>
      <c r="N115" s="923"/>
      <c r="O115" s="923"/>
      <c r="P115" s="399"/>
      <c r="Q115" s="399"/>
    </row>
    <row r="116" spans="2:17" x14ac:dyDescent="0.25">
      <c r="B116" s="1031"/>
      <c r="C116" s="1031"/>
      <c r="D116" s="1031"/>
      <c r="E116" s="1033"/>
      <c r="F116" s="1033"/>
      <c r="G116" s="1031"/>
      <c r="H116" s="1034"/>
      <c r="I116" s="1035"/>
      <c r="J116" s="917"/>
      <c r="K116" s="921"/>
      <c r="L116" s="922"/>
      <c r="M116" s="923"/>
      <c r="N116" s="923"/>
      <c r="O116" s="923"/>
      <c r="P116" s="399"/>
      <c r="Q116" s="399"/>
    </row>
    <row r="118" spans="2:17" ht="15.75" thickBot="1" x14ac:dyDescent="0.3"/>
    <row r="119" spans="2:17" ht="27" thickBot="1" x14ac:dyDescent="0.3">
      <c r="B119" s="1879" t="s">
        <v>184</v>
      </c>
      <c r="C119" s="1880"/>
      <c r="D119" s="1880"/>
      <c r="E119" s="1880"/>
      <c r="F119" s="1880"/>
      <c r="G119" s="1880"/>
      <c r="H119" s="1880"/>
      <c r="I119" s="1880"/>
      <c r="J119" s="1880"/>
      <c r="K119" s="1880"/>
      <c r="L119" s="1880"/>
      <c r="M119" s="1880"/>
      <c r="N119" s="1881"/>
    </row>
    <row r="122" spans="2:17" ht="30" x14ac:dyDescent="0.25">
      <c r="B122" s="194" t="s">
        <v>17</v>
      </c>
      <c r="C122" s="194" t="s">
        <v>415</v>
      </c>
      <c r="D122" s="1875" t="s">
        <v>77</v>
      </c>
      <c r="E122" s="1876"/>
    </row>
    <row r="123" spans="2:17" x14ac:dyDescent="0.25">
      <c r="B123" s="229" t="s">
        <v>185</v>
      </c>
      <c r="C123" s="715" t="s">
        <v>18</v>
      </c>
      <c r="D123" s="1922"/>
      <c r="E123" s="1922"/>
    </row>
    <row r="126" spans="2:17" ht="26.25" x14ac:dyDescent="0.25">
      <c r="B126" s="1851" t="s">
        <v>186</v>
      </c>
      <c r="C126" s="1852"/>
      <c r="D126" s="1852"/>
      <c r="E126" s="1852"/>
      <c r="F126" s="1852"/>
      <c r="G126" s="1852"/>
      <c r="H126" s="1852"/>
      <c r="I126" s="1852"/>
      <c r="J126" s="1852"/>
      <c r="K126" s="1852"/>
      <c r="L126" s="1852"/>
      <c r="M126" s="1852"/>
      <c r="N126" s="1852"/>
      <c r="O126" s="1852"/>
      <c r="P126" s="1852"/>
    </row>
    <row r="128" spans="2:17" ht="15.75" thickBot="1" x14ac:dyDescent="0.3"/>
    <row r="129" spans="1:26" ht="27" thickBot="1" x14ac:dyDescent="0.3">
      <c r="B129" s="1879" t="s">
        <v>187</v>
      </c>
      <c r="C129" s="1880"/>
      <c r="D129" s="1880"/>
      <c r="E129" s="1880"/>
      <c r="F129" s="1880"/>
      <c r="G129" s="1880"/>
      <c r="H129" s="1880"/>
      <c r="I129" s="1880"/>
      <c r="J129" s="1880"/>
      <c r="K129" s="1880"/>
      <c r="L129" s="1880"/>
      <c r="M129" s="1880"/>
      <c r="N129" s="1881"/>
    </row>
    <row r="131" spans="1:26" ht="15.75" thickBot="1" x14ac:dyDescent="0.3">
      <c r="M131" s="163"/>
      <c r="N131" s="163"/>
    </row>
    <row r="132" spans="1:26" s="48" customFormat="1" ht="60" x14ac:dyDescent="0.25">
      <c r="B132" s="164" t="s">
        <v>33</v>
      </c>
      <c r="C132" s="164" t="s">
        <v>34</v>
      </c>
      <c r="D132" s="164" t="s">
        <v>35</v>
      </c>
      <c r="E132" s="164" t="s">
        <v>36</v>
      </c>
      <c r="F132" s="164" t="s">
        <v>37</v>
      </c>
      <c r="G132" s="164" t="s">
        <v>38</v>
      </c>
      <c r="H132" s="164" t="s">
        <v>39</v>
      </c>
      <c r="I132" s="164" t="s">
        <v>40</v>
      </c>
      <c r="J132" s="164" t="s">
        <v>41</v>
      </c>
      <c r="K132" s="164" t="s">
        <v>42</v>
      </c>
      <c r="L132" s="164" t="s">
        <v>43</v>
      </c>
      <c r="M132" s="165" t="s">
        <v>44</v>
      </c>
      <c r="N132" s="164" t="s">
        <v>45</v>
      </c>
      <c r="O132" s="164" t="s">
        <v>46</v>
      </c>
      <c r="P132" s="166" t="s">
        <v>47</v>
      </c>
      <c r="Q132" s="166" t="s">
        <v>48</v>
      </c>
    </row>
    <row r="133" spans="1:26" s="61" customFormat="1" ht="185.25" x14ac:dyDescent="0.25">
      <c r="A133" s="52">
        <v>1</v>
      </c>
      <c r="B133" s="844" t="s">
        <v>2040</v>
      </c>
      <c r="C133" s="54" t="s">
        <v>2040</v>
      </c>
      <c r="D133" s="53" t="s">
        <v>246</v>
      </c>
      <c r="E133" s="206">
        <v>701820130107</v>
      </c>
      <c r="F133" s="289" t="s">
        <v>18</v>
      </c>
      <c r="G133" s="1036">
        <v>1</v>
      </c>
      <c r="H133" s="290">
        <v>41307</v>
      </c>
      <c r="I133" s="290">
        <v>41639</v>
      </c>
      <c r="J133" s="291" t="s">
        <v>19</v>
      </c>
      <c r="K133" s="1037">
        <f>26/28+10</f>
        <v>10.928571428571429</v>
      </c>
      <c r="L133" s="1037">
        <v>0</v>
      </c>
      <c r="M133" s="206">
        <v>550</v>
      </c>
      <c r="N133" s="288">
        <v>100</v>
      </c>
      <c r="O133" s="1038">
        <v>482829800</v>
      </c>
      <c r="P133" s="1026">
        <v>226</v>
      </c>
      <c r="Q133" s="1039" t="s">
        <v>2118</v>
      </c>
      <c r="R133" s="60"/>
      <c r="S133" s="60"/>
      <c r="T133" s="60"/>
      <c r="U133" s="60"/>
      <c r="V133" s="60"/>
      <c r="W133" s="60"/>
      <c r="X133" s="60"/>
      <c r="Y133" s="60"/>
      <c r="Z133" s="60"/>
    </row>
    <row r="134" spans="1:26" s="61" customFormat="1" ht="185.25" x14ac:dyDescent="0.25">
      <c r="A134" s="52">
        <f>+A133+1</f>
        <v>2</v>
      </c>
      <c r="B134" s="844" t="s">
        <v>2040</v>
      </c>
      <c r="C134" s="54" t="s">
        <v>2040</v>
      </c>
      <c r="D134" s="53" t="s">
        <v>246</v>
      </c>
      <c r="E134" s="206">
        <v>701820120134</v>
      </c>
      <c r="F134" s="289" t="s">
        <v>18</v>
      </c>
      <c r="G134" s="1036">
        <v>1</v>
      </c>
      <c r="H134" s="290">
        <v>40941</v>
      </c>
      <c r="I134" s="290">
        <v>41274</v>
      </c>
      <c r="J134" s="291" t="s">
        <v>19</v>
      </c>
      <c r="K134" s="1037">
        <f>26/28+10</f>
        <v>10.928571428571429</v>
      </c>
      <c r="L134" s="1037">
        <v>0</v>
      </c>
      <c r="M134" s="206">
        <v>56</v>
      </c>
      <c r="N134" s="288">
        <v>100</v>
      </c>
      <c r="O134" s="1038">
        <v>21275048</v>
      </c>
      <c r="P134" s="1026">
        <v>298</v>
      </c>
      <c r="Q134" s="1040" t="s">
        <v>2119</v>
      </c>
      <c r="R134" s="60"/>
      <c r="S134" s="60"/>
      <c r="T134" s="60"/>
      <c r="U134" s="60"/>
      <c r="V134" s="60"/>
      <c r="W134" s="60"/>
      <c r="X134" s="60"/>
      <c r="Y134" s="60"/>
      <c r="Z134" s="60"/>
    </row>
    <row r="135" spans="1:26" s="61" customFormat="1" ht="28.5" x14ac:dyDescent="0.25">
      <c r="A135" s="52">
        <v>3</v>
      </c>
      <c r="B135" s="844" t="s">
        <v>2040</v>
      </c>
      <c r="C135" s="54" t="s">
        <v>2040</v>
      </c>
      <c r="D135" s="53" t="s">
        <v>246</v>
      </c>
      <c r="E135" s="206">
        <v>701820130130</v>
      </c>
      <c r="F135" s="289" t="s">
        <v>18</v>
      </c>
      <c r="G135" s="1036">
        <v>1</v>
      </c>
      <c r="H135" s="290">
        <v>41660</v>
      </c>
      <c r="I135" s="290">
        <v>41912</v>
      </c>
      <c r="J135" s="291" t="s">
        <v>19</v>
      </c>
      <c r="K135" s="1037">
        <f>9/30+8</f>
        <v>8.3000000000000007</v>
      </c>
      <c r="L135" s="1037">
        <v>0</v>
      </c>
      <c r="M135" s="206">
        <v>498</v>
      </c>
      <c r="N135" s="288">
        <v>100</v>
      </c>
      <c r="O135" s="1038">
        <v>282703614</v>
      </c>
      <c r="P135" s="1026">
        <v>225</v>
      </c>
      <c r="Q135" s="64"/>
      <c r="R135" s="60"/>
      <c r="S135" s="60"/>
      <c r="T135" s="60"/>
      <c r="U135" s="60"/>
      <c r="V135" s="60"/>
      <c r="W135" s="60"/>
      <c r="X135" s="60"/>
      <c r="Y135" s="60"/>
      <c r="Z135" s="60"/>
    </row>
    <row r="136" spans="1:26" s="61" customFormat="1" ht="28.5" x14ac:dyDescent="0.25">
      <c r="A136" s="52">
        <f>+A135+1</f>
        <v>4</v>
      </c>
      <c r="B136" s="183" t="s">
        <v>2040</v>
      </c>
      <c r="C136" s="54" t="s">
        <v>2040</v>
      </c>
      <c r="D136" s="53" t="s">
        <v>246</v>
      </c>
      <c r="E136" s="206">
        <v>701820130319</v>
      </c>
      <c r="F136" s="289" t="s">
        <v>18</v>
      </c>
      <c r="G136" s="1036">
        <v>1</v>
      </c>
      <c r="H136" s="290">
        <v>41508</v>
      </c>
      <c r="I136" s="290">
        <v>41851</v>
      </c>
      <c r="J136" s="291" t="s">
        <v>19</v>
      </c>
      <c r="K136" s="1037">
        <v>0.7</v>
      </c>
      <c r="L136" s="1037">
        <v>11.26</v>
      </c>
      <c r="M136" s="206">
        <v>196</v>
      </c>
      <c r="N136" s="288">
        <v>100</v>
      </c>
      <c r="O136" s="1041">
        <v>511749056</v>
      </c>
      <c r="P136" s="1026">
        <v>230</v>
      </c>
      <c r="Q136" s="64"/>
      <c r="R136" s="60"/>
      <c r="S136" s="60"/>
      <c r="T136" s="60"/>
      <c r="U136" s="60"/>
      <c r="V136" s="60"/>
      <c r="W136" s="60"/>
      <c r="X136" s="60"/>
      <c r="Y136" s="60"/>
      <c r="Z136" s="60"/>
    </row>
    <row r="137" spans="1:26" s="61" customFormat="1" x14ac:dyDescent="0.25">
      <c r="A137" s="52" t="e">
        <f>+#REF!+1</f>
        <v>#REF!</v>
      </c>
      <c r="B137" s="173"/>
      <c r="C137" s="172"/>
      <c r="D137" s="173"/>
      <c r="E137" s="182"/>
      <c r="F137" s="175"/>
      <c r="G137" s="175"/>
      <c r="H137" s="175"/>
      <c r="I137" s="176"/>
      <c r="J137" s="176"/>
      <c r="K137" s="176"/>
      <c r="L137" s="176"/>
      <c r="M137" s="178"/>
      <c r="N137" s="178"/>
      <c r="O137" s="1020"/>
      <c r="P137" s="1020"/>
      <c r="Q137" s="181"/>
      <c r="R137" s="60"/>
      <c r="S137" s="60"/>
      <c r="T137" s="60"/>
      <c r="U137" s="60"/>
      <c r="V137" s="60"/>
      <c r="W137" s="60"/>
      <c r="X137" s="60"/>
      <c r="Y137" s="60"/>
      <c r="Z137" s="60"/>
    </row>
    <row r="138" spans="1:26" s="61" customFormat="1" x14ac:dyDescent="0.25">
      <c r="A138" s="52"/>
      <c r="B138" s="183" t="s">
        <v>28</v>
      </c>
      <c r="C138" s="172"/>
      <c r="D138" s="173"/>
      <c r="E138" s="182"/>
      <c r="F138" s="175"/>
      <c r="G138" s="175"/>
      <c r="H138" s="175"/>
      <c r="I138" s="176"/>
      <c r="J138" s="176"/>
      <c r="K138" s="184">
        <f>SUM(K133:K137)</f>
        <v>30.857142857142858</v>
      </c>
      <c r="L138" s="185">
        <f>SUM(L133:L137)</f>
        <v>11.26</v>
      </c>
      <c r="M138" s="797">
        <v>550</v>
      </c>
      <c r="N138" s="185"/>
      <c r="O138" s="1020"/>
      <c r="P138" s="1020"/>
      <c r="Q138" s="187"/>
    </row>
    <row r="139" spans="1:26" x14ac:dyDescent="0.25">
      <c r="B139" s="69"/>
      <c r="C139" s="69"/>
      <c r="D139" s="69"/>
      <c r="E139" s="188"/>
      <c r="F139" s="69"/>
      <c r="G139" s="69"/>
      <c r="H139" s="69"/>
      <c r="I139" s="69"/>
      <c r="J139" s="69"/>
      <c r="K139" s="69"/>
      <c r="L139" s="69"/>
      <c r="M139" s="69"/>
      <c r="N139" s="69"/>
      <c r="O139" s="69"/>
      <c r="P139" s="69"/>
    </row>
    <row r="140" spans="1:26" ht="18.75" x14ac:dyDescent="0.25">
      <c r="B140" s="222" t="s">
        <v>192</v>
      </c>
      <c r="C140" s="854">
        <f>+K138</f>
        <v>30.857142857142858</v>
      </c>
      <c r="H140" s="191"/>
      <c r="I140" s="191"/>
      <c r="J140" s="191"/>
      <c r="K140" s="191"/>
      <c r="L140" s="191"/>
      <c r="M140" s="191"/>
      <c r="N140" s="69"/>
      <c r="O140" s="69"/>
      <c r="P140" s="69"/>
    </row>
    <row r="142" spans="1:26" ht="15.75" thickBot="1" x14ac:dyDescent="0.3"/>
    <row r="143" spans="1:26" ht="30.75" thickBot="1" x14ac:dyDescent="0.3">
      <c r="B143" s="232" t="s">
        <v>193</v>
      </c>
      <c r="C143" s="233" t="s">
        <v>194</v>
      </c>
      <c r="D143" s="232" t="s">
        <v>27</v>
      </c>
      <c r="E143" s="233" t="s">
        <v>195</v>
      </c>
    </row>
    <row r="144" spans="1:26" x14ac:dyDescent="0.25">
      <c r="B144" s="103" t="s">
        <v>196</v>
      </c>
      <c r="C144" s="234">
        <v>20</v>
      </c>
      <c r="D144" s="234"/>
      <c r="E144" s="1923">
        <f>+D144+D145+D146</f>
        <v>40</v>
      </c>
    </row>
    <row r="145" spans="2:17" x14ac:dyDescent="0.25">
      <c r="B145" s="103" t="s">
        <v>197</v>
      </c>
      <c r="C145" s="235">
        <v>30</v>
      </c>
      <c r="D145" s="715">
        <v>0</v>
      </c>
      <c r="E145" s="1924"/>
    </row>
    <row r="146" spans="2:17" ht="15.75" thickBot="1" x14ac:dyDescent="0.3">
      <c r="B146" s="103" t="s">
        <v>198</v>
      </c>
      <c r="C146" s="236">
        <v>40</v>
      </c>
      <c r="D146" s="236">
        <v>40</v>
      </c>
      <c r="E146" s="1925"/>
    </row>
    <row r="148" spans="2:17" ht="15.75" thickBot="1" x14ac:dyDescent="0.3"/>
    <row r="149" spans="2:17" ht="27" thickBot="1" x14ac:dyDescent="0.3">
      <c r="B149" s="1879" t="s">
        <v>199</v>
      </c>
      <c r="C149" s="1880"/>
      <c r="D149" s="1880"/>
      <c r="E149" s="1880"/>
      <c r="F149" s="1880"/>
      <c r="G149" s="1880"/>
      <c r="H149" s="1880"/>
      <c r="I149" s="1880"/>
      <c r="J149" s="1880"/>
      <c r="K149" s="1880"/>
      <c r="L149" s="1880"/>
      <c r="M149" s="1880"/>
      <c r="N149" s="1881"/>
    </row>
    <row r="151" spans="2:17" ht="75" x14ac:dyDescent="0.25">
      <c r="B151" s="193" t="s">
        <v>89</v>
      </c>
      <c r="C151" s="193" t="s">
        <v>90</v>
      </c>
      <c r="D151" s="193" t="s">
        <v>91</v>
      </c>
      <c r="E151" s="193" t="s">
        <v>92</v>
      </c>
      <c r="F151" s="193" t="s">
        <v>93</v>
      </c>
      <c r="G151" s="193" t="s">
        <v>94</v>
      </c>
      <c r="H151" s="193" t="s">
        <v>95</v>
      </c>
      <c r="I151" s="193" t="s">
        <v>96</v>
      </c>
      <c r="J151" s="1875" t="s">
        <v>97</v>
      </c>
      <c r="K151" s="1882"/>
      <c r="L151" s="1876"/>
      <c r="M151" s="193" t="s">
        <v>98</v>
      </c>
      <c r="N151" s="193" t="s">
        <v>254</v>
      </c>
      <c r="O151" s="193" t="s">
        <v>255</v>
      </c>
      <c r="P151" s="1875" t="s">
        <v>77</v>
      </c>
      <c r="Q151" s="1876"/>
    </row>
    <row r="152" spans="2:17" ht="270.75" x14ac:dyDescent="0.25">
      <c r="B152" s="118" t="s">
        <v>2120</v>
      </c>
      <c r="C152" s="118" t="s">
        <v>2121</v>
      </c>
      <c r="D152" s="122" t="s">
        <v>2122</v>
      </c>
      <c r="E152" s="122">
        <v>64696421</v>
      </c>
      <c r="F152" s="122" t="s">
        <v>203</v>
      </c>
      <c r="G152" s="118" t="s">
        <v>258</v>
      </c>
      <c r="H152" s="1042">
        <v>39640</v>
      </c>
      <c r="I152" s="205" t="s">
        <v>82</v>
      </c>
      <c r="J152" s="201" t="s">
        <v>2123</v>
      </c>
      <c r="K152" s="117" t="s">
        <v>2124</v>
      </c>
      <c r="L152" s="120" t="s">
        <v>2125</v>
      </c>
      <c r="M152" s="212" t="s">
        <v>18</v>
      </c>
      <c r="N152" s="212" t="s">
        <v>18</v>
      </c>
      <c r="O152" s="212" t="s">
        <v>18</v>
      </c>
      <c r="P152" s="2216"/>
      <c r="Q152" s="2216"/>
    </row>
    <row r="153" spans="2:17" ht="42.75" x14ac:dyDescent="0.25">
      <c r="B153" s="2217" t="s">
        <v>2126</v>
      </c>
      <c r="C153" s="2217" t="s">
        <v>2121</v>
      </c>
      <c r="D153" s="2217" t="s">
        <v>2127</v>
      </c>
      <c r="E153" s="2220">
        <v>42272113</v>
      </c>
      <c r="F153" s="2217" t="s">
        <v>2128</v>
      </c>
      <c r="G153" s="2217" t="s">
        <v>258</v>
      </c>
      <c r="H153" s="2223">
        <v>37106</v>
      </c>
      <c r="I153" s="2226" t="s">
        <v>82</v>
      </c>
      <c r="J153" s="201" t="s">
        <v>2129</v>
      </c>
      <c r="K153" s="117" t="s">
        <v>2130</v>
      </c>
      <c r="L153" s="202" t="s">
        <v>266</v>
      </c>
      <c r="M153" s="2229" t="s">
        <v>18</v>
      </c>
      <c r="N153" s="2229" t="s">
        <v>18</v>
      </c>
      <c r="O153" s="2229" t="s">
        <v>18</v>
      </c>
      <c r="P153" s="2232"/>
      <c r="Q153" s="2233"/>
    </row>
    <row r="154" spans="2:17" ht="28.5" x14ac:dyDescent="0.25">
      <c r="B154" s="2218"/>
      <c r="C154" s="2218"/>
      <c r="D154" s="2218"/>
      <c r="E154" s="2221"/>
      <c r="F154" s="2218"/>
      <c r="G154" s="2218"/>
      <c r="H154" s="2224"/>
      <c r="I154" s="2227"/>
      <c r="J154" s="201" t="s">
        <v>2131</v>
      </c>
      <c r="K154" s="117" t="s">
        <v>2132</v>
      </c>
      <c r="L154" s="202" t="s">
        <v>266</v>
      </c>
      <c r="M154" s="2230"/>
      <c r="N154" s="2230"/>
      <c r="O154" s="2230"/>
      <c r="P154" s="2234"/>
      <c r="Q154" s="2235"/>
    </row>
    <row r="155" spans="2:17" ht="28.5" x14ac:dyDescent="0.25">
      <c r="B155" s="2218"/>
      <c r="C155" s="2218"/>
      <c r="D155" s="2218"/>
      <c r="E155" s="2221"/>
      <c r="F155" s="2218"/>
      <c r="G155" s="2218"/>
      <c r="H155" s="2224"/>
      <c r="I155" s="2227"/>
      <c r="J155" s="201" t="s">
        <v>2131</v>
      </c>
      <c r="K155" s="117" t="s">
        <v>2133</v>
      </c>
      <c r="L155" s="202" t="s">
        <v>266</v>
      </c>
      <c r="M155" s="2230"/>
      <c r="N155" s="2230"/>
      <c r="O155" s="2230"/>
      <c r="P155" s="2234"/>
      <c r="Q155" s="2235"/>
    </row>
    <row r="156" spans="2:17" ht="42.75" x14ac:dyDescent="0.25">
      <c r="B156" s="2219"/>
      <c r="C156" s="2219"/>
      <c r="D156" s="2219"/>
      <c r="E156" s="2222"/>
      <c r="F156" s="2219"/>
      <c r="G156" s="2219"/>
      <c r="H156" s="2225"/>
      <c r="I156" s="2228"/>
      <c r="J156" s="201" t="s">
        <v>2092</v>
      </c>
      <c r="K156" s="117" t="s">
        <v>2134</v>
      </c>
      <c r="L156" s="202" t="s">
        <v>266</v>
      </c>
      <c r="M156" s="2231"/>
      <c r="N156" s="2231"/>
      <c r="O156" s="2231"/>
      <c r="P156" s="2236"/>
      <c r="Q156" s="2237"/>
    </row>
    <row r="157" spans="2:17" ht="102" customHeight="1" x14ac:dyDescent="0.25">
      <c r="B157" s="852" t="s">
        <v>1720</v>
      </c>
      <c r="C157" s="852" t="s">
        <v>2121</v>
      </c>
      <c r="D157" s="852" t="s">
        <v>2135</v>
      </c>
      <c r="E157" s="944">
        <v>1103216813</v>
      </c>
      <c r="F157" s="852" t="s">
        <v>2136</v>
      </c>
      <c r="G157" s="852" t="s">
        <v>2137</v>
      </c>
      <c r="H157" s="945">
        <v>41348</v>
      </c>
      <c r="I157" s="378" t="s">
        <v>82</v>
      </c>
      <c r="J157" s="225" t="s">
        <v>2138</v>
      </c>
      <c r="K157" s="226" t="s">
        <v>2139</v>
      </c>
      <c r="L157" s="223" t="s">
        <v>266</v>
      </c>
      <c r="M157" s="152" t="s">
        <v>18</v>
      </c>
      <c r="N157" s="152" t="s">
        <v>18</v>
      </c>
      <c r="O157" s="152" t="s">
        <v>18</v>
      </c>
      <c r="P157" s="2048" t="s">
        <v>2140</v>
      </c>
      <c r="Q157" s="2048"/>
    </row>
    <row r="160" spans="2:17" ht="15.75" thickBot="1" x14ac:dyDescent="0.3"/>
    <row r="161" spans="2:7" ht="30" x14ac:dyDescent="0.25">
      <c r="B161" s="162" t="s">
        <v>17</v>
      </c>
      <c r="C161" s="162" t="s">
        <v>193</v>
      </c>
      <c r="D161" s="193" t="s">
        <v>194</v>
      </c>
      <c r="E161" s="162" t="s">
        <v>27</v>
      </c>
      <c r="F161" s="233" t="s">
        <v>235</v>
      </c>
      <c r="G161" s="857"/>
    </row>
    <row r="162" spans="2:7" ht="156.75" x14ac:dyDescent="0.2">
      <c r="B162" s="1969" t="s">
        <v>236</v>
      </c>
      <c r="C162" s="108" t="s">
        <v>237</v>
      </c>
      <c r="D162" s="715">
        <v>25</v>
      </c>
      <c r="E162" s="715">
        <v>25</v>
      </c>
      <c r="F162" s="1970">
        <f>+E162+E163+E164</f>
        <v>60</v>
      </c>
      <c r="G162" s="858"/>
    </row>
    <row r="163" spans="2:7" ht="114" x14ac:dyDescent="0.2">
      <c r="B163" s="1969"/>
      <c r="C163" s="108" t="s">
        <v>238</v>
      </c>
      <c r="D163" s="242">
        <v>25</v>
      </c>
      <c r="E163" s="715">
        <v>25</v>
      </c>
      <c r="F163" s="1971"/>
      <c r="G163" s="858"/>
    </row>
    <row r="164" spans="2:7" ht="99.75" x14ac:dyDescent="0.2">
      <c r="B164" s="1969"/>
      <c r="C164" s="108" t="s">
        <v>239</v>
      </c>
      <c r="D164" s="715">
        <v>10</v>
      </c>
      <c r="E164" s="715">
        <v>10</v>
      </c>
      <c r="F164" s="1972"/>
      <c r="G164" s="858"/>
    </row>
    <row r="165" spans="2:7" x14ac:dyDescent="0.25">
      <c r="C165"/>
    </row>
    <row r="168" spans="2:7" x14ac:dyDescent="0.25">
      <c r="B168" s="160" t="s">
        <v>240</v>
      </c>
    </row>
    <row r="171" spans="2:7" x14ac:dyDescent="0.25">
      <c r="B171" s="41" t="s">
        <v>17</v>
      </c>
      <c r="C171" s="41" t="s">
        <v>26</v>
      </c>
      <c r="D171" s="162" t="s">
        <v>27</v>
      </c>
      <c r="E171" s="162" t="s">
        <v>28</v>
      </c>
    </row>
    <row r="172" spans="2:7" ht="28.5" x14ac:dyDescent="0.25">
      <c r="B172" s="45" t="s">
        <v>393</v>
      </c>
      <c r="C172" s="684">
        <v>40</v>
      </c>
      <c r="D172" s="715">
        <f>+E144</f>
        <v>40</v>
      </c>
      <c r="E172" s="1870">
        <f>+D172+D173</f>
        <v>100</v>
      </c>
    </row>
    <row r="173" spans="2:7" ht="42.75" x14ac:dyDescent="0.25">
      <c r="B173" s="45" t="s">
        <v>394</v>
      </c>
      <c r="C173" s="684">
        <v>60</v>
      </c>
      <c r="D173" s="715">
        <f>+F162</f>
        <v>60</v>
      </c>
      <c r="E173" s="1871"/>
    </row>
  </sheetData>
  <mergeCells count="144">
    <mergeCell ref="P157:Q157"/>
    <mergeCell ref="B162:B164"/>
    <mergeCell ref="F162:F164"/>
    <mergeCell ref="E172:E173"/>
    <mergeCell ref="H153:H156"/>
    <mergeCell ref="I153:I156"/>
    <mergeCell ref="M153:M156"/>
    <mergeCell ref="N153:N156"/>
    <mergeCell ref="O153:O156"/>
    <mergeCell ref="P153:Q156"/>
    <mergeCell ref="B149:N149"/>
    <mergeCell ref="J151:L151"/>
    <mergeCell ref="P151:Q151"/>
    <mergeCell ref="P152:Q152"/>
    <mergeCell ref="B153:B156"/>
    <mergeCell ref="C153:C156"/>
    <mergeCell ref="D153:D156"/>
    <mergeCell ref="E153:E156"/>
    <mergeCell ref="F153:F156"/>
    <mergeCell ref="G153:G156"/>
    <mergeCell ref="B119:N119"/>
    <mergeCell ref="D122:E122"/>
    <mergeCell ref="D123:E123"/>
    <mergeCell ref="B126:P126"/>
    <mergeCell ref="B129:N129"/>
    <mergeCell ref="E144:E146"/>
    <mergeCell ref="H113:H114"/>
    <mergeCell ref="I113:I114"/>
    <mergeCell ref="M113:M114"/>
    <mergeCell ref="N113:N114"/>
    <mergeCell ref="O113:O114"/>
    <mergeCell ref="P113:Q114"/>
    <mergeCell ref="B113:B114"/>
    <mergeCell ref="C113:C114"/>
    <mergeCell ref="D113:D114"/>
    <mergeCell ref="E113:E114"/>
    <mergeCell ref="F113:F114"/>
    <mergeCell ref="G113:G114"/>
    <mergeCell ref="H111:H112"/>
    <mergeCell ref="I111:I112"/>
    <mergeCell ref="M111:M112"/>
    <mergeCell ref="N111:N112"/>
    <mergeCell ref="O111:O112"/>
    <mergeCell ref="P111:Q112"/>
    <mergeCell ref="B111:B112"/>
    <mergeCell ref="C111:C112"/>
    <mergeCell ref="D111:D112"/>
    <mergeCell ref="E111:E112"/>
    <mergeCell ref="F111:F112"/>
    <mergeCell ref="G111:G112"/>
    <mergeCell ref="H106:H110"/>
    <mergeCell ref="I106:I110"/>
    <mergeCell ref="M106:M110"/>
    <mergeCell ref="N106:N110"/>
    <mergeCell ref="O106:O110"/>
    <mergeCell ref="P106:Q110"/>
    <mergeCell ref="B106:B110"/>
    <mergeCell ref="C106:C110"/>
    <mergeCell ref="D106:D110"/>
    <mergeCell ref="E106:E110"/>
    <mergeCell ref="F106:F110"/>
    <mergeCell ref="G106:G110"/>
    <mergeCell ref="H104:H105"/>
    <mergeCell ref="I104:I105"/>
    <mergeCell ref="M104:M105"/>
    <mergeCell ref="N104:N105"/>
    <mergeCell ref="O104:O105"/>
    <mergeCell ref="P104:Q105"/>
    <mergeCell ref="B104:B105"/>
    <mergeCell ref="C104:C105"/>
    <mergeCell ref="D104:D105"/>
    <mergeCell ref="E104:E105"/>
    <mergeCell ref="F104:F105"/>
    <mergeCell ref="G104:G105"/>
    <mergeCell ref="H94:H103"/>
    <mergeCell ref="I94:I103"/>
    <mergeCell ref="M94:M103"/>
    <mergeCell ref="N94:N103"/>
    <mergeCell ref="O94:O103"/>
    <mergeCell ref="P94:Q103"/>
    <mergeCell ref="B94:B103"/>
    <mergeCell ref="C94:C103"/>
    <mergeCell ref="D94:D103"/>
    <mergeCell ref="E94:E103"/>
    <mergeCell ref="F94:F103"/>
    <mergeCell ref="G94:G103"/>
    <mergeCell ref="B91:B93"/>
    <mergeCell ref="C91:C93"/>
    <mergeCell ref="D91:D93"/>
    <mergeCell ref="E91:E93"/>
    <mergeCell ref="F91:F93"/>
    <mergeCell ref="G91:G93"/>
    <mergeCell ref="B87:B90"/>
    <mergeCell ref="C87:C90"/>
    <mergeCell ref="D87:D90"/>
    <mergeCell ref="E87:E90"/>
    <mergeCell ref="F87:F90"/>
    <mergeCell ref="G87:G90"/>
    <mergeCell ref="H91:H93"/>
    <mergeCell ref="I91:I93"/>
    <mergeCell ref="M91:M93"/>
    <mergeCell ref="N91:N93"/>
    <mergeCell ref="O91:O93"/>
    <mergeCell ref="P91:Q93"/>
    <mergeCell ref="H87:H90"/>
    <mergeCell ref="I87:I90"/>
    <mergeCell ref="M87:M90"/>
    <mergeCell ref="N87:N90"/>
    <mergeCell ref="O87:O90"/>
    <mergeCell ref="P87:Q90"/>
    <mergeCell ref="O64:P70"/>
    <mergeCell ref="Q64:Q70"/>
    <mergeCell ref="B76:N76"/>
    <mergeCell ref="C10:E10"/>
    <mergeCell ref="B14:C21"/>
    <mergeCell ref="B22:C22"/>
    <mergeCell ref="E40:E41"/>
    <mergeCell ref="M45:N45"/>
    <mergeCell ref="B54:B55"/>
    <mergeCell ref="C54:C55"/>
    <mergeCell ref="D54:E54"/>
    <mergeCell ref="J81:L81"/>
    <mergeCell ref="P81:Q81"/>
    <mergeCell ref="B82:B86"/>
    <mergeCell ref="C82:C86"/>
    <mergeCell ref="D82:D86"/>
    <mergeCell ref="E82:E86"/>
    <mergeCell ref="F82:F86"/>
    <mergeCell ref="G82:G86"/>
    <mergeCell ref="H82:H86"/>
    <mergeCell ref="I82:I86"/>
    <mergeCell ref="O82:O86"/>
    <mergeCell ref="P82:Q86"/>
    <mergeCell ref="M82:M86"/>
    <mergeCell ref="N82:N86"/>
    <mergeCell ref="B2:P2"/>
    <mergeCell ref="B4:P4"/>
    <mergeCell ref="C6:N6"/>
    <mergeCell ref="C7:N7"/>
    <mergeCell ref="C8:N8"/>
    <mergeCell ref="C9:N9"/>
    <mergeCell ref="C58:N58"/>
    <mergeCell ref="B60:N60"/>
    <mergeCell ref="O63:P63"/>
  </mergeCells>
  <dataValidations count="2">
    <dataValidation type="decimal" allowBlank="1" showInputMessage="1" showErrorMessage="1" sqref="WVH983089 WLL983089 C65585 IV65585 SR65585 ACN65585 AMJ65585 AWF65585 BGB65585 BPX65585 BZT65585 CJP65585 CTL65585 DDH65585 DND65585 DWZ65585 EGV65585 EQR65585 FAN65585 FKJ65585 FUF65585 GEB65585 GNX65585 GXT65585 HHP65585 HRL65585 IBH65585 ILD65585 IUZ65585 JEV65585 JOR65585 JYN65585 KIJ65585 KSF65585 LCB65585 LLX65585 LVT65585 MFP65585 MPL65585 MZH65585 NJD65585 NSZ65585 OCV65585 OMR65585 OWN65585 PGJ65585 PQF65585 QAB65585 QJX65585 QTT65585 RDP65585 RNL65585 RXH65585 SHD65585 SQZ65585 TAV65585 TKR65585 TUN65585 UEJ65585 UOF65585 UYB65585 VHX65585 VRT65585 WBP65585 WLL65585 WVH65585 C131121 IV131121 SR131121 ACN131121 AMJ131121 AWF131121 BGB131121 BPX131121 BZT131121 CJP131121 CTL131121 DDH131121 DND131121 DWZ131121 EGV131121 EQR131121 FAN131121 FKJ131121 FUF131121 GEB131121 GNX131121 GXT131121 HHP131121 HRL131121 IBH131121 ILD131121 IUZ131121 JEV131121 JOR131121 JYN131121 KIJ131121 KSF131121 LCB131121 LLX131121 LVT131121 MFP131121 MPL131121 MZH131121 NJD131121 NSZ131121 OCV131121 OMR131121 OWN131121 PGJ131121 PQF131121 QAB131121 QJX131121 QTT131121 RDP131121 RNL131121 RXH131121 SHD131121 SQZ131121 TAV131121 TKR131121 TUN131121 UEJ131121 UOF131121 UYB131121 VHX131121 VRT131121 WBP131121 WLL131121 WVH131121 C196657 IV196657 SR196657 ACN196657 AMJ196657 AWF196657 BGB196657 BPX196657 BZT196657 CJP196657 CTL196657 DDH196657 DND196657 DWZ196657 EGV196657 EQR196657 FAN196657 FKJ196657 FUF196657 GEB196657 GNX196657 GXT196657 HHP196657 HRL196657 IBH196657 ILD196657 IUZ196657 JEV196657 JOR196657 JYN196657 KIJ196657 KSF196657 LCB196657 LLX196657 LVT196657 MFP196657 MPL196657 MZH196657 NJD196657 NSZ196657 OCV196657 OMR196657 OWN196657 PGJ196657 PQF196657 QAB196657 QJX196657 QTT196657 RDP196657 RNL196657 RXH196657 SHD196657 SQZ196657 TAV196657 TKR196657 TUN196657 UEJ196657 UOF196657 UYB196657 VHX196657 VRT196657 WBP196657 WLL196657 WVH196657 C262193 IV262193 SR262193 ACN262193 AMJ262193 AWF262193 BGB262193 BPX262193 BZT262193 CJP262193 CTL262193 DDH262193 DND262193 DWZ262193 EGV262193 EQR262193 FAN262193 FKJ262193 FUF262193 GEB262193 GNX262193 GXT262193 HHP262193 HRL262193 IBH262193 ILD262193 IUZ262193 JEV262193 JOR262193 JYN262193 KIJ262193 KSF262193 LCB262193 LLX262193 LVT262193 MFP262193 MPL262193 MZH262193 NJD262193 NSZ262193 OCV262193 OMR262193 OWN262193 PGJ262193 PQF262193 QAB262193 QJX262193 QTT262193 RDP262193 RNL262193 RXH262193 SHD262193 SQZ262193 TAV262193 TKR262193 TUN262193 UEJ262193 UOF262193 UYB262193 VHX262193 VRT262193 WBP262193 WLL262193 WVH262193 C327729 IV327729 SR327729 ACN327729 AMJ327729 AWF327729 BGB327729 BPX327729 BZT327729 CJP327729 CTL327729 DDH327729 DND327729 DWZ327729 EGV327729 EQR327729 FAN327729 FKJ327729 FUF327729 GEB327729 GNX327729 GXT327729 HHP327729 HRL327729 IBH327729 ILD327729 IUZ327729 JEV327729 JOR327729 JYN327729 KIJ327729 KSF327729 LCB327729 LLX327729 LVT327729 MFP327729 MPL327729 MZH327729 NJD327729 NSZ327729 OCV327729 OMR327729 OWN327729 PGJ327729 PQF327729 QAB327729 QJX327729 QTT327729 RDP327729 RNL327729 RXH327729 SHD327729 SQZ327729 TAV327729 TKR327729 TUN327729 UEJ327729 UOF327729 UYB327729 VHX327729 VRT327729 WBP327729 WLL327729 WVH327729 C393265 IV393265 SR393265 ACN393265 AMJ393265 AWF393265 BGB393265 BPX393265 BZT393265 CJP393265 CTL393265 DDH393265 DND393265 DWZ393265 EGV393265 EQR393265 FAN393265 FKJ393265 FUF393265 GEB393265 GNX393265 GXT393265 HHP393265 HRL393265 IBH393265 ILD393265 IUZ393265 JEV393265 JOR393265 JYN393265 KIJ393265 KSF393265 LCB393265 LLX393265 LVT393265 MFP393265 MPL393265 MZH393265 NJD393265 NSZ393265 OCV393265 OMR393265 OWN393265 PGJ393265 PQF393265 QAB393265 QJX393265 QTT393265 RDP393265 RNL393265 RXH393265 SHD393265 SQZ393265 TAV393265 TKR393265 TUN393265 UEJ393265 UOF393265 UYB393265 VHX393265 VRT393265 WBP393265 WLL393265 WVH393265 C458801 IV458801 SR458801 ACN458801 AMJ458801 AWF458801 BGB458801 BPX458801 BZT458801 CJP458801 CTL458801 DDH458801 DND458801 DWZ458801 EGV458801 EQR458801 FAN458801 FKJ458801 FUF458801 GEB458801 GNX458801 GXT458801 HHP458801 HRL458801 IBH458801 ILD458801 IUZ458801 JEV458801 JOR458801 JYN458801 KIJ458801 KSF458801 LCB458801 LLX458801 LVT458801 MFP458801 MPL458801 MZH458801 NJD458801 NSZ458801 OCV458801 OMR458801 OWN458801 PGJ458801 PQF458801 QAB458801 QJX458801 QTT458801 RDP458801 RNL458801 RXH458801 SHD458801 SQZ458801 TAV458801 TKR458801 TUN458801 UEJ458801 UOF458801 UYB458801 VHX458801 VRT458801 WBP458801 WLL458801 WVH458801 C524337 IV524337 SR524337 ACN524337 AMJ524337 AWF524337 BGB524337 BPX524337 BZT524337 CJP524337 CTL524337 DDH524337 DND524337 DWZ524337 EGV524337 EQR524337 FAN524337 FKJ524337 FUF524337 GEB524337 GNX524337 GXT524337 HHP524337 HRL524337 IBH524337 ILD524337 IUZ524337 JEV524337 JOR524337 JYN524337 KIJ524337 KSF524337 LCB524337 LLX524337 LVT524337 MFP524337 MPL524337 MZH524337 NJD524337 NSZ524337 OCV524337 OMR524337 OWN524337 PGJ524337 PQF524337 QAB524337 QJX524337 QTT524337 RDP524337 RNL524337 RXH524337 SHD524337 SQZ524337 TAV524337 TKR524337 TUN524337 UEJ524337 UOF524337 UYB524337 VHX524337 VRT524337 WBP524337 WLL524337 WVH524337 C589873 IV589873 SR589873 ACN589873 AMJ589873 AWF589873 BGB589873 BPX589873 BZT589873 CJP589873 CTL589873 DDH589873 DND589873 DWZ589873 EGV589873 EQR589873 FAN589873 FKJ589873 FUF589873 GEB589873 GNX589873 GXT589873 HHP589873 HRL589873 IBH589873 ILD589873 IUZ589873 JEV589873 JOR589873 JYN589873 KIJ589873 KSF589873 LCB589873 LLX589873 LVT589873 MFP589873 MPL589873 MZH589873 NJD589873 NSZ589873 OCV589873 OMR589873 OWN589873 PGJ589873 PQF589873 QAB589873 QJX589873 QTT589873 RDP589873 RNL589873 RXH589873 SHD589873 SQZ589873 TAV589873 TKR589873 TUN589873 UEJ589873 UOF589873 UYB589873 VHX589873 VRT589873 WBP589873 WLL589873 WVH589873 C655409 IV655409 SR655409 ACN655409 AMJ655409 AWF655409 BGB655409 BPX655409 BZT655409 CJP655409 CTL655409 DDH655409 DND655409 DWZ655409 EGV655409 EQR655409 FAN655409 FKJ655409 FUF655409 GEB655409 GNX655409 GXT655409 HHP655409 HRL655409 IBH655409 ILD655409 IUZ655409 JEV655409 JOR655409 JYN655409 KIJ655409 KSF655409 LCB655409 LLX655409 LVT655409 MFP655409 MPL655409 MZH655409 NJD655409 NSZ655409 OCV655409 OMR655409 OWN655409 PGJ655409 PQF655409 QAB655409 QJX655409 QTT655409 RDP655409 RNL655409 RXH655409 SHD655409 SQZ655409 TAV655409 TKR655409 TUN655409 UEJ655409 UOF655409 UYB655409 VHX655409 VRT655409 WBP655409 WLL655409 WVH655409 C720945 IV720945 SR720945 ACN720945 AMJ720945 AWF720945 BGB720945 BPX720945 BZT720945 CJP720945 CTL720945 DDH720945 DND720945 DWZ720945 EGV720945 EQR720945 FAN720945 FKJ720945 FUF720945 GEB720945 GNX720945 GXT720945 HHP720945 HRL720945 IBH720945 ILD720945 IUZ720945 JEV720945 JOR720945 JYN720945 KIJ720945 KSF720945 LCB720945 LLX720945 LVT720945 MFP720945 MPL720945 MZH720945 NJD720945 NSZ720945 OCV720945 OMR720945 OWN720945 PGJ720945 PQF720945 QAB720945 QJX720945 QTT720945 RDP720945 RNL720945 RXH720945 SHD720945 SQZ720945 TAV720945 TKR720945 TUN720945 UEJ720945 UOF720945 UYB720945 VHX720945 VRT720945 WBP720945 WLL720945 WVH720945 C786481 IV786481 SR786481 ACN786481 AMJ786481 AWF786481 BGB786481 BPX786481 BZT786481 CJP786481 CTL786481 DDH786481 DND786481 DWZ786481 EGV786481 EQR786481 FAN786481 FKJ786481 FUF786481 GEB786481 GNX786481 GXT786481 HHP786481 HRL786481 IBH786481 ILD786481 IUZ786481 JEV786481 JOR786481 JYN786481 KIJ786481 KSF786481 LCB786481 LLX786481 LVT786481 MFP786481 MPL786481 MZH786481 NJD786481 NSZ786481 OCV786481 OMR786481 OWN786481 PGJ786481 PQF786481 QAB786481 QJX786481 QTT786481 RDP786481 RNL786481 RXH786481 SHD786481 SQZ786481 TAV786481 TKR786481 TUN786481 UEJ786481 UOF786481 UYB786481 VHX786481 VRT786481 WBP786481 WLL786481 WVH786481 C852017 IV852017 SR852017 ACN852017 AMJ852017 AWF852017 BGB852017 BPX852017 BZT852017 CJP852017 CTL852017 DDH852017 DND852017 DWZ852017 EGV852017 EQR852017 FAN852017 FKJ852017 FUF852017 GEB852017 GNX852017 GXT852017 HHP852017 HRL852017 IBH852017 ILD852017 IUZ852017 JEV852017 JOR852017 JYN852017 KIJ852017 KSF852017 LCB852017 LLX852017 LVT852017 MFP852017 MPL852017 MZH852017 NJD852017 NSZ852017 OCV852017 OMR852017 OWN852017 PGJ852017 PQF852017 QAB852017 QJX852017 QTT852017 RDP852017 RNL852017 RXH852017 SHD852017 SQZ852017 TAV852017 TKR852017 TUN852017 UEJ852017 UOF852017 UYB852017 VHX852017 VRT852017 WBP852017 WLL852017 WVH852017 C917553 IV917553 SR917553 ACN917553 AMJ917553 AWF917553 BGB917553 BPX917553 BZT917553 CJP917553 CTL917553 DDH917553 DND917553 DWZ917553 EGV917553 EQR917553 FAN917553 FKJ917553 FUF917553 GEB917553 GNX917553 GXT917553 HHP917553 HRL917553 IBH917553 ILD917553 IUZ917553 JEV917553 JOR917553 JYN917553 KIJ917553 KSF917553 LCB917553 LLX917553 LVT917553 MFP917553 MPL917553 MZH917553 NJD917553 NSZ917553 OCV917553 OMR917553 OWN917553 PGJ917553 PQF917553 QAB917553 QJX917553 QTT917553 RDP917553 RNL917553 RXH917553 SHD917553 SQZ917553 TAV917553 TKR917553 TUN917553 UEJ917553 UOF917553 UYB917553 VHX917553 VRT917553 WBP917553 WLL917553 WVH917553 C983089 IV983089 SR983089 ACN983089 AMJ983089 AWF983089 BGB983089 BPX983089 BZT983089 CJP983089 CTL983089 DDH983089 DND983089 DWZ983089 EGV983089 EQR983089 FAN983089 FKJ983089 FUF983089 GEB983089 GNX983089 GXT983089 HHP983089 HRL983089 IBH983089 ILD983089 IUZ983089 JEV983089 JOR983089 JYN983089 KIJ983089 KSF983089 LCB983089 LLX983089 LVT983089 MFP983089 MPL983089 MZH983089 NJD983089 NSZ983089 OCV983089 OMR983089 OWN983089 PGJ983089 PQF983089 QAB983089 QJX983089 QTT983089 RDP983089 RNL983089 RXH983089 SHD983089 SQZ983089 TAV983089 TKR983089 TUN983089 UEJ983089 UOF983089 UYB983089 VHX983089 VRT983089 WBP983089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89 A65585 IS65585 SO65585 ACK65585 AMG65585 AWC65585 BFY65585 BPU65585 BZQ65585 CJM65585 CTI65585 DDE65585 DNA65585 DWW65585 EGS65585 EQO65585 FAK65585 FKG65585 FUC65585 GDY65585 GNU65585 GXQ65585 HHM65585 HRI65585 IBE65585 ILA65585 IUW65585 JES65585 JOO65585 JYK65585 KIG65585 KSC65585 LBY65585 LLU65585 LVQ65585 MFM65585 MPI65585 MZE65585 NJA65585 NSW65585 OCS65585 OMO65585 OWK65585 PGG65585 PQC65585 PZY65585 QJU65585 QTQ65585 RDM65585 RNI65585 RXE65585 SHA65585 SQW65585 TAS65585 TKO65585 TUK65585 UEG65585 UOC65585 UXY65585 VHU65585 VRQ65585 WBM65585 WLI65585 WVE65585 A131121 IS131121 SO131121 ACK131121 AMG131121 AWC131121 BFY131121 BPU131121 BZQ131121 CJM131121 CTI131121 DDE131121 DNA131121 DWW131121 EGS131121 EQO131121 FAK131121 FKG131121 FUC131121 GDY131121 GNU131121 GXQ131121 HHM131121 HRI131121 IBE131121 ILA131121 IUW131121 JES131121 JOO131121 JYK131121 KIG131121 KSC131121 LBY131121 LLU131121 LVQ131121 MFM131121 MPI131121 MZE131121 NJA131121 NSW131121 OCS131121 OMO131121 OWK131121 PGG131121 PQC131121 PZY131121 QJU131121 QTQ131121 RDM131121 RNI131121 RXE131121 SHA131121 SQW131121 TAS131121 TKO131121 TUK131121 UEG131121 UOC131121 UXY131121 VHU131121 VRQ131121 WBM131121 WLI131121 WVE131121 A196657 IS196657 SO196657 ACK196657 AMG196657 AWC196657 BFY196657 BPU196657 BZQ196657 CJM196657 CTI196657 DDE196657 DNA196657 DWW196657 EGS196657 EQO196657 FAK196657 FKG196657 FUC196657 GDY196657 GNU196657 GXQ196657 HHM196657 HRI196657 IBE196657 ILA196657 IUW196657 JES196657 JOO196657 JYK196657 KIG196657 KSC196657 LBY196657 LLU196657 LVQ196657 MFM196657 MPI196657 MZE196657 NJA196657 NSW196657 OCS196657 OMO196657 OWK196657 PGG196657 PQC196657 PZY196657 QJU196657 QTQ196657 RDM196657 RNI196657 RXE196657 SHA196657 SQW196657 TAS196657 TKO196657 TUK196657 UEG196657 UOC196657 UXY196657 VHU196657 VRQ196657 WBM196657 WLI196657 WVE196657 A262193 IS262193 SO262193 ACK262193 AMG262193 AWC262193 BFY262193 BPU262193 BZQ262193 CJM262193 CTI262193 DDE262193 DNA262193 DWW262193 EGS262193 EQO262193 FAK262193 FKG262193 FUC262193 GDY262193 GNU262193 GXQ262193 HHM262193 HRI262193 IBE262193 ILA262193 IUW262193 JES262193 JOO262193 JYK262193 KIG262193 KSC262193 LBY262193 LLU262193 LVQ262193 MFM262193 MPI262193 MZE262193 NJA262193 NSW262193 OCS262193 OMO262193 OWK262193 PGG262193 PQC262193 PZY262193 QJU262193 QTQ262193 RDM262193 RNI262193 RXE262193 SHA262193 SQW262193 TAS262193 TKO262193 TUK262193 UEG262193 UOC262193 UXY262193 VHU262193 VRQ262193 WBM262193 WLI262193 WVE262193 A327729 IS327729 SO327729 ACK327729 AMG327729 AWC327729 BFY327729 BPU327729 BZQ327729 CJM327729 CTI327729 DDE327729 DNA327729 DWW327729 EGS327729 EQO327729 FAK327729 FKG327729 FUC327729 GDY327729 GNU327729 GXQ327729 HHM327729 HRI327729 IBE327729 ILA327729 IUW327729 JES327729 JOO327729 JYK327729 KIG327729 KSC327729 LBY327729 LLU327729 LVQ327729 MFM327729 MPI327729 MZE327729 NJA327729 NSW327729 OCS327729 OMO327729 OWK327729 PGG327729 PQC327729 PZY327729 QJU327729 QTQ327729 RDM327729 RNI327729 RXE327729 SHA327729 SQW327729 TAS327729 TKO327729 TUK327729 UEG327729 UOC327729 UXY327729 VHU327729 VRQ327729 WBM327729 WLI327729 WVE327729 A393265 IS393265 SO393265 ACK393265 AMG393265 AWC393265 BFY393265 BPU393265 BZQ393265 CJM393265 CTI393265 DDE393265 DNA393265 DWW393265 EGS393265 EQO393265 FAK393265 FKG393265 FUC393265 GDY393265 GNU393265 GXQ393265 HHM393265 HRI393265 IBE393265 ILA393265 IUW393265 JES393265 JOO393265 JYK393265 KIG393265 KSC393265 LBY393265 LLU393265 LVQ393265 MFM393265 MPI393265 MZE393265 NJA393265 NSW393265 OCS393265 OMO393265 OWK393265 PGG393265 PQC393265 PZY393265 QJU393265 QTQ393265 RDM393265 RNI393265 RXE393265 SHA393265 SQW393265 TAS393265 TKO393265 TUK393265 UEG393265 UOC393265 UXY393265 VHU393265 VRQ393265 WBM393265 WLI393265 WVE393265 A458801 IS458801 SO458801 ACK458801 AMG458801 AWC458801 BFY458801 BPU458801 BZQ458801 CJM458801 CTI458801 DDE458801 DNA458801 DWW458801 EGS458801 EQO458801 FAK458801 FKG458801 FUC458801 GDY458801 GNU458801 GXQ458801 HHM458801 HRI458801 IBE458801 ILA458801 IUW458801 JES458801 JOO458801 JYK458801 KIG458801 KSC458801 LBY458801 LLU458801 LVQ458801 MFM458801 MPI458801 MZE458801 NJA458801 NSW458801 OCS458801 OMO458801 OWK458801 PGG458801 PQC458801 PZY458801 QJU458801 QTQ458801 RDM458801 RNI458801 RXE458801 SHA458801 SQW458801 TAS458801 TKO458801 TUK458801 UEG458801 UOC458801 UXY458801 VHU458801 VRQ458801 WBM458801 WLI458801 WVE458801 A524337 IS524337 SO524337 ACK524337 AMG524337 AWC524337 BFY524337 BPU524337 BZQ524337 CJM524337 CTI524337 DDE524337 DNA524337 DWW524337 EGS524337 EQO524337 FAK524337 FKG524337 FUC524337 GDY524337 GNU524337 GXQ524337 HHM524337 HRI524337 IBE524337 ILA524337 IUW524337 JES524337 JOO524337 JYK524337 KIG524337 KSC524337 LBY524337 LLU524337 LVQ524337 MFM524337 MPI524337 MZE524337 NJA524337 NSW524337 OCS524337 OMO524337 OWK524337 PGG524337 PQC524337 PZY524337 QJU524337 QTQ524337 RDM524337 RNI524337 RXE524337 SHA524337 SQW524337 TAS524337 TKO524337 TUK524337 UEG524337 UOC524337 UXY524337 VHU524337 VRQ524337 WBM524337 WLI524337 WVE524337 A589873 IS589873 SO589873 ACK589873 AMG589873 AWC589873 BFY589873 BPU589873 BZQ589873 CJM589873 CTI589873 DDE589873 DNA589873 DWW589873 EGS589873 EQO589873 FAK589873 FKG589873 FUC589873 GDY589873 GNU589873 GXQ589873 HHM589873 HRI589873 IBE589873 ILA589873 IUW589873 JES589873 JOO589873 JYK589873 KIG589873 KSC589873 LBY589873 LLU589873 LVQ589873 MFM589873 MPI589873 MZE589873 NJA589873 NSW589873 OCS589873 OMO589873 OWK589873 PGG589873 PQC589873 PZY589873 QJU589873 QTQ589873 RDM589873 RNI589873 RXE589873 SHA589873 SQW589873 TAS589873 TKO589873 TUK589873 UEG589873 UOC589873 UXY589873 VHU589873 VRQ589873 WBM589873 WLI589873 WVE589873 A655409 IS655409 SO655409 ACK655409 AMG655409 AWC655409 BFY655409 BPU655409 BZQ655409 CJM655409 CTI655409 DDE655409 DNA655409 DWW655409 EGS655409 EQO655409 FAK655409 FKG655409 FUC655409 GDY655409 GNU655409 GXQ655409 HHM655409 HRI655409 IBE655409 ILA655409 IUW655409 JES655409 JOO655409 JYK655409 KIG655409 KSC655409 LBY655409 LLU655409 LVQ655409 MFM655409 MPI655409 MZE655409 NJA655409 NSW655409 OCS655409 OMO655409 OWK655409 PGG655409 PQC655409 PZY655409 QJU655409 QTQ655409 RDM655409 RNI655409 RXE655409 SHA655409 SQW655409 TAS655409 TKO655409 TUK655409 UEG655409 UOC655409 UXY655409 VHU655409 VRQ655409 WBM655409 WLI655409 WVE655409 A720945 IS720945 SO720945 ACK720945 AMG720945 AWC720945 BFY720945 BPU720945 BZQ720945 CJM720945 CTI720945 DDE720945 DNA720945 DWW720945 EGS720945 EQO720945 FAK720945 FKG720945 FUC720945 GDY720945 GNU720945 GXQ720945 HHM720945 HRI720945 IBE720945 ILA720945 IUW720945 JES720945 JOO720945 JYK720945 KIG720945 KSC720945 LBY720945 LLU720945 LVQ720945 MFM720945 MPI720945 MZE720945 NJA720945 NSW720945 OCS720945 OMO720945 OWK720945 PGG720945 PQC720945 PZY720945 QJU720945 QTQ720945 RDM720945 RNI720945 RXE720945 SHA720945 SQW720945 TAS720945 TKO720945 TUK720945 UEG720945 UOC720945 UXY720945 VHU720945 VRQ720945 WBM720945 WLI720945 WVE720945 A786481 IS786481 SO786481 ACK786481 AMG786481 AWC786481 BFY786481 BPU786481 BZQ786481 CJM786481 CTI786481 DDE786481 DNA786481 DWW786481 EGS786481 EQO786481 FAK786481 FKG786481 FUC786481 GDY786481 GNU786481 GXQ786481 HHM786481 HRI786481 IBE786481 ILA786481 IUW786481 JES786481 JOO786481 JYK786481 KIG786481 KSC786481 LBY786481 LLU786481 LVQ786481 MFM786481 MPI786481 MZE786481 NJA786481 NSW786481 OCS786481 OMO786481 OWK786481 PGG786481 PQC786481 PZY786481 QJU786481 QTQ786481 RDM786481 RNI786481 RXE786481 SHA786481 SQW786481 TAS786481 TKO786481 TUK786481 UEG786481 UOC786481 UXY786481 VHU786481 VRQ786481 WBM786481 WLI786481 WVE786481 A852017 IS852017 SO852017 ACK852017 AMG852017 AWC852017 BFY852017 BPU852017 BZQ852017 CJM852017 CTI852017 DDE852017 DNA852017 DWW852017 EGS852017 EQO852017 FAK852017 FKG852017 FUC852017 GDY852017 GNU852017 GXQ852017 HHM852017 HRI852017 IBE852017 ILA852017 IUW852017 JES852017 JOO852017 JYK852017 KIG852017 KSC852017 LBY852017 LLU852017 LVQ852017 MFM852017 MPI852017 MZE852017 NJA852017 NSW852017 OCS852017 OMO852017 OWK852017 PGG852017 PQC852017 PZY852017 QJU852017 QTQ852017 RDM852017 RNI852017 RXE852017 SHA852017 SQW852017 TAS852017 TKO852017 TUK852017 UEG852017 UOC852017 UXY852017 VHU852017 VRQ852017 WBM852017 WLI852017 WVE852017 A917553 IS917553 SO917553 ACK917553 AMG917553 AWC917553 BFY917553 BPU917553 BZQ917553 CJM917553 CTI917553 DDE917553 DNA917553 DWW917553 EGS917553 EQO917553 FAK917553 FKG917553 FUC917553 GDY917553 GNU917553 GXQ917553 HHM917553 HRI917553 IBE917553 ILA917553 IUW917553 JES917553 JOO917553 JYK917553 KIG917553 KSC917553 LBY917553 LLU917553 LVQ917553 MFM917553 MPI917553 MZE917553 NJA917553 NSW917553 OCS917553 OMO917553 OWK917553 PGG917553 PQC917553 PZY917553 QJU917553 QTQ917553 RDM917553 RNI917553 RXE917553 SHA917553 SQW917553 TAS917553 TKO917553 TUK917553 UEG917553 UOC917553 UXY917553 VHU917553 VRQ917553 WBM917553 WLI917553 WVE917553 A983089 IS983089 SO983089 ACK983089 AMG983089 AWC983089 BFY983089 BPU983089 BZQ983089 CJM983089 CTI983089 DDE983089 DNA983089 DWW983089 EGS983089 EQO983089 FAK983089 FKG983089 FUC983089 GDY983089 GNU983089 GXQ983089 HHM983089 HRI983089 IBE983089 ILA983089 IUW983089 JES983089 JOO983089 JYK983089 KIG983089 KSC983089 LBY983089 LLU983089 LVQ983089 MFM983089 MPI983089 MZE983089 NJA983089 NSW983089 OCS983089 OMO983089 OWK983089 PGG983089 PQC983089 PZY983089 QJU983089 QTQ983089 RDM983089 RNI983089 RXE983089 SHA983089 SQW983089 TAS983089 TKO983089 TUK983089 UEG983089 UOC983089 UXY983089 VHU983089 VRQ983089 WBM983089 WLI98308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Z161"/>
  <sheetViews>
    <sheetView topLeftCell="A28" zoomScale="60" zoomScaleNormal="60" workbookViewId="0">
      <selection activeCell="F35" sqref="F35"/>
    </sheetView>
  </sheetViews>
  <sheetFormatPr baseColWidth="10" defaultRowHeight="15" x14ac:dyDescent="0.25"/>
  <cols>
    <col min="1" max="1" width="7.85546875" style="1" bestFit="1" customWidth="1"/>
    <col min="2" max="2" width="102.7109375" style="1" bestFit="1" customWidth="1"/>
    <col min="3" max="3" width="31.140625" style="1" customWidth="1"/>
    <col min="4" max="4" width="30.140625" style="1" customWidth="1"/>
    <col min="5" max="5" width="30.42578125" style="1" customWidth="1"/>
    <col min="6" max="7" width="29.7109375" style="1" customWidth="1"/>
    <col min="8" max="8" width="24.5703125" style="1" customWidth="1"/>
    <col min="9" max="9" width="24" style="1" customWidth="1"/>
    <col min="10" max="10" width="42.28515625" style="1" customWidth="1"/>
    <col min="11" max="11" width="30.42578125" style="1" customWidth="1"/>
    <col min="12" max="12" width="26.7109375" style="1" customWidth="1"/>
    <col min="13" max="13" width="18.7109375" style="1" customWidth="1"/>
    <col min="14" max="14" width="23" style="1" customWidth="1"/>
    <col min="15" max="15" width="26.140625" style="1" customWidth="1"/>
    <col min="16" max="16" width="19.5703125" style="1" bestFit="1" customWidth="1"/>
    <col min="17" max="17" width="91.7109375" style="1" customWidth="1"/>
    <col min="18" max="18" width="46.4257812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4421</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3" t="s">
        <v>4422</v>
      </c>
      <c r="D6" s="1854"/>
      <c r="E6" s="1854"/>
      <c r="F6" s="1854"/>
      <c r="G6" s="1854"/>
      <c r="H6" s="1854"/>
      <c r="I6" s="1854"/>
      <c r="J6" s="1854"/>
      <c r="K6" s="1854"/>
      <c r="L6" s="1854"/>
      <c r="M6" s="1854"/>
      <c r="N6" s="1855"/>
    </row>
    <row r="7" spans="2:16" ht="16.5" thickBot="1" x14ac:dyDescent="0.3">
      <c r="B7" s="127" t="s">
        <v>4</v>
      </c>
      <c r="C7" s="1853"/>
      <c r="D7" s="1854"/>
      <c r="E7" s="1854"/>
      <c r="F7" s="1854"/>
      <c r="G7" s="1854"/>
      <c r="H7" s="1854"/>
      <c r="I7" s="1854"/>
      <c r="J7" s="1854"/>
      <c r="K7" s="1854"/>
      <c r="L7" s="1854"/>
      <c r="M7" s="1854"/>
      <c r="N7" s="1855"/>
    </row>
    <row r="8" spans="2:16" ht="16.5" thickBot="1" x14ac:dyDescent="0.3">
      <c r="B8" s="127" t="s">
        <v>5</v>
      </c>
      <c r="C8" s="1856"/>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8</v>
      </c>
      <c r="D10" s="1865"/>
      <c r="E10" s="1866"/>
      <c r="F10" s="216"/>
      <c r="G10" s="216"/>
      <c r="H10" s="216"/>
      <c r="I10" s="216"/>
      <c r="J10" s="216"/>
      <c r="K10" s="216"/>
      <c r="L10" s="216"/>
      <c r="M10" s="216"/>
      <c r="N10" s="217"/>
    </row>
    <row r="11" spans="2:16" ht="16.5" thickBot="1" x14ac:dyDescent="0.3">
      <c r="B11" s="130" t="s">
        <v>8</v>
      </c>
      <c r="C11" s="859">
        <v>41979</v>
      </c>
      <c r="D11" s="218"/>
      <c r="E11" s="218"/>
      <c r="F11" s="218"/>
      <c r="G11" s="218"/>
      <c r="H11" s="218"/>
      <c r="I11" s="218"/>
      <c r="J11" s="218"/>
      <c r="K11" s="218"/>
      <c r="L11" s="218"/>
      <c r="M11" s="218"/>
      <c r="N11" s="219"/>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9</v>
      </c>
      <c r="C14" s="1867"/>
      <c r="D14" s="702" t="s">
        <v>10</v>
      </c>
      <c r="E14" s="702" t="s">
        <v>11</v>
      </c>
      <c r="F14" s="702" t="s">
        <v>12</v>
      </c>
      <c r="G14" s="139"/>
      <c r="I14" s="140"/>
      <c r="J14" s="140"/>
      <c r="K14" s="140"/>
      <c r="L14" s="140"/>
      <c r="M14" s="140"/>
      <c r="N14" s="137"/>
    </row>
    <row r="15" spans="2:16" x14ac:dyDescent="0.25">
      <c r="B15" s="1867"/>
      <c r="C15" s="1867"/>
      <c r="D15" s="702">
        <v>8</v>
      </c>
      <c r="E15" s="141">
        <v>822782714</v>
      </c>
      <c r="F15" s="142">
        <v>394</v>
      </c>
      <c r="G15" s="143"/>
      <c r="I15" s="144"/>
      <c r="J15" s="144"/>
      <c r="K15" s="144"/>
      <c r="L15" s="144"/>
      <c r="M15" s="144"/>
      <c r="N15" s="137"/>
    </row>
    <row r="16" spans="2:16" x14ac:dyDescent="0.25">
      <c r="B16" s="1867"/>
      <c r="C16" s="1867"/>
      <c r="D16" s="702"/>
      <c r="E16" s="141"/>
      <c r="F16" s="142"/>
      <c r="G16" s="143"/>
      <c r="I16" s="144"/>
      <c r="J16" s="144"/>
      <c r="K16" s="144"/>
      <c r="L16" s="144"/>
      <c r="M16" s="144"/>
      <c r="N16" s="137"/>
    </row>
    <row r="17" spans="1:14" x14ac:dyDescent="0.25">
      <c r="B17" s="1867"/>
      <c r="C17" s="1867"/>
      <c r="D17" s="702"/>
      <c r="E17" s="141"/>
      <c r="F17" s="142"/>
      <c r="G17" s="143"/>
      <c r="I17" s="144"/>
      <c r="J17" s="144"/>
      <c r="K17" s="144"/>
      <c r="L17" s="144"/>
      <c r="M17" s="144"/>
      <c r="N17" s="137"/>
    </row>
    <row r="18" spans="1:14" x14ac:dyDescent="0.25">
      <c r="B18" s="1867"/>
      <c r="C18" s="1867"/>
      <c r="D18" s="702"/>
      <c r="E18" s="145"/>
      <c r="F18" s="142"/>
      <c r="G18" s="143"/>
      <c r="H18" s="146"/>
      <c r="I18" s="144"/>
      <c r="J18" s="144"/>
      <c r="K18" s="144"/>
      <c r="L18" s="144"/>
      <c r="M18" s="144"/>
      <c r="N18" s="147"/>
    </row>
    <row r="19" spans="1:14" x14ac:dyDescent="0.25">
      <c r="B19" s="1867"/>
      <c r="C19" s="1867"/>
      <c r="D19" s="702"/>
      <c r="E19" s="145"/>
      <c r="F19" s="142"/>
      <c r="G19" s="143"/>
      <c r="H19" s="146"/>
      <c r="I19" s="148"/>
      <c r="J19" s="148"/>
      <c r="K19" s="148"/>
      <c r="L19" s="148"/>
      <c r="M19" s="148"/>
      <c r="N19" s="147"/>
    </row>
    <row r="20" spans="1:14" x14ac:dyDescent="0.25">
      <c r="B20" s="1867"/>
      <c r="C20" s="1867"/>
      <c r="D20" s="702"/>
      <c r="E20" s="145"/>
      <c r="F20" s="142"/>
      <c r="G20" s="143"/>
      <c r="H20" s="146"/>
      <c r="I20" s="48"/>
      <c r="J20" s="48"/>
      <c r="K20" s="48"/>
      <c r="L20" s="48"/>
      <c r="M20" s="48"/>
      <c r="N20" s="147"/>
    </row>
    <row r="21" spans="1:14" x14ac:dyDescent="0.25">
      <c r="B21" s="1867"/>
      <c r="C21" s="1867"/>
      <c r="D21" s="702"/>
      <c r="E21" s="145"/>
      <c r="F21" s="142"/>
      <c r="G21" s="143"/>
      <c r="H21" s="146"/>
      <c r="I21" s="48"/>
      <c r="J21" s="48"/>
      <c r="K21" s="48"/>
      <c r="L21" s="48"/>
      <c r="M21" s="48"/>
      <c r="N21" s="147"/>
    </row>
    <row r="22" spans="1:14" ht="15.75" thickBot="1" x14ac:dyDescent="0.3">
      <c r="B22" s="1868" t="s">
        <v>13</v>
      </c>
      <c r="C22" s="1869"/>
      <c r="D22" s="702"/>
      <c r="E22" s="149"/>
      <c r="F22" s="142">
        <f>SUM(F15:F21)</f>
        <v>394</v>
      </c>
      <c r="G22" s="143"/>
      <c r="H22" s="146"/>
      <c r="I22" s="48"/>
      <c r="J22" s="48"/>
      <c r="K22" s="48"/>
      <c r="L22" s="48"/>
      <c r="M22" s="48"/>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315.20000000000005</v>
      </c>
      <c r="D24" s="154"/>
      <c r="E24" s="141">
        <v>822782714</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235" t="s">
        <v>21</v>
      </c>
      <c r="D30" s="235"/>
      <c r="E30"/>
      <c r="F30"/>
      <c r="G30"/>
      <c r="H30"/>
      <c r="I30" s="48"/>
      <c r="J30" s="48"/>
      <c r="K30" s="48"/>
      <c r="L30" s="48"/>
      <c r="M30" s="48"/>
      <c r="N30" s="137"/>
    </row>
    <row r="31" spans="1:14" x14ac:dyDescent="0.25">
      <c r="A31" s="36"/>
      <c r="B31" s="152" t="s">
        <v>22</v>
      </c>
      <c r="C31" s="235" t="s">
        <v>21</v>
      </c>
      <c r="D31" s="235"/>
      <c r="E31"/>
      <c r="F31"/>
      <c r="G31"/>
      <c r="H31"/>
      <c r="I31" s="48"/>
      <c r="J31" s="48"/>
      <c r="K31" s="48"/>
      <c r="L31" s="48"/>
      <c r="M31" s="48"/>
      <c r="N31" s="137"/>
    </row>
    <row r="32" spans="1:14" x14ac:dyDescent="0.25">
      <c r="A32" s="36"/>
      <c r="B32" s="152" t="s">
        <v>23</v>
      </c>
      <c r="C32" s="235" t="s">
        <v>21</v>
      </c>
      <c r="D32" s="235"/>
      <c r="E32"/>
      <c r="F32"/>
      <c r="G32"/>
      <c r="H32"/>
      <c r="I32" s="48"/>
      <c r="J32" s="48"/>
      <c r="K32" s="48"/>
      <c r="L32" s="48"/>
      <c r="M32" s="48"/>
      <c r="N32" s="137"/>
    </row>
    <row r="33" spans="1:17" x14ac:dyDescent="0.25">
      <c r="A33" s="36"/>
      <c r="B33" s="152" t="s">
        <v>24</v>
      </c>
      <c r="C33" s="235" t="s">
        <v>21</v>
      </c>
      <c r="D33" s="235"/>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1235" t="s">
        <v>17</v>
      </c>
      <c r="C39" s="41" t="s">
        <v>26</v>
      </c>
      <c r="D39" s="162" t="s">
        <v>27</v>
      </c>
      <c r="E39" s="162" t="s">
        <v>28</v>
      </c>
      <c r="F39"/>
      <c r="G39"/>
      <c r="H39"/>
      <c r="I39" s="48"/>
      <c r="J39" s="48"/>
      <c r="K39" s="48"/>
      <c r="L39" s="48"/>
      <c r="M39" s="48"/>
      <c r="N39" s="137"/>
    </row>
    <row r="40" spans="1:17" ht="28.5" x14ac:dyDescent="0.25">
      <c r="A40" s="36"/>
      <c r="B40" s="45" t="s">
        <v>29</v>
      </c>
      <c r="C40" s="684">
        <v>40</v>
      </c>
      <c r="D40" s="860">
        <v>40</v>
      </c>
      <c r="E40" s="1870">
        <v>100</v>
      </c>
      <c r="F40"/>
      <c r="G40"/>
      <c r="H40"/>
      <c r="I40" s="48"/>
      <c r="J40" s="48"/>
      <c r="K40" s="48"/>
      <c r="L40" s="48"/>
      <c r="M40" s="48"/>
      <c r="N40" s="137"/>
    </row>
    <row r="41" spans="1:17" ht="42.75" x14ac:dyDescent="0.25">
      <c r="A41" s="36"/>
      <c r="B41" s="45" t="s">
        <v>30</v>
      </c>
      <c r="C41" s="684">
        <v>60</v>
      </c>
      <c r="D41" s="860">
        <v>60</v>
      </c>
      <c r="E41" s="1871"/>
      <c r="F41"/>
      <c r="G41"/>
      <c r="H41" s="86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28.5" x14ac:dyDescent="0.25">
      <c r="A49" s="463">
        <v>1</v>
      </c>
      <c r="B49" s="93" t="s">
        <v>4422</v>
      </c>
      <c r="C49" s="93" t="s">
        <v>4422</v>
      </c>
      <c r="D49" s="94" t="s">
        <v>1578</v>
      </c>
      <c r="E49" s="1236">
        <v>701820130332</v>
      </c>
      <c r="F49" s="94" t="s">
        <v>18</v>
      </c>
      <c r="G49" s="95">
        <v>1</v>
      </c>
      <c r="H49" s="624">
        <v>41513</v>
      </c>
      <c r="I49" s="864">
        <v>41988</v>
      </c>
      <c r="J49" s="96" t="s">
        <v>19</v>
      </c>
      <c r="K49" s="98">
        <v>13.1</v>
      </c>
      <c r="L49" s="98">
        <v>0</v>
      </c>
      <c r="M49" s="97">
        <v>350</v>
      </c>
      <c r="N49" s="97">
        <f>M49*G49</f>
        <v>350</v>
      </c>
      <c r="O49" s="99">
        <v>933556812</v>
      </c>
      <c r="P49" s="1237"/>
      <c r="Q49" s="543"/>
      <c r="R49" s="60"/>
      <c r="S49" s="60"/>
      <c r="T49" s="60"/>
      <c r="U49" s="60"/>
      <c r="V49" s="60"/>
      <c r="W49" s="60"/>
      <c r="X49" s="60"/>
      <c r="Y49" s="60"/>
      <c r="Z49" s="60"/>
    </row>
    <row r="50" spans="1:26" s="61" customFormat="1" ht="42.75" x14ac:dyDescent="0.25">
      <c r="A50" s="52">
        <f>+A49+1</f>
        <v>2</v>
      </c>
      <c r="B50" s="53" t="s">
        <v>4422</v>
      </c>
      <c r="C50" s="54" t="s">
        <v>4422</v>
      </c>
      <c r="D50" s="54" t="s">
        <v>4423</v>
      </c>
      <c r="E50" s="862" t="s">
        <v>4424</v>
      </c>
      <c r="F50" s="54" t="s">
        <v>18</v>
      </c>
      <c r="G50" s="55">
        <v>1</v>
      </c>
      <c r="H50" s="624">
        <v>40249</v>
      </c>
      <c r="I50" s="864">
        <v>40564</v>
      </c>
      <c r="J50" s="56" t="s">
        <v>19</v>
      </c>
      <c r="K50" s="57">
        <v>10.3</v>
      </c>
      <c r="L50" s="57">
        <v>0</v>
      </c>
      <c r="M50" s="58">
        <v>102</v>
      </c>
      <c r="N50" s="58">
        <f>M50*G50</f>
        <v>102</v>
      </c>
      <c r="O50" s="865">
        <v>8000000</v>
      </c>
      <c r="P50" s="64"/>
      <c r="Q50" s="229"/>
      <c r="R50" s="60"/>
      <c r="S50" s="60"/>
      <c r="T50" s="60"/>
      <c r="U50" s="60"/>
      <c r="V50" s="60"/>
      <c r="W50" s="60"/>
      <c r="X50" s="60"/>
      <c r="Y50" s="60"/>
      <c r="Z50" s="60"/>
    </row>
    <row r="51" spans="1:26" s="465" customFormat="1" ht="121.5" customHeight="1" x14ac:dyDescent="0.25">
      <c r="A51" s="463">
        <v>3</v>
      </c>
      <c r="B51" s="93" t="s">
        <v>4422</v>
      </c>
      <c r="C51" s="94" t="s">
        <v>4422</v>
      </c>
      <c r="D51" s="94" t="s">
        <v>4425</v>
      </c>
      <c r="E51" s="1236" t="s">
        <v>4424</v>
      </c>
      <c r="F51" s="94" t="s">
        <v>18</v>
      </c>
      <c r="G51" s="95">
        <v>1</v>
      </c>
      <c r="H51" s="624">
        <v>41288</v>
      </c>
      <c r="I51" s="864">
        <v>41486</v>
      </c>
      <c r="J51" s="96" t="s">
        <v>19</v>
      </c>
      <c r="K51" s="98" t="s">
        <v>4426</v>
      </c>
      <c r="L51" s="98">
        <v>0</v>
      </c>
      <c r="M51" s="97">
        <v>120</v>
      </c>
      <c r="N51" s="97">
        <v>120</v>
      </c>
      <c r="O51" s="627">
        <v>6585000</v>
      </c>
      <c r="P51" s="1237"/>
      <c r="Q51" s="1238"/>
      <c r="R51" s="2140" t="s">
        <v>4427</v>
      </c>
      <c r="S51" s="2141"/>
      <c r="T51" s="464"/>
      <c r="U51" s="464"/>
      <c r="V51" s="464"/>
      <c r="W51" s="464"/>
      <c r="X51" s="464"/>
      <c r="Y51" s="464"/>
      <c r="Z51" s="464"/>
    </row>
    <row r="52" spans="1:26" s="683" customFormat="1" ht="30" customHeight="1" x14ac:dyDescent="0.25">
      <c r="A52" s="500"/>
      <c r="B52" s="53" t="s">
        <v>28</v>
      </c>
      <c r="C52" s="54"/>
      <c r="D52" s="53"/>
      <c r="E52" s="862"/>
      <c r="F52" s="54"/>
      <c r="G52" s="54"/>
      <c r="H52" s="54"/>
      <c r="I52" s="56"/>
      <c r="J52" s="56"/>
      <c r="K52" s="67" t="s">
        <v>4428</v>
      </c>
      <c r="L52" s="67">
        <f>SUM(L49:L51)</f>
        <v>0</v>
      </c>
      <c r="M52" s="58">
        <v>350</v>
      </c>
      <c r="N52" s="418">
        <v>350</v>
      </c>
      <c r="O52" s="1239">
        <f>SUM(O49:O51)</f>
        <v>948141812</v>
      </c>
      <c r="P52" s="63"/>
      <c r="Q52" s="64"/>
    </row>
    <row r="53" spans="1:26" s="69" customFormat="1" x14ac:dyDescent="0.25">
      <c r="E53" s="188"/>
    </row>
    <row r="54" spans="1:26" s="69" customFormat="1" x14ac:dyDescent="0.25">
      <c r="B54" s="1860" t="s">
        <v>56</v>
      </c>
      <c r="C54" s="1860" t="s">
        <v>57</v>
      </c>
      <c r="D54" s="1862" t="s">
        <v>58</v>
      </c>
      <c r="E54" s="1862"/>
    </row>
    <row r="55" spans="1:26" s="69" customFormat="1" x14ac:dyDescent="0.25">
      <c r="B55" s="1861"/>
      <c r="C55" s="1861"/>
      <c r="D55" s="703" t="s">
        <v>59</v>
      </c>
      <c r="E55" s="190" t="s">
        <v>60</v>
      </c>
      <c r="H55" s="880"/>
    </row>
    <row r="56" spans="1:26" s="69" customFormat="1" ht="18.75" x14ac:dyDescent="0.25">
      <c r="B56" s="222" t="s">
        <v>61</v>
      </c>
      <c r="C56" s="798" t="str">
        <f>+K52</f>
        <v>29.93</v>
      </c>
      <c r="D56" s="235" t="s">
        <v>21</v>
      </c>
      <c r="E56" s="774"/>
      <c r="F56" s="191"/>
      <c r="G56" s="191"/>
      <c r="H56" s="881"/>
      <c r="I56" s="191"/>
      <c r="J56" s="191"/>
      <c r="K56" s="191"/>
      <c r="L56" s="191"/>
      <c r="M56" s="191"/>
    </row>
    <row r="57" spans="1:26" s="69" customFormat="1" x14ac:dyDescent="0.25">
      <c r="B57" s="222" t="s">
        <v>62</v>
      </c>
      <c r="C57" s="798" t="s">
        <v>4429</v>
      </c>
      <c r="D57" s="235" t="s">
        <v>21</v>
      </c>
      <c r="E57" s="774"/>
    </row>
    <row r="58" spans="1:26" s="69" customFormat="1" x14ac:dyDescent="0.25">
      <c r="B58" s="192"/>
      <c r="C58" s="1863"/>
      <c r="D58" s="1863"/>
      <c r="E58" s="1863"/>
      <c r="F58" s="1863"/>
      <c r="G58" s="1863"/>
      <c r="H58" s="1863"/>
      <c r="I58" s="1863"/>
      <c r="J58" s="1863"/>
      <c r="K58" s="1863"/>
      <c r="L58" s="1863"/>
      <c r="M58" s="1863"/>
      <c r="N58" s="1863"/>
    </row>
    <row r="59" spans="1:26" ht="15.75" thickBot="1" x14ac:dyDescent="0.3"/>
    <row r="60" spans="1:26" ht="27" thickBot="1" x14ac:dyDescent="0.3">
      <c r="B60" s="1864" t="s">
        <v>63</v>
      </c>
      <c r="C60" s="1864"/>
      <c r="D60" s="1864"/>
      <c r="E60" s="1864"/>
      <c r="F60" s="1864"/>
      <c r="G60" s="1864"/>
      <c r="H60" s="1864"/>
      <c r="I60" s="1864"/>
      <c r="J60" s="1864"/>
      <c r="K60" s="1864"/>
      <c r="L60" s="1864"/>
      <c r="M60" s="1864"/>
      <c r="N60" s="1864"/>
    </row>
    <row r="63" spans="1:26" ht="75" x14ac:dyDescent="0.25">
      <c r="B63" s="193" t="s">
        <v>64</v>
      </c>
      <c r="C63" s="194" t="s">
        <v>65</v>
      </c>
      <c r="D63" s="194" t="s">
        <v>66</v>
      </c>
      <c r="E63" s="194" t="s">
        <v>67</v>
      </c>
      <c r="F63" s="194" t="s">
        <v>68</v>
      </c>
      <c r="G63" s="194" t="s">
        <v>69</v>
      </c>
      <c r="H63" s="194" t="s">
        <v>70</v>
      </c>
      <c r="I63" s="194" t="s">
        <v>71</v>
      </c>
      <c r="J63" s="194" t="s">
        <v>72</v>
      </c>
      <c r="K63" s="194" t="s">
        <v>73</v>
      </c>
      <c r="L63" s="194" t="s">
        <v>74</v>
      </c>
      <c r="M63" s="195" t="s">
        <v>75</v>
      </c>
      <c r="N63" s="195" t="s">
        <v>76</v>
      </c>
      <c r="O63" s="1875" t="s">
        <v>77</v>
      </c>
      <c r="P63" s="1876"/>
      <c r="Q63" s="194" t="s">
        <v>78</v>
      </c>
    </row>
    <row r="64" spans="1:26" s="1240" customFormat="1" ht="30" x14ac:dyDescent="0.25">
      <c r="B64" s="690" t="s">
        <v>3915</v>
      </c>
      <c r="C64" s="469" t="s">
        <v>1268</v>
      </c>
      <c r="D64" s="469" t="s">
        <v>4430</v>
      </c>
      <c r="E64" s="469">
        <v>100</v>
      </c>
      <c r="F64" s="469" t="s">
        <v>82</v>
      </c>
      <c r="G64" s="469" t="s">
        <v>82</v>
      </c>
      <c r="H64" s="469" t="s">
        <v>18</v>
      </c>
      <c r="I64" s="469" t="s">
        <v>18</v>
      </c>
      <c r="J64" s="469" t="s">
        <v>18</v>
      </c>
      <c r="K64" s="469" t="s">
        <v>18</v>
      </c>
      <c r="L64" s="469" t="s">
        <v>18</v>
      </c>
      <c r="M64" s="726" t="s">
        <v>18</v>
      </c>
      <c r="N64" s="726" t="s">
        <v>18</v>
      </c>
      <c r="O64" s="726"/>
      <c r="P64" s="727"/>
      <c r="Q64" s="469"/>
    </row>
    <row r="65" spans="2:17" s="13" customFormat="1" ht="87.75" customHeight="1" x14ac:dyDescent="0.25">
      <c r="B65" s="690" t="s">
        <v>3915</v>
      </c>
      <c r="C65" s="469" t="s">
        <v>1268</v>
      </c>
      <c r="D65" s="714" t="s">
        <v>4431</v>
      </c>
      <c r="E65" s="689">
        <v>294</v>
      </c>
      <c r="F65" s="689" t="s">
        <v>82</v>
      </c>
      <c r="G65" s="689" t="s">
        <v>82</v>
      </c>
      <c r="H65" s="689" t="s">
        <v>18</v>
      </c>
      <c r="I65" s="689" t="s">
        <v>18</v>
      </c>
      <c r="J65" s="689" t="s">
        <v>18</v>
      </c>
      <c r="K65" s="690" t="s">
        <v>18</v>
      </c>
      <c r="L65" s="690" t="s">
        <v>18</v>
      </c>
      <c r="M65" s="690" t="s">
        <v>18</v>
      </c>
      <c r="N65" s="690" t="s">
        <v>18</v>
      </c>
      <c r="O65" s="2140" t="s">
        <v>4432</v>
      </c>
      <c r="P65" s="2141"/>
      <c r="Q65" s="538" t="s">
        <v>18</v>
      </c>
    </row>
    <row r="66" spans="2:17" x14ac:dyDescent="0.25">
      <c r="B66" s="1" t="s">
        <v>85</v>
      </c>
    </row>
    <row r="67" spans="2:17" x14ac:dyDescent="0.25">
      <c r="B67" s="1" t="s">
        <v>86</v>
      </c>
    </row>
    <row r="68" spans="2:17" x14ac:dyDescent="0.25">
      <c r="B68" s="1" t="s">
        <v>87</v>
      </c>
    </row>
    <row r="70" spans="2:17" ht="15.75" thickBot="1" x14ac:dyDescent="0.3"/>
    <row r="71" spans="2:17" ht="27" thickBot="1" x14ac:dyDescent="0.3">
      <c r="B71" s="1879" t="s">
        <v>88</v>
      </c>
      <c r="C71" s="1880"/>
      <c r="D71" s="1880"/>
      <c r="E71" s="1880"/>
      <c r="F71" s="1880"/>
      <c r="G71" s="1880"/>
      <c r="H71" s="1880"/>
      <c r="I71" s="1880"/>
      <c r="J71" s="1880"/>
      <c r="K71" s="1880"/>
      <c r="L71" s="1880"/>
      <c r="M71" s="1880"/>
      <c r="N71" s="1881"/>
    </row>
    <row r="76" spans="2:17" ht="75" x14ac:dyDescent="0.25">
      <c r="B76" s="193" t="s">
        <v>89</v>
      </c>
      <c r="C76" s="193" t="s">
        <v>90</v>
      </c>
      <c r="D76" s="193" t="s">
        <v>91</v>
      </c>
      <c r="E76" s="193" t="s">
        <v>92</v>
      </c>
      <c r="F76" s="193" t="s">
        <v>93</v>
      </c>
      <c r="G76" s="193" t="s">
        <v>94</v>
      </c>
      <c r="H76" s="193" t="s">
        <v>95</v>
      </c>
      <c r="I76" s="193" t="s">
        <v>96</v>
      </c>
      <c r="J76" s="1875" t="s">
        <v>97</v>
      </c>
      <c r="K76" s="1882"/>
      <c r="L76" s="1876"/>
      <c r="M76" s="193" t="s">
        <v>98</v>
      </c>
      <c r="N76" s="193" t="s">
        <v>254</v>
      </c>
      <c r="O76" s="193" t="s">
        <v>255</v>
      </c>
      <c r="P76" s="1875" t="s">
        <v>77</v>
      </c>
      <c r="Q76" s="1876"/>
    </row>
    <row r="77" spans="2:17" s="244" customFormat="1" ht="30" x14ac:dyDescent="0.25">
      <c r="B77" s="883"/>
      <c r="C77" s="883"/>
      <c r="D77" s="883"/>
      <c r="E77" s="883"/>
      <c r="F77" s="883"/>
      <c r="G77" s="883"/>
      <c r="H77" s="883"/>
      <c r="I77" s="883"/>
      <c r="J77" s="884" t="s">
        <v>555</v>
      </c>
      <c r="K77" s="885" t="s">
        <v>1495</v>
      </c>
      <c r="L77" s="886" t="s">
        <v>1496</v>
      </c>
      <c r="M77" s="883"/>
      <c r="N77" s="883"/>
      <c r="O77" s="883"/>
      <c r="P77" s="884"/>
      <c r="Q77" s="886"/>
    </row>
    <row r="78" spans="2:17" s="244" customFormat="1" ht="57" x14ac:dyDescent="0.25">
      <c r="B78" s="1870" t="s">
        <v>1273</v>
      </c>
      <c r="C78" s="1980" t="s">
        <v>1673</v>
      </c>
      <c r="D78" s="1980" t="s">
        <v>4433</v>
      </c>
      <c r="E78" s="2099">
        <v>73581241</v>
      </c>
      <c r="F78" s="2096" t="s">
        <v>203</v>
      </c>
      <c r="G78" s="2096" t="s">
        <v>1887</v>
      </c>
      <c r="H78" s="2134">
        <v>38932</v>
      </c>
      <c r="I78" s="2137" t="s">
        <v>694</v>
      </c>
      <c r="J78" s="706" t="s">
        <v>4434</v>
      </c>
      <c r="K78" s="706" t="s">
        <v>4435</v>
      </c>
      <c r="L78" s="728" t="s">
        <v>4436</v>
      </c>
      <c r="M78" s="2099" t="s">
        <v>18</v>
      </c>
      <c r="N78" s="2099" t="s">
        <v>18</v>
      </c>
      <c r="O78" s="2099" t="s">
        <v>18</v>
      </c>
      <c r="P78" s="1905" t="s">
        <v>4437</v>
      </c>
      <c r="Q78" s="1906"/>
    </row>
    <row r="79" spans="2:17" s="244" customFormat="1" ht="42.75" x14ac:dyDescent="0.25">
      <c r="B79" s="1924"/>
      <c r="C79" s="1981"/>
      <c r="D79" s="1981"/>
      <c r="E79" s="2100"/>
      <c r="F79" s="2097"/>
      <c r="G79" s="2097"/>
      <c r="H79" s="2135"/>
      <c r="I79" s="2138"/>
      <c r="J79" s="706" t="s">
        <v>4438</v>
      </c>
      <c r="K79" s="706" t="s">
        <v>4439</v>
      </c>
      <c r="L79" s="728" t="s">
        <v>4440</v>
      </c>
      <c r="M79" s="2100"/>
      <c r="N79" s="2100"/>
      <c r="O79" s="2100"/>
      <c r="P79" s="1907"/>
      <c r="Q79" s="1908"/>
    </row>
    <row r="80" spans="2:17" ht="49.5" customHeight="1" x14ac:dyDescent="0.2">
      <c r="B80" s="1924"/>
      <c r="C80" s="1981"/>
      <c r="D80" s="1981"/>
      <c r="E80" s="2100"/>
      <c r="F80" s="2097"/>
      <c r="G80" s="2097"/>
      <c r="H80" s="2135"/>
      <c r="I80" s="2138"/>
      <c r="J80" s="302" t="s">
        <v>4441</v>
      </c>
      <c r="K80" s="88" t="s">
        <v>4442</v>
      </c>
      <c r="L80" s="1241" t="s">
        <v>4443</v>
      </c>
      <c r="M80" s="2100"/>
      <c r="N80" s="2100"/>
      <c r="O80" s="2100"/>
      <c r="P80" s="1907"/>
      <c r="Q80" s="1908"/>
    </row>
    <row r="81" spans="2:17" x14ac:dyDescent="0.2">
      <c r="B81" s="1924"/>
      <c r="C81" s="1981"/>
      <c r="D81" s="1981"/>
      <c r="E81" s="2100"/>
      <c r="F81" s="2097"/>
      <c r="G81" s="2097"/>
      <c r="H81" s="2135"/>
      <c r="I81" s="2138"/>
      <c r="J81" s="2238" t="s">
        <v>4444</v>
      </c>
      <c r="K81" s="2239"/>
      <c r="L81" s="2240"/>
      <c r="M81" s="2100"/>
      <c r="N81" s="2100"/>
      <c r="O81" s="2100"/>
      <c r="P81" s="1907"/>
      <c r="Q81" s="1908"/>
    </row>
    <row r="82" spans="2:17" ht="28.5" x14ac:dyDescent="0.2">
      <c r="B82" s="1924"/>
      <c r="C82" s="1981"/>
      <c r="D82" s="1981"/>
      <c r="E82" s="2100"/>
      <c r="F82" s="2097"/>
      <c r="G82" s="2097"/>
      <c r="H82" s="2135"/>
      <c r="I82" s="2138"/>
      <c r="J82" s="89" t="s">
        <v>4445</v>
      </c>
      <c r="K82" s="88" t="s">
        <v>4446</v>
      </c>
      <c r="L82" s="1241" t="s">
        <v>4447</v>
      </c>
      <c r="M82" s="2100"/>
      <c r="N82" s="2100"/>
      <c r="O82" s="2100"/>
      <c r="P82" s="1907"/>
      <c r="Q82" s="1908"/>
    </row>
    <row r="83" spans="2:17" ht="28.5" x14ac:dyDescent="0.2">
      <c r="B83" s="1871"/>
      <c r="C83" s="2025"/>
      <c r="D83" s="2025"/>
      <c r="E83" s="2101"/>
      <c r="F83" s="2098"/>
      <c r="G83" s="2098"/>
      <c r="H83" s="2136"/>
      <c r="I83" s="2139"/>
      <c r="J83" s="89" t="s">
        <v>4448</v>
      </c>
      <c r="K83" s="88" t="s">
        <v>4449</v>
      </c>
      <c r="L83" s="85" t="s">
        <v>4450</v>
      </c>
      <c r="M83" s="2101"/>
      <c r="N83" s="2101"/>
      <c r="O83" s="2101"/>
      <c r="P83" s="1917"/>
      <c r="Q83" s="1918"/>
    </row>
    <row r="84" spans="2:17" ht="75" x14ac:dyDescent="0.25">
      <c r="B84" s="1870" t="s">
        <v>1532</v>
      </c>
      <c r="C84" s="1982" t="s">
        <v>118</v>
      </c>
      <c r="D84" s="2007" t="s">
        <v>4451</v>
      </c>
      <c r="E84" s="2007">
        <v>1092339525</v>
      </c>
      <c r="F84" s="2007" t="s">
        <v>370</v>
      </c>
      <c r="G84" s="2007" t="s">
        <v>263</v>
      </c>
      <c r="H84" s="2241">
        <v>41194</v>
      </c>
      <c r="I84" s="1975" t="s">
        <v>694</v>
      </c>
      <c r="J84" s="225" t="s">
        <v>4452</v>
      </c>
      <c r="K84" s="226" t="s">
        <v>4453</v>
      </c>
      <c r="L84" s="226" t="s">
        <v>370</v>
      </c>
      <c r="M84" s="1982" t="s">
        <v>18</v>
      </c>
      <c r="N84" s="1982" t="s">
        <v>18</v>
      </c>
      <c r="O84" s="1982" t="s">
        <v>18</v>
      </c>
      <c r="P84" s="1984"/>
      <c r="Q84" s="1985"/>
    </row>
    <row r="85" spans="2:17" ht="45" x14ac:dyDescent="0.25">
      <c r="B85" s="1924"/>
      <c r="C85" s="2026"/>
      <c r="D85" s="2026"/>
      <c r="E85" s="2026"/>
      <c r="F85" s="2026"/>
      <c r="G85" s="2026"/>
      <c r="H85" s="2026"/>
      <c r="I85" s="2026"/>
      <c r="J85" s="225" t="s">
        <v>4454</v>
      </c>
      <c r="K85" s="226" t="s">
        <v>4455</v>
      </c>
      <c r="L85" s="226" t="s">
        <v>4456</v>
      </c>
      <c r="M85" s="1983"/>
      <c r="N85" s="1983"/>
      <c r="O85" s="1983"/>
      <c r="P85" s="1986"/>
      <c r="Q85" s="1987"/>
    </row>
    <row r="86" spans="2:17" x14ac:dyDescent="0.25">
      <c r="B86" s="1924"/>
      <c r="C86" s="2026"/>
      <c r="D86" s="2026"/>
      <c r="E86" s="2026"/>
      <c r="F86" s="2026"/>
      <c r="G86" s="2026"/>
      <c r="H86" s="2026"/>
      <c r="I86" s="2026"/>
      <c r="J86" s="1982" t="s">
        <v>4422</v>
      </c>
      <c r="K86" s="1975" t="s">
        <v>4457</v>
      </c>
      <c r="L86" s="1975" t="s">
        <v>4458</v>
      </c>
      <c r="M86" s="1983"/>
      <c r="N86" s="1983"/>
      <c r="O86" s="1983"/>
      <c r="P86" s="1986"/>
      <c r="Q86" s="1987"/>
    </row>
    <row r="87" spans="2:17" x14ac:dyDescent="0.25">
      <c r="B87" s="1924"/>
      <c r="C87" s="2026"/>
      <c r="D87" s="2026"/>
      <c r="E87" s="2026"/>
      <c r="F87" s="2026"/>
      <c r="G87" s="2026"/>
      <c r="H87" s="2026"/>
      <c r="I87" s="2026"/>
      <c r="J87" s="2026"/>
      <c r="K87" s="2026"/>
      <c r="L87" s="2026"/>
      <c r="M87" s="1983"/>
      <c r="N87" s="1983"/>
      <c r="O87" s="1983"/>
      <c r="P87" s="1986"/>
      <c r="Q87" s="1987"/>
    </row>
    <row r="88" spans="2:17" x14ac:dyDescent="0.25">
      <c r="B88" s="1924"/>
      <c r="C88" s="2026"/>
      <c r="D88" s="2026"/>
      <c r="E88" s="2026"/>
      <c r="F88" s="2026"/>
      <c r="G88" s="2026"/>
      <c r="H88" s="2026"/>
      <c r="I88" s="2026"/>
      <c r="J88" s="2026"/>
      <c r="K88" s="2026"/>
      <c r="L88" s="2026"/>
      <c r="M88" s="1983"/>
      <c r="N88" s="1983"/>
      <c r="O88" s="1983"/>
      <c r="P88" s="1986"/>
      <c r="Q88" s="1987"/>
    </row>
    <row r="89" spans="2:17" x14ac:dyDescent="0.25">
      <c r="B89" s="1871"/>
      <c r="C89" s="2008"/>
      <c r="D89" s="2008"/>
      <c r="E89" s="2008"/>
      <c r="F89" s="2008"/>
      <c r="G89" s="2008"/>
      <c r="H89" s="2008"/>
      <c r="I89" s="2008"/>
      <c r="J89" s="2008"/>
      <c r="K89" s="2008"/>
      <c r="L89" s="2008"/>
      <c r="M89" s="2064"/>
      <c r="N89" s="2064"/>
      <c r="O89" s="2064"/>
      <c r="P89" s="2044"/>
      <c r="Q89" s="2045"/>
    </row>
    <row r="90" spans="2:17" ht="71.25" customHeight="1" x14ac:dyDescent="0.25">
      <c r="B90" s="1870" t="s">
        <v>1532</v>
      </c>
      <c r="C90" s="2037" t="s">
        <v>118</v>
      </c>
      <c r="D90" s="1870" t="s">
        <v>4459</v>
      </c>
      <c r="E90" s="1996">
        <v>30274865</v>
      </c>
      <c r="F90" s="1996" t="s">
        <v>370</v>
      </c>
      <c r="G90" s="1994" t="s">
        <v>684</v>
      </c>
      <c r="H90" s="1999">
        <v>37499</v>
      </c>
      <c r="I90" s="2001" t="s">
        <v>694</v>
      </c>
      <c r="J90" s="225" t="s">
        <v>4460</v>
      </c>
      <c r="K90" s="226"/>
      <c r="L90" s="226" t="s">
        <v>4461</v>
      </c>
      <c r="M90" s="1982" t="s">
        <v>18</v>
      </c>
      <c r="N90" s="1982" t="s">
        <v>18</v>
      </c>
      <c r="O90" s="1982" t="s">
        <v>18</v>
      </c>
      <c r="P90" s="2140" t="s">
        <v>4462</v>
      </c>
      <c r="Q90" s="2141"/>
    </row>
    <row r="91" spans="2:17" ht="30" x14ac:dyDescent="0.25">
      <c r="B91" s="1924"/>
      <c r="C91" s="2038"/>
      <c r="D91" s="1924"/>
      <c r="E91" s="1997"/>
      <c r="F91" s="1997"/>
      <c r="G91" s="1995"/>
      <c r="H91" s="2010"/>
      <c r="I91" s="2011"/>
      <c r="J91" s="225" t="s">
        <v>4463</v>
      </c>
      <c r="K91" s="226" t="s">
        <v>4464</v>
      </c>
      <c r="L91" s="1" t="s">
        <v>2525</v>
      </c>
      <c r="M91" s="1983"/>
      <c r="N91" s="1983"/>
      <c r="O91" s="1983"/>
      <c r="P91" s="1963"/>
      <c r="Q91" s="1964"/>
    </row>
    <row r="92" spans="2:17" ht="75" x14ac:dyDescent="0.25">
      <c r="B92" s="1924"/>
      <c r="C92" s="2038"/>
      <c r="D92" s="1924"/>
      <c r="E92" s="1997"/>
      <c r="F92" s="1997"/>
      <c r="G92" s="1995"/>
      <c r="H92" s="1995"/>
      <c r="I92" s="1995"/>
      <c r="J92" s="225" t="s">
        <v>4465</v>
      </c>
      <c r="K92" s="226" t="s">
        <v>4466</v>
      </c>
      <c r="L92" s="223" t="s">
        <v>120</v>
      </c>
      <c r="M92" s="1983"/>
      <c r="N92" s="1983"/>
      <c r="O92" s="1983"/>
      <c r="P92" s="1963"/>
      <c r="Q92" s="1964"/>
    </row>
    <row r="93" spans="2:17" ht="117.75" customHeight="1" x14ac:dyDescent="0.25">
      <c r="B93" s="1924"/>
      <c r="C93" s="2038"/>
      <c r="D93" s="1924"/>
      <c r="E93" s="1997"/>
      <c r="F93" s="1997"/>
      <c r="G93" s="1995"/>
      <c r="H93" s="1995"/>
      <c r="I93" s="1995"/>
      <c r="J93" s="225" t="s">
        <v>4467</v>
      </c>
      <c r="K93" s="226" t="s">
        <v>4468</v>
      </c>
      <c r="L93" s="226" t="s">
        <v>4469</v>
      </c>
      <c r="M93" s="1983"/>
      <c r="N93" s="1983"/>
      <c r="O93" s="1983"/>
      <c r="P93" s="1963"/>
      <c r="Q93" s="1964"/>
    </row>
    <row r="94" spans="2:17" ht="42.75" customHeight="1" x14ac:dyDescent="0.25">
      <c r="B94" s="1871"/>
      <c r="C94" s="2043"/>
      <c r="D94" s="1871"/>
      <c r="E94" s="2047"/>
      <c r="F94" s="2047"/>
      <c r="G94" s="2009"/>
      <c r="H94" s="2009"/>
      <c r="I94" s="2009"/>
      <c r="J94" s="225" t="s">
        <v>1037</v>
      </c>
      <c r="K94" s="226" t="s">
        <v>4470</v>
      </c>
      <c r="L94" s="226"/>
      <c r="M94" s="2064"/>
      <c r="N94" s="2064"/>
      <c r="O94" s="2064"/>
      <c r="P94" s="2140" t="s">
        <v>4471</v>
      </c>
      <c r="Q94" s="2141"/>
    </row>
    <row r="95" spans="2:17" ht="129" customHeight="1" x14ac:dyDescent="0.2">
      <c r="B95" s="684" t="s">
        <v>1532</v>
      </c>
      <c r="C95" s="1242">
        <v>1.0638297872340425E-2</v>
      </c>
      <c r="D95" s="89" t="s">
        <v>4472</v>
      </c>
      <c r="E95" s="1243">
        <v>22865442</v>
      </c>
      <c r="F95" s="1243" t="s">
        <v>370</v>
      </c>
      <c r="G95" s="89" t="s">
        <v>750</v>
      </c>
      <c r="H95" s="1244">
        <v>41355</v>
      </c>
      <c r="I95" s="592" t="s">
        <v>694</v>
      </c>
      <c r="J95" s="89" t="s">
        <v>4422</v>
      </c>
      <c r="K95" s="88" t="s">
        <v>4473</v>
      </c>
      <c r="L95" s="91" t="s">
        <v>4474</v>
      </c>
      <c r="M95" s="42" t="s">
        <v>18</v>
      </c>
      <c r="N95" s="42" t="s">
        <v>18</v>
      </c>
      <c r="O95" s="42" t="s">
        <v>18</v>
      </c>
      <c r="P95" s="2140" t="s">
        <v>4475</v>
      </c>
      <c r="Q95" s="2141"/>
    </row>
    <row r="96" spans="2:17" x14ac:dyDescent="0.25">
      <c r="B96" s="917"/>
      <c r="C96" s="1245"/>
      <c r="D96" s="917"/>
      <c r="E96" s="918"/>
      <c r="F96" s="918"/>
      <c r="G96" s="917"/>
      <c r="H96" s="919"/>
      <c r="I96" s="920"/>
      <c r="J96" s="917"/>
      <c r="K96" s="921"/>
      <c r="L96" s="922"/>
      <c r="M96" s="151"/>
      <c r="N96" s="151"/>
      <c r="O96" s="151"/>
      <c r="P96" s="923"/>
      <c r="Q96" s="923"/>
    </row>
    <row r="97" spans="2:17" x14ac:dyDescent="0.25">
      <c r="H97" s="987"/>
    </row>
    <row r="98" spans="2:17" ht="15.75" thickBot="1" x14ac:dyDescent="0.3"/>
    <row r="99" spans="2:17" ht="27" thickBot="1" x14ac:dyDescent="0.3">
      <c r="B99" s="1879" t="s">
        <v>184</v>
      </c>
      <c r="C99" s="1880"/>
      <c r="D99" s="1880"/>
      <c r="E99" s="1880"/>
      <c r="F99" s="1880"/>
      <c r="G99" s="1880"/>
      <c r="H99" s="1880"/>
      <c r="I99" s="1880"/>
      <c r="J99" s="1880"/>
      <c r="K99" s="1880"/>
      <c r="L99" s="1880"/>
      <c r="M99" s="1880"/>
      <c r="N99" s="1881"/>
    </row>
    <row r="102" spans="2:17" ht="30" x14ac:dyDescent="0.25">
      <c r="B102" s="194" t="s">
        <v>17</v>
      </c>
      <c r="C102" s="194" t="s">
        <v>415</v>
      </c>
      <c r="D102" s="1875" t="s">
        <v>77</v>
      </c>
      <c r="E102" s="1876"/>
    </row>
    <row r="103" spans="2:17" x14ac:dyDescent="0.25">
      <c r="B103" s="229" t="s">
        <v>185</v>
      </c>
      <c r="C103" s="715" t="s">
        <v>18</v>
      </c>
      <c r="D103" s="1922"/>
      <c r="E103" s="1922"/>
      <c r="I103" s="897"/>
    </row>
    <row r="106" spans="2:17" ht="26.25" x14ac:dyDescent="0.25">
      <c r="B106" s="1851" t="s">
        <v>186</v>
      </c>
      <c r="C106" s="1852"/>
      <c r="D106" s="1852"/>
      <c r="E106" s="1852"/>
      <c r="F106" s="1852"/>
      <c r="G106" s="1852"/>
      <c r="H106" s="1852"/>
      <c r="I106" s="1852"/>
      <c r="J106" s="1852"/>
      <c r="K106" s="1852"/>
      <c r="L106" s="1852"/>
      <c r="M106" s="1852"/>
      <c r="N106" s="1852"/>
      <c r="O106" s="1852"/>
      <c r="P106" s="1852"/>
    </row>
    <row r="108" spans="2:17" ht="15.75" thickBot="1" x14ac:dyDescent="0.3"/>
    <row r="109" spans="2:17" ht="27" thickBot="1" x14ac:dyDescent="0.3">
      <c r="B109" s="1879" t="s">
        <v>187</v>
      </c>
      <c r="C109" s="1880"/>
      <c r="D109" s="1880"/>
      <c r="E109" s="1880"/>
      <c r="F109" s="1880"/>
      <c r="G109" s="1880"/>
      <c r="H109" s="1880"/>
      <c r="I109" s="1880"/>
      <c r="J109" s="1880"/>
      <c r="K109" s="1880"/>
      <c r="L109" s="1880"/>
      <c r="M109" s="1880"/>
      <c r="N109" s="1881"/>
    </row>
    <row r="111" spans="2:17" ht="15.75" thickBot="1" x14ac:dyDescent="0.3">
      <c r="M111" s="163"/>
      <c r="N111" s="163"/>
    </row>
    <row r="112" spans="2:17" s="48" customFormat="1" ht="60" x14ac:dyDescent="0.25">
      <c r="B112" s="164" t="s">
        <v>33</v>
      </c>
      <c r="C112" s="164" t="s">
        <v>34</v>
      </c>
      <c r="D112" s="164" t="s">
        <v>35</v>
      </c>
      <c r="E112" s="164" t="s">
        <v>36</v>
      </c>
      <c r="F112" s="164" t="s">
        <v>37</v>
      </c>
      <c r="G112" s="164" t="s">
        <v>38</v>
      </c>
      <c r="H112" s="164" t="s">
        <v>39</v>
      </c>
      <c r="I112" s="164" t="s">
        <v>40</v>
      </c>
      <c r="J112" s="164" t="s">
        <v>41</v>
      </c>
      <c r="K112" s="164" t="s">
        <v>42</v>
      </c>
      <c r="L112" s="164" t="s">
        <v>43</v>
      </c>
      <c r="M112" s="165" t="s">
        <v>44</v>
      </c>
      <c r="N112" s="164" t="s">
        <v>45</v>
      </c>
      <c r="O112" s="164" t="s">
        <v>46</v>
      </c>
      <c r="P112" s="166" t="s">
        <v>47</v>
      </c>
      <c r="Q112" s="166" t="s">
        <v>48</v>
      </c>
    </row>
    <row r="113" spans="1:26" s="61" customFormat="1" ht="42.75" x14ac:dyDescent="0.25">
      <c r="A113" s="52">
        <v>1</v>
      </c>
      <c r="B113" s="53" t="s">
        <v>4422</v>
      </c>
      <c r="C113" s="64" t="s">
        <v>4422</v>
      </c>
      <c r="D113" s="54" t="s">
        <v>4423</v>
      </c>
      <c r="E113" s="97" t="s">
        <v>4476</v>
      </c>
      <c r="F113" s="54" t="s">
        <v>18</v>
      </c>
      <c r="G113" s="55">
        <v>1</v>
      </c>
      <c r="H113" s="62">
        <v>40596</v>
      </c>
      <c r="I113" s="863">
        <v>41207</v>
      </c>
      <c r="J113" s="56" t="s">
        <v>19</v>
      </c>
      <c r="K113" s="57">
        <v>20.09</v>
      </c>
      <c r="L113" s="56"/>
      <c r="M113" s="58">
        <v>180</v>
      </c>
      <c r="N113" s="58">
        <v>180</v>
      </c>
      <c r="O113" s="63">
        <v>15000000</v>
      </c>
      <c r="P113" s="63">
        <v>251</v>
      </c>
      <c r="Q113" s="64"/>
      <c r="R113" s="60"/>
      <c r="S113" s="60"/>
      <c r="T113" s="60"/>
      <c r="U113" s="60"/>
      <c r="V113" s="60"/>
      <c r="W113" s="60"/>
      <c r="X113" s="60"/>
      <c r="Y113" s="60"/>
      <c r="Z113" s="60"/>
    </row>
    <row r="114" spans="1:26" s="61" customFormat="1" x14ac:dyDescent="0.25">
      <c r="A114" s="52">
        <f>+A113+1</f>
        <v>2</v>
      </c>
      <c r="B114" s="53"/>
      <c r="C114" s="64"/>
      <c r="D114" s="54"/>
      <c r="E114" s="288"/>
      <c r="F114" s="289"/>
      <c r="G114" s="207"/>
      <c r="H114" s="289"/>
      <c r="I114" s="291"/>
      <c r="J114" s="291"/>
      <c r="K114" s="291"/>
      <c r="L114" s="291"/>
      <c r="M114" s="288"/>
      <c r="N114" s="288"/>
      <c r="O114" s="294"/>
      <c r="P114" s="925"/>
      <c r="Q114" s="64"/>
      <c r="R114" s="60"/>
      <c r="S114" s="60"/>
      <c r="T114" s="60"/>
      <c r="U114" s="60"/>
      <c r="V114" s="60"/>
      <c r="W114" s="60"/>
      <c r="X114" s="60"/>
      <c r="Y114" s="60"/>
      <c r="Z114" s="60"/>
    </row>
    <row r="115" spans="1:26" s="61" customFormat="1" x14ac:dyDescent="0.25">
      <c r="A115" s="52"/>
      <c r="B115" s="183" t="s">
        <v>28</v>
      </c>
      <c r="C115" s="54"/>
      <c r="D115" s="53"/>
      <c r="E115" s="207"/>
      <c r="F115" s="289"/>
      <c r="G115" s="289"/>
      <c r="H115" s="289"/>
      <c r="I115" s="291"/>
      <c r="J115" s="291"/>
      <c r="K115" s="544">
        <f>SUM(K113:K114)</f>
        <v>20.09</v>
      </c>
      <c r="L115" s="544">
        <f>SUM(L113:L114)</f>
        <v>0</v>
      </c>
      <c r="M115" s="586">
        <f>SUM(M113:M114)</f>
        <v>180</v>
      </c>
      <c r="N115" s="544">
        <f>SUM(N113:N114)</f>
        <v>180</v>
      </c>
      <c r="O115" s="294"/>
      <c r="P115" s="294"/>
      <c r="Q115" s="64"/>
    </row>
    <row r="116" spans="1:26" x14ac:dyDescent="0.25">
      <c r="B116" s="69"/>
      <c r="C116" s="69"/>
      <c r="D116" s="69"/>
      <c r="E116" s="188"/>
      <c r="F116" s="69"/>
      <c r="G116" s="69"/>
      <c r="H116" s="69"/>
      <c r="I116" s="69"/>
      <c r="J116" s="69"/>
      <c r="K116" s="69"/>
      <c r="L116" s="69"/>
      <c r="M116" s="69"/>
      <c r="N116" s="69"/>
      <c r="O116" s="69"/>
      <c r="P116" s="69"/>
    </row>
    <row r="117" spans="1:26" ht="18.75" x14ac:dyDescent="0.25">
      <c r="B117" s="222" t="s">
        <v>192</v>
      </c>
      <c r="C117" s="250">
        <f>+K115</f>
        <v>20.09</v>
      </c>
      <c r="H117" s="191"/>
      <c r="I117" s="191"/>
      <c r="J117" s="191"/>
      <c r="K117" s="191"/>
      <c r="L117" s="191"/>
      <c r="M117" s="191"/>
      <c r="N117" s="69"/>
      <c r="O117" s="69"/>
      <c r="P117" s="69"/>
    </row>
    <row r="119" spans="1:26" ht="15.75" thickBot="1" x14ac:dyDescent="0.3"/>
    <row r="120" spans="1:26" ht="30.75" thickBot="1" x14ac:dyDescent="0.3">
      <c r="B120" s="232" t="s">
        <v>193</v>
      </c>
      <c r="C120" s="233" t="s">
        <v>194</v>
      </c>
      <c r="D120" s="232" t="s">
        <v>27</v>
      </c>
      <c r="E120" s="233" t="s">
        <v>195</v>
      </c>
    </row>
    <row r="121" spans="1:26" x14ac:dyDescent="0.25">
      <c r="B121" s="103" t="s">
        <v>196</v>
      </c>
      <c r="C121" s="234">
        <v>20</v>
      </c>
      <c r="D121" s="234">
        <v>0</v>
      </c>
      <c r="E121" s="1923">
        <f>+D121+D122+D123</f>
        <v>40</v>
      </c>
    </row>
    <row r="122" spans="1:26" x14ac:dyDescent="0.25">
      <c r="B122" s="103" t="s">
        <v>197</v>
      </c>
      <c r="C122" s="235">
        <v>30</v>
      </c>
      <c r="D122" s="715">
        <v>0</v>
      </c>
      <c r="E122" s="1924"/>
    </row>
    <row r="123" spans="1:26" ht="15.75" thickBot="1" x14ac:dyDescent="0.3">
      <c r="B123" s="103" t="s">
        <v>198</v>
      </c>
      <c r="C123" s="236">
        <v>40</v>
      </c>
      <c r="D123" s="236">
        <v>40</v>
      </c>
      <c r="E123" s="1925"/>
    </row>
    <row r="125" spans="1:26" ht="15.75" thickBot="1" x14ac:dyDescent="0.3"/>
    <row r="126" spans="1:26" ht="27" thickBot="1" x14ac:dyDescent="0.3">
      <c r="B126" s="1879" t="s">
        <v>199</v>
      </c>
      <c r="C126" s="1880"/>
      <c r="D126" s="1880"/>
      <c r="E126" s="1880"/>
      <c r="F126" s="1880"/>
      <c r="G126" s="1880"/>
      <c r="H126" s="1880"/>
      <c r="I126" s="1880"/>
      <c r="J126" s="1880"/>
      <c r="K126" s="1880"/>
      <c r="L126" s="1880"/>
      <c r="M126" s="1880"/>
      <c r="N126" s="1881"/>
    </row>
    <row r="128" spans="1:26" ht="75" x14ac:dyDescent="0.25">
      <c r="B128" s="193" t="s">
        <v>89</v>
      </c>
      <c r="C128" s="193" t="s">
        <v>90</v>
      </c>
      <c r="D128" s="193" t="s">
        <v>91</v>
      </c>
      <c r="E128" s="193" t="s">
        <v>92</v>
      </c>
      <c r="F128" s="193" t="s">
        <v>93</v>
      </c>
      <c r="G128" s="193" t="s">
        <v>94</v>
      </c>
      <c r="H128" s="193" t="s">
        <v>95</v>
      </c>
      <c r="I128" s="193" t="s">
        <v>96</v>
      </c>
      <c r="J128" s="1875" t="s">
        <v>97</v>
      </c>
      <c r="K128" s="1882"/>
      <c r="L128" s="1876"/>
      <c r="M128" s="193" t="s">
        <v>98</v>
      </c>
      <c r="N128" s="193" t="s">
        <v>254</v>
      </c>
      <c r="O128" s="193" t="s">
        <v>255</v>
      </c>
      <c r="P128" s="1875" t="s">
        <v>77</v>
      </c>
      <c r="Q128" s="1876"/>
    </row>
    <row r="129" spans="2:17" ht="45" x14ac:dyDescent="0.25">
      <c r="B129" s="1965" t="s">
        <v>554</v>
      </c>
      <c r="C129" s="1965" t="s">
        <v>1673</v>
      </c>
      <c r="D129" s="1965" t="s">
        <v>4477</v>
      </c>
      <c r="E129" s="1965">
        <v>22866701</v>
      </c>
      <c r="F129" s="1965" t="s">
        <v>370</v>
      </c>
      <c r="G129" s="1965" t="s">
        <v>601</v>
      </c>
      <c r="H129" s="1966">
        <v>38891</v>
      </c>
      <c r="I129" s="1947" t="s">
        <v>694</v>
      </c>
      <c r="J129" s="251" t="s">
        <v>684</v>
      </c>
      <c r="K129" s="226" t="s">
        <v>4478</v>
      </c>
      <c r="L129" s="226" t="s">
        <v>4479</v>
      </c>
      <c r="M129" s="1950" t="s">
        <v>18</v>
      </c>
      <c r="N129" s="1953" t="s">
        <v>18</v>
      </c>
      <c r="O129" s="1950" t="s">
        <v>18</v>
      </c>
      <c r="P129" s="2242"/>
      <c r="Q129" s="2243"/>
    </row>
    <row r="130" spans="2:17" ht="45" x14ac:dyDescent="0.25">
      <c r="B130" s="1948"/>
      <c r="C130" s="1948"/>
      <c r="D130" s="1948"/>
      <c r="E130" s="1948"/>
      <c r="F130" s="1948"/>
      <c r="G130" s="1948"/>
      <c r="H130" s="1948"/>
      <c r="I130" s="1948"/>
      <c r="J130" s="225" t="s">
        <v>4480</v>
      </c>
      <c r="K130" s="226" t="s">
        <v>4481</v>
      </c>
      <c r="L130" s="226" t="s">
        <v>4479</v>
      </c>
      <c r="M130" s="1951"/>
      <c r="N130" s="1954"/>
      <c r="O130" s="1951"/>
      <c r="P130" s="2176"/>
      <c r="Q130" s="2244"/>
    </row>
    <row r="131" spans="2:17" ht="45" x14ac:dyDescent="0.25">
      <c r="B131" s="1948"/>
      <c r="C131" s="1948"/>
      <c r="D131" s="1948"/>
      <c r="E131" s="1948"/>
      <c r="F131" s="1948"/>
      <c r="G131" s="1948"/>
      <c r="H131" s="1948"/>
      <c r="I131" s="1948"/>
      <c r="J131" s="225" t="s">
        <v>4480</v>
      </c>
      <c r="K131" s="226" t="s">
        <v>2546</v>
      </c>
      <c r="L131" s="226" t="s">
        <v>4479</v>
      </c>
      <c r="M131" s="1951"/>
      <c r="N131" s="1954"/>
      <c r="O131" s="1951"/>
      <c r="P131" s="2176"/>
      <c r="Q131" s="2244"/>
    </row>
    <row r="132" spans="2:17" x14ac:dyDescent="0.25">
      <c r="B132" s="1948"/>
      <c r="C132" s="1948"/>
      <c r="D132" s="1948"/>
      <c r="E132" s="1948"/>
      <c r="F132" s="1948"/>
      <c r="G132" s="1948"/>
      <c r="H132" s="1948"/>
      <c r="I132" s="1948"/>
      <c r="J132" s="251" t="s">
        <v>4482</v>
      </c>
      <c r="K132" s="226" t="s">
        <v>4483</v>
      </c>
      <c r="L132" s="223" t="s">
        <v>4484</v>
      </c>
      <c r="M132" s="1951"/>
      <c r="N132" s="1954"/>
      <c r="O132" s="1951"/>
      <c r="P132" s="2176"/>
      <c r="Q132" s="2244"/>
    </row>
    <row r="133" spans="2:17" ht="30" x14ac:dyDescent="0.25">
      <c r="B133" s="1949"/>
      <c r="C133" s="1949"/>
      <c r="D133" s="1949"/>
      <c r="E133" s="1949"/>
      <c r="F133" s="1949"/>
      <c r="G133" s="1949"/>
      <c r="H133" s="1949"/>
      <c r="I133" s="1949"/>
      <c r="J133" s="251" t="s">
        <v>1899</v>
      </c>
      <c r="K133" s="223" t="s">
        <v>1900</v>
      </c>
      <c r="L133" s="226" t="s">
        <v>1901</v>
      </c>
      <c r="M133" s="1952"/>
      <c r="N133" s="1955"/>
      <c r="O133" s="1952"/>
      <c r="P133" s="2245"/>
      <c r="Q133" s="2246"/>
    </row>
    <row r="134" spans="2:17" ht="30" x14ac:dyDescent="0.25">
      <c r="B134" s="1990" t="s">
        <v>1566</v>
      </c>
      <c r="C134" s="1992" t="s">
        <v>1673</v>
      </c>
      <c r="D134" s="1994" t="s">
        <v>4485</v>
      </c>
      <c r="E134" s="1996">
        <v>64890111</v>
      </c>
      <c r="F134" s="1990" t="s">
        <v>1208</v>
      </c>
      <c r="G134" s="1990" t="s">
        <v>601</v>
      </c>
      <c r="H134" s="1973">
        <v>37134</v>
      </c>
      <c r="I134" s="2247" t="s">
        <v>694</v>
      </c>
      <c r="J134" s="225" t="s">
        <v>4486</v>
      </c>
      <c r="K134" s="223" t="s">
        <v>4487</v>
      </c>
      <c r="L134" s="226" t="s">
        <v>4488</v>
      </c>
      <c r="M134" s="1980" t="s">
        <v>18</v>
      </c>
      <c r="N134" s="1980" t="s">
        <v>18</v>
      </c>
      <c r="O134" s="1982" t="s">
        <v>18</v>
      </c>
      <c r="P134" s="1984"/>
      <c r="Q134" s="1985"/>
    </row>
    <row r="135" spans="2:17" x14ac:dyDescent="0.25">
      <c r="B135" s="1991"/>
      <c r="C135" s="1993"/>
      <c r="D135" s="1995"/>
      <c r="E135" s="1997"/>
      <c r="F135" s="1991"/>
      <c r="G135" s="1991"/>
      <c r="H135" s="1974"/>
      <c r="I135" s="2248"/>
      <c r="J135" s="251" t="s">
        <v>1472</v>
      </c>
      <c r="K135" s="223" t="s">
        <v>4489</v>
      </c>
      <c r="L135" s="226" t="s">
        <v>4490</v>
      </c>
      <c r="M135" s="1981"/>
      <c r="N135" s="1981"/>
      <c r="O135" s="1983"/>
      <c r="P135" s="1988"/>
      <c r="Q135" s="1989"/>
    </row>
    <row r="136" spans="2:17" x14ac:dyDescent="0.25">
      <c r="B136" s="1991"/>
      <c r="C136" s="1993"/>
      <c r="D136" s="1995"/>
      <c r="E136" s="1997"/>
      <c r="F136" s="1991"/>
      <c r="G136" s="1991"/>
      <c r="H136" s="1974"/>
      <c r="I136" s="2248"/>
      <c r="J136" s="251" t="s">
        <v>1472</v>
      </c>
      <c r="K136" s="152" t="s">
        <v>4491</v>
      </c>
      <c r="L136" s="152" t="s">
        <v>4492</v>
      </c>
      <c r="M136" s="1981"/>
      <c r="N136" s="1981"/>
      <c r="O136" s="1983"/>
      <c r="P136" s="1988"/>
      <c r="Q136" s="1989"/>
    </row>
    <row r="137" spans="2:17" ht="30" x14ac:dyDescent="0.25">
      <c r="B137" s="2006"/>
      <c r="C137" s="2005"/>
      <c r="D137" s="2009"/>
      <c r="E137" s="2047"/>
      <c r="F137" s="2006"/>
      <c r="G137" s="2006"/>
      <c r="H137" s="2046"/>
      <c r="I137" s="2249"/>
      <c r="J137" s="152" t="s">
        <v>4422</v>
      </c>
      <c r="K137" s="152" t="s">
        <v>4493</v>
      </c>
      <c r="L137" s="229" t="s">
        <v>4494</v>
      </c>
      <c r="M137" s="2025"/>
      <c r="N137" s="2025"/>
      <c r="O137" s="2064"/>
      <c r="P137" s="2250"/>
      <c r="Q137" s="2251"/>
    </row>
    <row r="138" spans="2:17" ht="30" x14ac:dyDescent="0.25">
      <c r="B138" s="893" t="s">
        <v>1574</v>
      </c>
      <c r="C138" s="852" t="s">
        <v>1673</v>
      </c>
      <c r="D138" s="893" t="s">
        <v>4495</v>
      </c>
      <c r="E138" s="969">
        <v>73570656</v>
      </c>
      <c r="F138" s="893" t="s">
        <v>1675</v>
      </c>
      <c r="G138" s="893" t="s">
        <v>1934</v>
      </c>
      <c r="H138" s="945">
        <v>40774</v>
      </c>
      <c r="I138" s="807" t="s">
        <v>694</v>
      </c>
      <c r="J138" s="152"/>
      <c r="K138" s="152"/>
      <c r="L138" s="229"/>
      <c r="M138" s="242"/>
      <c r="N138" s="242"/>
      <c r="O138" s="152"/>
      <c r="P138" s="1963"/>
      <c r="Q138" s="1964"/>
    </row>
    <row r="139" spans="2:17" x14ac:dyDescent="0.25">
      <c r="B139" s="893"/>
      <c r="C139" s="893"/>
      <c r="D139" s="894"/>
      <c r="E139" s="894"/>
      <c r="F139" s="893"/>
      <c r="G139" s="893"/>
      <c r="H139" s="895"/>
      <c r="I139" s="378"/>
      <c r="J139" s="152"/>
      <c r="K139" s="152"/>
      <c r="L139" s="229"/>
      <c r="M139" s="242"/>
      <c r="N139" s="242"/>
      <c r="O139" s="152"/>
      <c r="P139" s="229"/>
      <c r="Q139" s="229"/>
    </row>
    <row r="140" spans="2:17" x14ac:dyDescent="0.25">
      <c r="B140" s="893"/>
      <c r="C140" s="893"/>
      <c r="D140" s="894"/>
      <c r="E140" s="894"/>
      <c r="F140" s="893"/>
      <c r="G140" s="893"/>
      <c r="H140" s="895"/>
      <c r="I140" s="378"/>
      <c r="J140" s="152"/>
      <c r="K140" s="152"/>
      <c r="L140" s="229"/>
      <c r="M140" s="242"/>
      <c r="N140" s="242"/>
      <c r="O140" s="152"/>
      <c r="P140" s="229"/>
      <c r="Q140" s="229"/>
    </row>
    <row r="141" spans="2:17" ht="15.75" thickBot="1" x14ac:dyDescent="0.3"/>
    <row r="142" spans="2:17" ht="30" x14ac:dyDescent="0.25">
      <c r="B142" s="162" t="s">
        <v>17</v>
      </c>
      <c r="C142" s="162" t="s">
        <v>193</v>
      </c>
      <c r="D142" s="193" t="s">
        <v>194</v>
      </c>
      <c r="E142" s="162" t="s">
        <v>27</v>
      </c>
      <c r="F142" s="233" t="s">
        <v>235</v>
      </c>
      <c r="G142" s="857"/>
    </row>
    <row r="143" spans="2:17" ht="108" x14ac:dyDescent="0.2">
      <c r="B143" s="1969" t="s">
        <v>236</v>
      </c>
      <c r="C143" s="196" t="s">
        <v>237</v>
      </c>
      <c r="D143" s="715">
        <v>25</v>
      </c>
      <c r="E143" s="715">
        <v>25</v>
      </c>
      <c r="F143" s="1970">
        <f>+E143+E144+E145</f>
        <v>60</v>
      </c>
      <c r="G143" s="858"/>
    </row>
    <row r="144" spans="2:17" ht="96" x14ac:dyDescent="0.25">
      <c r="B144" s="1969"/>
      <c r="C144" s="687" t="s">
        <v>238</v>
      </c>
      <c r="D144" s="242">
        <v>25</v>
      </c>
      <c r="E144" s="715">
        <v>25</v>
      </c>
      <c r="F144" s="1971"/>
      <c r="G144" s="858"/>
    </row>
    <row r="145" spans="2:7" ht="60" x14ac:dyDescent="0.2">
      <c r="B145" s="1969"/>
      <c r="C145" s="196" t="s">
        <v>239</v>
      </c>
      <c r="D145" s="715">
        <v>10</v>
      </c>
      <c r="E145" s="715">
        <v>10</v>
      </c>
      <c r="F145" s="1972"/>
      <c r="G145" s="858"/>
    </row>
    <row r="146" spans="2:7" x14ac:dyDescent="0.25">
      <c r="C146"/>
    </row>
    <row r="149" spans="2:7" x14ac:dyDescent="0.25">
      <c r="B149" s="160" t="s">
        <v>240</v>
      </c>
    </row>
    <row r="152" spans="2:7" x14ac:dyDescent="0.25">
      <c r="B152" s="41" t="s">
        <v>17</v>
      </c>
      <c r="C152" s="41" t="s">
        <v>26</v>
      </c>
      <c r="D152" s="162" t="s">
        <v>27</v>
      </c>
      <c r="E152" s="162" t="s">
        <v>28</v>
      </c>
    </row>
    <row r="153" spans="2:7" ht="95.25" customHeight="1" x14ac:dyDescent="0.25">
      <c r="B153" s="45" t="s">
        <v>393</v>
      </c>
      <c r="C153" s="684">
        <v>40</v>
      </c>
      <c r="D153" s="715">
        <f>+E121</f>
        <v>40</v>
      </c>
      <c r="E153" s="1870">
        <f>+D153+D154</f>
        <v>100</v>
      </c>
    </row>
    <row r="154" spans="2:7" ht="90.75" customHeight="1" x14ac:dyDescent="0.25">
      <c r="B154" s="45" t="s">
        <v>394</v>
      </c>
      <c r="C154" s="684">
        <v>60</v>
      </c>
      <c r="D154" s="715">
        <f>+F143</f>
        <v>60</v>
      </c>
      <c r="E154" s="1871"/>
    </row>
    <row r="159" spans="2:7" ht="30" x14ac:dyDescent="0.25">
      <c r="B159" s="1231" t="s">
        <v>4496</v>
      </c>
    </row>
    <row r="161" spans="2:2" x14ac:dyDescent="0.25">
      <c r="B161" s="856" t="s">
        <v>4497</v>
      </c>
    </row>
  </sheetData>
  <mergeCells count="104">
    <mergeCell ref="P138:Q138"/>
    <mergeCell ref="B143:B145"/>
    <mergeCell ref="F143:F145"/>
    <mergeCell ref="E153:E154"/>
    <mergeCell ref="H134:H137"/>
    <mergeCell ref="I134:I137"/>
    <mergeCell ref="M134:M137"/>
    <mergeCell ref="N134:N137"/>
    <mergeCell ref="O134:O137"/>
    <mergeCell ref="P134:Q137"/>
    <mergeCell ref="B134:B137"/>
    <mergeCell ref="C134:C137"/>
    <mergeCell ref="D134:D137"/>
    <mergeCell ref="E134:E137"/>
    <mergeCell ref="F134:F137"/>
    <mergeCell ref="G134:G137"/>
    <mergeCell ref="H129:H133"/>
    <mergeCell ref="I129:I133"/>
    <mergeCell ref="M129:M133"/>
    <mergeCell ref="N129:N133"/>
    <mergeCell ref="O129:O133"/>
    <mergeCell ref="P129:Q133"/>
    <mergeCell ref="E121:E123"/>
    <mergeCell ref="B126:N126"/>
    <mergeCell ref="J128:L128"/>
    <mergeCell ref="P128:Q128"/>
    <mergeCell ref="B129:B133"/>
    <mergeCell ref="C129:C133"/>
    <mergeCell ref="D129:D133"/>
    <mergeCell ref="E129:E133"/>
    <mergeCell ref="F129:F133"/>
    <mergeCell ref="G129:G133"/>
    <mergeCell ref="I84:I89"/>
    <mergeCell ref="M84:M89"/>
    <mergeCell ref="D103:E103"/>
    <mergeCell ref="B106:P106"/>
    <mergeCell ref="B109:N109"/>
    <mergeCell ref="H90:H94"/>
    <mergeCell ref="I90:I94"/>
    <mergeCell ref="M90:M94"/>
    <mergeCell ref="N90:N94"/>
    <mergeCell ref="O90:O94"/>
    <mergeCell ref="P90:Q90"/>
    <mergeCell ref="P91:Q91"/>
    <mergeCell ref="P92:Q92"/>
    <mergeCell ref="P93:Q93"/>
    <mergeCell ref="P94:Q94"/>
    <mergeCell ref="B90:B94"/>
    <mergeCell ref="C90:C94"/>
    <mergeCell ref="D90:D94"/>
    <mergeCell ref="E90:E94"/>
    <mergeCell ref="F90:F94"/>
    <mergeCell ref="G90:G94"/>
    <mergeCell ref="P95:Q95"/>
    <mergeCell ref="B99:N99"/>
    <mergeCell ref="D102:E102"/>
    <mergeCell ref="B78:B83"/>
    <mergeCell ref="C78:C83"/>
    <mergeCell ref="D78:D83"/>
    <mergeCell ref="E78:E83"/>
    <mergeCell ref="F78:F83"/>
    <mergeCell ref="G78:G83"/>
    <mergeCell ref="H78:H83"/>
    <mergeCell ref="B84:B89"/>
    <mergeCell ref="C84:C89"/>
    <mergeCell ref="D84:D89"/>
    <mergeCell ref="E84:E89"/>
    <mergeCell ref="F84:F89"/>
    <mergeCell ref="G84:G89"/>
    <mergeCell ref="H84:H89"/>
    <mergeCell ref="N84:N89"/>
    <mergeCell ref="O84:O89"/>
    <mergeCell ref="P84:Q89"/>
    <mergeCell ref="J86:J89"/>
    <mergeCell ref="K86:K89"/>
    <mergeCell ref="L86:L89"/>
    <mergeCell ref="N78:N83"/>
    <mergeCell ref="O78:O83"/>
    <mergeCell ref="P78:Q83"/>
    <mergeCell ref="J81:L81"/>
    <mergeCell ref="I78:I83"/>
    <mergeCell ref="M78:M83"/>
    <mergeCell ref="R51:S51"/>
    <mergeCell ref="B2:P2"/>
    <mergeCell ref="B4:P4"/>
    <mergeCell ref="C6:N6"/>
    <mergeCell ref="C7:N7"/>
    <mergeCell ref="C8:N8"/>
    <mergeCell ref="C9:N9"/>
    <mergeCell ref="B54:B55"/>
    <mergeCell ref="C54:C55"/>
    <mergeCell ref="D54:E54"/>
    <mergeCell ref="C10:E10"/>
    <mergeCell ref="B14:C21"/>
    <mergeCell ref="B22:C22"/>
    <mergeCell ref="E40:E41"/>
    <mergeCell ref="M45:N45"/>
    <mergeCell ref="C58:N58"/>
    <mergeCell ref="B60:N60"/>
    <mergeCell ref="O63:P63"/>
    <mergeCell ref="O65:P65"/>
    <mergeCell ref="B71:N71"/>
    <mergeCell ref="J76:L76"/>
    <mergeCell ref="P76:Q76"/>
  </mergeCells>
  <dataValidations count="2">
    <dataValidation type="decimal" allowBlank="1" showInputMessage="1" showErrorMessage="1" sqref="WVH983070 WLL983070 C65566 IV65566 SR65566 ACN65566 AMJ65566 AWF65566 BGB65566 BPX65566 BZT65566 CJP65566 CTL65566 DDH65566 DND65566 DWZ65566 EGV65566 EQR65566 FAN65566 FKJ65566 FUF65566 GEB65566 GNX65566 GXT65566 HHP65566 HRL65566 IBH65566 ILD65566 IUZ65566 JEV65566 JOR65566 JYN65566 KIJ65566 KSF65566 LCB65566 LLX65566 LVT65566 MFP65566 MPL65566 MZH65566 NJD65566 NSZ65566 OCV65566 OMR65566 OWN65566 PGJ65566 PQF65566 QAB65566 QJX65566 QTT65566 RDP65566 RNL65566 RXH65566 SHD65566 SQZ65566 TAV65566 TKR65566 TUN65566 UEJ65566 UOF65566 UYB65566 VHX65566 VRT65566 WBP65566 WLL65566 WVH65566 C131102 IV131102 SR131102 ACN131102 AMJ131102 AWF131102 BGB131102 BPX131102 BZT131102 CJP131102 CTL131102 DDH131102 DND131102 DWZ131102 EGV131102 EQR131102 FAN131102 FKJ131102 FUF131102 GEB131102 GNX131102 GXT131102 HHP131102 HRL131102 IBH131102 ILD131102 IUZ131102 JEV131102 JOR131102 JYN131102 KIJ131102 KSF131102 LCB131102 LLX131102 LVT131102 MFP131102 MPL131102 MZH131102 NJD131102 NSZ131102 OCV131102 OMR131102 OWN131102 PGJ131102 PQF131102 QAB131102 QJX131102 QTT131102 RDP131102 RNL131102 RXH131102 SHD131102 SQZ131102 TAV131102 TKR131102 TUN131102 UEJ131102 UOF131102 UYB131102 VHX131102 VRT131102 WBP131102 WLL131102 WVH131102 C196638 IV196638 SR196638 ACN196638 AMJ196638 AWF196638 BGB196638 BPX196638 BZT196638 CJP196638 CTL196638 DDH196638 DND196638 DWZ196638 EGV196638 EQR196638 FAN196638 FKJ196638 FUF196638 GEB196638 GNX196638 GXT196638 HHP196638 HRL196638 IBH196638 ILD196638 IUZ196638 JEV196638 JOR196638 JYN196638 KIJ196638 KSF196638 LCB196638 LLX196638 LVT196638 MFP196638 MPL196638 MZH196638 NJD196638 NSZ196638 OCV196638 OMR196638 OWN196638 PGJ196638 PQF196638 QAB196638 QJX196638 QTT196638 RDP196638 RNL196638 RXH196638 SHD196638 SQZ196638 TAV196638 TKR196638 TUN196638 UEJ196638 UOF196638 UYB196638 VHX196638 VRT196638 WBP196638 WLL196638 WVH196638 C262174 IV262174 SR262174 ACN262174 AMJ262174 AWF262174 BGB262174 BPX262174 BZT262174 CJP262174 CTL262174 DDH262174 DND262174 DWZ262174 EGV262174 EQR262174 FAN262174 FKJ262174 FUF262174 GEB262174 GNX262174 GXT262174 HHP262174 HRL262174 IBH262174 ILD262174 IUZ262174 JEV262174 JOR262174 JYN262174 KIJ262174 KSF262174 LCB262174 LLX262174 LVT262174 MFP262174 MPL262174 MZH262174 NJD262174 NSZ262174 OCV262174 OMR262174 OWN262174 PGJ262174 PQF262174 QAB262174 QJX262174 QTT262174 RDP262174 RNL262174 RXH262174 SHD262174 SQZ262174 TAV262174 TKR262174 TUN262174 UEJ262174 UOF262174 UYB262174 VHX262174 VRT262174 WBP262174 WLL262174 WVH262174 C327710 IV327710 SR327710 ACN327710 AMJ327710 AWF327710 BGB327710 BPX327710 BZT327710 CJP327710 CTL327710 DDH327710 DND327710 DWZ327710 EGV327710 EQR327710 FAN327710 FKJ327710 FUF327710 GEB327710 GNX327710 GXT327710 HHP327710 HRL327710 IBH327710 ILD327710 IUZ327710 JEV327710 JOR327710 JYN327710 KIJ327710 KSF327710 LCB327710 LLX327710 LVT327710 MFP327710 MPL327710 MZH327710 NJD327710 NSZ327710 OCV327710 OMR327710 OWN327710 PGJ327710 PQF327710 QAB327710 QJX327710 QTT327710 RDP327710 RNL327710 RXH327710 SHD327710 SQZ327710 TAV327710 TKR327710 TUN327710 UEJ327710 UOF327710 UYB327710 VHX327710 VRT327710 WBP327710 WLL327710 WVH327710 C393246 IV393246 SR393246 ACN393246 AMJ393246 AWF393246 BGB393246 BPX393246 BZT393246 CJP393246 CTL393246 DDH393246 DND393246 DWZ393246 EGV393246 EQR393246 FAN393246 FKJ393246 FUF393246 GEB393246 GNX393246 GXT393246 HHP393246 HRL393246 IBH393246 ILD393246 IUZ393246 JEV393246 JOR393246 JYN393246 KIJ393246 KSF393246 LCB393246 LLX393246 LVT393246 MFP393246 MPL393246 MZH393246 NJD393246 NSZ393246 OCV393246 OMR393246 OWN393246 PGJ393246 PQF393246 QAB393246 QJX393246 QTT393246 RDP393246 RNL393246 RXH393246 SHD393246 SQZ393246 TAV393246 TKR393246 TUN393246 UEJ393246 UOF393246 UYB393246 VHX393246 VRT393246 WBP393246 WLL393246 WVH393246 C458782 IV458782 SR458782 ACN458782 AMJ458782 AWF458782 BGB458782 BPX458782 BZT458782 CJP458782 CTL458782 DDH458782 DND458782 DWZ458782 EGV458782 EQR458782 FAN458782 FKJ458782 FUF458782 GEB458782 GNX458782 GXT458782 HHP458782 HRL458782 IBH458782 ILD458782 IUZ458782 JEV458782 JOR458782 JYN458782 KIJ458782 KSF458782 LCB458782 LLX458782 LVT458782 MFP458782 MPL458782 MZH458782 NJD458782 NSZ458782 OCV458782 OMR458782 OWN458782 PGJ458782 PQF458782 QAB458782 QJX458782 QTT458782 RDP458782 RNL458782 RXH458782 SHD458782 SQZ458782 TAV458782 TKR458782 TUN458782 UEJ458782 UOF458782 UYB458782 VHX458782 VRT458782 WBP458782 WLL458782 WVH458782 C524318 IV524318 SR524318 ACN524318 AMJ524318 AWF524318 BGB524318 BPX524318 BZT524318 CJP524318 CTL524318 DDH524318 DND524318 DWZ524318 EGV524318 EQR524318 FAN524318 FKJ524318 FUF524318 GEB524318 GNX524318 GXT524318 HHP524318 HRL524318 IBH524318 ILD524318 IUZ524318 JEV524318 JOR524318 JYN524318 KIJ524318 KSF524318 LCB524318 LLX524318 LVT524318 MFP524318 MPL524318 MZH524318 NJD524318 NSZ524318 OCV524318 OMR524318 OWN524318 PGJ524318 PQF524318 QAB524318 QJX524318 QTT524318 RDP524318 RNL524318 RXH524318 SHD524318 SQZ524318 TAV524318 TKR524318 TUN524318 UEJ524318 UOF524318 UYB524318 VHX524318 VRT524318 WBP524318 WLL524318 WVH524318 C589854 IV589854 SR589854 ACN589854 AMJ589854 AWF589854 BGB589854 BPX589854 BZT589854 CJP589854 CTL589854 DDH589854 DND589854 DWZ589854 EGV589854 EQR589854 FAN589854 FKJ589854 FUF589854 GEB589854 GNX589854 GXT589854 HHP589854 HRL589854 IBH589854 ILD589854 IUZ589854 JEV589854 JOR589854 JYN589854 KIJ589854 KSF589854 LCB589854 LLX589854 LVT589854 MFP589854 MPL589854 MZH589854 NJD589854 NSZ589854 OCV589854 OMR589854 OWN589854 PGJ589854 PQF589854 QAB589854 QJX589854 QTT589854 RDP589854 RNL589854 RXH589854 SHD589854 SQZ589854 TAV589854 TKR589854 TUN589854 UEJ589854 UOF589854 UYB589854 VHX589854 VRT589854 WBP589854 WLL589854 WVH589854 C655390 IV655390 SR655390 ACN655390 AMJ655390 AWF655390 BGB655390 BPX655390 BZT655390 CJP655390 CTL655390 DDH655390 DND655390 DWZ655390 EGV655390 EQR655390 FAN655390 FKJ655390 FUF655390 GEB655390 GNX655390 GXT655390 HHP655390 HRL655390 IBH655390 ILD655390 IUZ655390 JEV655390 JOR655390 JYN655390 KIJ655390 KSF655390 LCB655390 LLX655390 LVT655390 MFP655390 MPL655390 MZH655390 NJD655390 NSZ655390 OCV655390 OMR655390 OWN655390 PGJ655390 PQF655390 QAB655390 QJX655390 QTT655390 RDP655390 RNL655390 RXH655390 SHD655390 SQZ655390 TAV655390 TKR655390 TUN655390 UEJ655390 UOF655390 UYB655390 VHX655390 VRT655390 WBP655390 WLL655390 WVH655390 C720926 IV720926 SR720926 ACN720926 AMJ720926 AWF720926 BGB720926 BPX720926 BZT720926 CJP720926 CTL720926 DDH720926 DND720926 DWZ720926 EGV720926 EQR720926 FAN720926 FKJ720926 FUF720926 GEB720926 GNX720926 GXT720926 HHP720926 HRL720926 IBH720926 ILD720926 IUZ720926 JEV720926 JOR720926 JYN720926 KIJ720926 KSF720926 LCB720926 LLX720926 LVT720926 MFP720926 MPL720926 MZH720926 NJD720926 NSZ720926 OCV720926 OMR720926 OWN720926 PGJ720926 PQF720926 QAB720926 QJX720926 QTT720926 RDP720926 RNL720926 RXH720926 SHD720926 SQZ720926 TAV720926 TKR720926 TUN720926 UEJ720926 UOF720926 UYB720926 VHX720926 VRT720926 WBP720926 WLL720926 WVH720926 C786462 IV786462 SR786462 ACN786462 AMJ786462 AWF786462 BGB786462 BPX786462 BZT786462 CJP786462 CTL786462 DDH786462 DND786462 DWZ786462 EGV786462 EQR786462 FAN786462 FKJ786462 FUF786462 GEB786462 GNX786462 GXT786462 HHP786462 HRL786462 IBH786462 ILD786462 IUZ786462 JEV786462 JOR786462 JYN786462 KIJ786462 KSF786462 LCB786462 LLX786462 LVT786462 MFP786462 MPL786462 MZH786462 NJD786462 NSZ786462 OCV786462 OMR786462 OWN786462 PGJ786462 PQF786462 QAB786462 QJX786462 QTT786462 RDP786462 RNL786462 RXH786462 SHD786462 SQZ786462 TAV786462 TKR786462 TUN786462 UEJ786462 UOF786462 UYB786462 VHX786462 VRT786462 WBP786462 WLL786462 WVH786462 C851998 IV851998 SR851998 ACN851998 AMJ851998 AWF851998 BGB851998 BPX851998 BZT851998 CJP851998 CTL851998 DDH851998 DND851998 DWZ851998 EGV851998 EQR851998 FAN851998 FKJ851998 FUF851998 GEB851998 GNX851998 GXT851998 HHP851998 HRL851998 IBH851998 ILD851998 IUZ851998 JEV851998 JOR851998 JYN851998 KIJ851998 KSF851998 LCB851998 LLX851998 LVT851998 MFP851998 MPL851998 MZH851998 NJD851998 NSZ851998 OCV851998 OMR851998 OWN851998 PGJ851998 PQF851998 QAB851998 QJX851998 QTT851998 RDP851998 RNL851998 RXH851998 SHD851998 SQZ851998 TAV851998 TKR851998 TUN851998 UEJ851998 UOF851998 UYB851998 VHX851998 VRT851998 WBP851998 WLL851998 WVH851998 C917534 IV917534 SR917534 ACN917534 AMJ917534 AWF917534 BGB917534 BPX917534 BZT917534 CJP917534 CTL917534 DDH917534 DND917534 DWZ917534 EGV917534 EQR917534 FAN917534 FKJ917534 FUF917534 GEB917534 GNX917534 GXT917534 HHP917534 HRL917534 IBH917534 ILD917534 IUZ917534 JEV917534 JOR917534 JYN917534 KIJ917534 KSF917534 LCB917534 LLX917534 LVT917534 MFP917534 MPL917534 MZH917534 NJD917534 NSZ917534 OCV917534 OMR917534 OWN917534 PGJ917534 PQF917534 QAB917534 QJX917534 QTT917534 RDP917534 RNL917534 RXH917534 SHD917534 SQZ917534 TAV917534 TKR917534 TUN917534 UEJ917534 UOF917534 UYB917534 VHX917534 VRT917534 WBP917534 WLL917534 WVH917534 C983070 IV983070 SR983070 ACN983070 AMJ983070 AWF983070 BGB983070 BPX983070 BZT983070 CJP983070 CTL983070 DDH983070 DND983070 DWZ983070 EGV983070 EQR983070 FAN983070 FKJ983070 FUF983070 GEB983070 GNX983070 GXT983070 HHP983070 HRL983070 IBH983070 ILD983070 IUZ983070 JEV983070 JOR983070 JYN983070 KIJ983070 KSF983070 LCB983070 LLX983070 LVT983070 MFP983070 MPL983070 MZH983070 NJD983070 NSZ983070 OCV983070 OMR983070 OWN983070 PGJ983070 PQF983070 QAB983070 QJX983070 QTT983070 RDP983070 RNL983070 RXH983070 SHD983070 SQZ983070 TAV983070 TKR983070 TUN983070 UEJ983070 UOF983070 UYB983070 VHX983070 VRT983070 WBP983070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0 A65566 IS65566 SO65566 ACK65566 AMG65566 AWC65566 BFY65566 BPU65566 BZQ65566 CJM65566 CTI65566 DDE65566 DNA65566 DWW65566 EGS65566 EQO65566 FAK65566 FKG65566 FUC65566 GDY65566 GNU65566 GXQ65566 HHM65566 HRI65566 IBE65566 ILA65566 IUW65566 JES65566 JOO65566 JYK65566 KIG65566 KSC65566 LBY65566 LLU65566 LVQ65566 MFM65566 MPI65566 MZE65566 NJA65566 NSW65566 OCS65566 OMO65566 OWK65566 PGG65566 PQC65566 PZY65566 QJU65566 QTQ65566 RDM65566 RNI65566 RXE65566 SHA65566 SQW65566 TAS65566 TKO65566 TUK65566 UEG65566 UOC65566 UXY65566 VHU65566 VRQ65566 WBM65566 WLI65566 WVE65566 A131102 IS131102 SO131102 ACK131102 AMG131102 AWC131102 BFY131102 BPU131102 BZQ131102 CJM131102 CTI131102 DDE131102 DNA131102 DWW131102 EGS131102 EQO131102 FAK131102 FKG131102 FUC131102 GDY131102 GNU131102 GXQ131102 HHM131102 HRI131102 IBE131102 ILA131102 IUW131102 JES131102 JOO131102 JYK131102 KIG131102 KSC131102 LBY131102 LLU131102 LVQ131102 MFM131102 MPI131102 MZE131102 NJA131102 NSW131102 OCS131102 OMO131102 OWK131102 PGG131102 PQC131102 PZY131102 QJU131102 QTQ131102 RDM131102 RNI131102 RXE131102 SHA131102 SQW131102 TAS131102 TKO131102 TUK131102 UEG131102 UOC131102 UXY131102 VHU131102 VRQ131102 WBM131102 WLI131102 WVE131102 A196638 IS196638 SO196638 ACK196638 AMG196638 AWC196638 BFY196638 BPU196638 BZQ196638 CJM196638 CTI196638 DDE196638 DNA196638 DWW196638 EGS196638 EQO196638 FAK196638 FKG196638 FUC196638 GDY196638 GNU196638 GXQ196638 HHM196638 HRI196638 IBE196638 ILA196638 IUW196638 JES196638 JOO196638 JYK196638 KIG196638 KSC196638 LBY196638 LLU196638 LVQ196638 MFM196638 MPI196638 MZE196638 NJA196638 NSW196638 OCS196638 OMO196638 OWK196638 PGG196638 PQC196638 PZY196638 QJU196638 QTQ196638 RDM196638 RNI196638 RXE196638 SHA196638 SQW196638 TAS196638 TKO196638 TUK196638 UEG196638 UOC196638 UXY196638 VHU196638 VRQ196638 WBM196638 WLI196638 WVE196638 A262174 IS262174 SO262174 ACK262174 AMG262174 AWC262174 BFY262174 BPU262174 BZQ262174 CJM262174 CTI262174 DDE262174 DNA262174 DWW262174 EGS262174 EQO262174 FAK262174 FKG262174 FUC262174 GDY262174 GNU262174 GXQ262174 HHM262174 HRI262174 IBE262174 ILA262174 IUW262174 JES262174 JOO262174 JYK262174 KIG262174 KSC262174 LBY262174 LLU262174 LVQ262174 MFM262174 MPI262174 MZE262174 NJA262174 NSW262174 OCS262174 OMO262174 OWK262174 PGG262174 PQC262174 PZY262174 QJU262174 QTQ262174 RDM262174 RNI262174 RXE262174 SHA262174 SQW262174 TAS262174 TKO262174 TUK262174 UEG262174 UOC262174 UXY262174 VHU262174 VRQ262174 WBM262174 WLI262174 WVE262174 A327710 IS327710 SO327710 ACK327710 AMG327710 AWC327710 BFY327710 BPU327710 BZQ327710 CJM327710 CTI327710 DDE327710 DNA327710 DWW327710 EGS327710 EQO327710 FAK327710 FKG327710 FUC327710 GDY327710 GNU327710 GXQ327710 HHM327710 HRI327710 IBE327710 ILA327710 IUW327710 JES327710 JOO327710 JYK327710 KIG327710 KSC327710 LBY327710 LLU327710 LVQ327710 MFM327710 MPI327710 MZE327710 NJA327710 NSW327710 OCS327710 OMO327710 OWK327710 PGG327710 PQC327710 PZY327710 QJU327710 QTQ327710 RDM327710 RNI327710 RXE327710 SHA327710 SQW327710 TAS327710 TKO327710 TUK327710 UEG327710 UOC327710 UXY327710 VHU327710 VRQ327710 WBM327710 WLI327710 WVE327710 A393246 IS393246 SO393246 ACK393246 AMG393246 AWC393246 BFY393246 BPU393246 BZQ393246 CJM393246 CTI393246 DDE393246 DNA393246 DWW393246 EGS393246 EQO393246 FAK393246 FKG393246 FUC393246 GDY393246 GNU393246 GXQ393246 HHM393246 HRI393246 IBE393246 ILA393246 IUW393246 JES393246 JOO393246 JYK393246 KIG393246 KSC393246 LBY393246 LLU393246 LVQ393246 MFM393246 MPI393246 MZE393246 NJA393246 NSW393246 OCS393246 OMO393246 OWK393246 PGG393246 PQC393246 PZY393246 QJU393246 QTQ393246 RDM393246 RNI393246 RXE393246 SHA393246 SQW393246 TAS393246 TKO393246 TUK393246 UEG393246 UOC393246 UXY393246 VHU393246 VRQ393246 WBM393246 WLI393246 WVE393246 A458782 IS458782 SO458782 ACK458782 AMG458782 AWC458782 BFY458782 BPU458782 BZQ458782 CJM458782 CTI458782 DDE458782 DNA458782 DWW458782 EGS458782 EQO458782 FAK458782 FKG458782 FUC458782 GDY458782 GNU458782 GXQ458782 HHM458782 HRI458782 IBE458782 ILA458782 IUW458782 JES458782 JOO458782 JYK458782 KIG458782 KSC458782 LBY458782 LLU458782 LVQ458782 MFM458782 MPI458782 MZE458782 NJA458782 NSW458782 OCS458782 OMO458782 OWK458782 PGG458782 PQC458782 PZY458782 QJU458782 QTQ458782 RDM458782 RNI458782 RXE458782 SHA458782 SQW458782 TAS458782 TKO458782 TUK458782 UEG458782 UOC458782 UXY458782 VHU458782 VRQ458782 WBM458782 WLI458782 WVE458782 A524318 IS524318 SO524318 ACK524318 AMG524318 AWC524318 BFY524318 BPU524318 BZQ524318 CJM524318 CTI524318 DDE524318 DNA524318 DWW524318 EGS524318 EQO524318 FAK524318 FKG524318 FUC524318 GDY524318 GNU524318 GXQ524318 HHM524318 HRI524318 IBE524318 ILA524318 IUW524318 JES524318 JOO524318 JYK524318 KIG524318 KSC524318 LBY524318 LLU524318 LVQ524318 MFM524318 MPI524318 MZE524318 NJA524318 NSW524318 OCS524318 OMO524318 OWK524318 PGG524318 PQC524318 PZY524318 QJU524318 QTQ524318 RDM524318 RNI524318 RXE524318 SHA524318 SQW524318 TAS524318 TKO524318 TUK524318 UEG524318 UOC524318 UXY524318 VHU524318 VRQ524318 WBM524318 WLI524318 WVE524318 A589854 IS589854 SO589854 ACK589854 AMG589854 AWC589854 BFY589854 BPU589854 BZQ589854 CJM589854 CTI589854 DDE589854 DNA589854 DWW589854 EGS589854 EQO589854 FAK589854 FKG589854 FUC589854 GDY589854 GNU589854 GXQ589854 HHM589854 HRI589854 IBE589854 ILA589854 IUW589854 JES589854 JOO589854 JYK589854 KIG589854 KSC589854 LBY589854 LLU589854 LVQ589854 MFM589854 MPI589854 MZE589854 NJA589854 NSW589854 OCS589854 OMO589854 OWK589854 PGG589854 PQC589854 PZY589854 QJU589854 QTQ589854 RDM589854 RNI589854 RXE589854 SHA589854 SQW589854 TAS589854 TKO589854 TUK589854 UEG589854 UOC589854 UXY589854 VHU589854 VRQ589854 WBM589854 WLI589854 WVE589854 A655390 IS655390 SO655390 ACK655390 AMG655390 AWC655390 BFY655390 BPU655390 BZQ655390 CJM655390 CTI655390 DDE655390 DNA655390 DWW655390 EGS655390 EQO655390 FAK655390 FKG655390 FUC655390 GDY655390 GNU655390 GXQ655390 HHM655390 HRI655390 IBE655390 ILA655390 IUW655390 JES655390 JOO655390 JYK655390 KIG655390 KSC655390 LBY655390 LLU655390 LVQ655390 MFM655390 MPI655390 MZE655390 NJA655390 NSW655390 OCS655390 OMO655390 OWK655390 PGG655390 PQC655390 PZY655390 QJU655390 QTQ655390 RDM655390 RNI655390 RXE655390 SHA655390 SQW655390 TAS655390 TKO655390 TUK655390 UEG655390 UOC655390 UXY655390 VHU655390 VRQ655390 WBM655390 WLI655390 WVE655390 A720926 IS720926 SO720926 ACK720926 AMG720926 AWC720926 BFY720926 BPU720926 BZQ720926 CJM720926 CTI720926 DDE720926 DNA720926 DWW720926 EGS720926 EQO720926 FAK720926 FKG720926 FUC720926 GDY720926 GNU720926 GXQ720926 HHM720926 HRI720926 IBE720926 ILA720926 IUW720926 JES720926 JOO720926 JYK720926 KIG720926 KSC720926 LBY720926 LLU720926 LVQ720926 MFM720926 MPI720926 MZE720926 NJA720926 NSW720926 OCS720926 OMO720926 OWK720926 PGG720926 PQC720926 PZY720926 QJU720926 QTQ720926 RDM720926 RNI720926 RXE720926 SHA720926 SQW720926 TAS720926 TKO720926 TUK720926 UEG720926 UOC720926 UXY720926 VHU720926 VRQ720926 WBM720926 WLI720926 WVE720926 A786462 IS786462 SO786462 ACK786462 AMG786462 AWC786462 BFY786462 BPU786462 BZQ786462 CJM786462 CTI786462 DDE786462 DNA786462 DWW786462 EGS786462 EQO786462 FAK786462 FKG786462 FUC786462 GDY786462 GNU786462 GXQ786462 HHM786462 HRI786462 IBE786462 ILA786462 IUW786462 JES786462 JOO786462 JYK786462 KIG786462 KSC786462 LBY786462 LLU786462 LVQ786462 MFM786462 MPI786462 MZE786462 NJA786462 NSW786462 OCS786462 OMO786462 OWK786462 PGG786462 PQC786462 PZY786462 QJU786462 QTQ786462 RDM786462 RNI786462 RXE786462 SHA786462 SQW786462 TAS786462 TKO786462 TUK786462 UEG786462 UOC786462 UXY786462 VHU786462 VRQ786462 WBM786462 WLI786462 WVE786462 A851998 IS851998 SO851998 ACK851998 AMG851998 AWC851998 BFY851998 BPU851998 BZQ851998 CJM851998 CTI851998 DDE851998 DNA851998 DWW851998 EGS851998 EQO851998 FAK851998 FKG851998 FUC851998 GDY851998 GNU851998 GXQ851998 HHM851998 HRI851998 IBE851998 ILA851998 IUW851998 JES851998 JOO851998 JYK851998 KIG851998 KSC851998 LBY851998 LLU851998 LVQ851998 MFM851998 MPI851998 MZE851998 NJA851998 NSW851998 OCS851998 OMO851998 OWK851998 PGG851998 PQC851998 PZY851998 QJU851998 QTQ851998 RDM851998 RNI851998 RXE851998 SHA851998 SQW851998 TAS851998 TKO851998 TUK851998 UEG851998 UOC851998 UXY851998 VHU851998 VRQ851998 WBM851998 WLI851998 WVE851998 A917534 IS917534 SO917534 ACK917534 AMG917534 AWC917534 BFY917534 BPU917534 BZQ917534 CJM917534 CTI917534 DDE917534 DNA917534 DWW917534 EGS917534 EQO917534 FAK917534 FKG917534 FUC917534 GDY917534 GNU917534 GXQ917534 HHM917534 HRI917534 IBE917534 ILA917534 IUW917534 JES917534 JOO917534 JYK917534 KIG917534 KSC917534 LBY917534 LLU917534 LVQ917534 MFM917534 MPI917534 MZE917534 NJA917534 NSW917534 OCS917534 OMO917534 OWK917534 PGG917534 PQC917534 PZY917534 QJU917534 QTQ917534 RDM917534 RNI917534 RXE917534 SHA917534 SQW917534 TAS917534 TKO917534 TUK917534 UEG917534 UOC917534 UXY917534 VHU917534 VRQ917534 WBM917534 WLI917534 WVE917534 A983070 IS983070 SO983070 ACK983070 AMG983070 AWC983070 BFY983070 BPU983070 BZQ983070 CJM983070 CTI983070 DDE983070 DNA983070 DWW983070 EGS983070 EQO983070 FAK983070 FKG983070 FUC983070 GDY983070 GNU983070 GXQ983070 HHM983070 HRI983070 IBE983070 ILA983070 IUW983070 JES983070 JOO983070 JYK983070 KIG983070 KSC983070 LBY983070 LLU983070 LVQ983070 MFM983070 MPI983070 MZE983070 NJA983070 NSW983070 OCS983070 OMO983070 OWK983070 PGG983070 PQC983070 PZY983070 QJU983070 QTQ983070 RDM983070 RNI983070 RXE983070 SHA983070 SQW983070 TAS983070 TKO983070 TUK983070 UEG983070 UOC983070 UXY983070 VHU983070 VRQ983070 WBM983070 WLI983070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3"/>
  <sheetViews>
    <sheetView topLeftCell="B16" zoomScale="73" zoomScaleNormal="73" workbookViewId="0">
      <selection activeCell="G35" sqref="G35"/>
    </sheetView>
  </sheetViews>
  <sheetFormatPr baseColWidth="10" defaultRowHeight="15" x14ac:dyDescent="0.25"/>
  <cols>
    <col min="1" max="1" width="3.140625" style="1" bestFit="1" customWidth="1"/>
    <col min="2" max="2" width="57.28515625" style="1" customWidth="1"/>
    <col min="3" max="3" width="31.140625" style="1" customWidth="1"/>
    <col min="4" max="4" width="26.7109375" style="1" customWidth="1"/>
    <col min="5" max="5" width="14.7109375" style="1" customWidth="1"/>
    <col min="6" max="6" width="14" style="1" customWidth="1"/>
    <col min="7" max="7" width="17" style="1" customWidth="1"/>
    <col min="8" max="8" width="15.140625" style="1" customWidth="1"/>
    <col min="9" max="9" width="16.7109375" style="1" customWidth="1"/>
    <col min="10" max="10" width="20.28515625" style="1" customWidth="1"/>
    <col min="11" max="11" width="14.7109375" style="1" bestFit="1" customWidth="1"/>
    <col min="12" max="13" width="18.7109375" style="1" customWidth="1"/>
    <col min="14" max="14" width="16.140625" style="1" customWidth="1"/>
    <col min="15" max="15" width="15.85546875" style="1" customWidth="1"/>
    <col min="16" max="16" width="9.7109375" style="1" customWidth="1"/>
    <col min="17" max="17" width="29.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6" t="s">
        <v>6073</v>
      </c>
      <c r="D6" s="1856"/>
      <c r="E6" s="1856"/>
      <c r="F6" s="1856"/>
      <c r="G6" s="1856"/>
      <c r="H6" s="1856"/>
      <c r="I6" s="1856"/>
      <c r="J6" s="1856"/>
      <c r="K6" s="1856"/>
      <c r="L6" s="1856"/>
      <c r="M6" s="1856"/>
      <c r="N6" s="1857"/>
    </row>
    <row r="7" spans="2:16" ht="16.5" thickBot="1" x14ac:dyDescent="0.3">
      <c r="B7" s="127" t="s">
        <v>4</v>
      </c>
      <c r="C7" s="1856"/>
      <c r="D7" s="1856"/>
      <c r="E7" s="1856"/>
      <c r="F7" s="1856"/>
      <c r="G7" s="1856"/>
      <c r="H7" s="1856"/>
      <c r="I7" s="1856"/>
      <c r="J7" s="1856"/>
      <c r="K7" s="1856"/>
      <c r="L7" s="1856"/>
      <c r="M7" s="1856"/>
      <c r="N7" s="1857"/>
    </row>
    <row r="8" spans="2:16" ht="16.5" thickBot="1" x14ac:dyDescent="0.3">
      <c r="B8" s="127" t="s">
        <v>5</v>
      </c>
      <c r="C8" s="1856"/>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8</v>
      </c>
      <c r="D10" s="1865"/>
      <c r="E10" s="1866"/>
      <c r="F10" s="216"/>
      <c r="G10" s="216"/>
      <c r="H10" s="216"/>
      <c r="I10" s="216"/>
      <c r="J10" s="216"/>
      <c r="K10" s="216"/>
      <c r="L10" s="216"/>
      <c r="M10" s="216"/>
      <c r="N10" s="217"/>
    </row>
    <row r="11" spans="2:16" ht="16.5" thickBot="1" x14ac:dyDescent="0.3">
      <c r="B11" s="130" t="s">
        <v>8</v>
      </c>
      <c r="C11" s="664">
        <v>41981</v>
      </c>
      <c r="D11" s="1632"/>
      <c r="E11" s="1632"/>
      <c r="F11" s="1632"/>
      <c r="G11" s="1632"/>
      <c r="H11" s="1632"/>
      <c r="I11" s="1632"/>
      <c r="J11" s="1632"/>
      <c r="K11" s="1632"/>
      <c r="L11" s="1632"/>
      <c r="M11" s="1632"/>
      <c r="N11" s="1633"/>
    </row>
    <row r="12" spans="2:16" ht="15.75" x14ac:dyDescent="0.25">
      <c r="B12" s="134"/>
      <c r="C12" s="135"/>
      <c r="D12" s="136"/>
      <c r="E12" s="136"/>
      <c r="F12" s="136"/>
      <c r="G12" s="136"/>
      <c r="H12" s="136"/>
      <c r="I12" s="1612"/>
      <c r="J12" s="1612"/>
      <c r="K12" s="1612"/>
      <c r="L12" s="1612"/>
      <c r="M12" s="1612"/>
      <c r="N12" s="136"/>
    </row>
    <row r="13" spans="2:16" x14ac:dyDescent="0.25">
      <c r="I13" s="1612"/>
      <c r="J13" s="1612"/>
      <c r="K13" s="1612"/>
      <c r="L13" s="1612"/>
      <c r="M13" s="1612"/>
      <c r="N13" s="137"/>
    </row>
    <row r="14" spans="2:16" ht="30" x14ac:dyDescent="0.25">
      <c r="B14" s="1867" t="s">
        <v>9</v>
      </c>
      <c r="C14" s="1867"/>
      <c r="D14" s="1589" t="s">
        <v>10</v>
      </c>
      <c r="E14" s="1589" t="s">
        <v>11</v>
      </c>
      <c r="F14" s="1589" t="s">
        <v>12</v>
      </c>
      <c r="G14" s="139"/>
      <c r="I14" s="140"/>
      <c r="J14" s="140"/>
      <c r="K14" s="140"/>
      <c r="L14" s="140"/>
      <c r="M14" s="140"/>
      <c r="N14" s="137"/>
    </row>
    <row r="15" spans="2:16" x14ac:dyDescent="0.25">
      <c r="B15" s="1867"/>
      <c r="C15" s="1867"/>
      <c r="D15" s="1589">
        <v>8</v>
      </c>
      <c r="E15" s="141">
        <v>822782714</v>
      </c>
      <c r="F15" s="246">
        <v>394</v>
      </c>
      <c r="G15" s="143"/>
      <c r="I15" s="144"/>
      <c r="J15" s="144"/>
      <c r="K15" s="144"/>
      <c r="L15" s="144"/>
      <c r="M15" s="144"/>
      <c r="N15" s="137"/>
    </row>
    <row r="16" spans="2:16" x14ac:dyDescent="0.25">
      <c r="B16" s="1867"/>
      <c r="C16" s="1867"/>
      <c r="D16" s="1589"/>
      <c r="E16" s="141"/>
      <c r="F16" s="141"/>
      <c r="G16" s="143"/>
      <c r="I16" s="144"/>
      <c r="J16" s="144"/>
      <c r="K16" s="144"/>
      <c r="L16" s="144"/>
      <c r="M16" s="144"/>
      <c r="N16" s="137"/>
    </row>
    <row r="17" spans="1:14" x14ac:dyDescent="0.25">
      <c r="B17" s="1867"/>
      <c r="C17" s="1867"/>
      <c r="D17" s="1589"/>
      <c r="E17" s="141"/>
      <c r="F17" s="141"/>
      <c r="G17" s="143"/>
      <c r="I17" s="144"/>
      <c r="J17" s="144"/>
      <c r="K17" s="144"/>
      <c r="L17" s="144"/>
      <c r="M17" s="144"/>
      <c r="N17" s="137"/>
    </row>
    <row r="18" spans="1:14" x14ac:dyDescent="0.25">
      <c r="B18" s="1867"/>
      <c r="C18" s="1867"/>
      <c r="D18" s="1589"/>
      <c r="E18" s="145"/>
      <c r="F18" s="141"/>
      <c r="G18" s="143"/>
      <c r="H18" s="146"/>
      <c r="I18" s="144"/>
      <c r="J18" s="144"/>
      <c r="K18" s="144"/>
      <c r="L18" s="144"/>
      <c r="M18" s="144"/>
      <c r="N18" s="147"/>
    </row>
    <row r="19" spans="1:14" x14ac:dyDescent="0.25">
      <c r="B19" s="1867"/>
      <c r="C19" s="1867"/>
      <c r="D19" s="1589"/>
      <c r="E19" s="145"/>
      <c r="F19" s="141"/>
      <c r="G19" s="143"/>
      <c r="H19" s="146"/>
      <c r="I19" s="148"/>
      <c r="J19" s="148"/>
      <c r="K19" s="148"/>
      <c r="L19" s="148"/>
      <c r="M19" s="148"/>
      <c r="N19" s="147"/>
    </row>
    <row r="20" spans="1:14" x14ac:dyDescent="0.25">
      <c r="B20" s="1867"/>
      <c r="C20" s="1867"/>
      <c r="D20" s="1589"/>
      <c r="E20" s="145"/>
      <c r="F20" s="141"/>
      <c r="G20" s="143"/>
      <c r="H20" s="146"/>
      <c r="I20" s="1612"/>
      <c r="J20" s="1612"/>
      <c r="K20" s="1612"/>
      <c r="L20" s="1612"/>
      <c r="M20" s="1612"/>
      <c r="N20" s="147"/>
    </row>
    <row r="21" spans="1:14" x14ac:dyDescent="0.25">
      <c r="B21" s="1867"/>
      <c r="C21" s="1867"/>
      <c r="D21" s="1589"/>
      <c r="E21" s="145"/>
      <c r="F21" s="141"/>
      <c r="G21" s="143"/>
      <c r="H21" s="146"/>
      <c r="I21" s="1612"/>
      <c r="J21" s="1612"/>
      <c r="K21" s="1612"/>
      <c r="L21" s="1612"/>
      <c r="M21" s="1612"/>
      <c r="N21" s="147"/>
    </row>
    <row r="22" spans="1:14" ht="15.75" thickBot="1" x14ac:dyDescent="0.3">
      <c r="B22" s="1868" t="s">
        <v>13</v>
      </c>
      <c r="C22" s="1869"/>
      <c r="D22" s="1589"/>
      <c r="E22" s="141">
        <v>822782714</v>
      </c>
      <c r="F22" s="246">
        <v>394</v>
      </c>
      <c r="G22" s="143"/>
      <c r="H22" s="146"/>
      <c r="I22" s="1612"/>
      <c r="J22" s="1612"/>
      <c r="K22" s="1612"/>
      <c r="L22" s="1612"/>
      <c r="M22" s="1612"/>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315.20000000000005</v>
      </c>
      <c r="D24" s="154"/>
      <c r="E24" s="155">
        <f>E22</f>
        <v>822782714</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1612"/>
      <c r="J27" s="1612"/>
      <c r="K27" s="1612"/>
      <c r="L27" s="1612"/>
      <c r="M27" s="1612"/>
      <c r="N27" s="137"/>
    </row>
    <row r="28" spans="1:14" x14ac:dyDescent="0.25">
      <c r="A28" s="36"/>
      <c r="B28"/>
      <c r="C28"/>
      <c r="D28"/>
      <c r="E28"/>
      <c r="F28"/>
      <c r="G28"/>
      <c r="H28"/>
      <c r="I28" s="1612"/>
      <c r="J28" s="1612"/>
      <c r="K28" s="1612"/>
      <c r="L28" s="1612"/>
      <c r="M28" s="1612"/>
      <c r="N28" s="137"/>
    </row>
    <row r="29" spans="1:14" x14ac:dyDescent="0.25">
      <c r="A29" s="36"/>
      <c r="B29" s="41" t="s">
        <v>17</v>
      </c>
      <c r="C29" s="41" t="s">
        <v>18</v>
      </c>
      <c r="D29" s="41" t="s">
        <v>19</v>
      </c>
      <c r="E29"/>
      <c r="F29"/>
      <c r="G29"/>
      <c r="H29"/>
      <c r="I29" s="1612"/>
      <c r="J29" s="1612"/>
      <c r="K29" s="1612"/>
      <c r="L29" s="1612"/>
      <c r="M29" s="1612"/>
      <c r="N29" s="137"/>
    </row>
    <row r="30" spans="1:14" x14ac:dyDescent="0.25">
      <c r="A30" s="36"/>
      <c r="B30" s="1620" t="s">
        <v>20</v>
      </c>
      <c r="C30" s="1588" t="s">
        <v>21</v>
      </c>
      <c r="D30" s="1620"/>
      <c r="E30"/>
      <c r="F30"/>
      <c r="G30"/>
      <c r="H30"/>
      <c r="I30" s="1612"/>
      <c r="J30" s="1612"/>
      <c r="K30" s="1612"/>
      <c r="L30" s="1612"/>
      <c r="M30" s="1612"/>
      <c r="N30" s="137"/>
    </row>
    <row r="31" spans="1:14" x14ac:dyDescent="0.25">
      <c r="A31" s="36"/>
      <c r="B31" s="1620" t="s">
        <v>22</v>
      </c>
      <c r="C31" s="1620"/>
      <c r="D31" s="1588" t="s">
        <v>21</v>
      </c>
      <c r="E31"/>
      <c r="F31"/>
      <c r="G31"/>
      <c r="H31"/>
      <c r="I31" s="1612"/>
      <c r="J31" s="1612"/>
      <c r="K31" s="1612"/>
      <c r="L31" s="1612"/>
      <c r="M31" s="1612"/>
      <c r="N31" s="137"/>
    </row>
    <row r="32" spans="1:14" x14ac:dyDescent="0.25">
      <c r="A32" s="36"/>
      <c r="B32" s="1620" t="s">
        <v>23</v>
      </c>
      <c r="C32" s="1620"/>
      <c r="D32" s="1588" t="s">
        <v>21</v>
      </c>
      <c r="E32"/>
      <c r="F32"/>
      <c r="G32"/>
      <c r="H32"/>
      <c r="I32" s="1612"/>
      <c r="J32" s="1612"/>
      <c r="K32" s="1612"/>
      <c r="L32" s="1612"/>
      <c r="M32" s="1612"/>
      <c r="N32" s="137"/>
    </row>
    <row r="33" spans="1:17" x14ac:dyDescent="0.25">
      <c r="A33" s="36"/>
      <c r="B33" s="1620" t="s">
        <v>24</v>
      </c>
      <c r="C33" s="1620"/>
      <c r="D33" s="1588" t="s">
        <v>21</v>
      </c>
      <c r="E33"/>
      <c r="F33"/>
      <c r="G33"/>
      <c r="H33"/>
      <c r="I33" s="1612"/>
      <c r="J33" s="1612"/>
      <c r="K33" s="1612"/>
      <c r="L33" s="1612"/>
      <c r="M33" s="1612"/>
      <c r="N33" s="137"/>
    </row>
    <row r="34" spans="1:17" x14ac:dyDescent="0.25">
      <c r="A34" s="36"/>
      <c r="B34"/>
      <c r="C34"/>
      <c r="D34"/>
      <c r="E34"/>
      <c r="F34"/>
      <c r="G34"/>
      <c r="H34"/>
      <c r="I34" s="1612"/>
      <c r="J34" s="1612"/>
      <c r="K34" s="1612"/>
      <c r="L34" s="1612"/>
      <c r="M34" s="1612"/>
      <c r="N34" s="137"/>
    </row>
    <row r="35" spans="1:17" x14ac:dyDescent="0.25">
      <c r="A35" s="36"/>
      <c r="B35"/>
      <c r="C35"/>
      <c r="D35"/>
      <c r="E35"/>
      <c r="F35"/>
      <c r="G35"/>
      <c r="H35"/>
      <c r="I35" s="1612"/>
      <c r="J35" s="1612"/>
      <c r="K35" s="1612"/>
      <c r="L35" s="1612"/>
      <c r="M35" s="1612"/>
      <c r="N35" s="137"/>
    </row>
    <row r="36" spans="1:17" x14ac:dyDescent="0.25">
      <c r="A36" s="36"/>
      <c r="B36" s="160" t="s">
        <v>25</v>
      </c>
      <c r="C36"/>
      <c r="D36"/>
      <c r="E36"/>
      <c r="F36"/>
      <c r="G36"/>
      <c r="H36"/>
      <c r="I36" s="1612"/>
      <c r="J36" s="1612"/>
      <c r="K36" s="1612"/>
      <c r="L36" s="1612"/>
      <c r="M36" s="1612"/>
      <c r="N36" s="137"/>
    </row>
    <row r="37" spans="1:17" x14ac:dyDescent="0.25">
      <c r="A37" s="36"/>
      <c r="B37"/>
      <c r="C37"/>
      <c r="D37"/>
      <c r="E37"/>
      <c r="F37"/>
      <c r="G37"/>
      <c r="H37"/>
      <c r="I37" s="1612"/>
      <c r="J37" s="1612"/>
      <c r="K37" s="1612"/>
      <c r="L37" s="1612"/>
      <c r="M37" s="1612"/>
      <c r="N37" s="137"/>
    </row>
    <row r="38" spans="1:17" x14ac:dyDescent="0.25">
      <c r="A38" s="36"/>
      <c r="B38"/>
      <c r="C38"/>
      <c r="D38"/>
      <c r="E38"/>
      <c r="F38"/>
      <c r="G38"/>
      <c r="H38"/>
      <c r="I38" s="1612"/>
      <c r="J38" s="1612"/>
      <c r="K38" s="1612"/>
      <c r="L38" s="1612"/>
      <c r="M38" s="1612"/>
      <c r="N38" s="137"/>
    </row>
    <row r="39" spans="1:17" x14ac:dyDescent="0.25">
      <c r="A39" s="36"/>
      <c r="B39" s="41" t="s">
        <v>17</v>
      </c>
      <c r="C39" s="41" t="s">
        <v>26</v>
      </c>
      <c r="D39" s="162" t="s">
        <v>27</v>
      </c>
      <c r="E39" s="162" t="s">
        <v>28</v>
      </c>
      <c r="F39"/>
      <c r="G39"/>
      <c r="H39"/>
      <c r="I39" s="1612"/>
      <c r="J39" s="1612"/>
      <c r="K39" s="1612"/>
      <c r="L39" s="1612"/>
      <c r="M39" s="1612"/>
      <c r="N39" s="137"/>
    </row>
    <row r="40" spans="1:17" ht="42.75" x14ac:dyDescent="0.25">
      <c r="A40" s="36"/>
      <c r="B40" s="45" t="s">
        <v>29</v>
      </c>
      <c r="C40" s="1619">
        <v>40</v>
      </c>
      <c r="D40" s="1588">
        <v>30</v>
      </c>
      <c r="E40" s="1870">
        <f>+D40+D41</f>
        <v>90</v>
      </c>
      <c r="F40"/>
      <c r="G40"/>
      <c r="H40"/>
      <c r="I40" s="1612"/>
      <c r="J40" s="1612"/>
      <c r="K40" s="1612"/>
      <c r="L40" s="1612"/>
      <c r="M40" s="1612"/>
      <c r="N40" s="137"/>
    </row>
    <row r="41" spans="1:17" ht="71.25" x14ac:dyDescent="0.25">
      <c r="A41" s="36"/>
      <c r="B41" s="45" t="s">
        <v>30</v>
      </c>
      <c r="C41" s="1619">
        <v>60</v>
      </c>
      <c r="D41" s="1588">
        <v>60</v>
      </c>
      <c r="E41" s="1871"/>
      <c r="F41"/>
      <c r="G41"/>
      <c r="H41"/>
      <c r="I41" s="1612"/>
      <c r="J41" s="1612"/>
      <c r="K41" s="1612"/>
      <c r="L41" s="1612"/>
      <c r="M41" s="1612"/>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1612" customFormat="1" ht="9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30" x14ac:dyDescent="0.25">
      <c r="A49" s="52">
        <v>1</v>
      </c>
      <c r="B49" s="173" t="s">
        <v>6074</v>
      </c>
      <c r="C49" s="172" t="s">
        <v>6074</v>
      </c>
      <c r="D49" s="173" t="s">
        <v>6075</v>
      </c>
      <c r="E49" s="58">
        <v>135</v>
      </c>
      <c r="F49" s="54" t="s">
        <v>18</v>
      </c>
      <c r="G49" s="55">
        <v>1</v>
      </c>
      <c r="H49" s="62">
        <v>40973</v>
      </c>
      <c r="I49" s="62">
        <v>41274</v>
      </c>
      <c r="J49" s="56" t="s">
        <v>19</v>
      </c>
      <c r="K49" s="57">
        <v>9.83</v>
      </c>
      <c r="L49" s="56"/>
      <c r="M49" s="58">
        <v>200</v>
      </c>
      <c r="N49" s="58">
        <v>100</v>
      </c>
      <c r="O49" s="63">
        <v>348001920</v>
      </c>
      <c r="P49" s="63">
        <v>83</v>
      </c>
      <c r="Q49" s="64" t="s">
        <v>52</v>
      </c>
      <c r="R49" s="60"/>
      <c r="S49" s="60"/>
      <c r="T49" s="60"/>
      <c r="U49" s="60"/>
      <c r="V49" s="60"/>
      <c r="W49" s="60"/>
      <c r="X49" s="60"/>
      <c r="Y49" s="60"/>
      <c r="Z49" s="60"/>
    </row>
    <row r="50" spans="1:26" s="61" customFormat="1" ht="30" x14ac:dyDescent="0.25">
      <c r="A50" s="52">
        <f>+A49+1</f>
        <v>2</v>
      </c>
      <c r="B50" s="173" t="s">
        <v>6074</v>
      </c>
      <c r="C50" s="172" t="s">
        <v>6074</v>
      </c>
      <c r="D50" s="173" t="s">
        <v>6076</v>
      </c>
      <c r="E50" s="58">
        <v>77</v>
      </c>
      <c r="F50" s="54" t="s">
        <v>18</v>
      </c>
      <c r="G50" s="55">
        <v>1</v>
      </c>
      <c r="H50" s="62">
        <v>40612</v>
      </c>
      <c r="I50" s="62">
        <v>40907</v>
      </c>
      <c r="J50" s="56" t="s">
        <v>19</v>
      </c>
      <c r="K50" s="57">
        <v>9.66</v>
      </c>
      <c r="L50" s="56"/>
      <c r="M50" s="58">
        <v>240</v>
      </c>
      <c r="N50" s="58">
        <v>100</v>
      </c>
      <c r="O50" s="63">
        <v>336651400</v>
      </c>
      <c r="P50" s="63">
        <v>85</v>
      </c>
      <c r="Q50" s="64" t="s">
        <v>52</v>
      </c>
      <c r="R50" s="60"/>
      <c r="S50" s="60"/>
      <c r="T50" s="60"/>
      <c r="U50" s="60"/>
      <c r="V50" s="60"/>
      <c r="W50" s="60"/>
      <c r="X50" s="60"/>
      <c r="Y50" s="60"/>
      <c r="Z50" s="60"/>
    </row>
    <row r="51" spans="1:26" s="61" customFormat="1" ht="30" x14ac:dyDescent="0.25">
      <c r="A51" s="52">
        <f>+A50+1</f>
        <v>3</v>
      </c>
      <c r="B51" s="173" t="s">
        <v>6074</v>
      </c>
      <c r="C51" s="172" t="s">
        <v>6074</v>
      </c>
      <c r="D51" s="173" t="s">
        <v>6076</v>
      </c>
      <c r="E51" s="58">
        <v>252</v>
      </c>
      <c r="F51" s="54" t="s">
        <v>18</v>
      </c>
      <c r="G51" s="55">
        <v>1</v>
      </c>
      <c r="H51" s="62">
        <v>40272</v>
      </c>
      <c r="I51" s="62">
        <v>40542</v>
      </c>
      <c r="J51" s="56" t="s">
        <v>19</v>
      </c>
      <c r="K51" s="57">
        <v>8.86</v>
      </c>
      <c r="L51" s="56"/>
      <c r="M51" s="58">
        <v>260</v>
      </c>
      <c r="N51" s="58">
        <v>100</v>
      </c>
      <c r="O51" s="63">
        <v>359481150</v>
      </c>
      <c r="P51" s="63">
        <v>87</v>
      </c>
      <c r="Q51" s="64" t="s">
        <v>52</v>
      </c>
      <c r="R51" s="60"/>
      <c r="S51" s="60"/>
      <c r="T51" s="60"/>
      <c r="U51" s="60"/>
      <c r="V51" s="60"/>
      <c r="W51" s="60"/>
      <c r="X51" s="60"/>
      <c r="Y51" s="60"/>
      <c r="Z51" s="60"/>
    </row>
    <row r="52" spans="1:26" s="61" customFormat="1" x14ac:dyDescent="0.25">
      <c r="A52" s="52" t="e">
        <f>+#REF!+1</f>
        <v>#REF!</v>
      </c>
      <c r="B52" s="173"/>
      <c r="C52" s="172"/>
      <c r="D52" s="173"/>
      <c r="E52" s="182"/>
      <c r="F52" s="175"/>
      <c r="G52" s="175"/>
      <c r="H52" s="175"/>
      <c r="I52" s="176"/>
      <c r="J52" s="176"/>
      <c r="K52" s="176"/>
      <c r="L52" s="176"/>
      <c r="M52" s="178"/>
      <c r="N52" s="178"/>
      <c r="O52" s="180"/>
      <c r="P52" s="180"/>
      <c r="Q52" s="181"/>
      <c r="R52" s="60"/>
      <c r="S52" s="60"/>
      <c r="T52" s="60"/>
      <c r="U52" s="60"/>
      <c r="V52" s="60"/>
      <c r="W52" s="60"/>
      <c r="X52" s="60"/>
      <c r="Y52" s="60"/>
      <c r="Z52" s="60"/>
    </row>
    <row r="53" spans="1:26" s="61" customFormat="1" x14ac:dyDescent="0.25">
      <c r="A53" s="52"/>
      <c r="B53" s="183" t="s">
        <v>28</v>
      </c>
      <c r="C53" s="172"/>
      <c r="D53" s="173"/>
      <c r="E53" s="182"/>
      <c r="F53" s="175"/>
      <c r="G53" s="175"/>
      <c r="H53" s="175"/>
      <c r="I53" s="176"/>
      <c r="J53" s="176"/>
      <c r="K53" s="67">
        <f>SUM(K49:K52)</f>
        <v>28.35</v>
      </c>
      <c r="L53" s="185">
        <f>SUM(L49:L52)</f>
        <v>0</v>
      </c>
      <c r="M53" s="418">
        <v>260</v>
      </c>
      <c r="N53" s="67"/>
      <c r="O53" s="180"/>
      <c r="P53" s="180"/>
      <c r="Q53" s="187"/>
    </row>
    <row r="54" spans="1:26" s="69" customFormat="1" x14ac:dyDescent="0.25">
      <c r="E54" s="188"/>
    </row>
    <row r="55" spans="1:26" s="69" customFormat="1" x14ac:dyDescent="0.25">
      <c r="B55" s="1860" t="s">
        <v>56</v>
      </c>
      <c r="C55" s="1860" t="s">
        <v>57</v>
      </c>
      <c r="D55" s="1862" t="s">
        <v>58</v>
      </c>
      <c r="E55" s="1862"/>
    </row>
    <row r="56" spans="1:26" s="69" customFormat="1" x14ac:dyDescent="0.25">
      <c r="B56" s="1861"/>
      <c r="C56" s="1861"/>
      <c r="D56" s="1595" t="s">
        <v>59</v>
      </c>
      <c r="E56" s="190" t="s">
        <v>60</v>
      </c>
    </row>
    <row r="57" spans="1:26" s="69" customFormat="1" ht="18.75" x14ac:dyDescent="0.25">
      <c r="B57" s="222" t="s">
        <v>61</v>
      </c>
      <c r="C57" s="798">
        <f>+K53</f>
        <v>28.35</v>
      </c>
      <c r="D57" s="1628" t="s">
        <v>21</v>
      </c>
      <c r="E57" s="774"/>
      <c r="F57" s="191"/>
      <c r="G57" s="191"/>
      <c r="H57" s="191"/>
      <c r="I57" s="191"/>
      <c r="J57" s="191"/>
      <c r="K57" s="191"/>
      <c r="L57" s="191"/>
      <c r="M57" s="191"/>
    </row>
    <row r="58" spans="1:26" s="69" customFormat="1" x14ac:dyDescent="0.25">
      <c r="B58" s="222" t="s">
        <v>62</v>
      </c>
      <c r="C58" s="798">
        <f>+M53</f>
        <v>260</v>
      </c>
      <c r="D58" s="774"/>
      <c r="E58" s="1628" t="s">
        <v>21</v>
      </c>
    </row>
    <row r="59" spans="1:26" s="69" customFormat="1" x14ac:dyDescent="0.25">
      <c r="B59" s="192"/>
      <c r="C59" s="1863"/>
      <c r="D59" s="1863"/>
      <c r="E59" s="1863"/>
      <c r="F59" s="1863"/>
      <c r="G59" s="1863"/>
      <c r="H59" s="1863"/>
      <c r="I59" s="1863"/>
      <c r="J59" s="1863"/>
      <c r="K59" s="1863"/>
      <c r="L59" s="1863"/>
      <c r="M59" s="1863"/>
      <c r="N59" s="1863"/>
    </row>
    <row r="60" spans="1:26" ht="15.75" thickBot="1" x14ac:dyDescent="0.3"/>
    <row r="61" spans="1:26" ht="27" thickBot="1" x14ac:dyDescent="0.3">
      <c r="B61" s="1864" t="s">
        <v>63</v>
      </c>
      <c r="C61" s="1864"/>
      <c r="D61" s="1864"/>
      <c r="E61" s="1864"/>
      <c r="F61" s="1864"/>
      <c r="G61" s="1864"/>
      <c r="H61" s="1864"/>
      <c r="I61" s="1864"/>
      <c r="J61" s="1864"/>
      <c r="K61" s="1864"/>
      <c r="L61" s="1864"/>
      <c r="M61" s="1864"/>
      <c r="N61" s="1864"/>
    </row>
    <row r="64" spans="1:26" ht="120" x14ac:dyDescent="0.25">
      <c r="B64" s="1610" t="s">
        <v>64</v>
      </c>
      <c r="C64" s="194" t="s">
        <v>65</v>
      </c>
      <c r="D64" s="194" t="s">
        <v>66</v>
      </c>
      <c r="E64" s="194" t="s">
        <v>67</v>
      </c>
      <c r="F64" s="194" t="s">
        <v>68</v>
      </c>
      <c r="G64" s="194" t="s">
        <v>69</v>
      </c>
      <c r="H64" s="194" t="s">
        <v>70</v>
      </c>
      <c r="I64" s="194" t="s">
        <v>71</v>
      </c>
      <c r="J64" s="194" t="s">
        <v>72</v>
      </c>
      <c r="K64" s="194" t="s">
        <v>73</v>
      </c>
      <c r="L64" s="194" t="s">
        <v>74</v>
      </c>
      <c r="M64" s="195" t="s">
        <v>75</v>
      </c>
      <c r="N64" s="195" t="s">
        <v>76</v>
      </c>
      <c r="O64" s="1875" t="s">
        <v>77</v>
      </c>
      <c r="P64" s="1876"/>
      <c r="Q64" s="194" t="s">
        <v>78</v>
      </c>
    </row>
    <row r="65" spans="2:17" ht="120" customHeight="1" x14ac:dyDescent="0.25">
      <c r="B65" s="396" t="s">
        <v>2485</v>
      </c>
      <c r="C65" s="396" t="s">
        <v>548</v>
      </c>
      <c r="D65" s="397" t="s">
        <v>6077</v>
      </c>
      <c r="E65" s="397">
        <v>100</v>
      </c>
      <c r="F65" s="1616" t="s">
        <v>82</v>
      </c>
      <c r="G65" s="1616" t="s">
        <v>82</v>
      </c>
      <c r="H65" s="1616" t="s">
        <v>82</v>
      </c>
      <c r="I65" s="397" t="s">
        <v>413</v>
      </c>
      <c r="J65" s="397" t="s">
        <v>18</v>
      </c>
      <c r="K65" s="1620" t="s">
        <v>18</v>
      </c>
      <c r="L65" s="1620" t="s">
        <v>18</v>
      </c>
      <c r="M65" s="1620" t="s">
        <v>18</v>
      </c>
      <c r="N65" s="1620" t="s">
        <v>18</v>
      </c>
      <c r="O65" s="1984" t="s">
        <v>6078</v>
      </c>
      <c r="P65" s="1985"/>
      <c r="Q65" s="1620" t="s">
        <v>19</v>
      </c>
    </row>
    <row r="66" spans="2:17" ht="113.25" customHeight="1" x14ac:dyDescent="0.25">
      <c r="B66" s="396" t="s">
        <v>3915</v>
      </c>
      <c r="C66" s="396" t="s">
        <v>548</v>
      </c>
      <c r="D66" s="1638" t="s">
        <v>6079</v>
      </c>
      <c r="E66" s="397">
        <v>294</v>
      </c>
      <c r="F66" s="1616" t="s">
        <v>82</v>
      </c>
      <c r="G66" s="1616" t="s">
        <v>82</v>
      </c>
      <c r="H66" s="1616" t="s">
        <v>82</v>
      </c>
      <c r="I66" s="397" t="s">
        <v>413</v>
      </c>
      <c r="J66" s="397" t="s">
        <v>18</v>
      </c>
      <c r="K66" s="1620" t="s">
        <v>18</v>
      </c>
      <c r="L66" s="1620" t="s">
        <v>18</v>
      </c>
      <c r="M66" s="1620" t="s">
        <v>18</v>
      </c>
      <c r="N66" s="1620" t="s">
        <v>18</v>
      </c>
      <c r="O66" s="2044"/>
      <c r="P66" s="2045"/>
      <c r="Q66" s="1620" t="s">
        <v>19</v>
      </c>
    </row>
    <row r="67" spans="2:17" x14ac:dyDescent="0.25">
      <c r="B67" s="1620"/>
      <c r="C67" s="1620"/>
      <c r="D67" s="1620"/>
      <c r="E67" s="1620"/>
      <c r="F67" s="1620"/>
      <c r="G67" s="1620"/>
      <c r="H67" s="1620"/>
      <c r="I67" s="1620"/>
      <c r="J67" s="1620"/>
      <c r="K67" s="1620"/>
      <c r="L67" s="1620"/>
      <c r="M67" s="1620"/>
      <c r="N67" s="1620"/>
      <c r="O67" s="2003"/>
      <c r="P67" s="2004"/>
      <c r="Q67" s="1620"/>
    </row>
    <row r="68" spans="2:17" x14ac:dyDescent="0.25">
      <c r="B68" s="1" t="s">
        <v>85</v>
      </c>
    </row>
    <row r="69" spans="2:17" x14ac:dyDescent="0.25">
      <c r="B69" s="1" t="s">
        <v>86</v>
      </c>
    </row>
    <row r="70" spans="2:17" x14ac:dyDescent="0.25">
      <c r="B70" s="1" t="s">
        <v>87</v>
      </c>
    </row>
    <row r="72" spans="2:17" ht="15.75" thickBot="1" x14ac:dyDescent="0.3"/>
    <row r="73" spans="2:17" ht="27" thickBot="1" x14ac:dyDescent="0.3">
      <c r="B73" s="1879" t="s">
        <v>88</v>
      </c>
      <c r="C73" s="1880"/>
      <c r="D73" s="1880"/>
      <c r="E73" s="1880"/>
      <c r="F73" s="1880"/>
      <c r="G73" s="1880"/>
      <c r="H73" s="1880"/>
      <c r="I73" s="1880"/>
      <c r="J73" s="1880"/>
      <c r="K73" s="1880"/>
      <c r="L73" s="1880"/>
      <c r="M73" s="1880"/>
      <c r="N73" s="1881"/>
    </row>
    <row r="78" spans="2:17" ht="75" x14ac:dyDescent="0.25">
      <c r="B78" s="1610" t="s">
        <v>89</v>
      </c>
      <c r="C78" s="1610" t="s">
        <v>90</v>
      </c>
      <c r="D78" s="1610" t="s">
        <v>91</v>
      </c>
      <c r="E78" s="1610" t="s">
        <v>92</v>
      </c>
      <c r="F78" s="1610" t="s">
        <v>93</v>
      </c>
      <c r="G78" s="1610" t="s">
        <v>94</v>
      </c>
      <c r="H78" s="1610" t="s">
        <v>95</v>
      </c>
      <c r="I78" s="1610" t="s">
        <v>96</v>
      </c>
      <c r="J78" s="1875" t="s">
        <v>97</v>
      </c>
      <c r="K78" s="1882"/>
      <c r="L78" s="1876"/>
      <c r="M78" s="1610" t="s">
        <v>98</v>
      </c>
      <c r="N78" s="1610" t="s">
        <v>254</v>
      </c>
      <c r="O78" s="1610" t="s">
        <v>255</v>
      </c>
      <c r="P78" s="1875" t="s">
        <v>77</v>
      </c>
      <c r="Q78" s="1876"/>
    </row>
    <row r="79" spans="2:17" ht="30" x14ac:dyDescent="0.25">
      <c r="B79" s="1990" t="s">
        <v>6080</v>
      </c>
      <c r="C79" s="1990" t="s">
        <v>1673</v>
      </c>
      <c r="D79" s="1870" t="s">
        <v>6081</v>
      </c>
      <c r="E79" s="1870">
        <v>85472814</v>
      </c>
      <c r="F79" s="1980" t="s">
        <v>6082</v>
      </c>
      <c r="G79" s="1980" t="s">
        <v>843</v>
      </c>
      <c r="H79" s="1999">
        <v>38193</v>
      </c>
      <c r="I79" s="2030" t="s">
        <v>82</v>
      </c>
      <c r="J79" s="251" t="s">
        <v>3439</v>
      </c>
      <c r="K79" s="226" t="s">
        <v>6083</v>
      </c>
      <c r="L79" s="1629" t="s">
        <v>6084</v>
      </c>
      <c r="M79" s="1870" t="s">
        <v>403</v>
      </c>
      <c r="N79" s="1870" t="s">
        <v>18</v>
      </c>
      <c r="O79" s="1870" t="s">
        <v>18</v>
      </c>
      <c r="P79" s="1984"/>
      <c r="Q79" s="1985"/>
    </row>
    <row r="80" spans="2:17" ht="30" x14ac:dyDescent="0.25">
      <c r="B80" s="1991"/>
      <c r="C80" s="1991"/>
      <c r="D80" s="1924"/>
      <c r="E80" s="1924"/>
      <c r="F80" s="1981"/>
      <c r="G80" s="1981"/>
      <c r="H80" s="1995"/>
      <c r="I80" s="2032"/>
      <c r="J80" s="251" t="s">
        <v>6085</v>
      </c>
      <c r="K80" s="223" t="s">
        <v>6086</v>
      </c>
      <c r="L80" s="1629" t="s">
        <v>6087</v>
      </c>
      <c r="M80" s="1924"/>
      <c r="N80" s="1924"/>
      <c r="O80" s="1924"/>
      <c r="P80" s="1986"/>
      <c r="Q80" s="1987"/>
    </row>
    <row r="81" spans="2:17" ht="90" x14ac:dyDescent="0.25">
      <c r="B81" s="1991"/>
      <c r="C81" s="1991"/>
      <c r="D81" s="1924"/>
      <c r="E81" s="1924"/>
      <c r="F81" s="1981"/>
      <c r="G81" s="1981"/>
      <c r="H81" s="1995"/>
      <c r="I81" s="2032"/>
      <c r="J81" s="225" t="s">
        <v>6088</v>
      </c>
      <c r="K81" s="226" t="s">
        <v>6089</v>
      </c>
      <c r="L81" s="1629" t="s">
        <v>6090</v>
      </c>
      <c r="M81" s="1924"/>
      <c r="N81" s="1924"/>
      <c r="O81" s="1924"/>
      <c r="P81" s="1986"/>
      <c r="Q81" s="1987"/>
    </row>
    <row r="82" spans="2:17" ht="30" x14ac:dyDescent="0.25">
      <c r="B82" s="2006"/>
      <c r="C82" s="2006"/>
      <c r="D82" s="1871"/>
      <c r="E82" s="1871"/>
      <c r="F82" s="2025"/>
      <c r="G82" s="2025"/>
      <c r="H82" s="2009"/>
      <c r="I82" s="2031"/>
      <c r="J82" s="251" t="s">
        <v>6091</v>
      </c>
      <c r="K82" s="226" t="s">
        <v>6092</v>
      </c>
      <c r="L82" s="1629" t="s">
        <v>6093</v>
      </c>
      <c r="M82" s="1924"/>
      <c r="N82" s="1871"/>
      <c r="O82" s="1871"/>
      <c r="P82" s="2044"/>
      <c r="Q82" s="2045"/>
    </row>
    <row r="83" spans="2:17" ht="30" x14ac:dyDescent="0.25">
      <c r="B83" s="1980" t="s">
        <v>1773</v>
      </c>
      <c r="C83" s="1980" t="s">
        <v>118</v>
      </c>
      <c r="D83" s="1980" t="s">
        <v>6094</v>
      </c>
      <c r="E83" s="1870">
        <v>1042429443</v>
      </c>
      <c r="F83" s="1980" t="s">
        <v>120</v>
      </c>
      <c r="G83" s="1980" t="s">
        <v>6095</v>
      </c>
      <c r="H83" s="2252">
        <v>41411</v>
      </c>
      <c r="I83" s="2066" t="s">
        <v>82</v>
      </c>
      <c r="J83" s="1604" t="s">
        <v>6096</v>
      </c>
      <c r="K83" s="776" t="s">
        <v>6097</v>
      </c>
      <c r="L83" s="1629" t="s">
        <v>152</v>
      </c>
      <c r="M83" s="1870" t="s">
        <v>403</v>
      </c>
      <c r="N83" s="1870" t="s">
        <v>18</v>
      </c>
      <c r="O83" s="1922" t="s">
        <v>18</v>
      </c>
      <c r="P83" s="1984"/>
      <c r="Q83" s="1985"/>
    </row>
    <row r="84" spans="2:17" ht="60" x14ac:dyDescent="0.25">
      <c r="B84" s="1981"/>
      <c r="C84" s="1981"/>
      <c r="D84" s="1981"/>
      <c r="E84" s="1924"/>
      <c r="F84" s="1981"/>
      <c r="G84" s="1981"/>
      <c r="H84" s="2204"/>
      <c r="I84" s="2067"/>
      <c r="J84" s="1604" t="s">
        <v>6096</v>
      </c>
      <c r="K84" s="776" t="s">
        <v>6098</v>
      </c>
      <c r="L84" s="1629" t="s">
        <v>6099</v>
      </c>
      <c r="M84" s="1924"/>
      <c r="N84" s="1924"/>
      <c r="O84" s="1922"/>
      <c r="P84" s="1986"/>
      <c r="Q84" s="1987"/>
    </row>
    <row r="85" spans="2:17" ht="30" x14ac:dyDescent="0.25">
      <c r="B85" s="1981"/>
      <c r="C85" s="1981"/>
      <c r="D85" s="1981"/>
      <c r="E85" s="1924"/>
      <c r="F85" s="1981"/>
      <c r="G85" s="1981"/>
      <c r="H85" s="2204"/>
      <c r="I85" s="2067"/>
      <c r="J85" s="1604" t="s">
        <v>6100</v>
      </c>
      <c r="K85" s="776" t="s">
        <v>6101</v>
      </c>
      <c r="L85" s="1629" t="s">
        <v>6102</v>
      </c>
      <c r="M85" s="1924"/>
      <c r="N85" s="1924"/>
      <c r="O85" s="1922"/>
      <c r="P85" s="1986"/>
      <c r="Q85" s="1987"/>
    </row>
    <row r="86" spans="2:17" ht="30" x14ac:dyDescent="0.25">
      <c r="B86" s="1981"/>
      <c r="C86" s="1981"/>
      <c r="D86" s="1981"/>
      <c r="E86" s="1924"/>
      <c r="F86" s="1981"/>
      <c r="G86" s="1981"/>
      <c r="H86" s="2204"/>
      <c r="I86" s="2067"/>
      <c r="J86" s="1604" t="s">
        <v>6103</v>
      </c>
      <c r="K86" s="776" t="s">
        <v>6104</v>
      </c>
      <c r="L86" s="1629" t="s">
        <v>6105</v>
      </c>
      <c r="M86" s="1924"/>
      <c r="N86" s="1924"/>
      <c r="O86" s="1922"/>
      <c r="P86" s="1986"/>
      <c r="Q86" s="1987"/>
    </row>
    <row r="87" spans="2:17" ht="45" x14ac:dyDescent="0.25">
      <c r="B87" s="2025"/>
      <c r="C87" s="2025"/>
      <c r="D87" s="2025"/>
      <c r="E87" s="1871"/>
      <c r="F87" s="2025"/>
      <c r="G87" s="2025"/>
      <c r="H87" s="2205"/>
      <c r="I87" s="2068"/>
      <c r="J87" s="1604" t="s">
        <v>6106</v>
      </c>
      <c r="K87" s="776" t="s">
        <v>6107</v>
      </c>
      <c r="L87" s="1629" t="s">
        <v>6108</v>
      </c>
      <c r="M87" s="1871"/>
      <c r="N87" s="1871"/>
      <c r="O87" s="1922"/>
      <c r="P87" s="1986"/>
      <c r="Q87" s="1987"/>
    </row>
    <row r="88" spans="2:17" ht="60" x14ac:dyDescent="0.25">
      <c r="B88" s="1980" t="s">
        <v>1773</v>
      </c>
      <c r="C88" s="1998" t="s">
        <v>6068</v>
      </c>
      <c r="D88" s="1998" t="s">
        <v>6109</v>
      </c>
      <c r="E88" s="1870">
        <v>1143114464</v>
      </c>
      <c r="F88" s="1998" t="s">
        <v>120</v>
      </c>
      <c r="G88" s="1998" t="s">
        <v>2825</v>
      </c>
      <c r="H88" s="2253">
        <v>41299</v>
      </c>
      <c r="I88" s="2066" t="s">
        <v>298</v>
      </c>
      <c r="J88" s="1604" t="s">
        <v>6110</v>
      </c>
      <c r="K88" s="776" t="s">
        <v>6111</v>
      </c>
      <c r="L88" s="1627" t="s">
        <v>6112</v>
      </c>
      <c r="M88" s="1870" t="s">
        <v>403</v>
      </c>
      <c r="N88" s="1870" t="s">
        <v>18</v>
      </c>
      <c r="O88" s="1870" t="s">
        <v>19</v>
      </c>
      <c r="P88" s="1998" t="s">
        <v>6113</v>
      </c>
      <c r="Q88" s="1998"/>
    </row>
    <row r="89" spans="2:17" ht="30" x14ac:dyDescent="0.25">
      <c r="B89" s="1981"/>
      <c r="C89" s="1998"/>
      <c r="D89" s="1998"/>
      <c r="E89" s="1924"/>
      <c r="F89" s="1998"/>
      <c r="G89" s="1998"/>
      <c r="H89" s="2253"/>
      <c r="I89" s="2067"/>
      <c r="J89" s="229" t="s">
        <v>6114</v>
      </c>
      <c r="K89" s="229" t="s">
        <v>6115</v>
      </c>
      <c r="L89" s="1620" t="s">
        <v>6116</v>
      </c>
      <c r="M89" s="1924"/>
      <c r="N89" s="1924"/>
      <c r="O89" s="1924"/>
      <c r="P89" s="1998"/>
      <c r="Q89" s="1998"/>
    </row>
    <row r="90" spans="2:17" ht="60" x14ac:dyDescent="0.25">
      <c r="B90" s="1981"/>
      <c r="C90" s="1998"/>
      <c r="D90" s="1998"/>
      <c r="E90" s="1924"/>
      <c r="F90" s="1998"/>
      <c r="G90" s="1998"/>
      <c r="H90" s="2253"/>
      <c r="I90" s="2067"/>
      <c r="J90" s="229" t="s">
        <v>6117</v>
      </c>
      <c r="K90" s="229" t="s">
        <v>6118</v>
      </c>
      <c r="L90" s="1620" t="s">
        <v>120</v>
      </c>
      <c r="M90" s="1924"/>
      <c r="N90" s="1924"/>
      <c r="O90" s="1924"/>
      <c r="P90" s="1998"/>
      <c r="Q90" s="1998"/>
    </row>
    <row r="91" spans="2:17" ht="60" x14ac:dyDescent="0.25">
      <c r="B91" s="1981"/>
      <c r="C91" s="1998"/>
      <c r="D91" s="1998"/>
      <c r="E91" s="1924"/>
      <c r="F91" s="1998"/>
      <c r="G91" s="1998"/>
      <c r="H91" s="2253"/>
      <c r="I91" s="2067"/>
      <c r="J91" s="229" t="s">
        <v>6117</v>
      </c>
      <c r="K91" s="229" t="s">
        <v>6119</v>
      </c>
      <c r="L91" s="1620" t="s">
        <v>120</v>
      </c>
      <c r="M91" s="1924"/>
      <c r="N91" s="1924"/>
      <c r="O91" s="1924"/>
      <c r="P91" s="1998"/>
      <c r="Q91" s="1998"/>
    </row>
    <row r="92" spans="2:17" ht="60" x14ac:dyDescent="0.25">
      <c r="B92" s="1981"/>
      <c r="C92" s="1998"/>
      <c r="D92" s="1998"/>
      <c r="E92" s="1924"/>
      <c r="F92" s="1998"/>
      <c r="G92" s="1998"/>
      <c r="H92" s="2253"/>
      <c r="I92" s="2067"/>
      <c r="J92" s="229" t="s">
        <v>6117</v>
      </c>
      <c r="K92" s="229" t="s">
        <v>6120</v>
      </c>
      <c r="L92" s="1620" t="s">
        <v>120</v>
      </c>
      <c r="M92" s="1924"/>
      <c r="N92" s="1924"/>
      <c r="O92" s="1924"/>
      <c r="P92" s="1998"/>
      <c r="Q92" s="1998"/>
    </row>
    <row r="93" spans="2:17" ht="60" x14ac:dyDescent="0.25">
      <c r="B93" s="1981"/>
      <c r="C93" s="1998"/>
      <c r="D93" s="1998"/>
      <c r="E93" s="1924"/>
      <c r="F93" s="1998"/>
      <c r="G93" s="1998"/>
      <c r="H93" s="2253"/>
      <c r="I93" s="2067"/>
      <c r="J93" s="229" t="s">
        <v>6117</v>
      </c>
      <c r="K93" s="229" t="s">
        <v>6121</v>
      </c>
      <c r="L93" s="1620" t="s">
        <v>120</v>
      </c>
      <c r="M93" s="1871"/>
      <c r="N93" s="1871"/>
      <c r="O93" s="1871"/>
      <c r="P93" s="1998"/>
      <c r="Q93" s="1998"/>
    </row>
    <row r="94" spans="2:17" x14ac:dyDescent="0.25">
      <c r="B94" s="2025"/>
      <c r="C94" s="1998"/>
      <c r="D94" s="1998"/>
      <c r="E94" s="1871"/>
      <c r="F94" s="1998"/>
      <c r="G94" s="1998"/>
      <c r="H94" s="2253"/>
      <c r="I94" s="2068"/>
      <c r="J94" s="992"/>
      <c r="K94" s="230"/>
      <c r="L94" s="151"/>
    </row>
    <row r="95" spans="2:17" ht="15.75" thickBot="1" x14ac:dyDescent="0.3"/>
    <row r="96" spans="2:17" ht="27" thickBot="1" x14ac:dyDescent="0.3">
      <c r="B96" s="1879" t="s">
        <v>184</v>
      </c>
      <c r="C96" s="1880"/>
      <c r="D96" s="1880"/>
      <c r="E96" s="1880"/>
      <c r="F96" s="1880"/>
      <c r="G96" s="1880"/>
      <c r="H96" s="1880"/>
      <c r="I96" s="1880"/>
      <c r="J96" s="1880"/>
      <c r="K96" s="1880"/>
      <c r="L96" s="1880"/>
      <c r="M96" s="1880"/>
      <c r="N96" s="1881"/>
    </row>
    <row r="99" spans="1:26" ht="30" x14ac:dyDescent="0.25">
      <c r="B99" s="194" t="s">
        <v>17</v>
      </c>
      <c r="C99" s="194" t="s">
        <v>415</v>
      </c>
      <c r="D99" s="1875" t="s">
        <v>77</v>
      </c>
      <c r="E99" s="1876"/>
    </row>
    <row r="100" spans="1:26" ht="30" x14ac:dyDescent="0.25">
      <c r="B100" s="229" t="s">
        <v>185</v>
      </c>
      <c r="C100" s="1604" t="s">
        <v>18</v>
      </c>
      <c r="D100" s="1963"/>
      <c r="E100" s="1964"/>
    </row>
    <row r="103" spans="1:26" ht="26.25" x14ac:dyDescent="0.25">
      <c r="B103" s="1851" t="s">
        <v>186</v>
      </c>
      <c r="C103" s="1852"/>
      <c r="D103" s="1852"/>
      <c r="E103" s="1852"/>
      <c r="F103" s="1852"/>
      <c r="G103" s="1852"/>
      <c r="H103" s="1852"/>
      <c r="I103" s="1852"/>
      <c r="J103" s="1852"/>
      <c r="K103" s="1852"/>
      <c r="L103" s="1852"/>
      <c r="M103" s="1852"/>
      <c r="N103" s="1852"/>
      <c r="O103" s="1852"/>
      <c r="P103" s="1852"/>
    </row>
    <row r="105" spans="1:26" ht="15.75" thickBot="1" x14ac:dyDescent="0.3"/>
    <row r="106" spans="1:26" ht="27" thickBot="1" x14ac:dyDescent="0.3">
      <c r="B106" s="1879" t="s">
        <v>187</v>
      </c>
      <c r="C106" s="1880"/>
      <c r="D106" s="1880"/>
      <c r="E106" s="1880"/>
      <c r="F106" s="1880"/>
      <c r="G106" s="1880"/>
      <c r="H106" s="1880"/>
      <c r="I106" s="1880"/>
      <c r="J106" s="1880"/>
      <c r="K106" s="1880"/>
      <c r="L106" s="1880"/>
      <c r="M106" s="1880"/>
      <c r="N106" s="1881"/>
    </row>
    <row r="108" spans="1:26" ht="15.75" thickBot="1" x14ac:dyDescent="0.3">
      <c r="M108" s="163"/>
      <c r="N108" s="163"/>
    </row>
    <row r="109" spans="1:26" s="1612" customFormat="1" ht="90" x14ac:dyDescent="0.25">
      <c r="B109" s="164" t="s">
        <v>33</v>
      </c>
      <c r="C109" s="164" t="s">
        <v>34</v>
      </c>
      <c r="D109" s="164" t="s">
        <v>35</v>
      </c>
      <c r="E109" s="164" t="s">
        <v>36</v>
      </c>
      <c r="F109" s="164" t="s">
        <v>37</v>
      </c>
      <c r="G109" s="164" t="s">
        <v>38</v>
      </c>
      <c r="H109" s="164" t="s">
        <v>39</v>
      </c>
      <c r="I109" s="164" t="s">
        <v>40</v>
      </c>
      <c r="J109" s="164" t="s">
        <v>41</v>
      </c>
      <c r="K109" s="164" t="s">
        <v>42</v>
      </c>
      <c r="L109" s="164" t="s">
        <v>43</v>
      </c>
      <c r="M109" s="165" t="s">
        <v>44</v>
      </c>
      <c r="N109" s="164" t="s">
        <v>45</v>
      </c>
      <c r="O109" s="164" t="s">
        <v>46</v>
      </c>
      <c r="P109" s="166" t="s">
        <v>47</v>
      </c>
      <c r="Q109" s="166" t="s">
        <v>48</v>
      </c>
    </row>
    <row r="110" spans="1:26" s="61" customFormat="1" ht="57" x14ac:dyDescent="0.25">
      <c r="A110" s="52">
        <v>1</v>
      </c>
      <c r="B110" s="53" t="s">
        <v>6074</v>
      </c>
      <c r="C110" s="54" t="s">
        <v>6074</v>
      </c>
      <c r="D110" s="53" t="s">
        <v>6122</v>
      </c>
      <c r="E110" s="58">
        <v>12</v>
      </c>
      <c r="F110" s="54" t="s">
        <v>18</v>
      </c>
      <c r="G110" s="55">
        <v>1</v>
      </c>
      <c r="H110" s="62">
        <v>41656</v>
      </c>
      <c r="I110" s="62">
        <v>41851</v>
      </c>
      <c r="J110" s="56" t="s">
        <v>19</v>
      </c>
      <c r="K110" s="57">
        <v>6.43</v>
      </c>
      <c r="L110" s="57">
        <v>0</v>
      </c>
      <c r="M110" s="58">
        <v>35</v>
      </c>
      <c r="N110" s="58">
        <v>100</v>
      </c>
      <c r="O110" s="63">
        <v>45119356</v>
      </c>
      <c r="P110" s="63">
        <v>92</v>
      </c>
      <c r="Q110" s="64"/>
      <c r="R110" s="60"/>
      <c r="S110" s="60"/>
      <c r="T110" s="60"/>
      <c r="U110" s="60"/>
      <c r="V110" s="60"/>
      <c r="W110" s="60"/>
      <c r="X110" s="60"/>
      <c r="Y110" s="60"/>
      <c r="Z110" s="60"/>
    </row>
    <row r="111" spans="1:26" s="61" customFormat="1" ht="28.5" x14ac:dyDescent="0.25">
      <c r="A111" s="52">
        <f>+A110+1</f>
        <v>2</v>
      </c>
      <c r="B111" s="53" t="s">
        <v>6074</v>
      </c>
      <c r="C111" s="54" t="s">
        <v>6074</v>
      </c>
      <c r="D111" s="53" t="s">
        <v>6123</v>
      </c>
      <c r="E111" s="58">
        <v>102</v>
      </c>
      <c r="F111" s="54" t="s">
        <v>18</v>
      </c>
      <c r="G111" s="55">
        <v>1</v>
      </c>
      <c r="H111" s="62">
        <v>41344</v>
      </c>
      <c r="I111" s="62">
        <v>41486</v>
      </c>
      <c r="J111" s="56" t="s">
        <v>19</v>
      </c>
      <c r="K111" s="57">
        <v>4.63</v>
      </c>
      <c r="L111" s="57">
        <v>0</v>
      </c>
      <c r="M111" s="58">
        <v>68</v>
      </c>
      <c r="N111" s="58">
        <v>100</v>
      </c>
      <c r="O111" s="63">
        <v>32819176</v>
      </c>
      <c r="P111" s="63">
        <v>94</v>
      </c>
      <c r="Q111" s="64"/>
      <c r="R111" s="60"/>
      <c r="S111" s="60"/>
      <c r="T111" s="60"/>
      <c r="U111" s="60"/>
      <c r="V111" s="60"/>
      <c r="W111" s="60"/>
      <c r="X111" s="60"/>
      <c r="Y111" s="60"/>
      <c r="Z111" s="60"/>
    </row>
    <row r="112" spans="1:26" s="61" customFormat="1" ht="57" x14ac:dyDescent="0.25">
      <c r="A112" s="52">
        <f>+A111+1</f>
        <v>3</v>
      </c>
      <c r="B112" s="53" t="s">
        <v>6074</v>
      </c>
      <c r="C112" s="54" t="s">
        <v>6074</v>
      </c>
      <c r="D112" s="53" t="s">
        <v>6122</v>
      </c>
      <c r="E112" s="58">
        <v>132</v>
      </c>
      <c r="F112" s="54" t="s">
        <v>18</v>
      </c>
      <c r="G112" s="55">
        <v>1</v>
      </c>
      <c r="H112" s="62">
        <v>41487</v>
      </c>
      <c r="I112" s="62">
        <v>41638</v>
      </c>
      <c r="J112" s="56" t="s">
        <v>19</v>
      </c>
      <c r="K112" s="57">
        <v>5</v>
      </c>
      <c r="L112" s="57">
        <v>0</v>
      </c>
      <c r="M112" s="58">
        <v>38</v>
      </c>
      <c r="N112" s="58">
        <v>100</v>
      </c>
      <c r="O112" s="63">
        <v>57220887</v>
      </c>
      <c r="P112" s="63">
        <v>96</v>
      </c>
      <c r="Q112" s="64"/>
      <c r="R112" s="60"/>
      <c r="S112" s="60"/>
      <c r="T112" s="60"/>
      <c r="U112" s="60"/>
      <c r="V112" s="60"/>
      <c r="W112" s="60"/>
      <c r="X112" s="60"/>
      <c r="Y112" s="60"/>
      <c r="Z112" s="60"/>
    </row>
    <row r="113" spans="1:26" s="61" customFormat="1" ht="86.25" customHeight="1" x14ac:dyDescent="0.25">
      <c r="A113" s="52">
        <f>+A112+1</f>
        <v>4</v>
      </c>
      <c r="B113" s="53" t="s">
        <v>6074</v>
      </c>
      <c r="C113" s="54" t="s">
        <v>6074</v>
      </c>
      <c r="D113" s="53" t="s">
        <v>6124</v>
      </c>
      <c r="E113" s="58">
        <v>43</v>
      </c>
      <c r="F113" s="54" t="s">
        <v>18</v>
      </c>
      <c r="G113" s="55">
        <v>1</v>
      </c>
      <c r="H113" s="62">
        <v>39987</v>
      </c>
      <c r="I113" s="62">
        <v>40177</v>
      </c>
      <c r="J113" s="56" t="s">
        <v>19</v>
      </c>
      <c r="K113" s="57">
        <v>0.9</v>
      </c>
      <c r="L113" s="57">
        <v>5.33</v>
      </c>
      <c r="M113" s="58">
        <v>220</v>
      </c>
      <c r="N113" s="58">
        <v>100</v>
      </c>
      <c r="O113" s="63">
        <v>360481150</v>
      </c>
      <c r="P113" s="63">
        <v>98</v>
      </c>
      <c r="Q113" s="1634" t="s">
        <v>6125</v>
      </c>
      <c r="R113" s="60"/>
      <c r="S113" s="60"/>
      <c r="T113" s="60"/>
      <c r="U113" s="60"/>
      <c r="V113" s="60"/>
      <c r="W113" s="60"/>
      <c r="X113" s="60"/>
      <c r="Y113" s="60"/>
      <c r="Z113" s="60"/>
    </row>
    <row r="114" spans="1:26" s="61" customFormat="1" ht="71.25" x14ac:dyDescent="0.25">
      <c r="A114" s="52">
        <f>+A113+1</f>
        <v>5</v>
      </c>
      <c r="B114" s="53" t="s">
        <v>6074</v>
      </c>
      <c r="C114" s="54" t="s">
        <v>6074</v>
      </c>
      <c r="D114" s="53" t="s">
        <v>6124</v>
      </c>
      <c r="E114" s="58">
        <v>119</v>
      </c>
      <c r="F114" s="54" t="s">
        <v>18</v>
      </c>
      <c r="G114" s="55">
        <v>1</v>
      </c>
      <c r="H114" s="62">
        <v>39827</v>
      </c>
      <c r="I114" s="62">
        <v>40025</v>
      </c>
      <c r="J114" s="56" t="s">
        <v>19</v>
      </c>
      <c r="K114" s="57">
        <v>0</v>
      </c>
      <c r="L114" s="57">
        <v>6.53</v>
      </c>
      <c r="M114" s="58">
        <v>85</v>
      </c>
      <c r="N114" s="58">
        <v>100</v>
      </c>
      <c r="O114" s="63">
        <v>128319043</v>
      </c>
      <c r="P114" s="63">
        <v>100</v>
      </c>
      <c r="Q114" s="1634" t="s">
        <v>6126</v>
      </c>
      <c r="R114" s="60"/>
      <c r="S114" s="60"/>
      <c r="T114" s="60"/>
      <c r="U114" s="60"/>
      <c r="V114" s="60"/>
      <c r="W114" s="60"/>
      <c r="X114" s="60"/>
      <c r="Y114" s="60"/>
      <c r="Z114" s="60"/>
    </row>
    <row r="115" spans="1:26" s="61" customFormat="1" x14ac:dyDescent="0.25">
      <c r="A115" s="52"/>
      <c r="B115" s="183" t="s">
        <v>28</v>
      </c>
      <c r="C115" s="172"/>
      <c r="D115" s="173"/>
      <c r="E115" s="182"/>
      <c r="F115" s="175"/>
      <c r="G115" s="175"/>
      <c r="H115" s="175"/>
      <c r="I115" s="176"/>
      <c r="J115" s="176"/>
      <c r="K115" s="185">
        <f>SUM(K110:K114)</f>
        <v>16.959999999999997</v>
      </c>
      <c r="L115" s="185">
        <f>SUM(L110:L114)</f>
        <v>11.86</v>
      </c>
      <c r="M115" s="245">
        <f>SUM(M110:M114)</f>
        <v>446</v>
      </c>
      <c r="N115" s="185"/>
      <c r="O115" s="180"/>
      <c r="P115" s="180"/>
      <c r="Q115" s="187"/>
    </row>
    <row r="116" spans="1:26" x14ac:dyDescent="0.25">
      <c r="B116" s="69"/>
      <c r="C116" s="69"/>
      <c r="D116" s="69"/>
      <c r="E116" s="188"/>
      <c r="F116" s="69"/>
      <c r="G116" s="69"/>
      <c r="H116" s="69"/>
      <c r="I116" s="69"/>
      <c r="J116" s="69"/>
      <c r="K116" s="69"/>
      <c r="L116" s="69"/>
      <c r="M116" s="69"/>
      <c r="N116" s="69"/>
      <c r="O116" s="69"/>
      <c r="P116" s="69"/>
    </row>
    <row r="117" spans="1:26" ht="18.75" x14ac:dyDescent="0.25">
      <c r="B117" s="222" t="s">
        <v>192</v>
      </c>
      <c r="C117" s="250">
        <f>+K115</f>
        <v>16.959999999999997</v>
      </c>
      <c r="H117" s="191"/>
      <c r="I117" s="191"/>
      <c r="J117" s="191"/>
      <c r="K117" s="191"/>
      <c r="L117" s="191"/>
      <c r="M117" s="191"/>
      <c r="N117" s="69"/>
      <c r="O117" s="69"/>
      <c r="P117" s="69"/>
    </row>
    <row r="119" spans="1:26" ht="15.75" thickBot="1" x14ac:dyDescent="0.3"/>
    <row r="120" spans="1:26" ht="45.75" thickBot="1" x14ac:dyDescent="0.3">
      <c r="B120" s="232" t="s">
        <v>193</v>
      </c>
      <c r="C120" s="233" t="s">
        <v>194</v>
      </c>
      <c r="D120" s="232" t="s">
        <v>27</v>
      </c>
      <c r="E120" s="233" t="s">
        <v>195</v>
      </c>
    </row>
    <row r="121" spans="1:26" x14ac:dyDescent="0.25">
      <c r="B121" s="103" t="s">
        <v>196</v>
      </c>
      <c r="C121" s="234">
        <v>20</v>
      </c>
      <c r="D121" s="234"/>
      <c r="E121" s="1923">
        <v>30</v>
      </c>
    </row>
    <row r="122" spans="1:26" x14ac:dyDescent="0.25">
      <c r="B122" s="103" t="s">
        <v>197</v>
      </c>
      <c r="C122" s="1628">
        <v>30</v>
      </c>
      <c r="D122" s="1588">
        <v>30</v>
      </c>
      <c r="E122" s="1924"/>
    </row>
    <row r="123" spans="1:26" ht="15.75" thickBot="1" x14ac:dyDescent="0.3">
      <c r="B123" s="103" t="s">
        <v>198</v>
      </c>
      <c r="C123" s="236">
        <v>40</v>
      </c>
      <c r="D123" s="236"/>
      <c r="E123" s="1925"/>
    </row>
    <row r="125" spans="1:26" ht="15.75" thickBot="1" x14ac:dyDescent="0.3"/>
    <row r="126" spans="1:26" ht="27" thickBot="1" x14ac:dyDescent="0.3">
      <c r="B126" s="1879" t="s">
        <v>199</v>
      </c>
      <c r="C126" s="1880"/>
      <c r="D126" s="1880"/>
      <c r="E126" s="1880"/>
      <c r="F126" s="1880"/>
      <c r="G126" s="1880"/>
      <c r="H126" s="1880"/>
      <c r="I126" s="1880"/>
      <c r="J126" s="1880"/>
      <c r="K126" s="1880"/>
      <c r="L126" s="1880"/>
      <c r="M126" s="1880"/>
      <c r="N126" s="1881"/>
    </row>
    <row r="128" spans="1:26" ht="75" x14ac:dyDescent="0.25">
      <c r="B128" s="1610" t="s">
        <v>89</v>
      </c>
      <c r="C128" s="1610" t="s">
        <v>90</v>
      </c>
      <c r="D128" s="1610" t="s">
        <v>91</v>
      </c>
      <c r="E128" s="1610" t="s">
        <v>92</v>
      </c>
      <c r="F128" s="1610" t="s">
        <v>93</v>
      </c>
      <c r="G128" s="1610" t="s">
        <v>94</v>
      </c>
      <c r="H128" s="1610" t="s">
        <v>95</v>
      </c>
      <c r="I128" s="1610" t="s">
        <v>96</v>
      </c>
      <c r="J128" s="1875" t="s">
        <v>97</v>
      </c>
      <c r="K128" s="1882"/>
      <c r="L128" s="1876"/>
      <c r="M128" s="1610" t="s">
        <v>98</v>
      </c>
      <c r="N128" s="1610" t="s">
        <v>254</v>
      </c>
      <c r="O128" s="1610" t="s">
        <v>255</v>
      </c>
      <c r="P128" s="1875" t="s">
        <v>77</v>
      </c>
      <c r="Q128" s="1876"/>
    </row>
    <row r="129" spans="1:17" ht="90" x14ac:dyDescent="0.25">
      <c r="A129" s="1286"/>
      <c r="B129" s="2192" t="s">
        <v>200</v>
      </c>
      <c r="C129" s="2192" t="s">
        <v>1673</v>
      </c>
      <c r="D129" s="2254" t="s">
        <v>6127</v>
      </c>
      <c r="E129" s="2195">
        <v>57290385</v>
      </c>
      <c r="F129" s="2195" t="s">
        <v>120</v>
      </c>
      <c r="G129" s="2192" t="s">
        <v>6128</v>
      </c>
      <c r="H129" s="2257">
        <v>39276</v>
      </c>
      <c r="I129" s="2260" t="s">
        <v>82</v>
      </c>
      <c r="J129" s="1169" t="s">
        <v>6129</v>
      </c>
      <c r="K129" s="1171" t="s">
        <v>6130</v>
      </c>
      <c r="L129" s="226" t="s">
        <v>6131</v>
      </c>
      <c r="M129" s="1870" t="s">
        <v>18</v>
      </c>
      <c r="N129" s="1870" t="s">
        <v>18</v>
      </c>
      <c r="O129" s="1870" t="s">
        <v>18</v>
      </c>
      <c r="P129" s="1984"/>
      <c r="Q129" s="1985"/>
    </row>
    <row r="130" spans="1:17" ht="165" x14ac:dyDescent="0.25">
      <c r="A130" s="1286"/>
      <c r="B130" s="2193"/>
      <c r="C130" s="2193"/>
      <c r="D130" s="2255"/>
      <c r="E130" s="2196"/>
      <c r="F130" s="2196"/>
      <c r="G130" s="2193"/>
      <c r="H130" s="2258"/>
      <c r="I130" s="2261"/>
      <c r="J130" s="1169" t="s">
        <v>6132</v>
      </c>
      <c r="K130" s="1171" t="s">
        <v>6133</v>
      </c>
      <c r="L130" s="394" t="s">
        <v>6134</v>
      </c>
      <c r="M130" s="1924"/>
      <c r="N130" s="1924"/>
      <c r="O130" s="1924"/>
      <c r="P130" s="1986"/>
      <c r="Q130" s="1987"/>
    </row>
    <row r="131" spans="1:17" ht="165" x14ac:dyDescent="0.25">
      <c r="A131" s="1286"/>
      <c r="B131" s="2193"/>
      <c r="C131" s="2193"/>
      <c r="D131" s="2255"/>
      <c r="E131" s="2196"/>
      <c r="F131" s="2196"/>
      <c r="G131" s="2193"/>
      <c r="H131" s="2258"/>
      <c r="I131" s="2261"/>
      <c r="J131" s="1169" t="s">
        <v>6132</v>
      </c>
      <c r="K131" s="1171" t="s">
        <v>6135</v>
      </c>
      <c r="L131" s="226" t="s">
        <v>6134</v>
      </c>
      <c r="M131" s="1924"/>
      <c r="N131" s="1924"/>
      <c r="O131" s="1924"/>
      <c r="P131" s="1986"/>
      <c r="Q131" s="1987"/>
    </row>
    <row r="132" spans="1:17" ht="105" x14ac:dyDescent="0.25">
      <c r="A132" s="1286"/>
      <c r="B132" s="2194"/>
      <c r="C132" s="2194"/>
      <c r="D132" s="2256"/>
      <c r="E132" s="2203"/>
      <c r="F132" s="2203"/>
      <c r="G132" s="2194"/>
      <c r="H132" s="2259"/>
      <c r="I132" s="2262"/>
      <c r="J132" s="1169" t="s">
        <v>6136</v>
      </c>
      <c r="K132" s="1171" t="s">
        <v>6137</v>
      </c>
      <c r="L132" s="957" t="s">
        <v>6138</v>
      </c>
      <c r="M132" s="1871"/>
      <c r="N132" s="1871"/>
      <c r="O132" s="1871"/>
      <c r="P132" s="2044"/>
      <c r="Q132" s="2045"/>
    </row>
    <row r="133" spans="1:17" ht="30" x14ac:dyDescent="0.25">
      <c r="B133" s="2192" t="s">
        <v>211</v>
      </c>
      <c r="C133" s="2192" t="s">
        <v>1673</v>
      </c>
      <c r="D133" s="2254" t="s">
        <v>6139</v>
      </c>
      <c r="E133" s="2195">
        <v>36695573</v>
      </c>
      <c r="F133" s="2192" t="s">
        <v>6140</v>
      </c>
      <c r="G133" s="2192" t="s">
        <v>6141</v>
      </c>
      <c r="H133" s="2252">
        <v>39340</v>
      </c>
      <c r="I133" s="2066" t="s">
        <v>82</v>
      </c>
      <c r="J133" s="251" t="s">
        <v>6142</v>
      </c>
      <c r="K133" s="226" t="s">
        <v>6143</v>
      </c>
      <c r="L133" s="226" t="s">
        <v>6144</v>
      </c>
      <c r="M133" s="1870" t="s">
        <v>18</v>
      </c>
      <c r="N133" s="1870" t="s">
        <v>18</v>
      </c>
      <c r="O133" s="1870" t="s">
        <v>18</v>
      </c>
      <c r="P133" s="2242"/>
      <c r="Q133" s="2243"/>
    </row>
    <row r="134" spans="1:17" ht="30" x14ac:dyDescent="0.25">
      <c r="B134" s="2193"/>
      <c r="C134" s="2193"/>
      <c r="D134" s="2255"/>
      <c r="E134" s="2196"/>
      <c r="F134" s="2193"/>
      <c r="G134" s="2193"/>
      <c r="H134" s="2204"/>
      <c r="I134" s="2067"/>
      <c r="J134" s="251" t="s">
        <v>6142</v>
      </c>
      <c r="K134" s="226" t="s">
        <v>6145</v>
      </c>
      <c r="L134" s="226" t="s">
        <v>6144</v>
      </c>
      <c r="M134" s="1924"/>
      <c r="N134" s="1924"/>
      <c r="O134" s="1924"/>
      <c r="P134" s="2176"/>
      <c r="Q134" s="2244"/>
    </row>
    <row r="135" spans="1:17" ht="30" x14ac:dyDescent="0.25">
      <c r="B135" s="2193"/>
      <c r="C135" s="2193"/>
      <c r="D135" s="2255"/>
      <c r="E135" s="2196"/>
      <c r="F135" s="2193"/>
      <c r="G135" s="2193"/>
      <c r="H135" s="2204"/>
      <c r="I135" s="2067"/>
      <c r="J135" s="225" t="s">
        <v>6146</v>
      </c>
      <c r="K135" s="226" t="s">
        <v>6147</v>
      </c>
      <c r="L135" s="223" t="s">
        <v>152</v>
      </c>
      <c r="M135" s="1924"/>
      <c r="N135" s="1924"/>
      <c r="O135" s="1924"/>
      <c r="P135" s="2176"/>
      <c r="Q135" s="2244"/>
    </row>
    <row r="136" spans="1:17" ht="30" x14ac:dyDescent="0.25">
      <c r="B136" s="2194"/>
      <c r="C136" s="2194"/>
      <c r="D136" s="2256"/>
      <c r="E136" s="2203"/>
      <c r="F136" s="2194"/>
      <c r="G136" s="2194"/>
      <c r="H136" s="2205"/>
      <c r="I136" s="2068"/>
      <c r="J136" s="225" t="s">
        <v>6148</v>
      </c>
      <c r="K136" s="226">
        <v>2001</v>
      </c>
      <c r="L136" s="223" t="s">
        <v>6144</v>
      </c>
      <c r="M136" s="1871"/>
      <c r="N136" s="1871"/>
      <c r="O136" s="1871"/>
      <c r="P136" s="2245"/>
      <c r="Q136" s="2246"/>
    </row>
    <row r="137" spans="1:17" ht="105" x14ac:dyDescent="0.25">
      <c r="B137" s="2192" t="s">
        <v>223</v>
      </c>
      <c r="C137" s="2192" t="s">
        <v>1673</v>
      </c>
      <c r="D137" s="2254" t="s">
        <v>6149</v>
      </c>
      <c r="E137" s="2195">
        <v>57297900</v>
      </c>
      <c r="F137" s="2195" t="s">
        <v>388</v>
      </c>
      <c r="G137" s="2192" t="s">
        <v>6150</v>
      </c>
      <c r="H137" s="1621"/>
      <c r="I137" s="227" t="s">
        <v>82</v>
      </c>
      <c r="J137" s="251" t="s">
        <v>6151</v>
      </c>
      <c r="K137" s="805">
        <v>41275</v>
      </c>
      <c r="L137" s="226" t="s">
        <v>6152</v>
      </c>
      <c r="M137" s="1922" t="s">
        <v>18</v>
      </c>
      <c r="N137" s="1922" t="s">
        <v>19</v>
      </c>
      <c r="O137" s="1922" t="s">
        <v>18</v>
      </c>
      <c r="P137" s="1984" t="s">
        <v>6153</v>
      </c>
      <c r="Q137" s="1985"/>
    </row>
    <row r="138" spans="1:17" ht="105" x14ac:dyDescent="0.25">
      <c r="B138" s="2194"/>
      <c r="C138" s="2194"/>
      <c r="D138" s="2256"/>
      <c r="E138" s="2203"/>
      <c r="F138" s="2203"/>
      <c r="G138" s="2194"/>
      <c r="H138" s="1620"/>
      <c r="I138" s="1620"/>
      <c r="J138" s="1620" t="s">
        <v>6154</v>
      </c>
      <c r="K138" s="892">
        <v>41153</v>
      </c>
      <c r="L138" s="229" t="s">
        <v>6152</v>
      </c>
      <c r="M138" s="1922"/>
      <c r="N138" s="1922"/>
      <c r="O138" s="1922"/>
      <c r="P138" s="2044"/>
      <c r="Q138" s="2045"/>
    </row>
    <row r="140" spans="1:17" ht="15.75" thickBot="1" x14ac:dyDescent="0.3"/>
    <row r="141" spans="1:17" ht="45" x14ac:dyDescent="0.25">
      <c r="B141" s="162" t="s">
        <v>17</v>
      </c>
      <c r="C141" s="162" t="s">
        <v>193</v>
      </c>
      <c r="D141" s="1610" t="s">
        <v>194</v>
      </c>
      <c r="E141" s="162" t="s">
        <v>27</v>
      </c>
      <c r="F141" s="233" t="s">
        <v>235</v>
      </c>
      <c r="G141" s="857"/>
    </row>
    <row r="142" spans="1:17" ht="108" x14ac:dyDescent="0.2">
      <c r="B142" s="1969" t="s">
        <v>236</v>
      </c>
      <c r="C142" s="196" t="s">
        <v>237</v>
      </c>
      <c r="D142" s="1588">
        <v>25</v>
      </c>
      <c r="E142" s="1588">
        <v>25</v>
      </c>
      <c r="F142" s="1970">
        <f>+E142+E143+E144</f>
        <v>60</v>
      </c>
      <c r="G142" s="858"/>
    </row>
    <row r="143" spans="1:17" ht="96" x14ac:dyDescent="0.2">
      <c r="B143" s="1969"/>
      <c r="C143" s="196" t="s">
        <v>238</v>
      </c>
      <c r="D143" s="1604">
        <v>25</v>
      </c>
      <c r="E143" s="1588">
        <v>25</v>
      </c>
      <c r="F143" s="1971"/>
      <c r="G143" s="858"/>
    </row>
    <row r="144" spans="1:17" ht="60" x14ac:dyDescent="0.2">
      <c r="B144" s="1969"/>
      <c r="C144" s="196" t="s">
        <v>239</v>
      </c>
      <c r="D144" s="1588">
        <v>10</v>
      </c>
      <c r="E144" s="1588">
        <v>10</v>
      </c>
      <c r="F144" s="1972"/>
      <c r="G144" s="858"/>
    </row>
    <row r="145" spans="2:5" x14ac:dyDescent="0.25">
      <c r="C145"/>
    </row>
    <row r="148" spans="2:5" x14ac:dyDescent="0.25">
      <c r="B148" s="160" t="s">
        <v>240</v>
      </c>
    </row>
    <row r="151" spans="2:5" x14ac:dyDescent="0.25">
      <c r="B151" s="41" t="s">
        <v>17</v>
      </c>
      <c r="C151" s="41" t="s">
        <v>26</v>
      </c>
      <c r="D151" s="162" t="s">
        <v>27</v>
      </c>
      <c r="E151" s="162" t="s">
        <v>28</v>
      </c>
    </row>
    <row r="152" spans="2:5" ht="42.75" x14ac:dyDescent="0.25">
      <c r="B152" s="45" t="s">
        <v>393</v>
      </c>
      <c r="C152" s="1619">
        <v>40</v>
      </c>
      <c r="D152" s="1588">
        <f>+E121</f>
        <v>30</v>
      </c>
      <c r="E152" s="1870">
        <f>+D152+D153</f>
        <v>90</v>
      </c>
    </row>
    <row r="153" spans="2:5" ht="71.25" x14ac:dyDescent="0.25">
      <c r="B153" s="45" t="s">
        <v>394</v>
      </c>
      <c r="C153" s="1619">
        <v>60</v>
      </c>
      <c r="D153" s="1588">
        <v>60</v>
      </c>
      <c r="E153" s="1871"/>
    </row>
  </sheetData>
  <mergeCells count="104">
    <mergeCell ref="F142:F144"/>
    <mergeCell ref="E152:E153"/>
    <mergeCell ref="P133:Q136"/>
    <mergeCell ref="B137:B138"/>
    <mergeCell ref="C137:C138"/>
    <mergeCell ref="D137:D138"/>
    <mergeCell ref="E137:E138"/>
    <mergeCell ref="F137:F138"/>
    <mergeCell ref="G137:G138"/>
    <mergeCell ref="M137:M138"/>
    <mergeCell ref="N137:N138"/>
    <mergeCell ref="O137:O138"/>
    <mergeCell ref="G133:G136"/>
    <mergeCell ref="H133:H136"/>
    <mergeCell ref="I133:I136"/>
    <mergeCell ref="M133:M136"/>
    <mergeCell ref="N133:N136"/>
    <mergeCell ref="O133:O136"/>
    <mergeCell ref="B133:B136"/>
    <mergeCell ref="C133:C136"/>
    <mergeCell ref="D133:D136"/>
    <mergeCell ref="E133:E136"/>
    <mergeCell ref="F133:F136"/>
    <mergeCell ref="P137:Q138"/>
    <mergeCell ref="B142:B144"/>
    <mergeCell ref="D83:D87"/>
    <mergeCell ref="E83:E87"/>
    <mergeCell ref="B126:N126"/>
    <mergeCell ref="J128:L128"/>
    <mergeCell ref="P128:Q128"/>
    <mergeCell ref="B129:B132"/>
    <mergeCell ref="C129:C132"/>
    <mergeCell ref="D129:D132"/>
    <mergeCell ref="E129:E132"/>
    <mergeCell ref="F129:F132"/>
    <mergeCell ref="G129:G132"/>
    <mergeCell ref="H129:H132"/>
    <mergeCell ref="I129:I132"/>
    <mergeCell ref="M129:M132"/>
    <mergeCell ref="N129:N132"/>
    <mergeCell ref="O129:O132"/>
    <mergeCell ref="P129:Q132"/>
    <mergeCell ref="B96:N96"/>
    <mergeCell ref="D99:E99"/>
    <mergeCell ref="D100:E100"/>
    <mergeCell ref="B103:P103"/>
    <mergeCell ref="B106:N106"/>
    <mergeCell ref="E121:E123"/>
    <mergeCell ref="H88:H94"/>
    <mergeCell ref="I88:I94"/>
    <mergeCell ref="M88:M93"/>
    <mergeCell ref="N88:N93"/>
    <mergeCell ref="O88:O93"/>
    <mergeCell ref="P88:Q93"/>
    <mergeCell ref="B88:B94"/>
    <mergeCell ref="C88:C94"/>
    <mergeCell ref="D88:D94"/>
    <mergeCell ref="E88:E94"/>
    <mergeCell ref="F88:F94"/>
    <mergeCell ref="G88:G94"/>
    <mergeCell ref="F83:F87"/>
    <mergeCell ref="G83:G87"/>
    <mergeCell ref="J78:L78"/>
    <mergeCell ref="P78:Q78"/>
    <mergeCell ref="B79:B82"/>
    <mergeCell ref="C79:C82"/>
    <mergeCell ref="D79:D82"/>
    <mergeCell ref="E79:E82"/>
    <mergeCell ref="F79:F82"/>
    <mergeCell ref="G79:G82"/>
    <mergeCell ref="H79:H82"/>
    <mergeCell ref="I79:I82"/>
    <mergeCell ref="H83:H87"/>
    <mergeCell ref="I83:I87"/>
    <mergeCell ref="M83:M87"/>
    <mergeCell ref="N83:N87"/>
    <mergeCell ref="O83:O87"/>
    <mergeCell ref="P83:Q87"/>
    <mergeCell ref="M79:M82"/>
    <mergeCell ref="N79:N82"/>
    <mergeCell ref="O79:O82"/>
    <mergeCell ref="P79:Q82"/>
    <mergeCell ref="B83:B87"/>
    <mergeCell ref="C83:C87"/>
    <mergeCell ref="O65:P66"/>
    <mergeCell ref="O67:P67"/>
    <mergeCell ref="B73:N73"/>
    <mergeCell ref="C10:E10"/>
    <mergeCell ref="B14:C21"/>
    <mergeCell ref="B22:C22"/>
    <mergeCell ref="E40:E41"/>
    <mergeCell ref="M45:N45"/>
    <mergeCell ref="B55:B56"/>
    <mergeCell ref="C55:C56"/>
    <mergeCell ref="D55:E55"/>
    <mergeCell ref="B2:P2"/>
    <mergeCell ref="B4:P4"/>
    <mergeCell ref="C6:N6"/>
    <mergeCell ref="C7:N7"/>
    <mergeCell ref="C8:N8"/>
    <mergeCell ref="C9:N9"/>
    <mergeCell ref="C59:N59"/>
    <mergeCell ref="B61:N61"/>
    <mergeCell ref="O64:P64"/>
  </mergeCells>
  <dataValidations count="2">
    <dataValidation type="list" allowBlank="1" showInputMessage="1" showErrorMessage="1" sqref="WVE983069 A65565 IS65565 SO65565 ACK65565 AMG65565 AWC65565 BFY65565 BPU65565 BZQ65565 CJM65565 CTI65565 DDE65565 DNA65565 DWW65565 EGS65565 EQO65565 FAK65565 FKG65565 FUC65565 GDY65565 GNU65565 GXQ65565 HHM65565 HRI65565 IBE65565 ILA65565 IUW65565 JES65565 JOO65565 JYK65565 KIG65565 KSC65565 LBY65565 LLU65565 LVQ65565 MFM65565 MPI65565 MZE65565 NJA65565 NSW65565 OCS65565 OMO65565 OWK65565 PGG65565 PQC65565 PZY65565 QJU65565 QTQ65565 RDM65565 RNI65565 RXE65565 SHA65565 SQW65565 TAS65565 TKO65565 TUK65565 UEG65565 UOC65565 UXY65565 VHU65565 VRQ65565 WBM65565 WLI65565 WVE65565 A131101 IS131101 SO131101 ACK131101 AMG131101 AWC131101 BFY131101 BPU131101 BZQ131101 CJM131101 CTI131101 DDE131101 DNA131101 DWW131101 EGS131101 EQO131101 FAK131101 FKG131101 FUC131101 GDY131101 GNU131101 GXQ131101 HHM131101 HRI131101 IBE131101 ILA131101 IUW131101 JES131101 JOO131101 JYK131101 KIG131101 KSC131101 LBY131101 LLU131101 LVQ131101 MFM131101 MPI131101 MZE131101 NJA131101 NSW131101 OCS131101 OMO131101 OWK131101 PGG131101 PQC131101 PZY131101 QJU131101 QTQ131101 RDM131101 RNI131101 RXE131101 SHA131101 SQW131101 TAS131101 TKO131101 TUK131101 UEG131101 UOC131101 UXY131101 VHU131101 VRQ131101 WBM131101 WLI131101 WVE131101 A196637 IS196637 SO196637 ACK196637 AMG196637 AWC196637 BFY196637 BPU196637 BZQ196637 CJM196637 CTI196637 DDE196637 DNA196637 DWW196637 EGS196637 EQO196637 FAK196637 FKG196637 FUC196637 GDY196637 GNU196637 GXQ196637 HHM196637 HRI196637 IBE196637 ILA196637 IUW196637 JES196637 JOO196637 JYK196637 KIG196637 KSC196637 LBY196637 LLU196637 LVQ196637 MFM196637 MPI196637 MZE196637 NJA196637 NSW196637 OCS196637 OMO196637 OWK196637 PGG196637 PQC196637 PZY196637 QJU196637 QTQ196637 RDM196637 RNI196637 RXE196637 SHA196637 SQW196637 TAS196637 TKO196637 TUK196637 UEG196637 UOC196637 UXY196637 VHU196637 VRQ196637 WBM196637 WLI196637 WVE196637 A262173 IS262173 SO262173 ACK262173 AMG262173 AWC262173 BFY262173 BPU262173 BZQ262173 CJM262173 CTI262173 DDE262173 DNA262173 DWW262173 EGS262173 EQO262173 FAK262173 FKG262173 FUC262173 GDY262173 GNU262173 GXQ262173 HHM262173 HRI262173 IBE262173 ILA262173 IUW262173 JES262173 JOO262173 JYK262173 KIG262173 KSC262173 LBY262173 LLU262173 LVQ262173 MFM262173 MPI262173 MZE262173 NJA262173 NSW262173 OCS262173 OMO262173 OWK262173 PGG262173 PQC262173 PZY262173 QJU262173 QTQ262173 RDM262173 RNI262173 RXE262173 SHA262173 SQW262173 TAS262173 TKO262173 TUK262173 UEG262173 UOC262173 UXY262173 VHU262173 VRQ262173 WBM262173 WLI262173 WVE262173 A327709 IS327709 SO327709 ACK327709 AMG327709 AWC327709 BFY327709 BPU327709 BZQ327709 CJM327709 CTI327709 DDE327709 DNA327709 DWW327709 EGS327709 EQO327709 FAK327709 FKG327709 FUC327709 GDY327709 GNU327709 GXQ327709 HHM327709 HRI327709 IBE327709 ILA327709 IUW327709 JES327709 JOO327709 JYK327709 KIG327709 KSC327709 LBY327709 LLU327709 LVQ327709 MFM327709 MPI327709 MZE327709 NJA327709 NSW327709 OCS327709 OMO327709 OWK327709 PGG327709 PQC327709 PZY327709 QJU327709 QTQ327709 RDM327709 RNI327709 RXE327709 SHA327709 SQW327709 TAS327709 TKO327709 TUK327709 UEG327709 UOC327709 UXY327709 VHU327709 VRQ327709 WBM327709 WLI327709 WVE327709 A393245 IS393245 SO393245 ACK393245 AMG393245 AWC393245 BFY393245 BPU393245 BZQ393245 CJM393245 CTI393245 DDE393245 DNA393245 DWW393245 EGS393245 EQO393245 FAK393245 FKG393245 FUC393245 GDY393245 GNU393245 GXQ393245 HHM393245 HRI393245 IBE393245 ILA393245 IUW393245 JES393245 JOO393245 JYK393245 KIG393245 KSC393245 LBY393245 LLU393245 LVQ393245 MFM393245 MPI393245 MZE393245 NJA393245 NSW393245 OCS393245 OMO393245 OWK393245 PGG393245 PQC393245 PZY393245 QJU393245 QTQ393245 RDM393245 RNI393245 RXE393245 SHA393245 SQW393245 TAS393245 TKO393245 TUK393245 UEG393245 UOC393245 UXY393245 VHU393245 VRQ393245 WBM393245 WLI393245 WVE393245 A458781 IS458781 SO458781 ACK458781 AMG458781 AWC458781 BFY458781 BPU458781 BZQ458781 CJM458781 CTI458781 DDE458781 DNA458781 DWW458781 EGS458781 EQO458781 FAK458781 FKG458781 FUC458781 GDY458781 GNU458781 GXQ458781 HHM458781 HRI458781 IBE458781 ILA458781 IUW458781 JES458781 JOO458781 JYK458781 KIG458781 KSC458781 LBY458781 LLU458781 LVQ458781 MFM458781 MPI458781 MZE458781 NJA458781 NSW458781 OCS458781 OMO458781 OWK458781 PGG458781 PQC458781 PZY458781 QJU458781 QTQ458781 RDM458781 RNI458781 RXE458781 SHA458781 SQW458781 TAS458781 TKO458781 TUK458781 UEG458781 UOC458781 UXY458781 VHU458781 VRQ458781 WBM458781 WLI458781 WVE458781 A524317 IS524317 SO524317 ACK524317 AMG524317 AWC524317 BFY524317 BPU524317 BZQ524317 CJM524317 CTI524317 DDE524317 DNA524317 DWW524317 EGS524317 EQO524317 FAK524317 FKG524317 FUC524317 GDY524317 GNU524317 GXQ524317 HHM524317 HRI524317 IBE524317 ILA524317 IUW524317 JES524317 JOO524317 JYK524317 KIG524317 KSC524317 LBY524317 LLU524317 LVQ524317 MFM524317 MPI524317 MZE524317 NJA524317 NSW524317 OCS524317 OMO524317 OWK524317 PGG524317 PQC524317 PZY524317 QJU524317 QTQ524317 RDM524317 RNI524317 RXE524317 SHA524317 SQW524317 TAS524317 TKO524317 TUK524317 UEG524317 UOC524317 UXY524317 VHU524317 VRQ524317 WBM524317 WLI524317 WVE524317 A589853 IS589853 SO589853 ACK589853 AMG589853 AWC589853 BFY589853 BPU589853 BZQ589853 CJM589853 CTI589853 DDE589853 DNA589853 DWW589853 EGS589853 EQO589853 FAK589853 FKG589853 FUC589853 GDY589853 GNU589853 GXQ589853 HHM589853 HRI589853 IBE589853 ILA589853 IUW589853 JES589853 JOO589853 JYK589853 KIG589853 KSC589853 LBY589853 LLU589853 LVQ589853 MFM589853 MPI589853 MZE589853 NJA589853 NSW589853 OCS589853 OMO589853 OWK589853 PGG589853 PQC589853 PZY589853 QJU589853 QTQ589853 RDM589853 RNI589853 RXE589853 SHA589853 SQW589853 TAS589853 TKO589853 TUK589853 UEG589853 UOC589853 UXY589853 VHU589853 VRQ589853 WBM589853 WLI589853 WVE589853 A655389 IS655389 SO655389 ACK655389 AMG655389 AWC655389 BFY655389 BPU655389 BZQ655389 CJM655389 CTI655389 DDE655389 DNA655389 DWW655389 EGS655389 EQO655389 FAK655389 FKG655389 FUC655389 GDY655389 GNU655389 GXQ655389 HHM655389 HRI655389 IBE655389 ILA655389 IUW655389 JES655389 JOO655389 JYK655389 KIG655389 KSC655389 LBY655389 LLU655389 LVQ655389 MFM655389 MPI655389 MZE655389 NJA655389 NSW655389 OCS655389 OMO655389 OWK655389 PGG655389 PQC655389 PZY655389 QJU655389 QTQ655389 RDM655389 RNI655389 RXE655389 SHA655389 SQW655389 TAS655389 TKO655389 TUK655389 UEG655389 UOC655389 UXY655389 VHU655389 VRQ655389 WBM655389 WLI655389 WVE655389 A720925 IS720925 SO720925 ACK720925 AMG720925 AWC720925 BFY720925 BPU720925 BZQ720925 CJM720925 CTI720925 DDE720925 DNA720925 DWW720925 EGS720925 EQO720925 FAK720925 FKG720925 FUC720925 GDY720925 GNU720925 GXQ720925 HHM720925 HRI720925 IBE720925 ILA720925 IUW720925 JES720925 JOO720925 JYK720925 KIG720925 KSC720925 LBY720925 LLU720925 LVQ720925 MFM720925 MPI720925 MZE720925 NJA720925 NSW720925 OCS720925 OMO720925 OWK720925 PGG720925 PQC720925 PZY720925 QJU720925 QTQ720925 RDM720925 RNI720925 RXE720925 SHA720925 SQW720925 TAS720925 TKO720925 TUK720925 UEG720925 UOC720925 UXY720925 VHU720925 VRQ720925 WBM720925 WLI720925 WVE720925 A786461 IS786461 SO786461 ACK786461 AMG786461 AWC786461 BFY786461 BPU786461 BZQ786461 CJM786461 CTI786461 DDE786461 DNA786461 DWW786461 EGS786461 EQO786461 FAK786461 FKG786461 FUC786461 GDY786461 GNU786461 GXQ786461 HHM786461 HRI786461 IBE786461 ILA786461 IUW786461 JES786461 JOO786461 JYK786461 KIG786461 KSC786461 LBY786461 LLU786461 LVQ786461 MFM786461 MPI786461 MZE786461 NJA786461 NSW786461 OCS786461 OMO786461 OWK786461 PGG786461 PQC786461 PZY786461 QJU786461 QTQ786461 RDM786461 RNI786461 RXE786461 SHA786461 SQW786461 TAS786461 TKO786461 TUK786461 UEG786461 UOC786461 UXY786461 VHU786461 VRQ786461 WBM786461 WLI786461 WVE786461 A851997 IS851997 SO851997 ACK851997 AMG851997 AWC851997 BFY851997 BPU851997 BZQ851997 CJM851997 CTI851997 DDE851997 DNA851997 DWW851997 EGS851997 EQO851997 FAK851997 FKG851997 FUC851997 GDY851997 GNU851997 GXQ851997 HHM851997 HRI851997 IBE851997 ILA851997 IUW851997 JES851997 JOO851997 JYK851997 KIG851997 KSC851997 LBY851997 LLU851997 LVQ851997 MFM851997 MPI851997 MZE851997 NJA851997 NSW851997 OCS851997 OMO851997 OWK851997 PGG851997 PQC851997 PZY851997 QJU851997 QTQ851997 RDM851997 RNI851997 RXE851997 SHA851997 SQW851997 TAS851997 TKO851997 TUK851997 UEG851997 UOC851997 UXY851997 VHU851997 VRQ851997 WBM851997 WLI851997 WVE851997 A917533 IS917533 SO917533 ACK917533 AMG917533 AWC917533 BFY917533 BPU917533 BZQ917533 CJM917533 CTI917533 DDE917533 DNA917533 DWW917533 EGS917533 EQO917533 FAK917533 FKG917533 FUC917533 GDY917533 GNU917533 GXQ917533 HHM917533 HRI917533 IBE917533 ILA917533 IUW917533 JES917533 JOO917533 JYK917533 KIG917533 KSC917533 LBY917533 LLU917533 LVQ917533 MFM917533 MPI917533 MZE917533 NJA917533 NSW917533 OCS917533 OMO917533 OWK917533 PGG917533 PQC917533 PZY917533 QJU917533 QTQ917533 RDM917533 RNI917533 RXE917533 SHA917533 SQW917533 TAS917533 TKO917533 TUK917533 UEG917533 UOC917533 UXY917533 VHU917533 VRQ917533 WBM917533 WLI917533 WVE917533 A983069 IS983069 SO983069 ACK983069 AMG983069 AWC983069 BFY983069 BPU983069 BZQ983069 CJM983069 CTI983069 DDE983069 DNA983069 DWW983069 EGS983069 EQO983069 FAK983069 FKG983069 FUC983069 GDY983069 GNU983069 GXQ983069 HHM983069 HRI983069 IBE983069 ILA983069 IUW983069 JES983069 JOO983069 JYK983069 KIG983069 KSC983069 LBY983069 LLU983069 LVQ983069 MFM983069 MPI983069 MZE983069 NJA983069 NSW983069 OCS983069 OMO983069 OWK983069 PGG983069 PQC983069 PZY983069 QJU983069 QTQ983069 RDM983069 RNI983069 RXE983069 SHA983069 SQW983069 TAS983069 TKO983069 TUK983069 UEG983069 UOC983069 UXY983069 VHU983069 VRQ983069 WBM983069 WLI98306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9 WLL983069 C65565 IV65565 SR65565 ACN65565 AMJ65565 AWF65565 BGB65565 BPX65565 BZT65565 CJP65565 CTL65565 DDH65565 DND65565 DWZ65565 EGV65565 EQR65565 FAN65565 FKJ65565 FUF65565 GEB65565 GNX65565 GXT65565 HHP65565 HRL65565 IBH65565 ILD65565 IUZ65565 JEV65565 JOR65565 JYN65565 KIJ65565 KSF65565 LCB65565 LLX65565 LVT65565 MFP65565 MPL65565 MZH65565 NJD65565 NSZ65565 OCV65565 OMR65565 OWN65565 PGJ65565 PQF65565 QAB65565 QJX65565 QTT65565 RDP65565 RNL65565 RXH65565 SHD65565 SQZ65565 TAV65565 TKR65565 TUN65565 UEJ65565 UOF65565 UYB65565 VHX65565 VRT65565 WBP65565 WLL65565 WVH65565 C131101 IV131101 SR131101 ACN131101 AMJ131101 AWF131101 BGB131101 BPX131101 BZT131101 CJP131101 CTL131101 DDH131101 DND131101 DWZ131101 EGV131101 EQR131101 FAN131101 FKJ131101 FUF131101 GEB131101 GNX131101 GXT131101 HHP131101 HRL131101 IBH131101 ILD131101 IUZ131101 JEV131101 JOR131101 JYN131101 KIJ131101 KSF131101 LCB131101 LLX131101 LVT131101 MFP131101 MPL131101 MZH131101 NJD131101 NSZ131101 OCV131101 OMR131101 OWN131101 PGJ131101 PQF131101 QAB131101 QJX131101 QTT131101 RDP131101 RNL131101 RXH131101 SHD131101 SQZ131101 TAV131101 TKR131101 TUN131101 UEJ131101 UOF131101 UYB131101 VHX131101 VRT131101 WBP131101 WLL131101 WVH131101 C196637 IV196637 SR196637 ACN196637 AMJ196637 AWF196637 BGB196637 BPX196637 BZT196637 CJP196637 CTL196637 DDH196637 DND196637 DWZ196637 EGV196637 EQR196637 FAN196637 FKJ196637 FUF196637 GEB196637 GNX196637 GXT196637 HHP196637 HRL196637 IBH196637 ILD196637 IUZ196637 JEV196637 JOR196637 JYN196637 KIJ196637 KSF196637 LCB196637 LLX196637 LVT196637 MFP196637 MPL196637 MZH196637 NJD196637 NSZ196637 OCV196637 OMR196637 OWN196637 PGJ196637 PQF196637 QAB196637 QJX196637 QTT196637 RDP196637 RNL196637 RXH196637 SHD196637 SQZ196637 TAV196637 TKR196637 TUN196637 UEJ196637 UOF196637 UYB196637 VHX196637 VRT196637 WBP196637 WLL196637 WVH196637 C262173 IV262173 SR262173 ACN262173 AMJ262173 AWF262173 BGB262173 BPX262173 BZT262173 CJP262173 CTL262173 DDH262173 DND262173 DWZ262173 EGV262173 EQR262173 FAN262173 FKJ262173 FUF262173 GEB262173 GNX262173 GXT262173 HHP262173 HRL262173 IBH262173 ILD262173 IUZ262173 JEV262173 JOR262173 JYN262173 KIJ262173 KSF262173 LCB262173 LLX262173 LVT262173 MFP262173 MPL262173 MZH262173 NJD262173 NSZ262173 OCV262173 OMR262173 OWN262173 PGJ262173 PQF262173 QAB262173 QJX262173 QTT262173 RDP262173 RNL262173 RXH262173 SHD262173 SQZ262173 TAV262173 TKR262173 TUN262173 UEJ262173 UOF262173 UYB262173 VHX262173 VRT262173 WBP262173 WLL262173 WVH262173 C327709 IV327709 SR327709 ACN327709 AMJ327709 AWF327709 BGB327709 BPX327709 BZT327709 CJP327709 CTL327709 DDH327709 DND327709 DWZ327709 EGV327709 EQR327709 FAN327709 FKJ327709 FUF327709 GEB327709 GNX327709 GXT327709 HHP327709 HRL327709 IBH327709 ILD327709 IUZ327709 JEV327709 JOR327709 JYN327709 KIJ327709 KSF327709 LCB327709 LLX327709 LVT327709 MFP327709 MPL327709 MZH327709 NJD327709 NSZ327709 OCV327709 OMR327709 OWN327709 PGJ327709 PQF327709 QAB327709 QJX327709 QTT327709 RDP327709 RNL327709 RXH327709 SHD327709 SQZ327709 TAV327709 TKR327709 TUN327709 UEJ327709 UOF327709 UYB327709 VHX327709 VRT327709 WBP327709 WLL327709 WVH327709 C393245 IV393245 SR393245 ACN393245 AMJ393245 AWF393245 BGB393245 BPX393245 BZT393245 CJP393245 CTL393245 DDH393245 DND393245 DWZ393245 EGV393245 EQR393245 FAN393245 FKJ393245 FUF393245 GEB393245 GNX393245 GXT393245 HHP393245 HRL393245 IBH393245 ILD393245 IUZ393245 JEV393245 JOR393245 JYN393245 KIJ393245 KSF393245 LCB393245 LLX393245 LVT393245 MFP393245 MPL393245 MZH393245 NJD393245 NSZ393245 OCV393245 OMR393245 OWN393245 PGJ393245 PQF393245 QAB393245 QJX393245 QTT393245 RDP393245 RNL393245 RXH393245 SHD393245 SQZ393245 TAV393245 TKR393245 TUN393245 UEJ393245 UOF393245 UYB393245 VHX393245 VRT393245 WBP393245 WLL393245 WVH393245 C458781 IV458781 SR458781 ACN458781 AMJ458781 AWF458781 BGB458781 BPX458781 BZT458781 CJP458781 CTL458781 DDH458781 DND458781 DWZ458781 EGV458781 EQR458781 FAN458781 FKJ458781 FUF458781 GEB458781 GNX458781 GXT458781 HHP458781 HRL458781 IBH458781 ILD458781 IUZ458781 JEV458781 JOR458781 JYN458781 KIJ458781 KSF458781 LCB458781 LLX458781 LVT458781 MFP458781 MPL458781 MZH458781 NJD458781 NSZ458781 OCV458781 OMR458781 OWN458781 PGJ458781 PQF458781 QAB458781 QJX458781 QTT458781 RDP458781 RNL458781 RXH458781 SHD458781 SQZ458781 TAV458781 TKR458781 TUN458781 UEJ458781 UOF458781 UYB458781 VHX458781 VRT458781 WBP458781 WLL458781 WVH458781 C524317 IV524317 SR524317 ACN524317 AMJ524317 AWF524317 BGB524317 BPX524317 BZT524317 CJP524317 CTL524317 DDH524317 DND524317 DWZ524317 EGV524317 EQR524317 FAN524317 FKJ524317 FUF524317 GEB524317 GNX524317 GXT524317 HHP524317 HRL524317 IBH524317 ILD524317 IUZ524317 JEV524317 JOR524317 JYN524317 KIJ524317 KSF524317 LCB524317 LLX524317 LVT524317 MFP524317 MPL524317 MZH524317 NJD524317 NSZ524317 OCV524317 OMR524317 OWN524317 PGJ524317 PQF524317 QAB524317 QJX524317 QTT524317 RDP524317 RNL524317 RXH524317 SHD524317 SQZ524317 TAV524317 TKR524317 TUN524317 UEJ524317 UOF524317 UYB524317 VHX524317 VRT524317 WBP524317 WLL524317 WVH524317 C589853 IV589853 SR589853 ACN589853 AMJ589853 AWF589853 BGB589853 BPX589853 BZT589853 CJP589853 CTL589853 DDH589853 DND589853 DWZ589853 EGV589853 EQR589853 FAN589853 FKJ589853 FUF589853 GEB589853 GNX589853 GXT589853 HHP589853 HRL589853 IBH589853 ILD589853 IUZ589853 JEV589853 JOR589853 JYN589853 KIJ589853 KSF589853 LCB589853 LLX589853 LVT589853 MFP589853 MPL589853 MZH589853 NJD589853 NSZ589853 OCV589853 OMR589853 OWN589853 PGJ589853 PQF589853 QAB589853 QJX589853 QTT589853 RDP589853 RNL589853 RXH589853 SHD589853 SQZ589853 TAV589853 TKR589853 TUN589853 UEJ589853 UOF589853 UYB589853 VHX589853 VRT589853 WBP589853 WLL589853 WVH589853 C655389 IV655389 SR655389 ACN655389 AMJ655389 AWF655389 BGB655389 BPX655389 BZT655389 CJP655389 CTL655389 DDH655389 DND655389 DWZ655389 EGV655389 EQR655389 FAN655389 FKJ655389 FUF655389 GEB655389 GNX655389 GXT655389 HHP655389 HRL655389 IBH655389 ILD655389 IUZ655389 JEV655389 JOR655389 JYN655389 KIJ655389 KSF655389 LCB655389 LLX655389 LVT655389 MFP655389 MPL655389 MZH655389 NJD655389 NSZ655389 OCV655389 OMR655389 OWN655389 PGJ655389 PQF655389 QAB655389 QJX655389 QTT655389 RDP655389 RNL655389 RXH655389 SHD655389 SQZ655389 TAV655389 TKR655389 TUN655389 UEJ655389 UOF655389 UYB655389 VHX655389 VRT655389 WBP655389 WLL655389 WVH655389 C720925 IV720925 SR720925 ACN720925 AMJ720925 AWF720925 BGB720925 BPX720925 BZT720925 CJP720925 CTL720925 DDH720925 DND720925 DWZ720925 EGV720925 EQR720925 FAN720925 FKJ720925 FUF720925 GEB720925 GNX720925 GXT720925 HHP720925 HRL720925 IBH720925 ILD720925 IUZ720925 JEV720925 JOR720925 JYN720925 KIJ720925 KSF720925 LCB720925 LLX720925 LVT720925 MFP720925 MPL720925 MZH720925 NJD720925 NSZ720925 OCV720925 OMR720925 OWN720925 PGJ720925 PQF720925 QAB720925 QJX720925 QTT720925 RDP720925 RNL720925 RXH720925 SHD720925 SQZ720925 TAV720925 TKR720925 TUN720925 UEJ720925 UOF720925 UYB720925 VHX720925 VRT720925 WBP720925 WLL720925 WVH720925 C786461 IV786461 SR786461 ACN786461 AMJ786461 AWF786461 BGB786461 BPX786461 BZT786461 CJP786461 CTL786461 DDH786461 DND786461 DWZ786461 EGV786461 EQR786461 FAN786461 FKJ786461 FUF786461 GEB786461 GNX786461 GXT786461 HHP786461 HRL786461 IBH786461 ILD786461 IUZ786461 JEV786461 JOR786461 JYN786461 KIJ786461 KSF786461 LCB786461 LLX786461 LVT786461 MFP786461 MPL786461 MZH786461 NJD786461 NSZ786461 OCV786461 OMR786461 OWN786461 PGJ786461 PQF786461 QAB786461 QJX786461 QTT786461 RDP786461 RNL786461 RXH786461 SHD786461 SQZ786461 TAV786461 TKR786461 TUN786461 UEJ786461 UOF786461 UYB786461 VHX786461 VRT786461 WBP786461 WLL786461 WVH786461 C851997 IV851997 SR851997 ACN851997 AMJ851997 AWF851997 BGB851997 BPX851997 BZT851997 CJP851997 CTL851997 DDH851997 DND851997 DWZ851997 EGV851997 EQR851997 FAN851997 FKJ851997 FUF851997 GEB851997 GNX851997 GXT851997 HHP851997 HRL851997 IBH851997 ILD851997 IUZ851997 JEV851997 JOR851997 JYN851997 KIJ851997 KSF851997 LCB851997 LLX851997 LVT851997 MFP851997 MPL851997 MZH851997 NJD851997 NSZ851997 OCV851997 OMR851997 OWN851997 PGJ851997 PQF851997 QAB851997 QJX851997 QTT851997 RDP851997 RNL851997 RXH851997 SHD851997 SQZ851997 TAV851997 TKR851997 TUN851997 UEJ851997 UOF851997 UYB851997 VHX851997 VRT851997 WBP851997 WLL851997 WVH851997 C917533 IV917533 SR917533 ACN917533 AMJ917533 AWF917533 BGB917533 BPX917533 BZT917533 CJP917533 CTL917533 DDH917533 DND917533 DWZ917533 EGV917533 EQR917533 FAN917533 FKJ917533 FUF917533 GEB917533 GNX917533 GXT917533 HHP917533 HRL917533 IBH917533 ILD917533 IUZ917533 JEV917533 JOR917533 JYN917533 KIJ917533 KSF917533 LCB917533 LLX917533 LVT917533 MFP917533 MPL917533 MZH917533 NJD917533 NSZ917533 OCV917533 OMR917533 OWN917533 PGJ917533 PQF917533 QAB917533 QJX917533 QTT917533 RDP917533 RNL917533 RXH917533 SHD917533 SQZ917533 TAV917533 TKR917533 TUN917533 UEJ917533 UOF917533 UYB917533 VHX917533 VRT917533 WBP917533 WLL917533 WVH917533 C983069 IV983069 SR983069 ACN983069 AMJ983069 AWF983069 BGB983069 BPX983069 BZT983069 CJP983069 CTL983069 DDH983069 DND983069 DWZ983069 EGV983069 EQR983069 FAN983069 FKJ983069 FUF983069 GEB983069 GNX983069 GXT983069 HHP983069 HRL983069 IBH983069 ILD983069 IUZ983069 JEV983069 JOR983069 JYN983069 KIJ983069 KSF983069 LCB983069 LLX983069 LVT983069 MFP983069 MPL983069 MZH983069 NJD983069 NSZ983069 OCV983069 OMR983069 OWN983069 PGJ983069 PQF983069 QAB983069 QJX983069 QTT983069 RDP983069 RNL983069 RXH983069 SHD983069 SQZ983069 TAV983069 TKR983069 TUN983069 UEJ983069 UOF983069 UYB983069 VHX983069 VRT983069 WBP983069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Z158"/>
  <sheetViews>
    <sheetView topLeftCell="B4"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30.140625" style="1" customWidth="1"/>
    <col min="5" max="5" width="30.42578125" style="1" customWidth="1"/>
    <col min="6" max="7" width="29.7109375" style="1" customWidth="1"/>
    <col min="8" max="8" width="24.5703125" style="1" customWidth="1"/>
    <col min="9" max="9" width="24" style="1" customWidth="1"/>
    <col min="10" max="10" width="36.140625" style="1" customWidth="1"/>
    <col min="11" max="11" width="30.42578125" style="1" customWidth="1"/>
    <col min="12" max="12" width="26.7109375" style="1" customWidth="1"/>
    <col min="13" max="13" width="18.7109375" style="1" customWidth="1"/>
    <col min="14" max="14" width="23" style="1" customWidth="1"/>
    <col min="15" max="15" width="26.140625" style="1" customWidth="1"/>
    <col min="16" max="16" width="19.5703125" style="1" bestFit="1" customWidth="1"/>
    <col min="17" max="17" width="91.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3" t="s">
        <v>3542</v>
      </c>
      <c r="D6" s="1854"/>
      <c r="E6" s="1854"/>
      <c r="F6" s="1854"/>
      <c r="G6" s="1854"/>
      <c r="H6" s="1854"/>
      <c r="I6" s="1854"/>
      <c r="J6" s="1854"/>
      <c r="K6" s="1854"/>
      <c r="L6" s="1854"/>
      <c r="M6" s="1854"/>
      <c r="N6" s="1855"/>
    </row>
    <row r="7" spans="2:16" ht="16.5" thickBot="1" x14ac:dyDescent="0.3">
      <c r="B7" s="127" t="s">
        <v>4</v>
      </c>
      <c r="C7" s="1853" t="s">
        <v>3543</v>
      </c>
      <c r="D7" s="1854"/>
      <c r="E7" s="1854"/>
      <c r="F7" s="1854"/>
      <c r="G7" s="1854"/>
      <c r="H7" s="1854"/>
      <c r="I7" s="1854"/>
      <c r="J7" s="1854"/>
      <c r="K7" s="1854"/>
      <c r="L7" s="1854"/>
      <c r="M7" s="1854"/>
      <c r="N7" s="1855"/>
    </row>
    <row r="8" spans="2:16" ht="16.5" thickBot="1" x14ac:dyDescent="0.3">
      <c r="B8" s="127" t="s">
        <v>5</v>
      </c>
      <c r="C8" s="1853" t="s">
        <v>3544</v>
      </c>
      <c r="D8" s="1854"/>
      <c r="E8" s="1854"/>
      <c r="F8" s="1854"/>
      <c r="G8" s="1854"/>
      <c r="H8" s="1854"/>
      <c r="I8" s="1854"/>
      <c r="J8" s="1854"/>
      <c r="K8" s="1854"/>
      <c r="L8" s="1854"/>
      <c r="M8" s="1854"/>
      <c r="N8" s="1855"/>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8</v>
      </c>
      <c r="D10" s="1865"/>
      <c r="E10" s="1866"/>
      <c r="F10" s="216"/>
      <c r="G10" s="216"/>
      <c r="H10" s="216"/>
      <c r="I10" s="216"/>
      <c r="J10" s="216"/>
      <c r="K10" s="216"/>
      <c r="L10" s="216"/>
      <c r="M10" s="216"/>
      <c r="N10" s="217"/>
    </row>
    <row r="11" spans="2:16" ht="16.5" thickBot="1" x14ac:dyDescent="0.3">
      <c r="B11" s="130" t="s">
        <v>8</v>
      </c>
      <c r="C11" s="859">
        <v>41982</v>
      </c>
      <c r="D11" s="1632"/>
      <c r="E11" s="1632"/>
      <c r="F11" s="1632"/>
      <c r="G11" s="1632"/>
      <c r="H11" s="1632"/>
      <c r="I11" s="1632"/>
      <c r="J11" s="1632"/>
      <c r="K11" s="1632"/>
      <c r="L11" s="1632"/>
      <c r="M11" s="1632"/>
      <c r="N11" s="1633"/>
    </row>
    <row r="12" spans="2:16" ht="15.75" x14ac:dyDescent="0.25">
      <c r="B12" s="134"/>
      <c r="C12" s="135"/>
      <c r="D12" s="136"/>
      <c r="E12" s="136"/>
      <c r="F12" s="136"/>
      <c r="G12" s="136"/>
      <c r="H12" s="136"/>
      <c r="I12" s="1612"/>
      <c r="J12" s="1612"/>
      <c r="K12" s="1612"/>
      <c r="L12" s="1612"/>
      <c r="M12" s="1612"/>
      <c r="N12" s="136"/>
    </row>
    <row r="13" spans="2:16" x14ac:dyDescent="0.25">
      <c r="I13" s="1612"/>
      <c r="J13" s="1612"/>
      <c r="K13" s="1612"/>
      <c r="L13" s="1612"/>
      <c r="M13" s="1612"/>
      <c r="N13" s="137"/>
    </row>
    <row r="14" spans="2:16" x14ac:dyDescent="0.25">
      <c r="B14" s="1867" t="s">
        <v>9</v>
      </c>
      <c r="C14" s="1867"/>
      <c r="D14" s="1589" t="s">
        <v>10</v>
      </c>
      <c r="E14" s="1589" t="s">
        <v>11</v>
      </c>
      <c r="F14" s="1589"/>
      <c r="G14" s="139"/>
      <c r="I14" s="140"/>
      <c r="J14" s="140"/>
      <c r="K14" s="140"/>
      <c r="L14" s="140"/>
      <c r="M14" s="140"/>
      <c r="N14" s="137"/>
    </row>
    <row r="15" spans="2:16" x14ac:dyDescent="0.25">
      <c r="B15" s="1867"/>
      <c r="C15" s="1867"/>
      <c r="D15" s="1589">
        <v>8</v>
      </c>
      <c r="E15" s="141">
        <v>822782714</v>
      </c>
      <c r="F15" s="142">
        <v>394</v>
      </c>
      <c r="G15" s="143"/>
      <c r="I15" s="144"/>
      <c r="J15" s="144"/>
      <c r="K15" s="144"/>
      <c r="L15" s="144"/>
      <c r="M15" s="144"/>
      <c r="N15" s="137"/>
    </row>
    <row r="16" spans="2:16" x14ac:dyDescent="0.25">
      <c r="B16" s="1867"/>
      <c r="C16" s="1867"/>
      <c r="D16" s="1589"/>
      <c r="E16" s="141"/>
      <c r="F16" s="142"/>
      <c r="G16" s="143"/>
      <c r="I16" s="144"/>
      <c r="J16" s="144"/>
      <c r="K16" s="144"/>
      <c r="L16" s="144"/>
      <c r="M16" s="144"/>
      <c r="N16" s="137"/>
    </row>
    <row r="17" spans="1:14" x14ac:dyDescent="0.25">
      <c r="B17" s="1867"/>
      <c r="C17" s="1867"/>
      <c r="D17" s="1589"/>
      <c r="E17" s="141"/>
      <c r="F17" s="142"/>
      <c r="G17" s="143"/>
      <c r="I17" s="144"/>
      <c r="J17" s="144"/>
      <c r="K17" s="144"/>
      <c r="L17" s="144"/>
      <c r="M17" s="144"/>
      <c r="N17" s="137"/>
    </row>
    <row r="18" spans="1:14" x14ac:dyDescent="0.25">
      <c r="B18" s="1867"/>
      <c r="C18" s="1867"/>
      <c r="D18" s="1589"/>
      <c r="E18" s="145"/>
      <c r="F18" s="142"/>
      <c r="G18" s="143"/>
      <c r="H18" s="146"/>
      <c r="I18" s="144"/>
      <c r="J18" s="144"/>
      <c r="K18" s="144"/>
      <c r="L18" s="144"/>
      <c r="M18" s="144"/>
      <c r="N18" s="147"/>
    </row>
    <row r="19" spans="1:14" x14ac:dyDescent="0.25">
      <c r="B19" s="1867"/>
      <c r="C19" s="1867"/>
      <c r="D19" s="1589"/>
      <c r="E19" s="145"/>
      <c r="F19" s="142"/>
      <c r="G19" s="143"/>
      <c r="H19" s="146"/>
      <c r="I19" s="148"/>
      <c r="J19" s="148"/>
      <c r="K19" s="148"/>
      <c r="L19" s="148"/>
      <c r="M19" s="148"/>
      <c r="N19" s="147"/>
    </row>
    <row r="20" spans="1:14" x14ac:dyDescent="0.25">
      <c r="B20" s="1867"/>
      <c r="C20" s="1867"/>
      <c r="D20" s="1589"/>
      <c r="E20" s="145"/>
      <c r="F20" s="142"/>
      <c r="G20" s="143"/>
      <c r="H20" s="146"/>
      <c r="I20" s="1612"/>
      <c r="J20" s="1612"/>
      <c r="K20" s="1612"/>
      <c r="L20" s="1612"/>
      <c r="M20" s="1612"/>
      <c r="N20" s="147"/>
    </row>
    <row r="21" spans="1:14" x14ac:dyDescent="0.25">
      <c r="B21" s="1867"/>
      <c r="C21" s="1867"/>
      <c r="D21" s="1589"/>
      <c r="E21" s="145"/>
      <c r="F21" s="142"/>
      <c r="G21" s="143"/>
      <c r="H21" s="146"/>
      <c r="I21" s="1612"/>
      <c r="J21" s="1612"/>
      <c r="K21" s="1612"/>
      <c r="L21" s="1612"/>
      <c r="M21" s="1612"/>
      <c r="N21" s="147"/>
    </row>
    <row r="22" spans="1:14" ht="15.75" thickBot="1" x14ac:dyDescent="0.3">
      <c r="B22" s="1868" t="s">
        <v>13</v>
      </c>
      <c r="C22" s="1869"/>
      <c r="D22" s="1589"/>
      <c r="E22" s="149"/>
      <c r="F22" s="142">
        <v>394</v>
      </c>
      <c r="G22" s="143"/>
      <c r="H22" s="146"/>
      <c r="I22" s="1612"/>
      <c r="J22" s="1612"/>
      <c r="K22" s="1612"/>
      <c r="L22" s="1612"/>
      <c r="M22" s="1612"/>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315.20000000000005</v>
      </c>
      <c r="D24" s="154"/>
      <c r="E24" s="141">
        <v>822782714</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1612"/>
      <c r="J27" s="1612"/>
      <c r="K27" s="1612"/>
      <c r="L27" s="1612"/>
      <c r="M27" s="1612"/>
      <c r="N27" s="137"/>
    </row>
    <row r="28" spans="1:14" x14ac:dyDescent="0.25">
      <c r="A28" s="36"/>
      <c r="B28"/>
      <c r="C28"/>
      <c r="D28"/>
      <c r="E28"/>
      <c r="F28"/>
      <c r="G28"/>
      <c r="H28"/>
      <c r="I28" s="1612"/>
      <c r="J28" s="1612"/>
      <c r="K28" s="1612"/>
      <c r="L28" s="1612"/>
      <c r="M28" s="1612"/>
      <c r="N28" s="137"/>
    </row>
    <row r="29" spans="1:14" x14ac:dyDescent="0.25">
      <c r="A29" s="36"/>
      <c r="B29" s="41" t="s">
        <v>17</v>
      </c>
      <c r="C29" s="41" t="s">
        <v>18</v>
      </c>
      <c r="D29" s="41" t="s">
        <v>19</v>
      </c>
      <c r="E29"/>
      <c r="F29"/>
      <c r="G29"/>
      <c r="H29"/>
      <c r="I29" s="1612"/>
      <c r="J29" s="1612"/>
      <c r="K29" s="1612"/>
      <c r="L29" s="1612"/>
      <c r="M29" s="1612"/>
      <c r="N29" s="137"/>
    </row>
    <row r="30" spans="1:14" x14ac:dyDescent="0.25">
      <c r="A30" s="36"/>
      <c r="B30" s="1620" t="s">
        <v>20</v>
      </c>
      <c r="C30" s="1628"/>
      <c r="D30" s="1628" t="s">
        <v>21</v>
      </c>
      <c r="E30"/>
      <c r="F30"/>
      <c r="G30"/>
      <c r="H30"/>
      <c r="I30" s="1612"/>
      <c r="J30" s="1612"/>
      <c r="K30" s="1612"/>
      <c r="L30" s="1612"/>
      <c r="M30" s="1612"/>
      <c r="N30" s="137"/>
    </row>
    <row r="31" spans="1:14" x14ac:dyDescent="0.25">
      <c r="A31" s="36"/>
      <c r="B31" s="1620" t="s">
        <v>22</v>
      </c>
      <c r="C31" s="1628"/>
      <c r="D31" s="1628" t="s">
        <v>21</v>
      </c>
      <c r="E31"/>
      <c r="F31"/>
      <c r="G31"/>
      <c r="H31"/>
      <c r="I31" s="1612"/>
      <c r="J31" s="1612"/>
      <c r="K31" s="1612"/>
      <c r="L31" s="1612"/>
      <c r="M31" s="1612"/>
      <c r="N31" s="137"/>
    </row>
    <row r="32" spans="1:14" x14ac:dyDescent="0.25">
      <c r="A32" s="36"/>
      <c r="B32" s="1620" t="s">
        <v>23</v>
      </c>
      <c r="C32" s="1628" t="s">
        <v>21</v>
      </c>
      <c r="D32" s="1628"/>
      <c r="E32"/>
      <c r="F32"/>
      <c r="G32"/>
      <c r="H32"/>
      <c r="I32" s="1612"/>
      <c r="J32" s="1612"/>
      <c r="K32" s="1612"/>
      <c r="L32" s="1612"/>
      <c r="M32" s="1612"/>
      <c r="N32" s="137"/>
    </row>
    <row r="33" spans="1:17" x14ac:dyDescent="0.25">
      <c r="A33" s="36"/>
      <c r="B33" s="1620" t="s">
        <v>24</v>
      </c>
      <c r="C33" s="1628"/>
      <c r="D33" s="1628" t="s">
        <v>21</v>
      </c>
      <c r="E33"/>
      <c r="F33"/>
      <c r="G33"/>
      <c r="H33"/>
      <c r="I33" s="1612"/>
      <c r="J33" s="1612"/>
      <c r="K33" s="1612"/>
      <c r="L33" s="1612"/>
      <c r="M33" s="1612"/>
      <c r="N33" s="137"/>
    </row>
    <row r="34" spans="1:17" x14ac:dyDescent="0.25">
      <c r="A34" s="36"/>
      <c r="B34"/>
      <c r="C34"/>
      <c r="D34"/>
      <c r="E34"/>
      <c r="F34"/>
      <c r="G34"/>
      <c r="H34"/>
      <c r="I34" s="1612"/>
      <c r="J34" s="1612"/>
      <c r="K34" s="1612"/>
      <c r="L34" s="1612"/>
      <c r="M34" s="1612"/>
      <c r="N34" s="137"/>
    </row>
    <row r="35" spans="1:17" x14ac:dyDescent="0.25">
      <c r="A35" s="36"/>
      <c r="B35"/>
      <c r="C35"/>
      <c r="D35"/>
      <c r="E35"/>
      <c r="F35"/>
      <c r="G35"/>
      <c r="H35"/>
      <c r="I35" s="1612"/>
      <c r="J35" s="1612"/>
      <c r="K35" s="1612"/>
      <c r="L35" s="1612"/>
      <c r="M35" s="1612"/>
      <c r="N35" s="137"/>
    </row>
    <row r="36" spans="1:17" x14ac:dyDescent="0.25">
      <c r="A36" s="36"/>
      <c r="B36" s="160" t="s">
        <v>25</v>
      </c>
      <c r="C36"/>
      <c r="D36"/>
      <c r="E36"/>
      <c r="F36"/>
      <c r="G36"/>
      <c r="H36"/>
      <c r="I36" s="1612"/>
      <c r="J36" s="1612"/>
      <c r="K36" s="1612"/>
      <c r="L36" s="1612"/>
      <c r="M36" s="1612"/>
      <c r="N36" s="137"/>
    </row>
    <row r="37" spans="1:17" x14ac:dyDescent="0.25">
      <c r="A37" s="36"/>
      <c r="B37"/>
      <c r="C37"/>
      <c r="D37"/>
      <c r="E37"/>
      <c r="F37"/>
      <c r="G37"/>
      <c r="H37"/>
      <c r="I37" s="1612"/>
      <c r="J37" s="1612"/>
      <c r="K37" s="1612"/>
      <c r="L37" s="1612"/>
      <c r="M37" s="1612"/>
      <c r="N37" s="137"/>
    </row>
    <row r="38" spans="1:17" x14ac:dyDescent="0.25">
      <c r="A38" s="36"/>
      <c r="B38"/>
      <c r="C38"/>
      <c r="D38"/>
      <c r="E38"/>
      <c r="F38"/>
      <c r="G38"/>
      <c r="H38"/>
      <c r="I38" s="1612"/>
      <c r="J38" s="1612"/>
      <c r="K38" s="1612"/>
      <c r="L38" s="1612"/>
      <c r="M38" s="1612"/>
      <c r="N38" s="137"/>
    </row>
    <row r="39" spans="1:17" x14ac:dyDescent="0.25">
      <c r="A39" s="36"/>
      <c r="B39" s="41" t="s">
        <v>17</v>
      </c>
      <c r="C39" s="41" t="s">
        <v>26</v>
      </c>
      <c r="D39" s="162" t="s">
        <v>27</v>
      </c>
      <c r="E39" s="162" t="s">
        <v>28</v>
      </c>
      <c r="F39"/>
      <c r="G39"/>
      <c r="H39"/>
      <c r="I39" s="1612"/>
      <c r="J39" s="1612"/>
      <c r="K39" s="1612"/>
      <c r="L39" s="1612"/>
      <c r="M39" s="1612"/>
      <c r="N39" s="137"/>
    </row>
    <row r="40" spans="1:17" ht="28.5" x14ac:dyDescent="0.25">
      <c r="A40" s="36"/>
      <c r="B40" s="45" t="s">
        <v>29</v>
      </c>
      <c r="C40" s="1619">
        <v>40</v>
      </c>
      <c r="D40" s="1625">
        <v>0</v>
      </c>
      <c r="E40" s="1870">
        <v>60</v>
      </c>
      <c r="F40"/>
      <c r="G40"/>
      <c r="H40"/>
      <c r="I40" s="1612"/>
      <c r="J40" s="1612"/>
      <c r="K40" s="1612"/>
      <c r="L40" s="1612"/>
      <c r="M40" s="1612"/>
      <c r="N40" s="137"/>
    </row>
    <row r="41" spans="1:17" ht="42.75" x14ac:dyDescent="0.25">
      <c r="A41" s="36"/>
      <c r="B41" s="45" t="s">
        <v>30</v>
      </c>
      <c r="C41" s="1619">
        <v>60</v>
      </c>
      <c r="D41" s="1625">
        <v>60</v>
      </c>
      <c r="E41" s="1871"/>
      <c r="F41"/>
      <c r="G41"/>
      <c r="H41" s="861"/>
      <c r="I41" s="1612"/>
      <c r="J41" s="1612"/>
      <c r="K41" s="1612"/>
      <c r="L41" s="1612"/>
      <c r="M41" s="1612"/>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1612"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28.5" x14ac:dyDescent="0.25">
      <c r="A49" s="52">
        <v>1</v>
      </c>
      <c r="B49" s="54"/>
      <c r="C49" s="53"/>
      <c r="D49" s="54"/>
      <c r="E49" s="862"/>
      <c r="F49" s="54"/>
      <c r="G49" s="55"/>
      <c r="H49" s="62"/>
      <c r="I49" s="863"/>
      <c r="J49" s="56"/>
      <c r="K49" s="98"/>
      <c r="L49" s="57"/>
      <c r="M49" s="58"/>
      <c r="N49" s="58"/>
      <c r="O49" s="63"/>
      <c r="P49" s="64"/>
      <c r="Q49" s="64" t="s">
        <v>6047</v>
      </c>
      <c r="R49" s="60"/>
      <c r="S49" s="60"/>
      <c r="T49" s="60"/>
      <c r="U49" s="60"/>
      <c r="V49" s="60"/>
      <c r="W49" s="60"/>
      <c r="X49" s="60"/>
      <c r="Y49" s="60"/>
      <c r="Z49" s="60"/>
    </row>
    <row r="50" spans="1:26" s="61" customFormat="1" x14ac:dyDescent="0.25">
      <c r="A50" s="52">
        <f>+A49+1</f>
        <v>2</v>
      </c>
      <c r="B50" s="54"/>
      <c r="C50" s="53"/>
      <c r="D50" s="54"/>
      <c r="E50" s="862"/>
      <c r="F50" s="54"/>
      <c r="G50" s="55"/>
      <c r="H50" s="624"/>
      <c r="I50" s="864"/>
      <c r="J50" s="96"/>
      <c r="K50" s="57"/>
      <c r="L50" s="57"/>
      <c r="M50" s="58"/>
      <c r="N50" s="97"/>
      <c r="O50" s="865"/>
      <c r="P50" s="866"/>
      <c r="Q50" s="1582"/>
      <c r="R50" s="60"/>
      <c r="S50" s="60"/>
      <c r="T50" s="60"/>
      <c r="U50" s="60"/>
      <c r="V50" s="60"/>
      <c r="W50" s="60"/>
      <c r="X50" s="60"/>
      <c r="Y50" s="60"/>
      <c r="Z50" s="60"/>
    </row>
    <row r="51" spans="1:26" s="61" customFormat="1" x14ac:dyDescent="0.25">
      <c r="A51" s="52"/>
      <c r="B51" s="54"/>
      <c r="C51" s="53"/>
      <c r="D51" s="54"/>
      <c r="E51" s="862"/>
      <c r="F51" s="54"/>
      <c r="G51" s="55"/>
      <c r="H51" s="624"/>
      <c r="I51" s="864"/>
      <c r="J51" s="56"/>
      <c r="K51" s="57"/>
      <c r="L51" s="57"/>
      <c r="M51" s="58"/>
      <c r="N51" s="58"/>
      <c r="O51" s="865"/>
      <c r="P51" s="543"/>
      <c r="Q51" s="229"/>
      <c r="R51" s="60"/>
      <c r="S51" s="60"/>
      <c r="T51" s="60"/>
      <c r="U51" s="60"/>
      <c r="V51" s="60"/>
      <c r="W51" s="60"/>
      <c r="X51" s="60"/>
      <c r="Y51" s="60"/>
      <c r="Z51" s="60"/>
    </row>
    <row r="52" spans="1:26" s="61" customFormat="1" x14ac:dyDescent="0.25">
      <c r="A52" s="52"/>
      <c r="B52" s="54"/>
      <c r="C52" s="53"/>
      <c r="D52" s="54"/>
      <c r="E52" s="862"/>
      <c r="F52" s="54"/>
      <c r="G52" s="55"/>
      <c r="H52" s="624"/>
      <c r="I52" s="864"/>
      <c r="J52" s="56"/>
      <c r="K52" s="57"/>
      <c r="L52" s="57"/>
      <c r="M52" s="58"/>
      <c r="N52" s="58"/>
      <c r="O52" s="865"/>
      <c r="P52" s="1583"/>
      <c r="Q52" s="1583"/>
      <c r="R52" s="60"/>
      <c r="S52" s="60"/>
      <c r="T52" s="60"/>
      <c r="U52" s="60"/>
      <c r="V52" s="60"/>
      <c r="W52" s="60"/>
      <c r="X52" s="60"/>
      <c r="Y52" s="60"/>
      <c r="Z52" s="60"/>
    </row>
    <row r="53" spans="1:26" s="61" customFormat="1" x14ac:dyDescent="0.25">
      <c r="A53" s="52"/>
      <c r="B53" s="54"/>
      <c r="C53" s="53"/>
      <c r="D53" s="54"/>
      <c r="E53" s="862"/>
      <c r="F53" s="54"/>
      <c r="G53" s="55"/>
      <c r="H53" s="624"/>
      <c r="I53" s="864"/>
      <c r="J53" s="56"/>
      <c r="K53" s="57"/>
      <c r="L53" s="57"/>
      <c r="M53" s="58"/>
      <c r="N53" s="58"/>
      <c r="O53" s="865"/>
      <c r="P53" s="1583"/>
      <c r="Q53" s="1583"/>
      <c r="R53" s="60"/>
      <c r="S53" s="60"/>
      <c r="T53" s="60"/>
      <c r="U53" s="60"/>
      <c r="V53" s="60"/>
      <c r="W53" s="60"/>
      <c r="X53" s="60"/>
      <c r="Y53" s="60"/>
      <c r="Z53" s="60"/>
    </row>
    <row r="54" spans="1:26" s="61" customFormat="1" x14ac:dyDescent="0.25">
      <c r="A54" s="52" t="e">
        <f>+#REF!+1</f>
        <v>#REF!</v>
      </c>
      <c r="B54" s="54"/>
      <c r="C54" s="53"/>
      <c r="D54" s="54"/>
      <c r="E54" s="862"/>
      <c r="F54" s="175"/>
      <c r="G54" s="175"/>
      <c r="H54" s="175"/>
      <c r="I54" s="176"/>
      <c r="J54" s="176"/>
      <c r="K54" s="176"/>
      <c r="L54" s="176"/>
      <c r="M54" s="221"/>
      <c r="N54" s="221"/>
      <c r="O54" s="180"/>
      <c r="P54" s="180"/>
      <c r="Q54" s="181"/>
      <c r="R54" s="60"/>
      <c r="S54" s="60"/>
      <c r="T54" s="60"/>
      <c r="U54" s="60"/>
      <c r="V54" s="60"/>
      <c r="W54" s="60"/>
      <c r="X54" s="60"/>
      <c r="Y54" s="60"/>
      <c r="Z54" s="60"/>
    </row>
    <row r="55" spans="1:26" s="61" customFormat="1" x14ac:dyDescent="0.25">
      <c r="A55" s="52"/>
      <c r="B55" s="183" t="s">
        <v>28</v>
      </c>
      <c r="C55" s="172"/>
      <c r="D55" s="173"/>
      <c r="E55" s="862"/>
      <c r="F55" s="175"/>
      <c r="G55" s="175"/>
      <c r="H55" s="175"/>
      <c r="I55" s="176"/>
      <c r="J55" s="176"/>
      <c r="K55" s="1193"/>
      <c r="L55" s="185">
        <f>SUM(L49:L54)</f>
        <v>0</v>
      </c>
      <c r="M55" s="797"/>
      <c r="N55" s="878"/>
      <c r="O55" s="180">
        <f>SUM(O49:O54)</f>
        <v>0</v>
      </c>
      <c r="P55" s="180"/>
      <c r="Q55" s="187"/>
    </row>
    <row r="56" spans="1:26" s="69" customFormat="1" x14ac:dyDescent="0.25">
      <c r="E56" s="188"/>
      <c r="K56" s="879"/>
      <c r="N56" s="879"/>
    </row>
    <row r="57" spans="1:26" s="69" customFormat="1" x14ac:dyDescent="0.25">
      <c r="B57" s="1860" t="s">
        <v>56</v>
      </c>
      <c r="C57" s="1860" t="s">
        <v>57</v>
      </c>
      <c r="D57" s="1862" t="s">
        <v>58</v>
      </c>
      <c r="E57" s="1862"/>
    </row>
    <row r="58" spans="1:26" s="69" customFormat="1" x14ac:dyDescent="0.25">
      <c r="B58" s="1861"/>
      <c r="C58" s="1861"/>
      <c r="D58" s="1595" t="s">
        <v>59</v>
      </c>
      <c r="E58" s="190" t="s">
        <v>60</v>
      </c>
      <c r="H58" s="880"/>
    </row>
    <row r="59" spans="1:26" s="69" customFormat="1" ht="18.75" x14ac:dyDescent="0.25">
      <c r="B59" s="222" t="s">
        <v>61</v>
      </c>
      <c r="C59" s="798">
        <f>+K55</f>
        <v>0</v>
      </c>
      <c r="D59" s="774"/>
      <c r="E59" s="774" t="s">
        <v>21</v>
      </c>
      <c r="F59" s="191"/>
      <c r="G59" s="191"/>
      <c r="H59" s="881"/>
      <c r="I59" s="191">
        <v>0</v>
      </c>
      <c r="J59" s="191"/>
      <c r="K59" s="191"/>
      <c r="L59" s="191"/>
      <c r="M59" s="191"/>
    </row>
    <row r="60" spans="1:26" s="69" customFormat="1" x14ac:dyDescent="0.25">
      <c r="B60" s="222" t="s">
        <v>62</v>
      </c>
      <c r="C60" s="798"/>
      <c r="D60" s="774"/>
      <c r="E60" s="774" t="s">
        <v>21</v>
      </c>
    </row>
    <row r="61" spans="1:26" s="69" customFormat="1" x14ac:dyDescent="0.25">
      <c r="B61" s="192"/>
      <c r="C61" s="1863"/>
      <c r="D61" s="1863"/>
      <c r="E61" s="1863"/>
      <c r="F61" s="1863"/>
      <c r="G61" s="1863"/>
      <c r="H61" s="1863"/>
      <c r="I61" s="1863"/>
      <c r="J61" s="1863"/>
      <c r="K61" s="1863"/>
      <c r="L61" s="1863"/>
      <c r="M61" s="1863"/>
      <c r="N61" s="1863"/>
    </row>
    <row r="62" spans="1:26" ht="15.75" thickBot="1" x14ac:dyDescent="0.3"/>
    <row r="63" spans="1:26" ht="27" thickBot="1" x14ac:dyDescent="0.3">
      <c r="B63" s="1864" t="s">
        <v>63</v>
      </c>
      <c r="C63" s="1864"/>
      <c r="D63" s="1864"/>
      <c r="E63" s="1864"/>
      <c r="F63" s="1864"/>
      <c r="G63" s="1864"/>
      <c r="H63" s="1864"/>
      <c r="I63" s="1864"/>
      <c r="J63" s="1864"/>
      <c r="K63" s="1864"/>
      <c r="L63" s="1864"/>
      <c r="M63" s="1864"/>
      <c r="N63" s="1864"/>
    </row>
    <row r="66" spans="2:17" ht="75" x14ac:dyDescent="0.25">
      <c r="B66" s="1610" t="s">
        <v>64</v>
      </c>
      <c r="C66" s="194" t="s">
        <v>65</v>
      </c>
      <c r="D66" s="194" t="s">
        <v>66</v>
      </c>
      <c r="E66" s="194" t="s">
        <v>67</v>
      </c>
      <c r="F66" s="194" t="s">
        <v>68</v>
      </c>
      <c r="G66" s="194" t="s">
        <v>69</v>
      </c>
      <c r="H66" s="194" t="s">
        <v>70</v>
      </c>
      <c r="I66" s="194" t="s">
        <v>71</v>
      </c>
      <c r="J66" s="194" t="s">
        <v>72</v>
      </c>
      <c r="K66" s="194" t="s">
        <v>73</v>
      </c>
      <c r="L66" s="194" t="s">
        <v>74</v>
      </c>
      <c r="M66" s="195" t="s">
        <v>75</v>
      </c>
      <c r="N66" s="195" t="s">
        <v>76</v>
      </c>
      <c r="O66" s="1875" t="s">
        <v>77</v>
      </c>
      <c r="P66" s="1876"/>
      <c r="Q66" s="194" t="s">
        <v>78</v>
      </c>
    </row>
    <row r="67" spans="2:17" x14ac:dyDescent="0.25">
      <c r="B67" s="1621" t="s">
        <v>2485</v>
      </c>
      <c r="C67" s="225" t="s">
        <v>3915</v>
      </c>
      <c r="D67" s="227" t="s">
        <v>6048</v>
      </c>
      <c r="E67" s="227">
        <v>100</v>
      </c>
      <c r="F67" s="1652" t="s">
        <v>694</v>
      </c>
      <c r="G67" s="1652" t="s">
        <v>694</v>
      </c>
      <c r="H67" s="1652" t="s">
        <v>694</v>
      </c>
      <c r="I67" s="223" t="s">
        <v>18</v>
      </c>
      <c r="J67" s="223" t="s">
        <v>18</v>
      </c>
      <c r="K67" s="1620" t="s">
        <v>18</v>
      </c>
      <c r="L67" s="1620" t="s">
        <v>18</v>
      </c>
      <c r="M67" s="1620" t="s">
        <v>18</v>
      </c>
      <c r="N67" s="1620" t="s">
        <v>18</v>
      </c>
      <c r="O67" s="1984"/>
      <c r="P67" s="1985"/>
      <c r="Q67" s="1620" t="s">
        <v>18</v>
      </c>
    </row>
    <row r="68" spans="2:17" ht="75" x14ac:dyDescent="0.25">
      <c r="B68" s="1621" t="s">
        <v>6049</v>
      </c>
      <c r="C68" s="225" t="s">
        <v>3915</v>
      </c>
      <c r="D68" s="226" t="s">
        <v>6050</v>
      </c>
      <c r="E68" s="227">
        <v>294</v>
      </c>
      <c r="F68" s="1652" t="s">
        <v>694</v>
      </c>
      <c r="G68" s="1652" t="s">
        <v>694</v>
      </c>
      <c r="H68" s="1652" t="s">
        <v>694</v>
      </c>
      <c r="I68" s="223" t="s">
        <v>18</v>
      </c>
      <c r="J68" s="223" t="s">
        <v>18</v>
      </c>
      <c r="K68" s="1620" t="s">
        <v>18</v>
      </c>
      <c r="L68" s="1620" t="s">
        <v>18</v>
      </c>
      <c r="M68" s="1620" t="s">
        <v>18</v>
      </c>
      <c r="N68" s="1620" t="s">
        <v>18</v>
      </c>
      <c r="O68" s="1986"/>
      <c r="P68" s="1987"/>
      <c r="Q68" s="1620" t="s">
        <v>18</v>
      </c>
    </row>
    <row r="69" spans="2:17" x14ac:dyDescent="0.25">
      <c r="B69" s="1" t="s">
        <v>85</v>
      </c>
    </row>
    <row r="70" spans="2:17" x14ac:dyDescent="0.25">
      <c r="B70" s="1" t="s">
        <v>86</v>
      </c>
    </row>
    <row r="71" spans="2:17" x14ac:dyDescent="0.25">
      <c r="B71" s="1" t="s">
        <v>87</v>
      </c>
    </row>
    <row r="73" spans="2:17" ht="15.75" thickBot="1" x14ac:dyDescent="0.3"/>
    <row r="74" spans="2:17" ht="27" thickBot="1" x14ac:dyDescent="0.3">
      <c r="B74" s="1879" t="s">
        <v>88</v>
      </c>
      <c r="C74" s="1880"/>
      <c r="D74" s="1880"/>
      <c r="E74" s="1880"/>
      <c r="F74" s="1880"/>
      <c r="G74" s="1880"/>
      <c r="H74" s="1880"/>
      <c r="I74" s="1880"/>
      <c r="J74" s="1880"/>
      <c r="K74" s="1880"/>
      <c r="L74" s="1880"/>
      <c r="M74" s="1880"/>
      <c r="N74" s="1881"/>
    </row>
    <row r="79" spans="2:17" ht="75" x14ac:dyDescent="0.25">
      <c r="B79" s="1610" t="s">
        <v>89</v>
      </c>
      <c r="C79" s="1610" t="s">
        <v>90</v>
      </c>
      <c r="D79" s="1610" t="s">
        <v>91</v>
      </c>
      <c r="E79" s="1610" t="s">
        <v>92</v>
      </c>
      <c r="F79" s="1610" t="s">
        <v>93</v>
      </c>
      <c r="G79" s="1610" t="s">
        <v>94</v>
      </c>
      <c r="H79" s="1610" t="s">
        <v>95</v>
      </c>
      <c r="I79" s="1610" t="s">
        <v>96</v>
      </c>
      <c r="J79" s="1875" t="s">
        <v>97</v>
      </c>
      <c r="K79" s="1882"/>
      <c r="L79" s="1876"/>
      <c r="M79" s="1610" t="s">
        <v>98</v>
      </c>
      <c r="N79" s="1610" t="s">
        <v>254</v>
      </c>
      <c r="O79" s="1610" t="s">
        <v>255</v>
      </c>
      <c r="P79" s="1875" t="s">
        <v>77</v>
      </c>
      <c r="Q79" s="1876"/>
    </row>
    <row r="80" spans="2:17" s="244" customFormat="1" ht="30" x14ac:dyDescent="0.25">
      <c r="B80" s="883"/>
      <c r="C80" s="883"/>
      <c r="D80" s="883"/>
      <c r="E80" s="883"/>
      <c r="F80" s="883"/>
      <c r="G80" s="883"/>
      <c r="H80" s="883"/>
      <c r="I80" s="883"/>
      <c r="J80" s="1668" t="s">
        <v>555</v>
      </c>
      <c r="K80" s="885" t="s">
        <v>1495</v>
      </c>
      <c r="L80" s="1669" t="s">
        <v>1496</v>
      </c>
      <c r="M80" s="883"/>
      <c r="N80" s="883"/>
      <c r="O80" s="883"/>
      <c r="P80" s="1668"/>
      <c r="Q80" s="1669"/>
    </row>
    <row r="81" spans="2:17" ht="57.75" thickBot="1" x14ac:dyDescent="0.25">
      <c r="B81" s="1642" t="s">
        <v>1273</v>
      </c>
      <c r="C81" s="1639" t="s">
        <v>1673</v>
      </c>
      <c r="D81" s="1641" t="s">
        <v>6051</v>
      </c>
      <c r="E81" s="1643">
        <v>1044907697</v>
      </c>
      <c r="F81" s="1641" t="s">
        <v>3571</v>
      </c>
      <c r="G81" s="1641" t="s">
        <v>640</v>
      </c>
      <c r="H81" s="1644">
        <v>41440</v>
      </c>
      <c r="I81" s="1626" t="s">
        <v>694</v>
      </c>
      <c r="J81" s="89" t="s">
        <v>6052</v>
      </c>
      <c r="K81" s="308"/>
      <c r="L81" s="88" t="s">
        <v>1218</v>
      </c>
      <c r="M81" s="1605" t="s">
        <v>18</v>
      </c>
      <c r="N81" s="1605" t="s">
        <v>19</v>
      </c>
      <c r="O81" s="1605" t="s">
        <v>18</v>
      </c>
      <c r="P81" s="2114" t="s">
        <v>6053</v>
      </c>
      <c r="Q81" s="2115"/>
    </row>
    <row r="82" spans="2:17" ht="28.5" x14ac:dyDescent="0.2">
      <c r="B82" s="2263" t="s">
        <v>1532</v>
      </c>
      <c r="C82" s="2265" t="s">
        <v>118</v>
      </c>
      <c r="D82" s="2266" t="s">
        <v>6054</v>
      </c>
      <c r="E82" s="2267">
        <v>33103428</v>
      </c>
      <c r="F82" s="2268" t="s">
        <v>203</v>
      </c>
      <c r="G82" s="2270" t="s">
        <v>3631</v>
      </c>
      <c r="H82" s="2272">
        <v>38563</v>
      </c>
      <c r="I82" s="2275" t="s">
        <v>694</v>
      </c>
      <c r="J82" s="89" t="s">
        <v>3634</v>
      </c>
      <c r="K82" s="1708" t="s">
        <v>6055</v>
      </c>
      <c r="L82" s="308" t="s">
        <v>1628</v>
      </c>
      <c r="M82" s="2099" t="s">
        <v>18</v>
      </c>
      <c r="N82" s="2099" t="s">
        <v>18</v>
      </c>
      <c r="O82" s="2099" t="s">
        <v>18</v>
      </c>
      <c r="P82" s="1905" t="s">
        <v>6056</v>
      </c>
      <c r="Q82" s="1906"/>
    </row>
    <row r="83" spans="2:17" ht="57" x14ac:dyDescent="0.2">
      <c r="B83" s="2264"/>
      <c r="C83" s="2265"/>
      <c r="D83" s="2266"/>
      <c r="E83" s="2267"/>
      <c r="F83" s="2269"/>
      <c r="G83" s="2271"/>
      <c r="H83" s="2273"/>
      <c r="I83" s="2276"/>
      <c r="J83" s="89" t="s">
        <v>6057</v>
      </c>
      <c r="K83" s="88" t="s">
        <v>6058</v>
      </c>
      <c r="L83" s="88" t="s">
        <v>6059</v>
      </c>
      <c r="M83" s="2100"/>
      <c r="N83" s="2100"/>
      <c r="O83" s="2100"/>
      <c r="P83" s="1907"/>
      <c r="Q83" s="1908"/>
    </row>
    <row r="84" spans="2:17" ht="28.5" x14ac:dyDescent="0.2">
      <c r="B84" s="2264"/>
      <c r="C84" s="2265"/>
      <c r="D84" s="2266"/>
      <c r="E84" s="2267"/>
      <c r="F84" s="2269"/>
      <c r="G84" s="2271"/>
      <c r="H84" s="2273"/>
      <c r="I84" s="2276"/>
      <c r="J84" s="1620" t="s">
        <v>3631</v>
      </c>
      <c r="K84" s="1620" t="s">
        <v>6060</v>
      </c>
      <c r="L84" s="88" t="s">
        <v>6061</v>
      </c>
      <c r="M84" s="2100"/>
      <c r="N84" s="2100"/>
      <c r="O84" s="2100"/>
      <c r="P84" s="1907"/>
      <c r="Q84" s="1908"/>
    </row>
    <row r="85" spans="2:17" ht="71.25" x14ac:dyDescent="0.2">
      <c r="B85" s="2264"/>
      <c r="C85" s="2265"/>
      <c r="D85" s="2266"/>
      <c r="E85" s="2267"/>
      <c r="F85" s="2269"/>
      <c r="G85" s="2271"/>
      <c r="H85" s="2273"/>
      <c r="I85" s="2276"/>
      <c r="J85" s="1620" t="s">
        <v>6062</v>
      </c>
      <c r="K85" s="1620" t="s">
        <v>6063</v>
      </c>
      <c r="L85" s="88" t="s">
        <v>6064</v>
      </c>
      <c r="M85" s="2100"/>
      <c r="N85" s="2100"/>
      <c r="O85" s="2100"/>
      <c r="P85" s="1907"/>
      <c r="Q85" s="1908"/>
    </row>
    <row r="86" spans="2:17" ht="43.9" customHeight="1" thickBot="1" x14ac:dyDescent="0.3">
      <c r="B86" s="2264"/>
      <c r="C86" s="2265"/>
      <c r="D86" s="2266"/>
      <c r="E86" s="2267"/>
      <c r="F86" s="2269"/>
      <c r="G86" s="2271"/>
      <c r="H86" s="2274"/>
      <c r="I86" s="2276"/>
      <c r="J86" s="229" t="s">
        <v>6065</v>
      </c>
      <c r="K86" s="1620" t="s">
        <v>6066</v>
      </c>
      <c r="L86" s="91" t="s">
        <v>6067</v>
      </c>
      <c r="M86" s="2101"/>
      <c r="N86" s="2101"/>
      <c r="O86" s="2101"/>
      <c r="P86" s="1907"/>
      <c r="Q86" s="1908"/>
    </row>
    <row r="87" spans="2:17" ht="67.900000000000006" customHeight="1" x14ac:dyDescent="0.25">
      <c r="B87" s="1657" t="s">
        <v>1532</v>
      </c>
      <c r="C87" s="1709" t="s">
        <v>6068</v>
      </c>
      <c r="D87" s="108" t="s">
        <v>6069</v>
      </c>
      <c r="E87" s="1710">
        <v>1102804403</v>
      </c>
      <c r="F87" s="1654" t="s">
        <v>203</v>
      </c>
      <c r="G87" s="1653" t="s">
        <v>601</v>
      </c>
      <c r="H87" s="1651">
        <v>40893</v>
      </c>
      <c r="I87" s="1649" t="s">
        <v>694</v>
      </c>
      <c r="J87" s="890" t="s">
        <v>6070</v>
      </c>
      <c r="K87" s="1580" t="s">
        <v>6055</v>
      </c>
      <c r="L87" s="88" t="s">
        <v>1628</v>
      </c>
      <c r="M87" s="1607" t="s">
        <v>18</v>
      </c>
      <c r="N87" s="1607" t="s">
        <v>18</v>
      </c>
      <c r="O87" s="1607" t="s">
        <v>18</v>
      </c>
      <c r="P87" s="2277" t="s">
        <v>6071</v>
      </c>
      <c r="Q87" s="2277"/>
    </row>
    <row r="88" spans="2:17" x14ac:dyDescent="0.25">
      <c r="B88" s="1653"/>
      <c r="C88" s="1588"/>
      <c r="D88" s="1653"/>
      <c r="E88" s="1654"/>
      <c r="F88" s="1654"/>
      <c r="G88" s="1653"/>
      <c r="H88" s="1651"/>
      <c r="I88" s="1652"/>
      <c r="J88" s="1661"/>
      <c r="K88" s="1620"/>
      <c r="L88" s="229"/>
      <c r="M88" s="1620"/>
      <c r="N88" s="1620"/>
      <c r="O88" s="1620"/>
      <c r="P88" s="1620"/>
      <c r="Q88" s="1620"/>
    </row>
    <row r="89" spans="2:17" ht="15.75" thickBot="1" x14ac:dyDescent="0.3">
      <c r="K89" s="1620"/>
      <c r="L89" s="1620"/>
      <c r="M89" s="1620"/>
      <c r="N89" s="1620"/>
      <c r="O89" s="1620"/>
      <c r="P89" s="1620"/>
      <c r="Q89" s="1620"/>
    </row>
    <row r="90" spans="2:17" ht="27" thickBot="1" x14ac:dyDescent="0.3">
      <c r="B90" s="1879" t="s">
        <v>184</v>
      </c>
      <c r="C90" s="1880"/>
      <c r="D90" s="1880"/>
      <c r="E90" s="1880"/>
      <c r="F90" s="1880"/>
      <c r="G90" s="1880"/>
      <c r="H90" s="1880"/>
      <c r="I90" s="1880"/>
      <c r="J90" s="1880"/>
      <c r="K90" s="2154"/>
      <c r="L90" s="2154"/>
      <c r="M90" s="2154"/>
      <c r="N90" s="2180"/>
    </row>
    <row r="93" spans="2:17" ht="30" x14ac:dyDescent="0.25">
      <c r="B93" s="194" t="s">
        <v>17</v>
      </c>
      <c r="C93" s="194" t="s">
        <v>415</v>
      </c>
      <c r="D93" s="1875" t="s">
        <v>77</v>
      </c>
      <c r="E93" s="1876"/>
    </row>
    <row r="94" spans="2:17" x14ac:dyDescent="0.25">
      <c r="B94" s="229" t="s">
        <v>185</v>
      </c>
      <c r="C94" s="1620" t="s">
        <v>18</v>
      </c>
      <c r="D94" s="1922"/>
      <c r="E94" s="1922"/>
      <c r="I94" s="897"/>
    </row>
    <row r="97" spans="1:26" ht="26.25" x14ac:dyDescent="0.25">
      <c r="B97" s="1851" t="s">
        <v>186</v>
      </c>
      <c r="C97" s="1852"/>
      <c r="D97" s="1852"/>
      <c r="E97" s="1852"/>
      <c r="F97" s="1852"/>
      <c r="G97" s="1852"/>
      <c r="H97" s="1852"/>
      <c r="I97" s="1852"/>
      <c r="J97" s="1852"/>
      <c r="K97" s="1852"/>
      <c r="L97" s="1852"/>
      <c r="M97" s="1852"/>
      <c r="N97" s="1852"/>
      <c r="O97" s="1852"/>
      <c r="P97" s="1852"/>
    </row>
    <row r="99" spans="1:26" ht="15.75" thickBot="1" x14ac:dyDescent="0.3"/>
    <row r="100" spans="1:26" ht="27" thickBot="1" x14ac:dyDescent="0.3">
      <c r="B100" s="1879" t="s">
        <v>187</v>
      </c>
      <c r="C100" s="1880"/>
      <c r="D100" s="1880"/>
      <c r="E100" s="1880"/>
      <c r="F100" s="1880"/>
      <c r="G100" s="1880"/>
      <c r="H100" s="1880"/>
      <c r="I100" s="1880"/>
      <c r="J100" s="1880"/>
      <c r="K100" s="1880"/>
      <c r="L100" s="1880"/>
      <c r="M100" s="1880"/>
      <c r="N100" s="1881"/>
    </row>
    <row r="102" spans="1:26" ht="15.75" thickBot="1" x14ac:dyDescent="0.3">
      <c r="M102" s="163"/>
      <c r="N102" s="163"/>
    </row>
    <row r="103" spans="1:26" s="1612" customFormat="1" ht="60" x14ac:dyDescent="0.25">
      <c r="B103" s="164" t="s">
        <v>33</v>
      </c>
      <c r="C103" s="164" t="s">
        <v>34</v>
      </c>
      <c r="D103" s="164" t="s">
        <v>35</v>
      </c>
      <c r="E103" s="164" t="s">
        <v>36</v>
      </c>
      <c r="F103" s="164" t="s">
        <v>37</v>
      </c>
      <c r="G103" s="164" t="s">
        <v>38</v>
      </c>
      <c r="H103" s="164" t="s">
        <v>39</v>
      </c>
      <c r="I103" s="164" t="s">
        <v>40</v>
      </c>
      <c r="J103" s="164" t="s">
        <v>41</v>
      </c>
      <c r="K103" s="164" t="s">
        <v>42</v>
      </c>
      <c r="L103" s="164" t="s">
        <v>43</v>
      </c>
      <c r="M103" s="165" t="s">
        <v>44</v>
      </c>
      <c r="N103" s="164" t="s">
        <v>45</v>
      </c>
      <c r="O103" s="164" t="s">
        <v>46</v>
      </c>
      <c r="P103" s="166" t="s">
        <v>47</v>
      </c>
      <c r="Q103" s="166" t="s">
        <v>48</v>
      </c>
    </row>
    <row r="104" spans="1:26" s="61" customFormat="1" ht="57" x14ac:dyDescent="0.25">
      <c r="A104" s="52">
        <v>1</v>
      </c>
      <c r="B104" s="53"/>
      <c r="C104" s="53" t="s">
        <v>3623</v>
      </c>
      <c r="D104" s="54" t="s">
        <v>3624</v>
      </c>
      <c r="E104" s="97" t="s">
        <v>3625</v>
      </c>
      <c r="F104" s="54"/>
      <c r="G104" s="55"/>
      <c r="H104" s="62"/>
      <c r="I104" s="863"/>
      <c r="J104" s="56"/>
      <c r="K104" s="57"/>
      <c r="L104" s="56"/>
      <c r="M104" s="58"/>
      <c r="N104" s="58"/>
      <c r="O104" s="63"/>
      <c r="P104" s="63"/>
      <c r="Q104" s="64" t="s">
        <v>3626</v>
      </c>
      <c r="R104" s="60"/>
      <c r="S104" s="60"/>
      <c r="T104" s="60"/>
      <c r="U104" s="60"/>
      <c r="V104" s="60"/>
      <c r="W104" s="60"/>
      <c r="X104" s="60"/>
      <c r="Y104" s="60"/>
      <c r="Z104" s="60"/>
    </row>
    <row r="105" spans="1:26" s="61" customFormat="1" ht="42.75" x14ac:dyDescent="0.25">
      <c r="A105" s="52">
        <f>+A104+1</f>
        <v>2</v>
      </c>
      <c r="B105" s="53"/>
      <c r="C105" s="187"/>
      <c r="D105" s="53" t="s">
        <v>3628</v>
      </c>
      <c r="E105" s="97"/>
      <c r="F105" s="54"/>
      <c r="G105" s="65"/>
      <c r="H105" s="62"/>
      <c r="I105" s="863"/>
      <c r="J105" s="56"/>
      <c r="K105" s="58"/>
      <c r="L105" s="58"/>
      <c r="M105" s="58"/>
      <c r="N105" s="58"/>
      <c r="O105" s="63"/>
      <c r="P105" s="796"/>
      <c r="Q105" s="64" t="s">
        <v>3629</v>
      </c>
      <c r="R105" s="60"/>
      <c r="S105" s="60"/>
      <c r="T105" s="60"/>
      <c r="U105" s="60"/>
      <c r="V105" s="60"/>
      <c r="W105" s="60"/>
      <c r="X105" s="60"/>
      <c r="Y105" s="60"/>
      <c r="Z105" s="60"/>
    </row>
    <row r="106" spans="1:26" s="61" customFormat="1" ht="42.75" x14ac:dyDescent="0.25">
      <c r="A106" s="52">
        <f>+A105+1</f>
        <v>3</v>
      </c>
      <c r="B106" s="53"/>
      <c r="C106" s="187"/>
      <c r="D106" s="53" t="s">
        <v>3628</v>
      </c>
      <c r="E106" s="58"/>
      <c r="F106" s="54"/>
      <c r="G106" s="65"/>
      <c r="H106" s="62"/>
      <c r="I106" s="268"/>
      <c r="J106" s="56"/>
      <c r="K106" s="56"/>
      <c r="L106" s="56"/>
      <c r="M106" s="58"/>
      <c r="N106" s="57"/>
      <c r="O106" s="63"/>
      <c r="P106" s="63"/>
      <c r="Q106" s="64" t="s">
        <v>3629</v>
      </c>
      <c r="R106" s="60"/>
      <c r="S106" s="60"/>
      <c r="T106" s="60"/>
      <c r="U106" s="60"/>
      <c r="V106" s="60"/>
      <c r="W106" s="60"/>
      <c r="X106" s="60"/>
      <c r="Y106" s="60"/>
      <c r="Z106" s="60"/>
    </row>
    <row r="107" spans="1:26" s="61" customFormat="1" ht="42.75" x14ac:dyDescent="0.25">
      <c r="A107" s="52"/>
      <c r="B107" s="53"/>
      <c r="C107" s="187"/>
      <c r="D107" s="53" t="s">
        <v>3628</v>
      </c>
      <c r="E107" s="58"/>
      <c r="F107" s="54"/>
      <c r="G107" s="65"/>
      <c r="H107" s="62"/>
      <c r="I107" s="268"/>
      <c r="J107" s="56"/>
      <c r="K107" s="56"/>
      <c r="L107" s="56"/>
      <c r="M107" s="58"/>
      <c r="N107" s="57"/>
      <c r="O107" s="63"/>
      <c r="P107" s="63"/>
      <c r="Q107" s="64" t="s">
        <v>3629</v>
      </c>
      <c r="R107" s="60"/>
      <c r="S107" s="60"/>
      <c r="T107" s="60"/>
      <c r="U107" s="60"/>
      <c r="V107" s="60"/>
      <c r="W107" s="60"/>
      <c r="X107" s="60"/>
      <c r="Y107" s="60"/>
      <c r="Z107" s="60"/>
    </row>
    <row r="108" spans="1:26" s="61" customFormat="1" ht="42.75" x14ac:dyDescent="0.25">
      <c r="A108" s="52"/>
      <c r="B108" s="53"/>
      <c r="C108" s="187"/>
      <c r="D108" s="53" t="s">
        <v>3628</v>
      </c>
      <c r="E108" s="58"/>
      <c r="F108" s="54"/>
      <c r="G108" s="65"/>
      <c r="H108" s="62"/>
      <c r="I108" s="268"/>
      <c r="J108" s="56"/>
      <c r="K108" s="56"/>
      <c r="L108" s="56"/>
      <c r="M108" s="58"/>
      <c r="N108" s="57"/>
      <c r="O108" s="63"/>
      <c r="P108" s="63"/>
      <c r="Q108" s="64" t="s">
        <v>3629</v>
      </c>
      <c r="R108" s="60"/>
      <c r="S108" s="60"/>
      <c r="T108" s="60"/>
      <c r="U108" s="60"/>
      <c r="V108" s="60"/>
      <c r="W108" s="60"/>
      <c r="X108" s="60"/>
      <c r="Y108" s="60"/>
      <c r="Z108" s="60"/>
    </row>
    <row r="109" spans="1:26" s="61" customFormat="1" ht="42.75" x14ac:dyDescent="0.25">
      <c r="A109" s="52"/>
      <c r="B109" s="53"/>
      <c r="C109" s="187"/>
      <c r="D109" s="53" t="s">
        <v>3628</v>
      </c>
      <c r="E109" s="58"/>
      <c r="F109" s="54"/>
      <c r="G109" s="65"/>
      <c r="H109" s="62"/>
      <c r="I109" s="268"/>
      <c r="J109" s="56"/>
      <c r="K109" s="56"/>
      <c r="L109" s="56"/>
      <c r="M109" s="58"/>
      <c r="N109" s="57"/>
      <c r="O109" s="63"/>
      <c r="P109" s="63"/>
      <c r="Q109" s="64" t="s">
        <v>3629</v>
      </c>
      <c r="R109" s="60"/>
      <c r="S109" s="60"/>
      <c r="T109" s="60"/>
      <c r="U109" s="60"/>
      <c r="V109" s="60"/>
      <c r="W109" s="60"/>
      <c r="X109" s="60"/>
      <c r="Y109" s="60"/>
      <c r="Z109" s="60"/>
    </row>
    <row r="110" spans="1:26" s="61" customFormat="1" ht="42.75" x14ac:dyDescent="0.25">
      <c r="A110" s="52"/>
      <c r="B110" s="53"/>
      <c r="C110" s="187"/>
      <c r="D110" s="53" t="s">
        <v>3628</v>
      </c>
      <c r="E110" s="58"/>
      <c r="F110" s="54"/>
      <c r="G110" s="65"/>
      <c r="H110" s="62"/>
      <c r="I110" s="268"/>
      <c r="J110" s="56"/>
      <c r="K110" s="56"/>
      <c r="L110" s="56"/>
      <c r="M110" s="58"/>
      <c r="N110" s="57"/>
      <c r="O110" s="63"/>
      <c r="P110" s="63"/>
      <c r="Q110" s="64" t="s">
        <v>3629</v>
      </c>
      <c r="R110" s="60"/>
      <c r="S110" s="60"/>
      <c r="T110" s="60"/>
      <c r="U110" s="60"/>
      <c r="V110" s="60"/>
      <c r="W110" s="60"/>
      <c r="X110" s="60"/>
      <c r="Y110" s="60"/>
      <c r="Z110" s="60"/>
    </row>
    <row r="111" spans="1:26" s="61" customFormat="1" ht="42.75" x14ac:dyDescent="0.25">
      <c r="A111" s="52"/>
      <c r="B111" s="53"/>
      <c r="C111" s="187"/>
      <c r="D111" s="53" t="s">
        <v>3628</v>
      </c>
      <c r="E111" s="58"/>
      <c r="F111" s="54"/>
      <c r="G111" s="65"/>
      <c r="H111" s="62"/>
      <c r="I111" s="268"/>
      <c r="J111" s="56"/>
      <c r="K111" s="56"/>
      <c r="L111" s="56"/>
      <c r="M111" s="58"/>
      <c r="N111" s="57"/>
      <c r="O111" s="63"/>
      <c r="P111" s="63"/>
      <c r="Q111" s="64" t="s">
        <v>3629</v>
      </c>
      <c r="R111" s="60"/>
      <c r="S111" s="60"/>
      <c r="T111" s="60"/>
      <c r="U111" s="60"/>
      <c r="V111" s="60"/>
      <c r="W111" s="60"/>
      <c r="X111" s="60"/>
      <c r="Y111" s="60"/>
      <c r="Z111" s="60"/>
    </row>
    <row r="112" spans="1:26" s="61" customFormat="1" ht="42.75" x14ac:dyDescent="0.25">
      <c r="A112" s="52"/>
      <c r="B112" s="53"/>
      <c r="C112" s="187"/>
      <c r="D112" s="53" t="s">
        <v>3628</v>
      </c>
      <c r="E112" s="58"/>
      <c r="F112" s="54"/>
      <c r="G112" s="65"/>
      <c r="H112" s="62"/>
      <c r="I112" s="268"/>
      <c r="J112" s="56"/>
      <c r="K112" s="56"/>
      <c r="L112" s="56"/>
      <c r="M112" s="58"/>
      <c r="N112" s="57"/>
      <c r="O112" s="63"/>
      <c r="P112" s="63"/>
      <c r="Q112" s="64" t="s">
        <v>3629</v>
      </c>
      <c r="R112" s="60"/>
      <c r="S112" s="60"/>
      <c r="T112" s="60"/>
      <c r="U112" s="60"/>
      <c r="V112" s="60"/>
      <c r="W112" s="60"/>
      <c r="X112" s="60"/>
      <c r="Y112" s="60"/>
      <c r="Z112" s="60"/>
    </row>
    <row r="113" spans="1:26" s="61" customFormat="1" ht="42.75" x14ac:dyDescent="0.25">
      <c r="A113" s="52"/>
      <c r="B113" s="53"/>
      <c r="C113" s="187"/>
      <c r="D113" s="53" t="s">
        <v>3628</v>
      </c>
      <c r="E113" s="58"/>
      <c r="F113" s="54"/>
      <c r="G113" s="65"/>
      <c r="H113" s="62"/>
      <c r="I113" s="268"/>
      <c r="J113" s="56"/>
      <c r="K113" s="56"/>
      <c r="L113" s="56"/>
      <c r="M113" s="58"/>
      <c r="N113" s="57"/>
      <c r="O113" s="63"/>
      <c r="P113" s="63"/>
      <c r="Q113" s="64" t="s">
        <v>3629</v>
      </c>
      <c r="R113" s="60"/>
      <c r="S113" s="60"/>
      <c r="T113" s="60"/>
      <c r="U113" s="60"/>
      <c r="V113" s="60"/>
      <c r="W113" s="60"/>
      <c r="X113" s="60"/>
      <c r="Y113" s="60"/>
      <c r="Z113" s="60"/>
    </row>
    <row r="114" spans="1:26" s="61" customFormat="1" ht="42.75" x14ac:dyDescent="0.25">
      <c r="A114" s="52"/>
      <c r="B114" s="53"/>
      <c r="C114" s="187"/>
      <c r="D114" s="53" t="s">
        <v>3628</v>
      </c>
      <c r="E114" s="58"/>
      <c r="F114" s="54"/>
      <c r="G114" s="65"/>
      <c r="H114" s="62"/>
      <c r="I114" s="268"/>
      <c r="J114" s="56"/>
      <c r="K114" s="56"/>
      <c r="L114" s="56"/>
      <c r="M114" s="58"/>
      <c r="N114" s="57"/>
      <c r="O114" s="63"/>
      <c r="P114" s="63"/>
      <c r="Q114" s="64" t="s">
        <v>3629</v>
      </c>
      <c r="R114" s="60"/>
      <c r="S114" s="60"/>
      <c r="T114" s="60"/>
      <c r="U114" s="60"/>
      <c r="V114" s="60"/>
      <c r="W114" s="60"/>
      <c r="X114" s="60"/>
      <c r="Y114" s="60"/>
      <c r="Z114" s="60"/>
    </row>
    <row r="115" spans="1:26" s="61" customFormat="1" ht="42.75" x14ac:dyDescent="0.25">
      <c r="A115" s="52"/>
      <c r="B115" s="53"/>
      <c r="C115" s="187"/>
      <c r="D115" s="53" t="s">
        <v>3628</v>
      </c>
      <c r="E115" s="58"/>
      <c r="F115" s="54"/>
      <c r="G115" s="65"/>
      <c r="H115" s="62"/>
      <c r="I115" s="268"/>
      <c r="J115" s="56"/>
      <c r="K115" s="56"/>
      <c r="L115" s="56"/>
      <c r="M115" s="58"/>
      <c r="N115" s="57"/>
      <c r="O115" s="63"/>
      <c r="P115" s="63"/>
      <c r="Q115" s="64" t="s">
        <v>3629</v>
      </c>
      <c r="R115" s="60"/>
      <c r="S115" s="60"/>
      <c r="T115" s="60"/>
      <c r="U115" s="60"/>
      <c r="V115" s="60"/>
      <c r="W115" s="60"/>
      <c r="X115" s="60"/>
      <c r="Y115" s="60"/>
      <c r="Z115" s="60"/>
    </row>
    <row r="116" spans="1:26" s="61" customFormat="1" x14ac:dyDescent="0.25">
      <c r="A116" s="52"/>
      <c r="B116" s="183" t="s">
        <v>28</v>
      </c>
      <c r="C116" s="53"/>
      <c r="D116" s="53"/>
      <c r="E116" s="207"/>
      <c r="F116" s="289"/>
      <c r="G116" s="289"/>
      <c r="H116" s="289"/>
      <c r="I116" s="291"/>
      <c r="J116" s="291"/>
      <c r="K116" s="67">
        <f>SUM(K104:K106)</f>
        <v>0</v>
      </c>
      <c r="L116" s="544">
        <f>SUM(L104:L106)</f>
        <v>0</v>
      </c>
      <c r="M116" s="418"/>
      <c r="N116" s="67">
        <f>SUM(N104:N106)</f>
        <v>0</v>
      </c>
      <c r="O116" s="63">
        <f>SUM(O104:O106)</f>
        <v>0</v>
      </c>
      <c r="P116" s="294"/>
      <c r="Q116" s="64"/>
    </row>
    <row r="117" spans="1:26" x14ac:dyDescent="0.25">
      <c r="B117" s="69"/>
      <c r="C117" s="69"/>
      <c r="D117" s="69"/>
      <c r="E117" s="188"/>
      <c r="F117" s="69"/>
      <c r="G117" s="69"/>
      <c r="H117" s="69"/>
      <c r="I117" s="69"/>
      <c r="J117" s="69"/>
      <c r="K117" s="69"/>
      <c r="L117" s="69"/>
      <c r="M117" s="69"/>
      <c r="N117" s="69"/>
      <c r="O117" s="69"/>
      <c r="P117" s="69"/>
    </row>
    <row r="118" spans="1:26" ht="18.75" x14ac:dyDescent="0.25">
      <c r="B118" s="222" t="s">
        <v>192</v>
      </c>
      <c r="C118" s="250">
        <f>+K116</f>
        <v>0</v>
      </c>
      <c r="H118" s="191"/>
      <c r="I118" s="191"/>
      <c r="J118" s="191"/>
      <c r="K118" s="191"/>
      <c r="L118" s="191"/>
      <c r="M118" s="191"/>
      <c r="N118" s="69"/>
      <c r="O118" s="69"/>
      <c r="P118" s="69"/>
    </row>
    <row r="120" spans="1:26" ht="15.75" thickBot="1" x14ac:dyDescent="0.3"/>
    <row r="121" spans="1:26" ht="30.75" thickBot="1" x14ac:dyDescent="0.3">
      <c r="B121" s="232" t="s">
        <v>193</v>
      </c>
      <c r="C121" s="233" t="s">
        <v>194</v>
      </c>
      <c r="D121" s="232" t="s">
        <v>27</v>
      </c>
      <c r="E121" s="233" t="s">
        <v>195</v>
      </c>
    </row>
    <row r="122" spans="1:26" x14ac:dyDescent="0.25">
      <c r="B122" s="103" t="s">
        <v>196</v>
      </c>
      <c r="C122" s="234">
        <v>20</v>
      </c>
      <c r="D122" s="234">
        <v>0</v>
      </c>
      <c r="E122" s="1923">
        <v>0</v>
      </c>
    </row>
    <row r="123" spans="1:26" x14ac:dyDescent="0.25">
      <c r="B123" s="103" t="s">
        <v>197</v>
      </c>
      <c r="C123" s="1628">
        <v>30</v>
      </c>
      <c r="D123" s="1588">
        <v>0</v>
      </c>
      <c r="E123" s="1924"/>
    </row>
    <row r="124" spans="1:26" ht="15.75" thickBot="1" x14ac:dyDescent="0.3">
      <c r="B124" s="103" t="s">
        <v>198</v>
      </c>
      <c r="C124" s="236">
        <v>40</v>
      </c>
      <c r="D124" s="236">
        <v>0</v>
      </c>
      <c r="E124" s="1925"/>
    </row>
    <row r="126" spans="1:26" ht="15.75" thickBot="1" x14ac:dyDescent="0.3"/>
    <row r="127" spans="1:26" ht="27" thickBot="1" x14ac:dyDescent="0.3">
      <c r="B127" s="1879" t="s">
        <v>199</v>
      </c>
      <c r="C127" s="1880"/>
      <c r="D127" s="1880"/>
      <c r="E127" s="1880"/>
      <c r="F127" s="1880"/>
      <c r="G127" s="1880"/>
      <c r="H127" s="1880"/>
      <c r="I127" s="1880"/>
      <c r="J127" s="1880"/>
      <c r="K127" s="1880"/>
      <c r="L127" s="1880"/>
      <c r="M127" s="1880"/>
      <c r="N127" s="1881"/>
    </row>
    <row r="129" spans="2:17" ht="75" x14ac:dyDescent="0.25">
      <c r="B129" s="1610" t="s">
        <v>89</v>
      </c>
      <c r="C129" s="1610" t="s">
        <v>90</v>
      </c>
      <c r="D129" s="1610" t="s">
        <v>91</v>
      </c>
      <c r="E129" s="1610" t="s">
        <v>92</v>
      </c>
      <c r="F129" s="1610" t="s">
        <v>93</v>
      </c>
      <c r="G129" s="1610" t="s">
        <v>94</v>
      </c>
      <c r="H129" s="1610" t="s">
        <v>95</v>
      </c>
      <c r="I129" s="1610" t="s">
        <v>96</v>
      </c>
      <c r="J129" s="1875" t="s">
        <v>97</v>
      </c>
      <c r="K129" s="1882"/>
      <c r="L129" s="1876"/>
      <c r="M129" s="1610" t="s">
        <v>98</v>
      </c>
      <c r="N129" s="1610" t="s">
        <v>254</v>
      </c>
      <c r="O129" s="1610" t="s">
        <v>255</v>
      </c>
      <c r="P129" s="1875" t="s">
        <v>77</v>
      </c>
      <c r="Q129" s="1876"/>
    </row>
    <row r="130" spans="2:17" ht="72" x14ac:dyDescent="0.25">
      <c r="B130" s="1965" t="s">
        <v>660</v>
      </c>
      <c r="C130" s="1965" t="s">
        <v>1673</v>
      </c>
      <c r="D130" s="1965" t="s">
        <v>3630</v>
      </c>
      <c r="E130" s="1992">
        <v>45547467</v>
      </c>
      <c r="F130" s="1965" t="s">
        <v>370</v>
      </c>
      <c r="G130" s="1965" t="s">
        <v>3631</v>
      </c>
      <c r="H130" s="1966">
        <v>39053</v>
      </c>
      <c r="I130" s="1947" t="s">
        <v>694</v>
      </c>
      <c r="J130" s="890" t="s">
        <v>3572</v>
      </c>
      <c r="K130" s="226" t="s">
        <v>3632</v>
      </c>
      <c r="L130" s="88" t="s">
        <v>3633</v>
      </c>
      <c r="M130" s="1950" t="s">
        <v>18</v>
      </c>
      <c r="N130" s="1953" t="s">
        <v>18</v>
      </c>
      <c r="O130" s="1950" t="s">
        <v>18</v>
      </c>
      <c r="P130" s="2242"/>
      <c r="Q130" s="2243"/>
    </row>
    <row r="131" spans="2:17" ht="57.75" x14ac:dyDescent="0.25">
      <c r="B131" s="1948"/>
      <c r="C131" s="1948"/>
      <c r="D131" s="1948"/>
      <c r="E131" s="1993"/>
      <c r="F131" s="1948"/>
      <c r="G131" s="1948"/>
      <c r="H131" s="2278"/>
      <c r="I131" s="2279"/>
      <c r="J131" s="890" t="s">
        <v>3634</v>
      </c>
      <c r="K131" s="898" t="s">
        <v>3635</v>
      </c>
      <c r="L131" s="308" t="s">
        <v>3636</v>
      </c>
      <c r="M131" s="1951"/>
      <c r="N131" s="1954"/>
      <c r="O131" s="1951"/>
      <c r="P131" s="2176"/>
      <c r="Q131" s="2244"/>
    </row>
    <row r="132" spans="2:17" ht="57.75" x14ac:dyDescent="0.25">
      <c r="B132" s="1948"/>
      <c r="C132" s="1948"/>
      <c r="D132" s="1948"/>
      <c r="E132" s="1993"/>
      <c r="F132" s="1948"/>
      <c r="G132" s="1948"/>
      <c r="H132" s="2278"/>
      <c r="I132" s="2279"/>
      <c r="J132" s="890" t="s">
        <v>3572</v>
      </c>
      <c r="K132" s="1580" t="s">
        <v>3637</v>
      </c>
      <c r="L132" s="88" t="s">
        <v>3638</v>
      </c>
      <c r="M132" s="1951"/>
      <c r="N132" s="1954"/>
      <c r="O132" s="1951"/>
      <c r="P132" s="2176"/>
      <c r="Q132" s="2244"/>
    </row>
    <row r="133" spans="2:17" ht="72" x14ac:dyDescent="0.25">
      <c r="B133" s="1948"/>
      <c r="C133" s="1948"/>
      <c r="D133" s="1948"/>
      <c r="E133" s="1993"/>
      <c r="F133" s="1948"/>
      <c r="G133" s="1948"/>
      <c r="H133" s="2278"/>
      <c r="I133" s="2279"/>
      <c r="J133" s="890" t="s">
        <v>3639</v>
      </c>
      <c r="K133" s="1580" t="s">
        <v>3640</v>
      </c>
      <c r="L133" s="88" t="s">
        <v>3641</v>
      </c>
      <c r="M133" s="1951"/>
      <c r="N133" s="1954"/>
      <c r="O133" s="1951"/>
      <c r="P133" s="2176"/>
      <c r="Q133" s="2244"/>
    </row>
    <row r="134" spans="2:17" x14ac:dyDescent="0.25">
      <c r="B134" s="1949"/>
      <c r="C134" s="1949"/>
      <c r="D134" s="1949"/>
      <c r="E134" s="2005"/>
      <c r="F134" s="1949"/>
      <c r="G134" s="1949"/>
      <c r="H134" s="1949"/>
      <c r="I134" s="1949"/>
      <c r="J134" s="251"/>
      <c r="K134" s="223"/>
      <c r="L134" s="226"/>
      <c r="M134" s="1952"/>
      <c r="N134" s="1955"/>
      <c r="O134" s="1952"/>
      <c r="P134" s="1963"/>
      <c r="Q134" s="1964"/>
    </row>
    <row r="135" spans="2:17" ht="72" x14ac:dyDescent="0.25">
      <c r="B135" s="1992" t="s">
        <v>1129</v>
      </c>
      <c r="C135" s="1992" t="s">
        <v>1673</v>
      </c>
      <c r="D135" s="1992" t="s">
        <v>3642</v>
      </c>
      <c r="E135" s="2280">
        <v>30775102</v>
      </c>
      <c r="F135" s="1990" t="s">
        <v>3643</v>
      </c>
      <c r="G135" s="1990" t="s">
        <v>447</v>
      </c>
      <c r="H135" s="1973">
        <v>37646</v>
      </c>
      <c r="I135" s="1975" t="s">
        <v>694</v>
      </c>
      <c r="J135" s="890" t="s">
        <v>3644</v>
      </c>
      <c r="K135" s="226" t="s">
        <v>3645</v>
      </c>
      <c r="L135" s="88" t="s">
        <v>3646</v>
      </c>
      <c r="M135" s="1978" t="s">
        <v>18</v>
      </c>
      <c r="N135" s="1978" t="s">
        <v>18</v>
      </c>
      <c r="O135" s="2281" t="s">
        <v>18</v>
      </c>
      <c r="P135" s="1984"/>
      <c r="Q135" s="1985"/>
    </row>
    <row r="136" spans="2:17" ht="30" x14ac:dyDescent="0.25">
      <c r="B136" s="1993"/>
      <c r="C136" s="1993"/>
      <c r="D136" s="1993"/>
      <c r="E136" s="2280"/>
      <c r="F136" s="1991"/>
      <c r="G136" s="1991"/>
      <c r="H136" s="1974"/>
      <c r="I136" s="1976"/>
      <c r="J136" s="890" t="s">
        <v>3647</v>
      </c>
      <c r="K136" s="898" t="s">
        <v>3648</v>
      </c>
      <c r="L136" s="308" t="s">
        <v>3649</v>
      </c>
      <c r="M136" s="1979"/>
      <c r="N136" s="1979"/>
      <c r="O136" s="2281"/>
      <c r="P136" s="1986"/>
      <c r="Q136" s="1987"/>
    </row>
    <row r="137" spans="2:17" ht="30" x14ac:dyDescent="0.25">
      <c r="B137" s="1993"/>
      <c r="C137" s="1993"/>
      <c r="D137" s="1993"/>
      <c r="E137" s="2280"/>
      <c r="F137" s="1991"/>
      <c r="G137" s="1991"/>
      <c r="H137" s="1974"/>
      <c r="I137" s="1976"/>
      <c r="J137" s="890" t="s">
        <v>3650</v>
      </c>
      <c r="K137" s="1580" t="s">
        <v>3651</v>
      </c>
      <c r="L137" s="88" t="s">
        <v>3649</v>
      </c>
      <c r="M137" s="1979"/>
      <c r="N137" s="1979"/>
      <c r="O137" s="2281"/>
      <c r="P137" s="1986"/>
      <c r="Q137" s="1987"/>
    </row>
    <row r="138" spans="2:17" ht="72" x14ac:dyDescent="0.25">
      <c r="B138" s="2005"/>
      <c r="C138" s="1993"/>
      <c r="D138" s="2005"/>
      <c r="E138" s="2280"/>
      <c r="F138" s="1991"/>
      <c r="G138" s="1991"/>
      <c r="H138" s="1974"/>
      <c r="I138" s="1977"/>
      <c r="J138" s="890" t="s">
        <v>3652</v>
      </c>
      <c r="K138" s="1580" t="s">
        <v>3653</v>
      </c>
      <c r="L138" s="88" t="s">
        <v>3654</v>
      </c>
      <c r="M138" s="1874"/>
      <c r="N138" s="1874"/>
      <c r="O138" s="2281"/>
      <c r="P138" s="1988"/>
      <c r="Q138" s="1989"/>
    </row>
    <row r="139" spans="2:17" x14ac:dyDescent="0.25">
      <c r="B139" s="1992" t="s">
        <v>223</v>
      </c>
      <c r="C139" s="2286" t="s">
        <v>1673</v>
      </c>
      <c r="D139" s="1990" t="s">
        <v>3655</v>
      </c>
      <c r="E139" s="1995">
        <v>73137587</v>
      </c>
      <c r="F139" s="1991" t="s">
        <v>388</v>
      </c>
      <c r="G139" s="1991" t="s">
        <v>3656</v>
      </c>
      <c r="H139" s="2010">
        <v>39801</v>
      </c>
      <c r="I139" s="2001" t="s">
        <v>694</v>
      </c>
      <c r="J139" s="1990" t="s">
        <v>3634</v>
      </c>
      <c r="K139" s="2282" t="s">
        <v>3657</v>
      </c>
      <c r="L139" s="2284" t="s">
        <v>388</v>
      </c>
      <c r="M139" s="1980" t="s">
        <v>18</v>
      </c>
      <c r="N139" s="1980" t="s">
        <v>18</v>
      </c>
      <c r="O139" s="1924" t="s">
        <v>18</v>
      </c>
      <c r="P139" s="1986"/>
      <c r="Q139" s="1987"/>
    </row>
    <row r="140" spans="2:17" x14ac:dyDescent="0.25">
      <c r="B140" s="1993"/>
      <c r="C140" s="2286"/>
      <c r="D140" s="1991"/>
      <c r="E140" s="1995"/>
      <c r="F140" s="1991"/>
      <c r="G140" s="1991"/>
      <c r="H140" s="2010"/>
      <c r="I140" s="2011"/>
      <c r="J140" s="2006"/>
      <c r="K140" s="2283"/>
      <c r="L140" s="2285"/>
      <c r="M140" s="1981"/>
      <c r="N140" s="1981"/>
      <c r="O140" s="1924"/>
      <c r="P140" s="1986"/>
      <c r="Q140" s="1987"/>
    </row>
    <row r="141" spans="2:17" x14ac:dyDescent="0.25">
      <c r="B141" s="1993"/>
      <c r="C141" s="2286"/>
      <c r="D141" s="1991"/>
      <c r="E141" s="1995"/>
      <c r="F141" s="1991"/>
      <c r="G141" s="1991"/>
      <c r="H141" s="2010"/>
      <c r="I141" s="2011"/>
      <c r="J141" s="1990" t="s">
        <v>3597</v>
      </c>
      <c r="K141" s="2282" t="s">
        <v>3658</v>
      </c>
      <c r="L141" s="2284" t="s">
        <v>388</v>
      </c>
      <c r="M141" s="1981"/>
      <c r="N141" s="1981"/>
      <c r="O141" s="1924"/>
      <c r="P141" s="1986"/>
      <c r="Q141" s="1987"/>
    </row>
    <row r="142" spans="2:17" x14ac:dyDescent="0.25">
      <c r="B142" s="1993"/>
      <c r="C142" s="2286"/>
      <c r="D142" s="1991"/>
      <c r="E142" s="1995"/>
      <c r="F142" s="1991"/>
      <c r="G142" s="1991"/>
      <c r="H142" s="2010"/>
      <c r="I142" s="2011"/>
      <c r="J142" s="2006"/>
      <c r="K142" s="2283"/>
      <c r="L142" s="2285"/>
      <c r="M142" s="1981"/>
      <c r="N142" s="1981"/>
      <c r="O142" s="1924"/>
      <c r="P142" s="1986"/>
      <c r="Q142" s="1987"/>
    </row>
    <row r="143" spans="2:17" x14ac:dyDescent="0.25">
      <c r="B143" s="1993"/>
      <c r="C143" s="2286"/>
      <c r="D143" s="1991"/>
      <c r="E143" s="1995"/>
      <c r="F143" s="1991"/>
      <c r="G143" s="1991"/>
      <c r="H143" s="2010"/>
      <c r="I143" s="2011"/>
      <c r="J143" s="1990" t="s">
        <v>3572</v>
      </c>
      <c r="K143" s="2172" t="s">
        <v>6072</v>
      </c>
      <c r="L143" s="2284" t="s">
        <v>388</v>
      </c>
      <c r="M143" s="1981"/>
      <c r="N143" s="1981"/>
      <c r="O143" s="1924"/>
      <c r="P143" s="1986"/>
      <c r="Q143" s="1987"/>
    </row>
    <row r="144" spans="2:17" x14ac:dyDescent="0.25">
      <c r="B144" s="1993"/>
      <c r="C144" s="2286"/>
      <c r="D144" s="1991"/>
      <c r="E144" s="1995"/>
      <c r="F144" s="1991"/>
      <c r="G144" s="1991"/>
      <c r="H144" s="2010"/>
      <c r="I144" s="2011"/>
      <c r="J144" s="2006"/>
      <c r="K144" s="2173"/>
      <c r="L144" s="2285"/>
      <c r="M144" s="1981"/>
      <c r="N144" s="1981"/>
      <c r="O144" s="1924"/>
      <c r="P144" s="1986"/>
      <c r="Q144" s="1987"/>
    </row>
    <row r="145" spans="2:7" ht="15.75" thickBot="1" x14ac:dyDescent="0.3"/>
    <row r="146" spans="2:7" ht="30" x14ac:dyDescent="0.25">
      <c r="B146" s="162" t="s">
        <v>17</v>
      </c>
      <c r="C146" s="162" t="s">
        <v>193</v>
      </c>
      <c r="D146" s="1610" t="s">
        <v>194</v>
      </c>
      <c r="E146" s="162" t="s">
        <v>27</v>
      </c>
      <c r="F146" s="233" t="s">
        <v>235</v>
      </c>
      <c r="G146" s="857"/>
    </row>
    <row r="147" spans="2:7" ht="108" x14ac:dyDescent="0.2">
      <c r="B147" s="1969" t="s">
        <v>236</v>
      </c>
      <c r="C147" s="196" t="s">
        <v>237</v>
      </c>
      <c r="D147" s="1588">
        <v>25</v>
      </c>
      <c r="E147" s="1588">
        <v>25</v>
      </c>
      <c r="F147" s="1970">
        <v>60</v>
      </c>
      <c r="G147" s="858"/>
    </row>
    <row r="148" spans="2:7" ht="96" x14ac:dyDescent="0.2">
      <c r="B148" s="1969"/>
      <c r="C148" s="196" t="s">
        <v>238</v>
      </c>
      <c r="D148" s="1604">
        <v>25</v>
      </c>
      <c r="E148" s="1588">
        <v>25</v>
      </c>
      <c r="F148" s="1971"/>
      <c r="G148" s="858"/>
    </row>
    <row r="149" spans="2:7" ht="60" x14ac:dyDescent="0.2">
      <c r="B149" s="1969"/>
      <c r="C149" s="196" t="s">
        <v>239</v>
      </c>
      <c r="D149" s="1588">
        <v>10</v>
      </c>
      <c r="E149" s="1588">
        <v>10</v>
      </c>
      <c r="F149" s="1972"/>
      <c r="G149" s="858"/>
    </row>
    <row r="150" spans="2:7" x14ac:dyDescent="0.25">
      <c r="C150"/>
    </row>
    <row r="153" spans="2:7" x14ac:dyDescent="0.25">
      <c r="B153" s="160" t="s">
        <v>240</v>
      </c>
    </row>
    <row r="156" spans="2:7" x14ac:dyDescent="0.25">
      <c r="B156" s="41" t="s">
        <v>17</v>
      </c>
      <c r="C156" s="41" t="s">
        <v>26</v>
      </c>
      <c r="D156" s="162" t="s">
        <v>27</v>
      </c>
      <c r="E156" s="162" t="s">
        <v>28</v>
      </c>
    </row>
    <row r="157" spans="2:7" ht="28.5" x14ac:dyDescent="0.25">
      <c r="B157" s="45" t="s">
        <v>393</v>
      </c>
      <c r="C157" s="1619">
        <v>40</v>
      </c>
      <c r="D157" s="1588">
        <v>0</v>
      </c>
      <c r="E157" s="1870">
        <v>60</v>
      </c>
    </row>
    <row r="158" spans="2:7" ht="42.75" x14ac:dyDescent="0.25">
      <c r="B158" s="45" t="s">
        <v>394</v>
      </c>
      <c r="C158" s="1619">
        <v>60</v>
      </c>
      <c r="D158" s="1588">
        <v>60</v>
      </c>
      <c r="E158" s="1871"/>
    </row>
  </sheetData>
  <mergeCells count="93">
    <mergeCell ref="B147:B149"/>
    <mergeCell ref="F147:F149"/>
    <mergeCell ref="E157:E158"/>
    <mergeCell ref="N139:N144"/>
    <mergeCell ref="O139:O144"/>
    <mergeCell ref="H139:H144"/>
    <mergeCell ref="I139:I144"/>
    <mergeCell ref="B139:B144"/>
    <mergeCell ref="C139:C144"/>
    <mergeCell ref="D139:D144"/>
    <mergeCell ref="E139:E144"/>
    <mergeCell ref="F139:F144"/>
    <mergeCell ref="G139:G144"/>
    <mergeCell ref="P139:Q144"/>
    <mergeCell ref="J141:J142"/>
    <mergeCell ref="K141:K142"/>
    <mergeCell ref="L141:L142"/>
    <mergeCell ref="J143:J144"/>
    <mergeCell ref="K143:K144"/>
    <mergeCell ref="L143:L144"/>
    <mergeCell ref="J139:J140"/>
    <mergeCell ref="K139:K140"/>
    <mergeCell ref="L139:L140"/>
    <mergeCell ref="M139:M144"/>
    <mergeCell ref="P135:Q138"/>
    <mergeCell ref="B135:B138"/>
    <mergeCell ref="C135:C138"/>
    <mergeCell ref="D135:D138"/>
    <mergeCell ref="E135:E138"/>
    <mergeCell ref="F135:F138"/>
    <mergeCell ref="G135:G138"/>
    <mergeCell ref="H135:H138"/>
    <mergeCell ref="I135:I138"/>
    <mergeCell ref="M135:M138"/>
    <mergeCell ref="N135:N138"/>
    <mergeCell ref="O135:O138"/>
    <mergeCell ref="P130:Q133"/>
    <mergeCell ref="P134:Q134"/>
    <mergeCell ref="B130:B134"/>
    <mergeCell ref="C130:C134"/>
    <mergeCell ref="D130:D134"/>
    <mergeCell ref="E130:E134"/>
    <mergeCell ref="F130:F134"/>
    <mergeCell ref="G130:G134"/>
    <mergeCell ref="H130:H134"/>
    <mergeCell ref="I130:I134"/>
    <mergeCell ref="M130:M134"/>
    <mergeCell ref="N130:N134"/>
    <mergeCell ref="O130:O134"/>
    <mergeCell ref="J129:L129"/>
    <mergeCell ref="P129:Q129"/>
    <mergeCell ref="N82:N86"/>
    <mergeCell ref="O82:O86"/>
    <mergeCell ref="P82:Q86"/>
    <mergeCell ref="P87:Q87"/>
    <mergeCell ref="B90:N90"/>
    <mergeCell ref="D93:E93"/>
    <mergeCell ref="D94:E94"/>
    <mergeCell ref="B97:P97"/>
    <mergeCell ref="B100:N100"/>
    <mergeCell ref="E122:E124"/>
    <mergeCell ref="B127:N127"/>
    <mergeCell ref="P81:Q81"/>
    <mergeCell ref="B82:B86"/>
    <mergeCell ref="C82:C86"/>
    <mergeCell ref="D82:D86"/>
    <mergeCell ref="E82:E86"/>
    <mergeCell ref="F82:F86"/>
    <mergeCell ref="G82:G86"/>
    <mergeCell ref="H82:H86"/>
    <mergeCell ref="I82:I86"/>
    <mergeCell ref="M82:M86"/>
    <mergeCell ref="J79:L79"/>
    <mergeCell ref="P79:Q79"/>
    <mergeCell ref="C10:E10"/>
    <mergeCell ref="B14:C21"/>
    <mergeCell ref="B22:C22"/>
    <mergeCell ref="E40:E41"/>
    <mergeCell ref="M45:N45"/>
    <mergeCell ref="B57:B58"/>
    <mergeCell ref="C57:C58"/>
    <mergeCell ref="D57:E57"/>
    <mergeCell ref="C61:N61"/>
    <mergeCell ref="B63:N63"/>
    <mergeCell ref="O66:P66"/>
    <mergeCell ref="O67:P68"/>
    <mergeCell ref="B74:N74"/>
    <mergeCell ref="C9:N9"/>
    <mergeCell ref="B2:P2"/>
    <mergeCell ref="B4:P4"/>
    <mergeCell ref="C6:N6"/>
    <mergeCell ref="C7:N7"/>
    <mergeCell ref="C8:N8"/>
  </mergeCells>
  <dataValidations count="2">
    <dataValidation type="list" allowBlank="1" showInputMessage="1" showErrorMessage="1" sqref="WVE983074 A65570 IS65570 SO65570 ACK65570 AMG65570 AWC65570 BFY65570 BPU65570 BZQ65570 CJM65570 CTI65570 DDE65570 DNA65570 DWW65570 EGS65570 EQO65570 FAK65570 FKG65570 FUC65570 GDY65570 GNU65570 GXQ65570 HHM65570 HRI65570 IBE65570 ILA65570 IUW65570 JES65570 JOO65570 JYK65570 KIG65570 KSC65570 LBY65570 LLU65570 LVQ65570 MFM65570 MPI65570 MZE65570 NJA65570 NSW65570 OCS65570 OMO65570 OWK65570 PGG65570 PQC65570 PZY65570 QJU65570 QTQ65570 RDM65570 RNI65570 RXE65570 SHA65570 SQW65570 TAS65570 TKO65570 TUK65570 UEG65570 UOC65570 UXY65570 VHU65570 VRQ65570 WBM65570 WLI65570 WVE65570 A131106 IS131106 SO131106 ACK131106 AMG131106 AWC131106 BFY131106 BPU131106 BZQ131106 CJM131106 CTI131106 DDE131106 DNA131106 DWW131106 EGS131106 EQO131106 FAK131106 FKG131106 FUC131106 GDY131106 GNU131106 GXQ131106 HHM131106 HRI131106 IBE131106 ILA131106 IUW131106 JES131106 JOO131106 JYK131106 KIG131106 KSC131106 LBY131106 LLU131106 LVQ131106 MFM131106 MPI131106 MZE131106 NJA131106 NSW131106 OCS131106 OMO131106 OWK131106 PGG131106 PQC131106 PZY131106 QJU131106 QTQ131106 RDM131106 RNI131106 RXE131106 SHA131106 SQW131106 TAS131106 TKO131106 TUK131106 UEG131106 UOC131106 UXY131106 VHU131106 VRQ131106 WBM131106 WLI131106 WVE131106 A196642 IS196642 SO196642 ACK196642 AMG196642 AWC196642 BFY196642 BPU196642 BZQ196642 CJM196642 CTI196642 DDE196642 DNA196642 DWW196642 EGS196642 EQO196642 FAK196642 FKG196642 FUC196642 GDY196642 GNU196642 GXQ196642 HHM196642 HRI196642 IBE196642 ILA196642 IUW196642 JES196642 JOO196642 JYK196642 KIG196642 KSC196642 LBY196642 LLU196642 LVQ196642 MFM196642 MPI196642 MZE196642 NJA196642 NSW196642 OCS196642 OMO196642 OWK196642 PGG196642 PQC196642 PZY196642 QJU196642 QTQ196642 RDM196642 RNI196642 RXE196642 SHA196642 SQW196642 TAS196642 TKO196642 TUK196642 UEG196642 UOC196642 UXY196642 VHU196642 VRQ196642 WBM196642 WLI196642 WVE196642 A262178 IS262178 SO262178 ACK262178 AMG262178 AWC262178 BFY262178 BPU262178 BZQ262178 CJM262178 CTI262178 DDE262178 DNA262178 DWW262178 EGS262178 EQO262178 FAK262178 FKG262178 FUC262178 GDY262178 GNU262178 GXQ262178 HHM262178 HRI262178 IBE262178 ILA262178 IUW262178 JES262178 JOO262178 JYK262178 KIG262178 KSC262178 LBY262178 LLU262178 LVQ262178 MFM262178 MPI262178 MZE262178 NJA262178 NSW262178 OCS262178 OMO262178 OWK262178 PGG262178 PQC262178 PZY262178 QJU262178 QTQ262178 RDM262178 RNI262178 RXE262178 SHA262178 SQW262178 TAS262178 TKO262178 TUK262178 UEG262178 UOC262178 UXY262178 VHU262178 VRQ262178 WBM262178 WLI262178 WVE262178 A327714 IS327714 SO327714 ACK327714 AMG327714 AWC327714 BFY327714 BPU327714 BZQ327714 CJM327714 CTI327714 DDE327714 DNA327714 DWW327714 EGS327714 EQO327714 FAK327714 FKG327714 FUC327714 GDY327714 GNU327714 GXQ327714 HHM327714 HRI327714 IBE327714 ILA327714 IUW327714 JES327714 JOO327714 JYK327714 KIG327714 KSC327714 LBY327714 LLU327714 LVQ327714 MFM327714 MPI327714 MZE327714 NJA327714 NSW327714 OCS327714 OMO327714 OWK327714 PGG327714 PQC327714 PZY327714 QJU327714 QTQ327714 RDM327714 RNI327714 RXE327714 SHA327714 SQW327714 TAS327714 TKO327714 TUK327714 UEG327714 UOC327714 UXY327714 VHU327714 VRQ327714 WBM327714 WLI327714 WVE327714 A393250 IS393250 SO393250 ACK393250 AMG393250 AWC393250 BFY393250 BPU393250 BZQ393250 CJM393250 CTI393250 DDE393250 DNA393250 DWW393250 EGS393250 EQO393250 FAK393250 FKG393250 FUC393250 GDY393250 GNU393250 GXQ393250 HHM393250 HRI393250 IBE393250 ILA393250 IUW393250 JES393250 JOO393250 JYK393250 KIG393250 KSC393250 LBY393250 LLU393250 LVQ393250 MFM393250 MPI393250 MZE393250 NJA393250 NSW393250 OCS393250 OMO393250 OWK393250 PGG393250 PQC393250 PZY393250 QJU393250 QTQ393250 RDM393250 RNI393250 RXE393250 SHA393250 SQW393250 TAS393250 TKO393250 TUK393250 UEG393250 UOC393250 UXY393250 VHU393250 VRQ393250 WBM393250 WLI393250 WVE393250 A458786 IS458786 SO458786 ACK458786 AMG458786 AWC458786 BFY458786 BPU458786 BZQ458786 CJM458786 CTI458786 DDE458786 DNA458786 DWW458786 EGS458786 EQO458786 FAK458786 FKG458786 FUC458786 GDY458786 GNU458786 GXQ458786 HHM458786 HRI458786 IBE458786 ILA458786 IUW458786 JES458786 JOO458786 JYK458786 KIG458786 KSC458786 LBY458786 LLU458786 LVQ458786 MFM458786 MPI458786 MZE458786 NJA458786 NSW458786 OCS458786 OMO458786 OWK458786 PGG458786 PQC458786 PZY458786 QJU458786 QTQ458786 RDM458786 RNI458786 RXE458786 SHA458786 SQW458786 TAS458786 TKO458786 TUK458786 UEG458786 UOC458786 UXY458786 VHU458786 VRQ458786 WBM458786 WLI458786 WVE458786 A524322 IS524322 SO524322 ACK524322 AMG524322 AWC524322 BFY524322 BPU524322 BZQ524322 CJM524322 CTI524322 DDE524322 DNA524322 DWW524322 EGS524322 EQO524322 FAK524322 FKG524322 FUC524322 GDY524322 GNU524322 GXQ524322 HHM524322 HRI524322 IBE524322 ILA524322 IUW524322 JES524322 JOO524322 JYK524322 KIG524322 KSC524322 LBY524322 LLU524322 LVQ524322 MFM524322 MPI524322 MZE524322 NJA524322 NSW524322 OCS524322 OMO524322 OWK524322 PGG524322 PQC524322 PZY524322 QJU524322 QTQ524322 RDM524322 RNI524322 RXE524322 SHA524322 SQW524322 TAS524322 TKO524322 TUK524322 UEG524322 UOC524322 UXY524322 VHU524322 VRQ524322 WBM524322 WLI524322 WVE524322 A589858 IS589858 SO589858 ACK589858 AMG589858 AWC589858 BFY589858 BPU589858 BZQ589858 CJM589858 CTI589858 DDE589858 DNA589858 DWW589858 EGS589858 EQO589858 FAK589858 FKG589858 FUC589858 GDY589858 GNU589858 GXQ589858 HHM589858 HRI589858 IBE589858 ILA589858 IUW589858 JES589858 JOO589858 JYK589858 KIG589858 KSC589858 LBY589858 LLU589858 LVQ589858 MFM589858 MPI589858 MZE589858 NJA589858 NSW589858 OCS589858 OMO589858 OWK589858 PGG589858 PQC589858 PZY589858 QJU589858 QTQ589858 RDM589858 RNI589858 RXE589858 SHA589858 SQW589858 TAS589858 TKO589858 TUK589858 UEG589858 UOC589858 UXY589858 VHU589858 VRQ589858 WBM589858 WLI589858 WVE589858 A655394 IS655394 SO655394 ACK655394 AMG655394 AWC655394 BFY655394 BPU655394 BZQ655394 CJM655394 CTI655394 DDE655394 DNA655394 DWW655394 EGS655394 EQO655394 FAK655394 FKG655394 FUC655394 GDY655394 GNU655394 GXQ655394 HHM655394 HRI655394 IBE655394 ILA655394 IUW655394 JES655394 JOO655394 JYK655394 KIG655394 KSC655394 LBY655394 LLU655394 LVQ655394 MFM655394 MPI655394 MZE655394 NJA655394 NSW655394 OCS655394 OMO655394 OWK655394 PGG655394 PQC655394 PZY655394 QJU655394 QTQ655394 RDM655394 RNI655394 RXE655394 SHA655394 SQW655394 TAS655394 TKO655394 TUK655394 UEG655394 UOC655394 UXY655394 VHU655394 VRQ655394 WBM655394 WLI655394 WVE655394 A720930 IS720930 SO720930 ACK720930 AMG720930 AWC720930 BFY720930 BPU720930 BZQ720930 CJM720930 CTI720930 DDE720930 DNA720930 DWW720930 EGS720930 EQO720930 FAK720930 FKG720930 FUC720930 GDY720930 GNU720930 GXQ720930 HHM720930 HRI720930 IBE720930 ILA720930 IUW720930 JES720930 JOO720930 JYK720930 KIG720930 KSC720930 LBY720930 LLU720930 LVQ720930 MFM720930 MPI720930 MZE720930 NJA720930 NSW720930 OCS720930 OMO720930 OWK720930 PGG720930 PQC720930 PZY720930 QJU720930 QTQ720930 RDM720930 RNI720930 RXE720930 SHA720930 SQW720930 TAS720930 TKO720930 TUK720930 UEG720930 UOC720930 UXY720930 VHU720930 VRQ720930 WBM720930 WLI720930 WVE720930 A786466 IS786466 SO786466 ACK786466 AMG786466 AWC786466 BFY786466 BPU786466 BZQ786466 CJM786466 CTI786466 DDE786466 DNA786466 DWW786466 EGS786466 EQO786466 FAK786466 FKG786466 FUC786466 GDY786466 GNU786466 GXQ786466 HHM786466 HRI786466 IBE786466 ILA786466 IUW786466 JES786466 JOO786466 JYK786466 KIG786466 KSC786466 LBY786466 LLU786466 LVQ786466 MFM786466 MPI786466 MZE786466 NJA786466 NSW786466 OCS786466 OMO786466 OWK786466 PGG786466 PQC786466 PZY786466 QJU786466 QTQ786466 RDM786466 RNI786466 RXE786466 SHA786466 SQW786466 TAS786466 TKO786466 TUK786466 UEG786466 UOC786466 UXY786466 VHU786466 VRQ786466 WBM786466 WLI786466 WVE786466 A852002 IS852002 SO852002 ACK852002 AMG852002 AWC852002 BFY852002 BPU852002 BZQ852002 CJM852002 CTI852002 DDE852002 DNA852002 DWW852002 EGS852002 EQO852002 FAK852002 FKG852002 FUC852002 GDY852002 GNU852002 GXQ852002 HHM852002 HRI852002 IBE852002 ILA852002 IUW852002 JES852002 JOO852002 JYK852002 KIG852002 KSC852002 LBY852002 LLU852002 LVQ852002 MFM852002 MPI852002 MZE852002 NJA852002 NSW852002 OCS852002 OMO852002 OWK852002 PGG852002 PQC852002 PZY852002 QJU852002 QTQ852002 RDM852002 RNI852002 RXE852002 SHA852002 SQW852002 TAS852002 TKO852002 TUK852002 UEG852002 UOC852002 UXY852002 VHU852002 VRQ852002 WBM852002 WLI852002 WVE852002 A917538 IS917538 SO917538 ACK917538 AMG917538 AWC917538 BFY917538 BPU917538 BZQ917538 CJM917538 CTI917538 DDE917538 DNA917538 DWW917538 EGS917538 EQO917538 FAK917538 FKG917538 FUC917538 GDY917538 GNU917538 GXQ917538 HHM917538 HRI917538 IBE917538 ILA917538 IUW917538 JES917538 JOO917538 JYK917538 KIG917538 KSC917538 LBY917538 LLU917538 LVQ917538 MFM917538 MPI917538 MZE917538 NJA917538 NSW917538 OCS917538 OMO917538 OWK917538 PGG917538 PQC917538 PZY917538 QJU917538 QTQ917538 RDM917538 RNI917538 RXE917538 SHA917538 SQW917538 TAS917538 TKO917538 TUK917538 UEG917538 UOC917538 UXY917538 VHU917538 VRQ917538 WBM917538 WLI917538 WVE917538 A983074 IS983074 SO983074 ACK983074 AMG983074 AWC983074 BFY983074 BPU983074 BZQ983074 CJM983074 CTI983074 DDE983074 DNA983074 DWW983074 EGS983074 EQO983074 FAK983074 FKG983074 FUC983074 GDY983074 GNU983074 GXQ983074 HHM983074 HRI983074 IBE983074 ILA983074 IUW983074 JES983074 JOO983074 JYK983074 KIG983074 KSC983074 LBY983074 LLU983074 LVQ983074 MFM983074 MPI983074 MZE983074 NJA983074 NSW983074 OCS983074 OMO983074 OWK983074 PGG983074 PQC983074 PZY983074 QJU983074 QTQ983074 RDM983074 RNI983074 RXE983074 SHA983074 SQW983074 TAS983074 TKO983074 TUK983074 UEG983074 UOC983074 UXY983074 VHU983074 VRQ983074 WBM983074 WLI98307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4 WLL983074 C65570 IV65570 SR65570 ACN65570 AMJ65570 AWF65570 BGB65570 BPX65570 BZT65570 CJP65570 CTL65570 DDH65570 DND65570 DWZ65570 EGV65570 EQR65570 FAN65570 FKJ65570 FUF65570 GEB65570 GNX65570 GXT65570 HHP65570 HRL65570 IBH65570 ILD65570 IUZ65570 JEV65570 JOR65570 JYN65570 KIJ65570 KSF65570 LCB65570 LLX65570 LVT65570 MFP65570 MPL65570 MZH65570 NJD65570 NSZ65570 OCV65570 OMR65570 OWN65570 PGJ65570 PQF65570 QAB65570 QJX65570 QTT65570 RDP65570 RNL65570 RXH65570 SHD65570 SQZ65570 TAV65570 TKR65570 TUN65570 UEJ65570 UOF65570 UYB65570 VHX65570 VRT65570 WBP65570 WLL65570 WVH65570 C131106 IV131106 SR131106 ACN131106 AMJ131106 AWF131106 BGB131106 BPX131106 BZT131106 CJP131106 CTL131106 DDH131106 DND131106 DWZ131106 EGV131106 EQR131106 FAN131106 FKJ131106 FUF131106 GEB131106 GNX131106 GXT131106 HHP131106 HRL131106 IBH131106 ILD131106 IUZ131106 JEV131106 JOR131106 JYN131106 KIJ131106 KSF131106 LCB131106 LLX131106 LVT131106 MFP131106 MPL131106 MZH131106 NJD131106 NSZ131106 OCV131106 OMR131106 OWN131106 PGJ131106 PQF131106 QAB131106 QJX131106 QTT131106 RDP131106 RNL131106 RXH131106 SHD131106 SQZ131106 TAV131106 TKR131106 TUN131106 UEJ131106 UOF131106 UYB131106 VHX131106 VRT131106 WBP131106 WLL131106 WVH131106 C196642 IV196642 SR196642 ACN196642 AMJ196642 AWF196642 BGB196642 BPX196642 BZT196642 CJP196642 CTL196642 DDH196642 DND196642 DWZ196642 EGV196642 EQR196642 FAN196642 FKJ196642 FUF196642 GEB196642 GNX196642 GXT196642 HHP196642 HRL196642 IBH196642 ILD196642 IUZ196642 JEV196642 JOR196642 JYN196642 KIJ196642 KSF196642 LCB196642 LLX196642 LVT196642 MFP196642 MPL196642 MZH196642 NJD196642 NSZ196642 OCV196642 OMR196642 OWN196642 PGJ196642 PQF196642 QAB196642 QJX196642 QTT196642 RDP196642 RNL196642 RXH196642 SHD196642 SQZ196642 TAV196642 TKR196642 TUN196642 UEJ196642 UOF196642 UYB196642 VHX196642 VRT196642 WBP196642 WLL196642 WVH196642 C262178 IV262178 SR262178 ACN262178 AMJ262178 AWF262178 BGB262178 BPX262178 BZT262178 CJP262178 CTL262178 DDH262178 DND262178 DWZ262178 EGV262178 EQR262178 FAN262178 FKJ262178 FUF262178 GEB262178 GNX262178 GXT262178 HHP262178 HRL262178 IBH262178 ILD262178 IUZ262178 JEV262178 JOR262178 JYN262178 KIJ262178 KSF262178 LCB262178 LLX262178 LVT262178 MFP262178 MPL262178 MZH262178 NJD262178 NSZ262178 OCV262178 OMR262178 OWN262178 PGJ262178 PQF262178 QAB262178 QJX262178 QTT262178 RDP262178 RNL262178 RXH262178 SHD262178 SQZ262178 TAV262178 TKR262178 TUN262178 UEJ262178 UOF262178 UYB262178 VHX262178 VRT262178 WBP262178 WLL262178 WVH262178 C327714 IV327714 SR327714 ACN327714 AMJ327714 AWF327714 BGB327714 BPX327714 BZT327714 CJP327714 CTL327714 DDH327714 DND327714 DWZ327714 EGV327714 EQR327714 FAN327714 FKJ327714 FUF327714 GEB327714 GNX327714 GXT327714 HHP327714 HRL327714 IBH327714 ILD327714 IUZ327714 JEV327714 JOR327714 JYN327714 KIJ327714 KSF327714 LCB327714 LLX327714 LVT327714 MFP327714 MPL327714 MZH327714 NJD327714 NSZ327714 OCV327714 OMR327714 OWN327714 PGJ327714 PQF327714 QAB327714 QJX327714 QTT327714 RDP327714 RNL327714 RXH327714 SHD327714 SQZ327714 TAV327714 TKR327714 TUN327714 UEJ327714 UOF327714 UYB327714 VHX327714 VRT327714 WBP327714 WLL327714 WVH327714 C393250 IV393250 SR393250 ACN393250 AMJ393250 AWF393250 BGB393250 BPX393250 BZT393250 CJP393250 CTL393250 DDH393250 DND393250 DWZ393250 EGV393250 EQR393250 FAN393250 FKJ393250 FUF393250 GEB393250 GNX393250 GXT393250 HHP393250 HRL393250 IBH393250 ILD393250 IUZ393250 JEV393250 JOR393250 JYN393250 KIJ393250 KSF393250 LCB393250 LLX393250 LVT393250 MFP393250 MPL393250 MZH393250 NJD393250 NSZ393250 OCV393250 OMR393250 OWN393250 PGJ393250 PQF393250 QAB393250 QJX393250 QTT393250 RDP393250 RNL393250 RXH393250 SHD393250 SQZ393250 TAV393250 TKR393250 TUN393250 UEJ393250 UOF393250 UYB393250 VHX393250 VRT393250 WBP393250 WLL393250 WVH393250 C458786 IV458786 SR458786 ACN458786 AMJ458786 AWF458786 BGB458786 BPX458786 BZT458786 CJP458786 CTL458786 DDH458786 DND458786 DWZ458786 EGV458786 EQR458786 FAN458786 FKJ458786 FUF458786 GEB458786 GNX458786 GXT458786 HHP458786 HRL458786 IBH458786 ILD458786 IUZ458786 JEV458786 JOR458786 JYN458786 KIJ458786 KSF458786 LCB458786 LLX458786 LVT458786 MFP458786 MPL458786 MZH458786 NJD458786 NSZ458786 OCV458786 OMR458786 OWN458786 PGJ458786 PQF458786 QAB458786 QJX458786 QTT458786 RDP458786 RNL458786 RXH458786 SHD458786 SQZ458786 TAV458786 TKR458786 TUN458786 UEJ458786 UOF458786 UYB458786 VHX458786 VRT458786 WBP458786 WLL458786 WVH458786 C524322 IV524322 SR524322 ACN524322 AMJ524322 AWF524322 BGB524322 BPX524322 BZT524322 CJP524322 CTL524322 DDH524322 DND524322 DWZ524322 EGV524322 EQR524322 FAN524322 FKJ524322 FUF524322 GEB524322 GNX524322 GXT524322 HHP524322 HRL524322 IBH524322 ILD524322 IUZ524322 JEV524322 JOR524322 JYN524322 KIJ524322 KSF524322 LCB524322 LLX524322 LVT524322 MFP524322 MPL524322 MZH524322 NJD524322 NSZ524322 OCV524322 OMR524322 OWN524322 PGJ524322 PQF524322 QAB524322 QJX524322 QTT524322 RDP524322 RNL524322 RXH524322 SHD524322 SQZ524322 TAV524322 TKR524322 TUN524322 UEJ524322 UOF524322 UYB524322 VHX524322 VRT524322 WBP524322 WLL524322 WVH524322 C589858 IV589858 SR589858 ACN589858 AMJ589858 AWF589858 BGB589858 BPX589858 BZT589858 CJP589858 CTL589858 DDH589858 DND589858 DWZ589858 EGV589858 EQR589858 FAN589858 FKJ589858 FUF589858 GEB589858 GNX589858 GXT589858 HHP589858 HRL589858 IBH589858 ILD589858 IUZ589858 JEV589858 JOR589858 JYN589858 KIJ589858 KSF589858 LCB589858 LLX589858 LVT589858 MFP589858 MPL589858 MZH589858 NJD589858 NSZ589858 OCV589858 OMR589858 OWN589858 PGJ589858 PQF589858 QAB589858 QJX589858 QTT589858 RDP589858 RNL589858 RXH589858 SHD589858 SQZ589858 TAV589858 TKR589858 TUN589858 UEJ589858 UOF589858 UYB589858 VHX589858 VRT589858 WBP589858 WLL589858 WVH589858 C655394 IV655394 SR655394 ACN655394 AMJ655394 AWF655394 BGB655394 BPX655394 BZT655394 CJP655394 CTL655394 DDH655394 DND655394 DWZ655394 EGV655394 EQR655394 FAN655394 FKJ655394 FUF655394 GEB655394 GNX655394 GXT655394 HHP655394 HRL655394 IBH655394 ILD655394 IUZ655394 JEV655394 JOR655394 JYN655394 KIJ655394 KSF655394 LCB655394 LLX655394 LVT655394 MFP655394 MPL655394 MZH655394 NJD655394 NSZ655394 OCV655394 OMR655394 OWN655394 PGJ655394 PQF655394 QAB655394 QJX655394 QTT655394 RDP655394 RNL655394 RXH655394 SHD655394 SQZ655394 TAV655394 TKR655394 TUN655394 UEJ655394 UOF655394 UYB655394 VHX655394 VRT655394 WBP655394 WLL655394 WVH655394 C720930 IV720930 SR720930 ACN720930 AMJ720930 AWF720930 BGB720930 BPX720930 BZT720930 CJP720930 CTL720930 DDH720930 DND720930 DWZ720930 EGV720930 EQR720930 FAN720930 FKJ720930 FUF720930 GEB720930 GNX720930 GXT720930 HHP720930 HRL720930 IBH720930 ILD720930 IUZ720930 JEV720930 JOR720930 JYN720930 KIJ720930 KSF720930 LCB720930 LLX720930 LVT720930 MFP720930 MPL720930 MZH720930 NJD720930 NSZ720930 OCV720930 OMR720930 OWN720930 PGJ720930 PQF720930 QAB720930 QJX720930 QTT720930 RDP720930 RNL720930 RXH720930 SHD720930 SQZ720930 TAV720930 TKR720930 TUN720930 UEJ720930 UOF720930 UYB720930 VHX720930 VRT720930 WBP720930 WLL720930 WVH720930 C786466 IV786466 SR786466 ACN786466 AMJ786466 AWF786466 BGB786466 BPX786466 BZT786466 CJP786466 CTL786466 DDH786466 DND786466 DWZ786466 EGV786466 EQR786466 FAN786466 FKJ786466 FUF786466 GEB786466 GNX786466 GXT786466 HHP786466 HRL786466 IBH786466 ILD786466 IUZ786466 JEV786466 JOR786466 JYN786466 KIJ786466 KSF786466 LCB786466 LLX786466 LVT786466 MFP786466 MPL786466 MZH786466 NJD786466 NSZ786466 OCV786466 OMR786466 OWN786466 PGJ786466 PQF786466 QAB786466 QJX786466 QTT786466 RDP786466 RNL786466 RXH786466 SHD786466 SQZ786466 TAV786466 TKR786466 TUN786466 UEJ786466 UOF786466 UYB786466 VHX786466 VRT786466 WBP786466 WLL786466 WVH786466 C852002 IV852002 SR852002 ACN852002 AMJ852002 AWF852002 BGB852002 BPX852002 BZT852002 CJP852002 CTL852002 DDH852002 DND852002 DWZ852002 EGV852002 EQR852002 FAN852002 FKJ852002 FUF852002 GEB852002 GNX852002 GXT852002 HHP852002 HRL852002 IBH852002 ILD852002 IUZ852002 JEV852002 JOR852002 JYN852002 KIJ852002 KSF852002 LCB852002 LLX852002 LVT852002 MFP852002 MPL852002 MZH852002 NJD852002 NSZ852002 OCV852002 OMR852002 OWN852002 PGJ852002 PQF852002 QAB852002 QJX852002 QTT852002 RDP852002 RNL852002 RXH852002 SHD852002 SQZ852002 TAV852002 TKR852002 TUN852002 UEJ852002 UOF852002 UYB852002 VHX852002 VRT852002 WBP852002 WLL852002 WVH852002 C917538 IV917538 SR917538 ACN917538 AMJ917538 AWF917538 BGB917538 BPX917538 BZT917538 CJP917538 CTL917538 DDH917538 DND917538 DWZ917538 EGV917538 EQR917538 FAN917538 FKJ917538 FUF917538 GEB917538 GNX917538 GXT917538 HHP917538 HRL917538 IBH917538 ILD917538 IUZ917538 JEV917538 JOR917538 JYN917538 KIJ917538 KSF917538 LCB917538 LLX917538 LVT917538 MFP917538 MPL917538 MZH917538 NJD917538 NSZ917538 OCV917538 OMR917538 OWN917538 PGJ917538 PQF917538 QAB917538 QJX917538 QTT917538 RDP917538 RNL917538 RXH917538 SHD917538 SQZ917538 TAV917538 TKR917538 TUN917538 UEJ917538 UOF917538 UYB917538 VHX917538 VRT917538 WBP917538 WLL917538 WVH917538 C983074 IV983074 SR983074 ACN983074 AMJ983074 AWF983074 BGB983074 BPX983074 BZT983074 CJP983074 CTL983074 DDH983074 DND983074 DWZ983074 EGV983074 EQR983074 FAN983074 FKJ983074 FUF983074 GEB983074 GNX983074 GXT983074 HHP983074 HRL983074 IBH983074 ILD983074 IUZ983074 JEV983074 JOR983074 JYN983074 KIJ983074 KSF983074 LCB983074 LLX983074 LVT983074 MFP983074 MPL983074 MZH983074 NJD983074 NSZ983074 OCV983074 OMR983074 OWN983074 PGJ983074 PQF983074 QAB983074 QJX983074 QTT983074 RDP983074 RNL983074 RXH983074 SHD983074 SQZ983074 TAV983074 TKR983074 TUN983074 UEJ983074 UOF983074 UYB983074 VHX983074 VRT983074 WBP98307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139"/>
  <sheetViews>
    <sheetView topLeftCell="B1" zoomScale="70" zoomScaleNormal="70" workbookViewId="0">
      <selection activeCell="D32" sqref="D32"/>
    </sheetView>
  </sheetViews>
  <sheetFormatPr baseColWidth="10" defaultRowHeight="15" x14ac:dyDescent="0.25"/>
  <cols>
    <col min="1" max="1" width="3.140625" style="1" bestFit="1" customWidth="1"/>
    <col min="2" max="2" width="51" style="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9" style="1" customWidth="1"/>
    <col min="11" max="11" width="22.7109375" style="1" customWidth="1"/>
    <col min="12" max="12" width="34" style="1" customWidth="1"/>
    <col min="13" max="13" width="18.5703125" style="1" customWidth="1"/>
    <col min="14" max="14" width="23" style="1" customWidth="1"/>
    <col min="15" max="15" width="24.85546875" style="1" customWidth="1"/>
    <col min="16" max="16" width="19.5703125" style="1" customWidth="1"/>
    <col min="17" max="17" width="42.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1" spans="2:17" x14ac:dyDescent="0.25">
      <c r="B1" s="1" t="s">
        <v>5686</v>
      </c>
    </row>
    <row r="2" spans="2:17" ht="26.25" x14ac:dyDescent="0.25">
      <c r="B2" s="1851" t="s">
        <v>0</v>
      </c>
      <c r="C2" s="1852"/>
      <c r="D2" s="1852"/>
      <c r="E2" s="1852"/>
      <c r="F2" s="1852"/>
      <c r="G2" s="1852"/>
      <c r="H2" s="1852"/>
      <c r="I2" s="1852"/>
      <c r="J2" s="1852"/>
      <c r="K2" s="1852"/>
      <c r="L2" s="1852"/>
      <c r="M2" s="1852"/>
      <c r="N2" s="1852"/>
      <c r="O2" s="1852"/>
      <c r="P2" s="1852"/>
    </row>
    <row r="4" spans="2:17" ht="26.25" x14ac:dyDescent="0.25">
      <c r="B4" s="1851" t="s">
        <v>1</v>
      </c>
      <c r="C4" s="1852"/>
      <c r="D4" s="1852"/>
      <c r="E4" s="1852"/>
      <c r="F4" s="1852"/>
      <c r="G4" s="1852"/>
      <c r="H4" s="1852"/>
      <c r="I4" s="1852"/>
      <c r="J4" s="1852"/>
      <c r="K4" s="1852"/>
      <c r="L4" s="1852"/>
      <c r="M4" s="1852"/>
      <c r="N4" s="1852"/>
      <c r="O4" s="1852"/>
      <c r="P4" s="1852"/>
    </row>
    <row r="5" spans="2:17" ht="15.75" thickBot="1" x14ac:dyDescent="0.3"/>
    <row r="6" spans="2:17" ht="15.75" thickBot="1" x14ac:dyDescent="0.3">
      <c r="B6" s="2" t="s">
        <v>2</v>
      </c>
      <c r="C6" s="1854" t="s">
        <v>5687</v>
      </c>
      <c r="D6" s="1854"/>
      <c r="E6" s="1854"/>
      <c r="F6" s="1854"/>
      <c r="G6" s="1854"/>
      <c r="H6" s="1854"/>
      <c r="I6" s="1854"/>
      <c r="J6" s="1854"/>
      <c r="K6" s="1854"/>
      <c r="L6" s="1854"/>
      <c r="M6" s="1854"/>
      <c r="N6" s="1855"/>
      <c r="O6" s="3"/>
      <c r="P6" s="3"/>
      <c r="Q6" s="3"/>
    </row>
    <row r="7" spans="2:17" ht="15.75" thickBot="1" x14ac:dyDescent="0.3">
      <c r="B7" s="2" t="s">
        <v>4</v>
      </c>
      <c r="C7" s="1854"/>
      <c r="D7" s="1854"/>
      <c r="E7" s="1854"/>
      <c r="F7" s="1854"/>
      <c r="G7" s="1854"/>
      <c r="H7" s="1854"/>
      <c r="I7" s="1854"/>
      <c r="J7" s="1854"/>
      <c r="K7" s="1854"/>
      <c r="L7" s="1854"/>
      <c r="M7" s="1854"/>
      <c r="N7" s="1855"/>
      <c r="O7" s="3"/>
      <c r="P7" s="3"/>
      <c r="Q7" s="3"/>
    </row>
    <row r="8" spans="2:17" ht="15.75" thickBot="1" x14ac:dyDescent="0.3">
      <c r="B8" s="2" t="s">
        <v>5</v>
      </c>
      <c r="C8" s="1854"/>
      <c r="D8" s="1854"/>
      <c r="E8" s="1854"/>
      <c r="F8" s="1854"/>
      <c r="G8" s="1854"/>
      <c r="H8" s="1854"/>
      <c r="I8" s="1854"/>
      <c r="J8" s="1854"/>
      <c r="K8" s="1854"/>
      <c r="L8" s="1854"/>
      <c r="M8" s="1854"/>
      <c r="N8" s="1855"/>
      <c r="O8" s="3"/>
      <c r="P8" s="3"/>
      <c r="Q8" s="3"/>
    </row>
    <row r="9" spans="2:17" ht="15.75" thickBot="1" x14ac:dyDescent="0.3">
      <c r="B9" s="2" t="s">
        <v>6</v>
      </c>
      <c r="C9" s="1854"/>
      <c r="D9" s="1854"/>
      <c r="E9" s="1854"/>
      <c r="F9" s="1854"/>
      <c r="G9" s="1854"/>
      <c r="H9" s="1854"/>
      <c r="I9" s="1854"/>
      <c r="J9" s="1854"/>
      <c r="K9" s="1854"/>
      <c r="L9" s="1854"/>
      <c r="M9" s="1854"/>
      <c r="N9" s="1855"/>
      <c r="O9" s="3"/>
      <c r="P9" s="3"/>
      <c r="Q9" s="3"/>
    </row>
    <row r="10" spans="2:17" ht="15.75" thickBot="1" x14ac:dyDescent="0.3">
      <c r="B10" s="2" t="s">
        <v>7</v>
      </c>
      <c r="C10" s="2028">
        <v>8</v>
      </c>
      <c r="D10" s="2028"/>
      <c r="E10" s="2029"/>
      <c r="F10" s="4"/>
      <c r="G10" s="4"/>
      <c r="H10" s="4"/>
      <c r="I10" s="4"/>
      <c r="J10" s="4"/>
      <c r="K10" s="4"/>
      <c r="L10" s="4"/>
      <c r="M10" s="4"/>
      <c r="N10" s="5"/>
      <c r="O10" s="3"/>
      <c r="P10" s="3"/>
      <c r="Q10" s="3"/>
    </row>
    <row r="11" spans="2:17" ht="15.75" thickBot="1" x14ac:dyDescent="0.3">
      <c r="B11" s="6" t="s">
        <v>8</v>
      </c>
      <c r="C11" s="262">
        <v>41984</v>
      </c>
      <c r="D11" s="1444"/>
      <c r="E11" s="1444"/>
      <c r="F11" s="1444"/>
      <c r="G11" s="1444"/>
      <c r="H11" s="1444"/>
      <c r="I11" s="1444"/>
      <c r="J11" s="1444"/>
      <c r="K11" s="1444"/>
      <c r="L11" s="1444"/>
      <c r="M11" s="1444"/>
      <c r="N11" s="1445"/>
      <c r="O11" s="3"/>
      <c r="P11" s="3"/>
      <c r="Q11" s="3"/>
    </row>
    <row r="12" spans="2:17" x14ac:dyDescent="0.25">
      <c r="B12" s="10"/>
      <c r="C12" s="11"/>
      <c r="D12" s="12"/>
      <c r="E12" s="12"/>
      <c r="F12" s="12"/>
      <c r="G12" s="12"/>
      <c r="H12" s="12"/>
      <c r="I12" s="13"/>
      <c r="J12" s="13"/>
      <c r="K12" s="13"/>
      <c r="L12" s="13"/>
      <c r="M12" s="13"/>
      <c r="N12" s="12"/>
      <c r="O12" s="3"/>
      <c r="P12" s="3"/>
      <c r="Q12" s="3"/>
    </row>
    <row r="13" spans="2:17" x14ac:dyDescent="0.25">
      <c r="B13" s="3"/>
      <c r="C13" s="3"/>
      <c r="D13" s="3"/>
      <c r="E13" s="3"/>
      <c r="F13" s="3"/>
      <c r="G13" s="3"/>
      <c r="H13" s="3"/>
      <c r="I13" s="13"/>
      <c r="J13" s="13"/>
      <c r="K13" s="13"/>
      <c r="L13" s="13"/>
      <c r="M13" s="13"/>
      <c r="N13" s="14"/>
      <c r="O13" s="3"/>
      <c r="P13" s="3"/>
      <c r="Q13" s="3"/>
    </row>
    <row r="14" spans="2:17" x14ac:dyDescent="0.25">
      <c r="B14" s="2288" t="s">
        <v>9</v>
      </c>
      <c r="C14" s="2288"/>
      <c r="D14" s="1443" t="s">
        <v>10</v>
      </c>
      <c r="E14" s="1443" t="s">
        <v>11</v>
      </c>
      <c r="F14" s="1443" t="s">
        <v>12</v>
      </c>
      <c r="G14" s="16"/>
      <c r="H14" s="3"/>
      <c r="I14" s="17"/>
      <c r="J14" s="17"/>
      <c r="K14" s="17"/>
      <c r="L14" s="17"/>
      <c r="M14" s="17"/>
      <c r="N14" s="14"/>
      <c r="O14" s="3"/>
      <c r="P14" s="3"/>
      <c r="Q14" s="3"/>
    </row>
    <row r="15" spans="2:17" x14ac:dyDescent="0.25">
      <c r="B15" s="2288"/>
      <c r="C15" s="2288"/>
      <c r="D15" s="1443">
        <v>8</v>
      </c>
      <c r="E15" s="18">
        <v>822782714</v>
      </c>
      <c r="F15" s="335">
        <v>394</v>
      </c>
      <c r="G15" s="20"/>
      <c r="H15" s="3"/>
      <c r="I15" s="21"/>
      <c r="J15" s="21"/>
      <c r="K15" s="21"/>
      <c r="L15" s="21"/>
      <c r="M15" s="21"/>
      <c r="N15" s="14"/>
      <c r="O15" s="3"/>
      <c r="P15" s="3"/>
      <c r="Q15" s="3"/>
    </row>
    <row r="16" spans="2:17" x14ac:dyDescent="0.25">
      <c r="B16" s="2288"/>
      <c r="C16" s="2288"/>
      <c r="D16" s="1443"/>
      <c r="E16" s="18"/>
      <c r="F16" s="18"/>
      <c r="G16" s="20"/>
      <c r="H16" s="3"/>
      <c r="I16" s="21"/>
      <c r="J16" s="21"/>
      <c r="K16" s="21"/>
      <c r="L16" s="21"/>
      <c r="M16" s="21"/>
      <c r="N16" s="14"/>
      <c r="O16" s="3"/>
      <c r="P16" s="3"/>
      <c r="Q16" s="3"/>
    </row>
    <row r="17" spans="1:17" x14ac:dyDescent="0.25">
      <c r="B17" s="2288"/>
      <c r="C17" s="2288"/>
      <c r="D17" s="1443"/>
      <c r="E17" s="18"/>
      <c r="F17" s="18"/>
      <c r="G17" s="20"/>
      <c r="H17" s="3"/>
      <c r="I17" s="21"/>
      <c r="J17" s="21"/>
      <c r="K17" s="21"/>
      <c r="L17" s="21"/>
      <c r="M17" s="21"/>
      <c r="N17" s="14"/>
      <c r="O17" s="3"/>
      <c r="P17" s="3"/>
      <c r="Q17" s="3"/>
    </row>
    <row r="18" spans="1:17" x14ac:dyDescent="0.25">
      <c r="B18" s="2288"/>
      <c r="C18" s="2288"/>
      <c r="D18" s="1443"/>
      <c r="E18" s="22"/>
      <c r="F18" s="18"/>
      <c r="G18" s="20"/>
      <c r="H18" s="23"/>
      <c r="I18" s="21"/>
      <c r="J18" s="21"/>
      <c r="K18" s="21"/>
      <c r="L18" s="21"/>
      <c r="M18" s="21"/>
      <c r="N18" s="24"/>
      <c r="O18" s="3"/>
      <c r="P18" s="3"/>
      <c r="Q18" s="3"/>
    </row>
    <row r="19" spans="1:17" x14ac:dyDescent="0.25">
      <c r="B19" s="2288"/>
      <c r="C19" s="2288"/>
      <c r="D19" s="1443"/>
      <c r="E19" s="22"/>
      <c r="F19" s="18"/>
      <c r="G19" s="20"/>
      <c r="H19" s="23"/>
      <c r="I19" s="25"/>
      <c r="J19" s="25"/>
      <c r="K19" s="25"/>
      <c r="L19" s="25"/>
      <c r="M19" s="25"/>
      <c r="N19" s="24"/>
      <c r="O19" s="3"/>
      <c r="P19" s="3"/>
      <c r="Q19" s="3"/>
    </row>
    <row r="20" spans="1:17" x14ac:dyDescent="0.25">
      <c r="B20" s="2288"/>
      <c r="C20" s="2288"/>
      <c r="D20" s="1443"/>
      <c r="E20" s="22"/>
      <c r="F20" s="18"/>
      <c r="G20" s="20"/>
      <c r="H20" s="23"/>
      <c r="I20" s="13"/>
      <c r="J20" s="13"/>
      <c r="K20" s="13"/>
      <c r="L20" s="13"/>
      <c r="M20" s="13"/>
      <c r="N20" s="24"/>
      <c r="O20" s="3"/>
      <c r="P20" s="3"/>
      <c r="Q20" s="3"/>
    </row>
    <row r="21" spans="1:17" x14ac:dyDescent="0.25">
      <c r="B21" s="2288"/>
      <c r="C21" s="2288"/>
      <c r="D21" s="1443"/>
      <c r="E21" s="22"/>
      <c r="F21" s="18"/>
      <c r="G21" s="20"/>
      <c r="H21" s="23"/>
      <c r="I21" s="13"/>
      <c r="J21" s="13"/>
      <c r="K21" s="13"/>
      <c r="L21" s="13"/>
      <c r="M21" s="13"/>
      <c r="N21" s="24"/>
      <c r="O21" s="3"/>
      <c r="P21" s="3"/>
      <c r="Q21" s="3"/>
    </row>
    <row r="22" spans="1:17" ht="15.75" thickBot="1" x14ac:dyDescent="0.3">
      <c r="B22" s="2289" t="s">
        <v>13</v>
      </c>
      <c r="C22" s="2290"/>
      <c r="D22" s="1443">
        <v>8</v>
      </c>
      <c r="E22" s="18">
        <v>822782714</v>
      </c>
      <c r="F22" s="335">
        <v>394</v>
      </c>
      <c r="G22" s="20"/>
      <c r="H22" s="23"/>
      <c r="I22" s="13"/>
      <c r="J22" s="13"/>
      <c r="K22" s="13"/>
      <c r="L22" s="13"/>
      <c r="M22" s="13"/>
      <c r="N22" s="24"/>
      <c r="O22" s="3"/>
      <c r="P22" s="3"/>
      <c r="Q22" s="3"/>
    </row>
    <row r="23" spans="1:17" ht="43.5" thickBot="1" x14ac:dyDescent="0.3">
      <c r="A23" s="27"/>
      <c r="B23" s="28" t="s">
        <v>14</v>
      </c>
      <c r="C23" s="28" t="s">
        <v>15</v>
      </c>
      <c r="D23" s="3"/>
      <c r="E23" s="17"/>
      <c r="F23" s="17"/>
      <c r="G23" s="17"/>
      <c r="H23" s="17"/>
      <c r="I23" s="29"/>
      <c r="J23" s="29"/>
      <c r="K23" s="29"/>
      <c r="L23" s="29"/>
      <c r="M23" s="29"/>
      <c r="N23" s="3"/>
      <c r="O23" s="3"/>
      <c r="P23" s="3"/>
      <c r="Q23" s="3"/>
    </row>
    <row r="24" spans="1:17" ht="15.75" thickBot="1" x14ac:dyDescent="0.3">
      <c r="A24" s="30">
        <v>1</v>
      </c>
      <c r="B24" s="3"/>
      <c r="C24" s="31">
        <f>+F22*0.8</f>
        <v>315.20000000000005</v>
      </c>
      <c r="D24" s="32"/>
      <c r="E24" s="33">
        <f>E22</f>
        <v>822782714</v>
      </c>
      <c r="F24" s="34"/>
      <c r="G24" s="34"/>
      <c r="H24" s="34"/>
      <c r="I24" s="35"/>
      <c r="J24" s="35"/>
      <c r="K24" s="35"/>
      <c r="L24" s="35"/>
      <c r="M24" s="35"/>
      <c r="N24" s="3"/>
      <c r="O24" s="3"/>
      <c r="P24" s="3"/>
      <c r="Q24" s="3"/>
    </row>
    <row r="25" spans="1:17" x14ac:dyDescent="0.25">
      <c r="A25" s="36"/>
      <c r="B25" s="3"/>
      <c r="C25" s="37"/>
      <c r="D25" s="21"/>
      <c r="E25" s="38"/>
      <c r="F25" s="34"/>
      <c r="G25" s="34"/>
      <c r="H25" s="34"/>
      <c r="I25" s="35"/>
      <c r="J25" s="35"/>
      <c r="K25" s="35"/>
      <c r="L25" s="35"/>
      <c r="M25" s="35"/>
      <c r="N25" s="3"/>
      <c r="O25" s="3"/>
      <c r="P25" s="3"/>
      <c r="Q25" s="3"/>
    </row>
    <row r="26" spans="1:17" x14ac:dyDescent="0.25">
      <c r="A26" s="36"/>
      <c r="B26" s="3"/>
      <c r="C26" s="37"/>
      <c r="D26" s="21"/>
      <c r="E26" s="38"/>
      <c r="F26" s="34"/>
      <c r="G26" s="34"/>
      <c r="H26" s="34"/>
      <c r="I26" s="35"/>
      <c r="J26" s="35"/>
      <c r="K26" s="35"/>
      <c r="L26" s="35"/>
      <c r="M26" s="35"/>
      <c r="N26" s="3"/>
      <c r="O26" s="3"/>
      <c r="P26" s="3"/>
      <c r="Q26" s="3"/>
    </row>
    <row r="27" spans="1:17" x14ac:dyDescent="0.2">
      <c r="A27" s="36"/>
      <c r="B27" s="39" t="s">
        <v>16</v>
      </c>
      <c r="C27" s="40"/>
      <c r="D27" s="40"/>
      <c r="E27" s="40"/>
      <c r="F27" s="40"/>
      <c r="G27" s="40"/>
      <c r="H27" s="40"/>
      <c r="I27" s="13"/>
      <c r="J27" s="13"/>
      <c r="K27" s="13"/>
      <c r="L27" s="13"/>
      <c r="M27" s="13"/>
      <c r="N27" s="14"/>
      <c r="O27" s="3"/>
      <c r="P27" s="3"/>
      <c r="Q27" s="3"/>
    </row>
    <row r="28" spans="1:17" x14ac:dyDescent="0.2">
      <c r="A28" s="36"/>
      <c r="B28" s="40"/>
      <c r="C28" s="40"/>
      <c r="D28" s="40"/>
      <c r="E28" s="40"/>
      <c r="F28" s="40"/>
      <c r="G28" s="40"/>
      <c r="H28" s="40"/>
      <c r="I28" s="13"/>
      <c r="J28" s="13"/>
      <c r="K28" s="13"/>
      <c r="L28" s="13"/>
      <c r="M28" s="13"/>
      <c r="N28" s="14"/>
      <c r="O28" s="3"/>
      <c r="P28" s="3"/>
      <c r="Q28" s="3"/>
    </row>
    <row r="29" spans="1:17" x14ac:dyDescent="0.2">
      <c r="A29" s="36"/>
      <c r="B29" s="41" t="s">
        <v>17</v>
      </c>
      <c r="C29" s="41" t="s">
        <v>18</v>
      </c>
      <c r="D29" s="41" t="s">
        <v>19</v>
      </c>
      <c r="E29" s="40"/>
      <c r="F29" s="40"/>
      <c r="G29" s="40"/>
      <c r="H29" s="40"/>
      <c r="I29" s="13"/>
      <c r="J29" s="13"/>
      <c r="K29" s="13"/>
      <c r="L29" s="13"/>
      <c r="M29" s="13"/>
      <c r="N29" s="14"/>
      <c r="O29" s="3"/>
      <c r="P29" s="3"/>
      <c r="Q29" s="3"/>
    </row>
    <row r="30" spans="1:17" x14ac:dyDescent="0.2">
      <c r="A30" s="36"/>
      <c r="B30" s="42" t="s">
        <v>20</v>
      </c>
      <c r="C30" s="1436" t="s">
        <v>21</v>
      </c>
      <c r="D30" s="1436"/>
      <c r="E30" s="40"/>
      <c r="F30" s="40"/>
      <c r="G30" s="40"/>
      <c r="H30" s="40"/>
      <c r="I30" s="13"/>
      <c r="J30" s="13"/>
      <c r="K30" s="13"/>
      <c r="L30" s="13"/>
      <c r="M30" s="13"/>
      <c r="N30" s="14"/>
      <c r="O30" s="3"/>
      <c r="P30" s="3"/>
      <c r="Q30" s="3"/>
    </row>
    <row r="31" spans="1:17" x14ac:dyDescent="0.2">
      <c r="A31" s="36"/>
      <c r="B31" s="42" t="s">
        <v>22</v>
      </c>
      <c r="C31" s="1436" t="s">
        <v>21</v>
      </c>
      <c r="D31" s="1436"/>
      <c r="E31" s="40"/>
      <c r="F31" s="40"/>
      <c r="G31" s="40"/>
      <c r="H31" s="40"/>
      <c r="I31" s="13"/>
      <c r="J31" s="13"/>
      <c r="K31" s="13"/>
      <c r="L31" s="13"/>
      <c r="M31" s="13"/>
      <c r="N31" s="14"/>
      <c r="O31" s="3"/>
      <c r="P31" s="3"/>
      <c r="Q31" s="3"/>
    </row>
    <row r="32" spans="1:17" x14ac:dyDescent="0.2">
      <c r="A32" s="36"/>
      <c r="B32" s="42" t="s">
        <v>23</v>
      </c>
      <c r="C32" s="1436"/>
      <c r="D32" s="1436" t="s">
        <v>21</v>
      </c>
      <c r="E32" s="40"/>
      <c r="F32" s="40"/>
      <c r="G32" s="40"/>
      <c r="H32" s="40"/>
      <c r="I32" s="13"/>
      <c r="J32" s="13"/>
      <c r="K32" s="13"/>
      <c r="L32" s="13"/>
      <c r="M32" s="13"/>
      <c r="N32" s="14"/>
      <c r="O32" s="3"/>
      <c r="P32" s="3"/>
      <c r="Q32" s="3"/>
    </row>
    <row r="33" spans="1:17" x14ac:dyDescent="0.2">
      <c r="A33" s="36"/>
      <c r="B33" s="42" t="s">
        <v>24</v>
      </c>
      <c r="C33" s="1436" t="s">
        <v>21</v>
      </c>
      <c r="D33" s="1436"/>
      <c r="E33" s="40"/>
      <c r="F33" s="40"/>
      <c r="G33" s="40"/>
      <c r="H33" s="40"/>
      <c r="I33" s="13"/>
      <c r="J33" s="13"/>
      <c r="K33" s="13"/>
      <c r="L33" s="13"/>
      <c r="M33" s="13"/>
      <c r="N33" s="14"/>
      <c r="O33" s="3"/>
      <c r="P33" s="3"/>
      <c r="Q33" s="3"/>
    </row>
    <row r="34" spans="1:17" x14ac:dyDescent="0.2">
      <c r="A34" s="36"/>
      <c r="B34" s="40"/>
      <c r="C34" s="40"/>
      <c r="D34" s="40"/>
      <c r="E34" s="40"/>
      <c r="F34" s="40"/>
      <c r="G34" s="40"/>
      <c r="H34" s="40"/>
      <c r="I34" s="13"/>
      <c r="J34" s="13"/>
      <c r="K34" s="13"/>
      <c r="L34" s="13"/>
      <c r="M34" s="13"/>
      <c r="N34" s="14"/>
      <c r="O34" s="3"/>
      <c r="P34" s="3"/>
      <c r="Q34" s="3"/>
    </row>
    <row r="35" spans="1:17" x14ac:dyDescent="0.2">
      <c r="A35" s="36"/>
      <c r="B35" s="40"/>
      <c r="C35" s="40"/>
      <c r="D35" s="40"/>
      <c r="E35" s="40"/>
      <c r="F35" s="40"/>
      <c r="G35" s="40"/>
      <c r="H35" s="40"/>
      <c r="I35" s="13"/>
      <c r="J35" s="13"/>
      <c r="K35" s="13"/>
      <c r="L35" s="13"/>
      <c r="M35" s="13"/>
      <c r="N35" s="14"/>
      <c r="O35" s="3"/>
      <c r="P35" s="3"/>
      <c r="Q35" s="3"/>
    </row>
    <row r="36" spans="1:17" x14ac:dyDescent="0.2">
      <c r="A36" s="36"/>
      <c r="B36" s="39" t="s">
        <v>25</v>
      </c>
      <c r="C36" s="40"/>
      <c r="D36" s="40"/>
      <c r="E36" s="40"/>
      <c r="F36" s="40"/>
      <c r="G36" s="40"/>
      <c r="H36" s="40"/>
      <c r="I36" s="13"/>
      <c r="J36" s="13"/>
      <c r="K36" s="13"/>
      <c r="L36" s="13"/>
      <c r="M36" s="13"/>
      <c r="N36" s="14"/>
      <c r="O36" s="3"/>
      <c r="P36" s="3"/>
      <c r="Q36" s="3"/>
    </row>
    <row r="37" spans="1:17" x14ac:dyDescent="0.2">
      <c r="A37" s="36"/>
      <c r="B37" s="40"/>
      <c r="C37" s="40"/>
      <c r="D37" s="40"/>
      <c r="E37" s="40"/>
      <c r="F37" s="40"/>
      <c r="G37" s="40"/>
      <c r="H37" s="40"/>
      <c r="I37" s="13"/>
      <c r="J37" s="13"/>
      <c r="K37" s="13"/>
      <c r="L37" s="13"/>
      <c r="M37" s="13"/>
      <c r="N37" s="14"/>
      <c r="O37" s="3"/>
      <c r="P37" s="3"/>
      <c r="Q37" s="3"/>
    </row>
    <row r="38" spans="1:17" x14ac:dyDescent="0.2">
      <c r="A38" s="36"/>
      <c r="B38" s="40"/>
      <c r="C38" s="40"/>
      <c r="D38" s="40"/>
      <c r="E38" s="40"/>
      <c r="F38" s="40"/>
      <c r="G38" s="40"/>
      <c r="H38" s="40"/>
      <c r="I38" s="13"/>
      <c r="J38" s="13"/>
      <c r="K38" s="13"/>
      <c r="L38" s="13"/>
      <c r="M38" s="13"/>
      <c r="N38" s="14"/>
      <c r="O38" s="3"/>
      <c r="P38" s="3"/>
      <c r="Q38" s="3"/>
    </row>
    <row r="39" spans="1:17" x14ac:dyDescent="0.2">
      <c r="A39" s="36"/>
      <c r="B39" s="41" t="s">
        <v>17</v>
      </c>
      <c r="C39" s="41" t="s">
        <v>26</v>
      </c>
      <c r="D39" s="44" t="s">
        <v>27</v>
      </c>
      <c r="E39" s="44" t="s">
        <v>28</v>
      </c>
      <c r="F39" s="40"/>
      <c r="G39" s="40"/>
      <c r="H39" s="40"/>
      <c r="I39" s="13"/>
      <c r="J39" s="13"/>
      <c r="K39" s="13"/>
      <c r="L39" s="13"/>
      <c r="M39" s="13"/>
      <c r="N39" s="14"/>
      <c r="O39" s="3"/>
      <c r="P39" s="3"/>
      <c r="Q39" s="3"/>
    </row>
    <row r="40" spans="1:17" ht="42.75" x14ac:dyDescent="0.2">
      <c r="A40" s="36"/>
      <c r="B40" s="45" t="s">
        <v>29</v>
      </c>
      <c r="C40" s="1440">
        <v>40</v>
      </c>
      <c r="D40" s="1436">
        <v>40</v>
      </c>
      <c r="E40" s="2099">
        <f>+D40+D41</f>
        <v>75</v>
      </c>
      <c r="F40" s="40"/>
      <c r="G40" s="40"/>
      <c r="H40" s="40"/>
      <c r="I40" s="13"/>
      <c r="J40" s="13"/>
      <c r="K40" s="13"/>
      <c r="L40" s="13"/>
      <c r="M40" s="13"/>
      <c r="N40" s="14"/>
      <c r="O40" s="3"/>
      <c r="P40" s="3"/>
      <c r="Q40" s="3"/>
    </row>
    <row r="41" spans="1:17" ht="71.25" x14ac:dyDescent="0.2">
      <c r="A41" s="36"/>
      <c r="B41" s="45" t="s">
        <v>30</v>
      </c>
      <c r="C41" s="1440">
        <v>60</v>
      </c>
      <c r="D41" s="1436">
        <v>35</v>
      </c>
      <c r="E41" s="2101"/>
      <c r="F41" s="40"/>
      <c r="G41" s="40"/>
      <c r="H41" s="40"/>
      <c r="I41" s="13"/>
      <c r="J41" s="13"/>
      <c r="K41" s="13"/>
      <c r="L41" s="13"/>
      <c r="M41" s="13"/>
      <c r="N41" s="14"/>
      <c r="O41" s="3"/>
      <c r="P41" s="3"/>
      <c r="Q41" s="3"/>
    </row>
    <row r="42" spans="1:17" x14ac:dyDescent="0.25">
      <c r="A42" s="36"/>
      <c r="B42" s="3"/>
      <c r="C42" s="37"/>
      <c r="D42" s="21"/>
      <c r="E42" s="38"/>
      <c r="F42" s="34"/>
      <c r="G42" s="34"/>
      <c r="H42" s="34"/>
      <c r="I42" s="35"/>
      <c r="J42" s="35"/>
      <c r="K42" s="35"/>
      <c r="L42" s="35"/>
      <c r="M42" s="35"/>
      <c r="N42" s="3"/>
      <c r="O42" s="3"/>
      <c r="P42" s="3"/>
      <c r="Q42" s="3"/>
    </row>
    <row r="43" spans="1:17" x14ac:dyDescent="0.25">
      <c r="A43" s="36"/>
      <c r="B43" s="3"/>
      <c r="C43" s="37"/>
      <c r="D43" s="21"/>
      <c r="E43" s="38"/>
      <c r="F43" s="34"/>
      <c r="G43" s="34"/>
      <c r="H43" s="34"/>
      <c r="I43" s="35"/>
      <c r="J43" s="35"/>
      <c r="K43" s="35"/>
      <c r="L43" s="35"/>
      <c r="M43" s="35"/>
      <c r="N43" s="3"/>
      <c r="O43" s="3"/>
      <c r="P43" s="3"/>
      <c r="Q43" s="3"/>
    </row>
    <row r="44" spans="1:17" x14ac:dyDescent="0.25">
      <c r="A44" s="36"/>
      <c r="B44" s="3"/>
      <c r="C44" s="37"/>
      <c r="D44" s="21"/>
      <c r="E44" s="38"/>
      <c r="F44" s="34"/>
      <c r="G44" s="34"/>
      <c r="H44" s="34"/>
      <c r="I44" s="35"/>
      <c r="J44" s="35"/>
      <c r="K44" s="35"/>
      <c r="L44" s="35"/>
      <c r="M44" s="35"/>
      <c r="N44" s="3"/>
      <c r="O44" s="3"/>
      <c r="P44" s="3"/>
      <c r="Q44" s="3"/>
    </row>
    <row r="45" spans="1:17" ht="15.75" thickBot="1" x14ac:dyDescent="0.3">
      <c r="B45" s="3"/>
      <c r="C45" s="3"/>
      <c r="D45" s="3"/>
      <c r="E45" s="3"/>
      <c r="F45" s="3"/>
      <c r="G45" s="3"/>
      <c r="H45" s="3"/>
      <c r="I45" s="3"/>
      <c r="J45" s="3"/>
      <c r="K45" s="3"/>
      <c r="L45" s="3"/>
      <c r="M45" s="2291" t="s">
        <v>31</v>
      </c>
      <c r="N45" s="2291"/>
      <c r="O45" s="3"/>
      <c r="P45" s="3"/>
      <c r="Q45" s="3"/>
    </row>
    <row r="46" spans="1:17" x14ac:dyDescent="0.25">
      <c r="B46" s="39" t="s">
        <v>32</v>
      </c>
      <c r="C46" s="3"/>
      <c r="D46" s="3"/>
      <c r="E46" s="3"/>
      <c r="F46" s="3"/>
      <c r="G46" s="3"/>
      <c r="H46" s="3"/>
      <c r="I46" s="3"/>
      <c r="J46" s="3"/>
      <c r="K46" s="3"/>
      <c r="L46" s="3"/>
      <c r="M46" s="47"/>
      <c r="N46" s="47"/>
      <c r="O46" s="3"/>
      <c r="P46" s="3"/>
      <c r="Q46" s="3"/>
    </row>
    <row r="47" spans="1:17" ht="15.75" thickBot="1" x14ac:dyDescent="0.3">
      <c r="B47" s="3"/>
      <c r="C47" s="3"/>
      <c r="D47" s="3"/>
      <c r="E47" s="3"/>
      <c r="F47" s="3"/>
      <c r="G47" s="3"/>
      <c r="H47" s="3"/>
      <c r="I47" s="3"/>
      <c r="J47" s="3"/>
      <c r="K47" s="3"/>
      <c r="L47" s="3"/>
      <c r="M47" s="47"/>
      <c r="N47" s="47"/>
      <c r="O47" s="3"/>
      <c r="P47" s="3"/>
      <c r="Q47" s="3"/>
    </row>
    <row r="48" spans="1:17" s="1437" customFormat="1" ht="75" x14ac:dyDescent="0.25">
      <c r="B48" s="49" t="s">
        <v>33</v>
      </c>
      <c r="C48" s="49" t="s">
        <v>34</v>
      </c>
      <c r="D48" s="49" t="s">
        <v>35</v>
      </c>
      <c r="E48" s="49" t="s">
        <v>36</v>
      </c>
      <c r="F48" s="49" t="s">
        <v>37</v>
      </c>
      <c r="G48" s="49" t="s">
        <v>38</v>
      </c>
      <c r="H48" s="49" t="s">
        <v>39</v>
      </c>
      <c r="I48" s="49" t="s">
        <v>40</v>
      </c>
      <c r="J48" s="49" t="s">
        <v>41</v>
      </c>
      <c r="K48" s="49" t="s">
        <v>42</v>
      </c>
      <c r="L48" s="49" t="s">
        <v>43</v>
      </c>
      <c r="M48" s="50" t="s">
        <v>44</v>
      </c>
      <c r="N48" s="49" t="s">
        <v>45</v>
      </c>
      <c r="O48" s="49" t="s">
        <v>46</v>
      </c>
      <c r="P48" s="51" t="s">
        <v>47</v>
      </c>
      <c r="Q48" s="51" t="s">
        <v>48</v>
      </c>
    </row>
    <row r="49" spans="1:26" s="1437" customFormat="1" ht="42.75" x14ac:dyDescent="0.25">
      <c r="A49" s="52">
        <v>1</v>
      </c>
      <c r="B49" s="53" t="s">
        <v>5688</v>
      </c>
      <c r="C49" s="54" t="s">
        <v>5689</v>
      </c>
      <c r="D49" s="54" t="s">
        <v>4378</v>
      </c>
      <c r="E49" s="1473" t="s">
        <v>5690</v>
      </c>
      <c r="F49" s="54" t="s">
        <v>18</v>
      </c>
      <c r="G49" s="55">
        <v>0.7</v>
      </c>
      <c r="H49" s="62">
        <v>40245</v>
      </c>
      <c r="I49" s="268">
        <v>40485</v>
      </c>
      <c r="J49" s="56" t="s">
        <v>19</v>
      </c>
      <c r="K49" s="57">
        <v>7.83</v>
      </c>
      <c r="L49" s="57"/>
      <c r="M49" s="58">
        <v>2228</v>
      </c>
      <c r="N49" s="58">
        <f>(M49*0.7)</f>
        <v>1559.6</v>
      </c>
      <c r="O49" s="63">
        <v>1996366731</v>
      </c>
      <c r="P49" s="63" t="s">
        <v>5691</v>
      </c>
      <c r="Q49" s="64"/>
    </row>
    <row r="50" spans="1:26" s="61" customFormat="1" ht="42.75" x14ac:dyDescent="0.25">
      <c r="A50" s="52">
        <v>1</v>
      </c>
      <c r="B50" s="53" t="s">
        <v>5687</v>
      </c>
      <c r="C50" s="54" t="s">
        <v>5689</v>
      </c>
      <c r="D50" s="54" t="s">
        <v>416</v>
      </c>
      <c r="E50" s="1473">
        <v>701820110205</v>
      </c>
      <c r="F50" s="54" t="s">
        <v>18</v>
      </c>
      <c r="G50" s="55">
        <v>1</v>
      </c>
      <c r="H50" s="62">
        <v>40560</v>
      </c>
      <c r="I50" s="268">
        <v>40907</v>
      </c>
      <c r="J50" s="56" t="s">
        <v>19</v>
      </c>
      <c r="K50" s="57">
        <v>11.43</v>
      </c>
      <c r="L50" s="57"/>
      <c r="M50" s="58">
        <v>364</v>
      </c>
      <c r="N50" s="58">
        <v>364</v>
      </c>
      <c r="O50" s="63">
        <v>195234920</v>
      </c>
      <c r="P50" s="63" t="s">
        <v>5692</v>
      </c>
      <c r="Q50" s="64"/>
      <c r="R50" s="60"/>
      <c r="S50" s="60"/>
      <c r="T50" s="60"/>
      <c r="U50" s="60"/>
      <c r="V50" s="60"/>
      <c r="W50" s="60"/>
      <c r="X50" s="60"/>
      <c r="Y50" s="60"/>
      <c r="Z50" s="60"/>
    </row>
    <row r="51" spans="1:26" s="61" customFormat="1" ht="42.75" x14ac:dyDescent="0.25">
      <c r="A51" s="52">
        <f>+A50+1</f>
        <v>2</v>
      </c>
      <c r="B51" s="53" t="s">
        <v>5687</v>
      </c>
      <c r="C51" s="54" t="s">
        <v>5689</v>
      </c>
      <c r="D51" s="54" t="s">
        <v>416</v>
      </c>
      <c r="E51" s="1473">
        <v>701820110230</v>
      </c>
      <c r="F51" s="54" t="s">
        <v>18</v>
      </c>
      <c r="G51" s="65">
        <v>1</v>
      </c>
      <c r="H51" s="1474">
        <v>40947</v>
      </c>
      <c r="I51" s="268">
        <v>41273</v>
      </c>
      <c r="J51" s="56" t="s">
        <v>19</v>
      </c>
      <c r="K51" s="57">
        <v>10.66</v>
      </c>
      <c r="L51" s="57"/>
      <c r="M51" s="58">
        <v>364</v>
      </c>
      <c r="N51" s="58">
        <v>364</v>
      </c>
      <c r="O51" s="63">
        <v>234986845</v>
      </c>
      <c r="P51" s="63" t="s">
        <v>5693</v>
      </c>
      <c r="Q51" s="64"/>
      <c r="R51" s="60"/>
      <c r="S51" s="60"/>
      <c r="T51" s="60"/>
      <c r="U51" s="60"/>
      <c r="V51" s="60"/>
      <c r="W51" s="60"/>
      <c r="X51" s="60"/>
      <c r="Y51" s="60"/>
      <c r="Z51" s="60"/>
    </row>
    <row r="52" spans="1:26" s="61" customFormat="1" x14ac:dyDescent="0.25">
      <c r="A52" s="52">
        <v>4</v>
      </c>
      <c r="B52" s="53"/>
      <c r="C52" s="54"/>
      <c r="D52" s="54"/>
      <c r="E52" s="65"/>
      <c r="F52" s="54"/>
      <c r="G52" s="65"/>
      <c r="H52" s="62"/>
      <c r="I52" s="56"/>
      <c r="J52" s="56"/>
      <c r="K52" s="56"/>
      <c r="L52" s="56"/>
      <c r="M52" s="57"/>
      <c r="N52" s="57"/>
      <c r="O52" s="63"/>
      <c r="P52" s="63"/>
      <c r="Q52" s="64"/>
      <c r="R52" s="60"/>
      <c r="S52" s="60"/>
      <c r="T52" s="60"/>
      <c r="U52" s="60"/>
      <c r="V52" s="60"/>
      <c r="W52" s="60"/>
      <c r="X52" s="60"/>
      <c r="Y52" s="60"/>
      <c r="Z52" s="60"/>
    </row>
    <row r="53" spans="1:26" s="61" customFormat="1" x14ac:dyDescent="0.25">
      <c r="A53" s="52"/>
      <c r="B53" s="66" t="s">
        <v>28</v>
      </c>
      <c r="C53" s="54"/>
      <c r="D53" s="53"/>
      <c r="E53" s="65"/>
      <c r="F53" s="54"/>
      <c r="G53" s="65"/>
      <c r="H53" s="54"/>
      <c r="I53" s="56"/>
      <c r="J53" s="56"/>
      <c r="K53" s="67">
        <f>SUM(K49:K52)</f>
        <v>29.919999999999998</v>
      </c>
      <c r="L53" s="67">
        <f>SUM(L50:L52)</f>
        <v>0</v>
      </c>
      <c r="M53" s="418">
        <v>0</v>
      </c>
      <c r="N53" s="67" t="s">
        <v>5694</v>
      </c>
      <c r="O53" s="63">
        <f>SUM(O49:O51)</f>
        <v>2426588496</v>
      </c>
      <c r="P53" s="63"/>
      <c r="Q53" s="64"/>
    </row>
    <row r="54" spans="1:26" s="69" customFormat="1" x14ac:dyDescent="0.25">
      <c r="B54" s="70"/>
      <c r="C54" s="70"/>
      <c r="D54" s="70"/>
      <c r="E54" s="71"/>
      <c r="F54" s="70"/>
      <c r="G54" s="70"/>
      <c r="H54" s="70"/>
      <c r="I54" s="70"/>
      <c r="J54" s="70"/>
      <c r="K54" s="70"/>
      <c r="L54" s="70"/>
      <c r="M54" s="70"/>
      <c r="N54" s="70"/>
      <c r="O54" s="70"/>
      <c r="P54" s="70"/>
      <c r="Q54" s="70"/>
    </row>
    <row r="55" spans="1:26" s="69" customFormat="1" x14ac:dyDescent="0.25">
      <c r="B55" s="2145" t="s">
        <v>56</v>
      </c>
      <c r="C55" s="2145" t="s">
        <v>57</v>
      </c>
      <c r="D55" s="2147" t="s">
        <v>58</v>
      </c>
      <c r="E55" s="2147"/>
      <c r="F55" s="70"/>
      <c r="G55" s="70"/>
      <c r="H55" s="70"/>
      <c r="I55" s="70"/>
      <c r="J55" s="70"/>
      <c r="K55" s="70"/>
      <c r="L55" s="70"/>
      <c r="M55" s="70"/>
      <c r="N55" s="70"/>
      <c r="O55" s="70"/>
      <c r="P55" s="70"/>
      <c r="Q55" s="70"/>
    </row>
    <row r="56" spans="1:26" s="69" customFormat="1" x14ac:dyDescent="0.25">
      <c r="B56" s="2146"/>
      <c r="C56" s="2146"/>
      <c r="D56" s="1442" t="s">
        <v>59</v>
      </c>
      <c r="E56" s="73" t="s">
        <v>60</v>
      </c>
      <c r="F56" s="70"/>
      <c r="G56" s="70"/>
      <c r="H56" s="70"/>
      <c r="I56" s="70"/>
      <c r="J56" s="70"/>
      <c r="K56" s="70"/>
      <c r="L56" s="70"/>
      <c r="M56" s="70"/>
      <c r="N56" s="70"/>
      <c r="O56" s="70"/>
      <c r="P56" s="70"/>
      <c r="Q56" s="70"/>
    </row>
    <row r="57" spans="1:26" s="69" customFormat="1" x14ac:dyDescent="0.25">
      <c r="B57" s="74" t="s">
        <v>61</v>
      </c>
      <c r="C57" s="75">
        <f>+K53</f>
        <v>29.919999999999998</v>
      </c>
      <c r="D57" s="1441" t="s">
        <v>21</v>
      </c>
      <c r="E57" s="76"/>
      <c r="F57" s="77"/>
      <c r="G57" s="77"/>
      <c r="H57" s="77"/>
      <c r="I57" s="77"/>
      <c r="J57" s="77"/>
      <c r="K57" s="77"/>
      <c r="L57" s="77"/>
      <c r="M57" s="77"/>
      <c r="N57" s="70"/>
      <c r="O57" s="70"/>
      <c r="P57" s="70"/>
      <c r="Q57" s="70"/>
    </row>
    <row r="58" spans="1:26" s="69" customFormat="1" x14ac:dyDescent="0.25">
      <c r="B58" s="74" t="s">
        <v>62</v>
      </c>
      <c r="C58" s="1475" t="s">
        <v>5695</v>
      </c>
      <c r="D58" s="1441" t="s">
        <v>21</v>
      </c>
      <c r="E58" s="76"/>
      <c r="F58" s="70"/>
      <c r="G58" s="70"/>
      <c r="H58" s="70"/>
      <c r="I58" s="70"/>
      <c r="J58" s="70"/>
      <c r="K58" s="70"/>
      <c r="L58" s="70"/>
      <c r="M58" s="70"/>
      <c r="N58" s="70"/>
      <c r="O58" s="70"/>
      <c r="P58" s="70"/>
      <c r="Q58" s="70"/>
    </row>
    <row r="59" spans="1:26" s="69" customFormat="1" x14ac:dyDescent="0.25">
      <c r="B59" s="78"/>
      <c r="C59" s="2292"/>
      <c r="D59" s="2292"/>
      <c r="E59" s="2292"/>
      <c r="F59" s="2292"/>
      <c r="G59" s="2292"/>
      <c r="H59" s="2292"/>
      <c r="I59" s="2292"/>
      <c r="J59" s="2292"/>
      <c r="K59" s="2292"/>
      <c r="L59" s="2292"/>
      <c r="M59" s="2292"/>
      <c r="N59" s="2292"/>
      <c r="O59" s="70"/>
      <c r="P59" s="70"/>
      <c r="Q59" s="70"/>
    </row>
    <row r="60" spans="1:26" ht="15.75" thickBot="1" x14ac:dyDescent="0.3">
      <c r="B60" s="3"/>
      <c r="C60" s="3"/>
      <c r="D60" s="3"/>
      <c r="E60" s="3"/>
      <c r="F60" s="3"/>
      <c r="G60" s="3"/>
      <c r="H60" s="3"/>
      <c r="I60" s="3"/>
      <c r="J60" s="3"/>
      <c r="K60" s="3"/>
      <c r="L60" s="3"/>
      <c r="M60" s="3"/>
      <c r="N60" s="3"/>
      <c r="O60" s="3"/>
      <c r="P60" s="3"/>
      <c r="Q60" s="3"/>
    </row>
    <row r="61" spans="1:26" ht="15.75" thickBot="1" x14ac:dyDescent="0.3">
      <c r="B61" s="2293" t="s">
        <v>63</v>
      </c>
      <c r="C61" s="2293"/>
      <c r="D61" s="2293"/>
      <c r="E61" s="2293"/>
      <c r="F61" s="2293"/>
      <c r="G61" s="2293"/>
      <c r="H61" s="2293"/>
      <c r="I61" s="2293"/>
      <c r="J61" s="2293"/>
      <c r="K61" s="2293"/>
      <c r="L61" s="2293"/>
      <c r="M61" s="2293"/>
      <c r="N61" s="2293"/>
      <c r="O61" s="3"/>
      <c r="P61" s="3"/>
      <c r="Q61" s="3"/>
    </row>
    <row r="62" spans="1:26" x14ac:dyDescent="0.25">
      <c r="B62" s="3"/>
      <c r="C62" s="3"/>
      <c r="D62" s="3"/>
      <c r="E62" s="3"/>
      <c r="F62" s="3"/>
      <c r="G62" s="3"/>
      <c r="H62" s="3"/>
      <c r="I62" s="3"/>
      <c r="J62" s="3"/>
      <c r="K62" s="3"/>
      <c r="L62" s="3"/>
      <c r="M62" s="3"/>
      <c r="N62" s="3"/>
      <c r="O62" s="3"/>
      <c r="P62" s="3"/>
      <c r="Q62" s="3"/>
    </row>
    <row r="63" spans="1:26" x14ac:dyDescent="0.25">
      <c r="B63" s="3"/>
      <c r="C63" s="3"/>
      <c r="D63" s="3"/>
      <c r="E63" s="3"/>
      <c r="F63" s="3"/>
      <c r="G63" s="3"/>
      <c r="H63" s="3"/>
      <c r="I63" s="3"/>
      <c r="J63" s="3"/>
      <c r="K63" s="3"/>
      <c r="L63" s="3"/>
      <c r="M63" s="3"/>
      <c r="N63" s="3"/>
      <c r="O63" s="3"/>
      <c r="P63" s="3"/>
      <c r="Q63" s="3"/>
    </row>
    <row r="64" spans="1:26" ht="99.75" x14ac:dyDescent="0.2">
      <c r="B64" s="342" t="s">
        <v>64</v>
      </c>
      <c r="C64" s="342" t="s">
        <v>65</v>
      </c>
      <c r="D64" s="342" t="s">
        <v>66</v>
      </c>
      <c r="E64" s="342" t="s">
        <v>67</v>
      </c>
      <c r="F64" s="342" t="s">
        <v>68</v>
      </c>
      <c r="G64" s="342" t="s">
        <v>69</v>
      </c>
      <c r="H64" s="1476" t="s">
        <v>70</v>
      </c>
      <c r="I64" s="1476" t="s">
        <v>71</v>
      </c>
      <c r="J64" s="1476" t="s">
        <v>72</v>
      </c>
      <c r="K64" s="1476" t="s">
        <v>73</v>
      </c>
      <c r="L64" s="1476" t="s">
        <v>74</v>
      </c>
      <c r="M64" s="1477" t="s">
        <v>75</v>
      </c>
      <c r="N64" s="1477" t="s">
        <v>76</v>
      </c>
      <c r="O64" s="2294" t="s">
        <v>77</v>
      </c>
      <c r="P64" s="2295"/>
      <c r="Q64" s="342" t="s">
        <v>78</v>
      </c>
    </row>
    <row r="65" spans="2:17" ht="99.75" x14ac:dyDescent="0.2">
      <c r="B65" s="869" t="s">
        <v>252</v>
      </c>
      <c r="C65" s="1478" t="s">
        <v>252</v>
      </c>
      <c r="D65" s="963" t="s">
        <v>5696</v>
      </c>
      <c r="E65" s="1479">
        <v>294</v>
      </c>
      <c r="F65" s="1480" t="s">
        <v>82</v>
      </c>
      <c r="G65" s="1480" t="s">
        <v>82</v>
      </c>
      <c r="H65" s="1479" t="s">
        <v>82</v>
      </c>
      <c r="I65" s="1479" t="s">
        <v>18</v>
      </c>
      <c r="J65" s="1479" t="s">
        <v>18</v>
      </c>
      <c r="K65" s="1479" t="s">
        <v>18</v>
      </c>
      <c r="L65" s="1479" t="s">
        <v>18</v>
      </c>
      <c r="M65" s="1480" t="s">
        <v>18</v>
      </c>
      <c r="N65" s="1481" t="s">
        <v>18</v>
      </c>
      <c r="O65" s="2296" t="s">
        <v>266</v>
      </c>
      <c r="P65" s="2297"/>
      <c r="Q65" s="42"/>
    </row>
    <row r="66" spans="2:17" ht="28.5" x14ac:dyDescent="0.2">
      <c r="B66" s="869" t="s">
        <v>252</v>
      </c>
      <c r="C66" s="1478" t="s">
        <v>252</v>
      </c>
      <c r="D66" s="963" t="s">
        <v>5697</v>
      </c>
      <c r="E66" s="1479">
        <v>100</v>
      </c>
      <c r="F66" s="1479" t="s">
        <v>82</v>
      </c>
      <c r="G66" s="1479" t="s">
        <v>82</v>
      </c>
      <c r="H66" s="1479" t="s">
        <v>82</v>
      </c>
      <c r="I66" s="1479" t="s">
        <v>18</v>
      </c>
      <c r="J66" s="1479" t="s">
        <v>18</v>
      </c>
      <c r="K66" s="1479" t="s">
        <v>18</v>
      </c>
      <c r="L66" s="1479" t="s">
        <v>18</v>
      </c>
      <c r="M66" s="1479" t="s">
        <v>18</v>
      </c>
      <c r="N66" s="1481" t="s">
        <v>18</v>
      </c>
      <c r="O66" s="2296" t="s">
        <v>266</v>
      </c>
      <c r="P66" s="2298"/>
      <c r="Q66" s="42"/>
    </row>
    <row r="67" spans="2:17" x14ac:dyDescent="0.25">
      <c r="B67" s="42"/>
      <c r="C67" s="42"/>
      <c r="D67" s="42"/>
      <c r="E67" s="42"/>
      <c r="F67" s="42"/>
      <c r="G67" s="42"/>
      <c r="H67" s="42"/>
      <c r="I67" s="42"/>
      <c r="J67" s="42"/>
      <c r="K67" s="42"/>
      <c r="L67" s="42"/>
      <c r="M67" s="42"/>
      <c r="N67" s="1482"/>
      <c r="O67" s="2281"/>
      <c r="P67" s="2287"/>
      <c r="Q67" s="42"/>
    </row>
    <row r="68" spans="2:17" ht="15.75" thickBot="1" x14ac:dyDescent="0.3">
      <c r="B68" s="3"/>
      <c r="C68" s="3"/>
      <c r="D68" s="3"/>
      <c r="E68" s="3"/>
      <c r="F68" s="3"/>
      <c r="G68" s="3"/>
      <c r="H68" s="3"/>
      <c r="I68" s="3"/>
      <c r="J68" s="3"/>
      <c r="K68" s="3"/>
      <c r="L68" s="3"/>
      <c r="M68" s="3"/>
      <c r="N68" s="3"/>
      <c r="O68" s="2302"/>
      <c r="P68" s="2298"/>
      <c r="Q68" s="42"/>
    </row>
    <row r="69" spans="2:17" ht="15.75" thickBot="1" x14ac:dyDescent="0.3">
      <c r="B69" s="2299" t="s">
        <v>88</v>
      </c>
      <c r="C69" s="2300"/>
      <c r="D69" s="2300"/>
      <c r="E69" s="2300"/>
      <c r="F69" s="2300"/>
      <c r="G69" s="2300"/>
      <c r="H69" s="2300"/>
      <c r="I69" s="2300"/>
      <c r="J69" s="2300"/>
      <c r="K69" s="2300"/>
      <c r="L69" s="2300"/>
      <c r="M69" s="2300"/>
      <c r="N69" s="2300"/>
      <c r="O69" s="1484"/>
      <c r="P69" s="1484"/>
      <c r="Q69" s="1484"/>
    </row>
    <row r="70" spans="2:17" x14ac:dyDescent="0.25">
      <c r="B70" s="3"/>
      <c r="C70" s="3"/>
      <c r="D70" s="3"/>
      <c r="E70" s="3"/>
      <c r="F70" s="3"/>
      <c r="G70" s="3"/>
      <c r="H70" s="3"/>
      <c r="I70" s="3"/>
      <c r="J70" s="3"/>
      <c r="K70" s="3"/>
      <c r="L70" s="3"/>
      <c r="M70" s="3"/>
      <c r="N70" s="3"/>
      <c r="O70" s="3"/>
      <c r="P70" s="3"/>
      <c r="Q70" s="3"/>
    </row>
    <row r="71" spans="2:17" x14ac:dyDescent="0.25">
      <c r="B71" s="3"/>
      <c r="C71" s="3"/>
      <c r="D71" s="3"/>
      <c r="E71" s="3"/>
      <c r="F71" s="3"/>
      <c r="G71" s="3"/>
      <c r="H71" s="3"/>
      <c r="I71" s="3"/>
      <c r="J71" s="3"/>
      <c r="K71" s="3"/>
      <c r="L71" s="3"/>
      <c r="M71" s="3"/>
      <c r="N71" s="3"/>
      <c r="O71" s="3"/>
      <c r="P71" s="3"/>
      <c r="Q71" s="3"/>
    </row>
    <row r="72" spans="2:17" ht="71.25" x14ac:dyDescent="0.25">
      <c r="B72" s="342" t="s">
        <v>89</v>
      </c>
      <c r="C72" s="342" t="s">
        <v>90</v>
      </c>
      <c r="D72" s="342" t="s">
        <v>91</v>
      </c>
      <c r="E72" s="342" t="s">
        <v>92</v>
      </c>
      <c r="F72" s="342" t="s">
        <v>93</v>
      </c>
      <c r="G72" s="342" t="s">
        <v>94</v>
      </c>
      <c r="H72" s="342" t="s">
        <v>95</v>
      </c>
      <c r="I72" s="342" t="s">
        <v>96</v>
      </c>
      <c r="J72" s="2294" t="s">
        <v>97</v>
      </c>
      <c r="K72" s="2303"/>
      <c r="L72" s="2295"/>
      <c r="M72" s="342" t="s">
        <v>98</v>
      </c>
      <c r="N72" s="342" t="s">
        <v>99</v>
      </c>
      <c r="O72" s="342" t="s">
        <v>100</v>
      </c>
      <c r="P72" s="2294" t="s">
        <v>77</v>
      </c>
      <c r="Q72" s="2295"/>
    </row>
    <row r="73" spans="2:17" ht="71.25" x14ac:dyDescent="0.25">
      <c r="B73" s="118" t="s">
        <v>3111</v>
      </c>
      <c r="C73" s="1440" t="s">
        <v>102</v>
      </c>
      <c r="D73" s="118" t="s">
        <v>5698</v>
      </c>
      <c r="E73" s="122">
        <v>64586364</v>
      </c>
      <c r="F73" s="201" t="s">
        <v>5699</v>
      </c>
      <c r="G73" s="1439" t="s">
        <v>1247</v>
      </c>
      <c r="H73" s="124">
        <v>37799</v>
      </c>
      <c r="I73" s="1441" t="s">
        <v>82</v>
      </c>
      <c r="J73" s="201" t="s">
        <v>5700</v>
      </c>
      <c r="K73" s="305" t="s">
        <v>5701</v>
      </c>
      <c r="L73" s="117" t="s">
        <v>5702</v>
      </c>
      <c r="M73" s="202" t="s">
        <v>18</v>
      </c>
      <c r="N73" s="202" t="s">
        <v>18</v>
      </c>
      <c r="O73" s="212" t="s">
        <v>18</v>
      </c>
      <c r="P73" s="2304"/>
      <c r="Q73" s="2305"/>
    </row>
    <row r="74" spans="2:17" ht="71.25" x14ac:dyDescent="0.25">
      <c r="B74" s="118" t="s">
        <v>3111</v>
      </c>
      <c r="C74" s="1485" t="s">
        <v>5703</v>
      </c>
      <c r="D74" s="118" t="s">
        <v>5704</v>
      </c>
      <c r="E74" s="122">
        <v>1102794535</v>
      </c>
      <c r="F74" s="118" t="s">
        <v>5705</v>
      </c>
      <c r="G74" s="118" t="s">
        <v>5706</v>
      </c>
      <c r="H74" s="124">
        <v>40078</v>
      </c>
      <c r="I74" s="1441" t="s">
        <v>82</v>
      </c>
      <c r="J74" s="118" t="s">
        <v>5707</v>
      </c>
      <c r="K74" s="347" t="s">
        <v>5708</v>
      </c>
      <c r="L74" s="119" t="s">
        <v>5702</v>
      </c>
      <c r="M74" s="202" t="s">
        <v>18</v>
      </c>
      <c r="N74" s="202" t="s">
        <v>18</v>
      </c>
      <c r="O74" s="212" t="s">
        <v>18</v>
      </c>
      <c r="P74" s="2304"/>
      <c r="Q74" s="2305"/>
    </row>
    <row r="75" spans="2:17" ht="71.25" x14ac:dyDescent="0.25">
      <c r="B75" s="1486" t="s">
        <v>2498</v>
      </c>
      <c r="C75" s="1447" t="s">
        <v>118</v>
      </c>
      <c r="D75" s="118" t="s">
        <v>5709</v>
      </c>
      <c r="E75" s="122">
        <v>1102798821</v>
      </c>
      <c r="F75" s="118" t="s">
        <v>370</v>
      </c>
      <c r="G75" s="118" t="s">
        <v>1054</v>
      </c>
      <c r="H75" s="124">
        <v>40158</v>
      </c>
      <c r="I75" s="1441" t="s">
        <v>18</v>
      </c>
      <c r="J75" s="118" t="s">
        <v>5707</v>
      </c>
      <c r="K75" s="347" t="s">
        <v>5710</v>
      </c>
      <c r="L75" s="117" t="s">
        <v>5711</v>
      </c>
      <c r="M75" s="212" t="s">
        <v>18</v>
      </c>
      <c r="N75" s="202" t="s">
        <v>18</v>
      </c>
      <c r="O75" s="212" t="s">
        <v>18</v>
      </c>
      <c r="P75" s="2306"/>
      <c r="Q75" s="2307"/>
    </row>
    <row r="76" spans="2:17" ht="99.75" x14ac:dyDescent="0.25">
      <c r="B76" s="1486" t="s">
        <v>2498</v>
      </c>
      <c r="C76" s="1487" t="s">
        <v>118</v>
      </c>
      <c r="D76" s="201" t="s">
        <v>5712</v>
      </c>
      <c r="E76" s="122">
        <v>23221833</v>
      </c>
      <c r="F76" s="201" t="s">
        <v>129</v>
      </c>
      <c r="G76" s="118" t="s">
        <v>1054</v>
      </c>
      <c r="H76" s="124">
        <v>40522</v>
      </c>
      <c r="I76" s="205" t="s">
        <v>82</v>
      </c>
      <c r="J76" s="118" t="s">
        <v>5707</v>
      </c>
      <c r="K76" s="305" t="s">
        <v>5713</v>
      </c>
      <c r="L76" s="117" t="s">
        <v>5714</v>
      </c>
      <c r="M76" s="122" t="s">
        <v>18</v>
      </c>
      <c r="N76" s="76" t="s">
        <v>18</v>
      </c>
      <c r="O76" s="122" t="s">
        <v>18</v>
      </c>
      <c r="P76" s="2308"/>
      <c r="Q76" s="2309"/>
    </row>
    <row r="77" spans="2:17" ht="99.75" x14ac:dyDescent="0.25">
      <c r="B77" s="1486" t="s">
        <v>2498</v>
      </c>
      <c r="C77" s="1488" t="s">
        <v>5715</v>
      </c>
      <c r="D77" s="201" t="s">
        <v>5716</v>
      </c>
      <c r="E77" s="122">
        <v>64586570</v>
      </c>
      <c r="F77" s="201" t="s">
        <v>370</v>
      </c>
      <c r="G77" s="118" t="s">
        <v>1054</v>
      </c>
      <c r="H77" s="124">
        <v>38576</v>
      </c>
      <c r="I77" s="205" t="s">
        <v>82</v>
      </c>
      <c r="J77" s="201" t="s">
        <v>5717</v>
      </c>
      <c r="K77" s="305" t="s">
        <v>5718</v>
      </c>
      <c r="L77" s="117" t="s">
        <v>5719</v>
      </c>
      <c r="M77" s="1489" t="s">
        <v>18</v>
      </c>
      <c r="N77" s="76" t="s">
        <v>18</v>
      </c>
      <c r="O77" s="1436" t="s">
        <v>18</v>
      </c>
      <c r="P77" s="2308"/>
      <c r="Q77" s="2309"/>
    </row>
    <row r="78" spans="2:17" ht="99.75" x14ac:dyDescent="0.25">
      <c r="B78" s="1486" t="s">
        <v>2498</v>
      </c>
      <c r="C78" s="1439" t="s">
        <v>5720</v>
      </c>
      <c r="D78" s="201" t="s">
        <v>5721</v>
      </c>
      <c r="E78" s="122">
        <v>1100622320</v>
      </c>
      <c r="F78" s="201" t="s">
        <v>203</v>
      </c>
      <c r="G78" s="118" t="s">
        <v>263</v>
      </c>
      <c r="H78" s="124">
        <v>40263</v>
      </c>
      <c r="I78" s="205" t="s">
        <v>18</v>
      </c>
      <c r="J78" s="118" t="s">
        <v>5707</v>
      </c>
      <c r="K78" s="305" t="s">
        <v>5722</v>
      </c>
      <c r="L78" s="117" t="s">
        <v>5723</v>
      </c>
      <c r="M78" s="205" t="s">
        <v>18</v>
      </c>
      <c r="N78" s="76" t="s">
        <v>18</v>
      </c>
      <c r="O78" s="205" t="s">
        <v>18</v>
      </c>
      <c r="P78" s="2310" t="s">
        <v>5724</v>
      </c>
      <c r="Q78" s="2311"/>
    </row>
    <row r="79" spans="2:17" x14ac:dyDescent="0.2">
      <c r="B79" s="1490"/>
      <c r="C79" s="1448"/>
      <c r="D79" s="89"/>
      <c r="E79" s="81"/>
      <c r="F79" s="285"/>
      <c r="G79" s="285"/>
      <c r="H79" s="1244"/>
      <c r="I79" s="84"/>
      <c r="J79" s="89"/>
      <c r="K79" s="308"/>
      <c r="L79" s="88"/>
      <c r="M79" s="1436"/>
      <c r="N79" s="1436"/>
      <c r="O79" s="1436"/>
      <c r="P79" s="2312"/>
      <c r="Q79" s="2312"/>
    </row>
    <row r="80" spans="2:17" x14ac:dyDescent="0.2">
      <c r="B80" s="89"/>
      <c r="C80" s="13"/>
      <c r="D80" s="87"/>
      <c r="E80" s="3"/>
      <c r="F80" s="3"/>
      <c r="G80" s="309"/>
      <c r="H80" s="310"/>
      <c r="I80" s="3"/>
      <c r="J80" s="87"/>
      <c r="K80" s="310"/>
      <c r="L80" s="87"/>
      <c r="M80" s="13"/>
      <c r="N80" s="13"/>
      <c r="O80" s="13"/>
      <c r="P80" s="3"/>
      <c r="Q80" s="3"/>
    </row>
    <row r="81" spans="1:26" ht="15.75" thickBot="1" x14ac:dyDescent="0.25">
      <c r="B81" s="89"/>
      <c r="C81" s="13"/>
      <c r="D81" s="87"/>
      <c r="E81" s="3"/>
      <c r="F81" s="3"/>
      <c r="G81" s="309"/>
      <c r="H81" s="310"/>
      <c r="I81" s="3"/>
      <c r="J81" s="87"/>
      <c r="K81" s="310"/>
      <c r="L81" s="87"/>
      <c r="M81" s="13"/>
      <c r="N81" s="13"/>
      <c r="O81" s="13"/>
      <c r="P81" s="3"/>
      <c r="Q81" s="3"/>
    </row>
    <row r="82" spans="1:26" ht="15.75" thickBot="1" x14ac:dyDescent="0.3">
      <c r="B82" s="2299" t="s">
        <v>184</v>
      </c>
      <c r="C82" s="2300"/>
      <c r="D82" s="2300"/>
      <c r="E82" s="2300"/>
      <c r="F82" s="2300"/>
      <c r="G82" s="2300"/>
      <c r="H82" s="2300"/>
      <c r="I82" s="2300"/>
      <c r="J82" s="2300"/>
      <c r="K82" s="2300"/>
      <c r="L82" s="2300"/>
      <c r="M82" s="2300"/>
      <c r="N82" s="2301"/>
      <c r="O82" s="3"/>
      <c r="P82" s="3"/>
      <c r="Q82" s="3"/>
    </row>
    <row r="83" spans="1:26" x14ac:dyDescent="0.25">
      <c r="B83" s="3"/>
      <c r="C83" s="3"/>
      <c r="D83" s="3"/>
      <c r="E83" s="3"/>
      <c r="F83" s="3"/>
      <c r="G83" s="3"/>
      <c r="H83" s="3"/>
      <c r="I83" s="3"/>
      <c r="J83" s="3"/>
      <c r="K83" s="3"/>
      <c r="L83" s="3"/>
      <c r="M83" s="3"/>
      <c r="N83" s="3"/>
      <c r="O83" s="3"/>
      <c r="P83" s="3"/>
      <c r="Q83" s="3"/>
    </row>
    <row r="84" spans="1:26" x14ac:dyDescent="0.25">
      <c r="B84" s="3"/>
      <c r="C84" s="3"/>
      <c r="D84" s="3"/>
      <c r="E84" s="3"/>
      <c r="F84" s="3"/>
      <c r="G84" s="3"/>
      <c r="H84" s="3"/>
      <c r="I84" s="3"/>
      <c r="J84" s="3"/>
      <c r="K84" s="3"/>
      <c r="L84" s="3"/>
      <c r="M84" s="3"/>
      <c r="N84" s="3"/>
      <c r="O84" s="3"/>
      <c r="P84" s="3"/>
      <c r="Q84" s="3"/>
    </row>
    <row r="85" spans="1:26" ht="30" x14ac:dyDescent="0.25">
      <c r="B85" s="79" t="s">
        <v>17</v>
      </c>
      <c r="C85" s="79" t="s">
        <v>78</v>
      </c>
      <c r="D85" s="2189" t="s">
        <v>77</v>
      </c>
      <c r="E85" s="2191"/>
      <c r="F85" s="3"/>
      <c r="G85" s="3"/>
      <c r="H85" s="3"/>
      <c r="I85" s="3"/>
      <c r="J85" s="3"/>
      <c r="K85" s="3"/>
      <c r="L85" s="3"/>
      <c r="M85" s="3"/>
      <c r="N85" s="3"/>
      <c r="O85" s="3"/>
      <c r="P85" s="3"/>
      <c r="Q85" s="3"/>
    </row>
    <row r="86" spans="1:26" ht="28.5" x14ac:dyDescent="0.25">
      <c r="B86" s="91" t="s">
        <v>185</v>
      </c>
      <c r="C86" s="538" t="s">
        <v>18</v>
      </c>
      <c r="D86" s="2316"/>
      <c r="E86" s="2317"/>
      <c r="F86" s="3"/>
      <c r="G86" s="3"/>
      <c r="H86" s="3"/>
      <c r="I86" s="3"/>
      <c r="J86" s="3"/>
      <c r="K86" s="3"/>
      <c r="L86" s="3"/>
      <c r="M86" s="3"/>
      <c r="N86" s="3"/>
      <c r="O86" s="3"/>
      <c r="P86" s="3"/>
      <c r="Q86" s="3"/>
    </row>
    <row r="87" spans="1:26" x14ac:dyDescent="0.25">
      <c r="B87" s="3"/>
      <c r="C87" s="3"/>
      <c r="D87" s="3"/>
      <c r="E87" s="3"/>
      <c r="F87" s="3"/>
      <c r="G87" s="3"/>
      <c r="H87" s="3"/>
      <c r="I87" s="3"/>
      <c r="J87" s="3"/>
      <c r="K87" s="3"/>
      <c r="L87" s="3"/>
      <c r="M87" s="3"/>
      <c r="N87" s="3"/>
      <c r="O87" s="3"/>
      <c r="P87" s="3"/>
      <c r="Q87" s="3"/>
    </row>
    <row r="88" spans="1:26" x14ac:dyDescent="0.25">
      <c r="B88" s="3"/>
      <c r="C88" s="3"/>
      <c r="D88" s="3"/>
      <c r="E88" s="3"/>
      <c r="F88" s="3"/>
      <c r="G88" s="3"/>
      <c r="H88" s="3"/>
      <c r="I88" s="3"/>
      <c r="J88" s="3"/>
      <c r="K88" s="3"/>
      <c r="L88" s="3"/>
      <c r="M88" s="3"/>
      <c r="N88" s="3"/>
      <c r="O88" s="3"/>
      <c r="P88" s="3"/>
      <c r="Q88" s="3"/>
    </row>
    <row r="89" spans="1:26" x14ac:dyDescent="0.25">
      <c r="B89" s="2318" t="s">
        <v>186</v>
      </c>
      <c r="C89" s="2319"/>
      <c r="D89" s="2319"/>
      <c r="E89" s="2319"/>
      <c r="F89" s="2319"/>
      <c r="G89" s="2319"/>
      <c r="H89" s="2319"/>
      <c r="I89" s="2319"/>
      <c r="J89" s="2319"/>
      <c r="K89" s="2319"/>
      <c r="L89" s="2319"/>
      <c r="M89" s="2319"/>
      <c r="N89" s="2319"/>
      <c r="O89" s="2319"/>
      <c r="P89" s="2319"/>
      <c r="Q89" s="3"/>
    </row>
    <row r="90" spans="1:26" x14ac:dyDescent="0.25">
      <c r="B90" s="3"/>
      <c r="C90" s="3"/>
      <c r="D90" s="3"/>
      <c r="E90" s="3"/>
      <c r="F90" s="3"/>
      <c r="G90" s="3"/>
      <c r="H90" s="3"/>
      <c r="I90" s="3"/>
      <c r="J90" s="3"/>
      <c r="K90" s="3"/>
      <c r="L90" s="3"/>
      <c r="M90" s="3"/>
      <c r="N90" s="3"/>
      <c r="O90" s="3"/>
      <c r="P90" s="3"/>
      <c r="Q90" s="3"/>
    </row>
    <row r="91" spans="1:26" ht="15.75" thickBot="1" x14ac:dyDescent="0.3">
      <c r="B91" s="3"/>
      <c r="C91" s="3"/>
      <c r="D91" s="3"/>
      <c r="E91" s="3"/>
      <c r="F91" s="3"/>
      <c r="G91" s="3"/>
      <c r="H91" s="3"/>
      <c r="I91" s="3"/>
      <c r="J91" s="3"/>
      <c r="K91" s="3"/>
      <c r="L91" s="3"/>
      <c r="M91" s="3"/>
      <c r="N91" s="3"/>
      <c r="O91" s="3"/>
      <c r="P91" s="3"/>
      <c r="Q91" s="3"/>
    </row>
    <row r="92" spans="1:26" ht="15.75" thickBot="1" x14ac:dyDescent="0.3">
      <c r="B92" s="2299" t="s">
        <v>187</v>
      </c>
      <c r="C92" s="2300"/>
      <c r="D92" s="2300"/>
      <c r="E92" s="2300"/>
      <c r="F92" s="2300"/>
      <c r="G92" s="2300"/>
      <c r="H92" s="2300"/>
      <c r="I92" s="2300"/>
      <c r="J92" s="2300"/>
      <c r="K92" s="2300"/>
      <c r="L92" s="2300"/>
      <c r="M92" s="2300"/>
      <c r="N92" s="2301"/>
      <c r="O92" s="3"/>
      <c r="P92" s="3"/>
      <c r="Q92" s="3"/>
    </row>
    <row r="93" spans="1:26" x14ac:dyDescent="0.25">
      <c r="B93" s="3"/>
      <c r="C93" s="3"/>
      <c r="D93" s="3"/>
      <c r="E93" s="3"/>
      <c r="F93" s="3"/>
      <c r="G93" s="3"/>
      <c r="H93" s="3"/>
      <c r="I93" s="3"/>
      <c r="J93" s="3"/>
      <c r="K93" s="3"/>
      <c r="L93" s="3"/>
      <c r="M93" s="3"/>
      <c r="N93" s="3"/>
      <c r="O93" s="3"/>
      <c r="P93" s="3"/>
      <c r="Q93" s="3"/>
    </row>
    <row r="94" spans="1:26" ht="15.75" thickBot="1" x14ac:dyDescent="0.3">
      <c r="B94" s="3"/>
      <c r="C94" s="3"/>
      <c r="D94" s="3"/>
      <c r="E94" s="3"/>
      <c r="F94" s="3"/>
      <c r="G94" s="3"/>
      <c r="H94" s="3"/>
      <c r="I94" s="3"/>
      <c r="J94" s="3"/>
      <c r="K94" s="3"/>
      <c r="L94" s="3"/>
      <c r="M94" s="47"/>
      <c r="N94" s="47"/>
      <c r="O94" s="3"/>
      <c r="P94" s="3"/>
      <c r="Q94" s="3"/>
    </row>
    <row r="95" spans="1:26" s="1437" customFormat="1" ht="75.75" thickBot="1" x14ac:dyDescent="0.3">
      <c r="B95" s="49" t="s">
        <v>33</v>
      </c>
      <c r="C95" s="49" t="s">
        <v>34</v>
      </c>
      <c r="D95" s="49" t="s">
        <v>35</v>
      </c>
      <c r="E95" s="49" t="s">
        <v>36</v>
      </c>
      <c r="F95" s="49" t="s">
        <v>37</v>
      </c>
      <c r="G95" s="49" t="s">
        <v>38</v>
      </c>
      <c r="H95" s="49" t="s">
        <v>39</v>
      </c>
      <c r="I95" s="49" t="s">
        <v>40</v>
      </c>
      <c r="J95" s="49" t="s">
        <v>41</v>
      </c>
      <c r="K95" s="49" t="s">
        <v>42</v>
      </c>
      <c r="L95" s="49" t="s">
        <v>43</v>
      </c>
      <c r="M95" s="50" t="s">
        <v>44</v>
      </c>
      <c r="N95" s="49" t="s">
        <v>45</v>
      </c>
      <c r="O95" s="49" t="s">
        <v>46</v>
      </c>
      <c r="P95" s="51" t="s">
        <v>47</v>
      </c>
      <c r="Q95" s="51" t="s">
        <v>48</v>
      </c>
    </row>
    <row r="96" spans="1:26" s="61" customFormat="1" ht="15.75" thickBot="1" x14ac:dyDescent="0.3">
      <c r="A96" s="52">
        <v>1</v>
      </c>
      <c r="B96" s="1854"/>
      <c r="C96" s="1854"/>
      <c r="D96" s="1854"/>
      <c r="E96" s="1854"/>
      <c r="F96" s="1854"/>
      <c r="G96" s="1854"/>
      <c r="H96" s="1854"/>
      <c r="I96" s="1854"/>
      <c r="J96" s="1854"/>
      <c r="K96" s="1854"/>
      <c r="L96" s="1854"/>
      <c r="M96" s="1855"/>
      <c r="N96" s="57"/>
      <c r="O96" s="63"/>
      <c r="P96" s="63"/>
      <c r="Q96" s="64"/>
      <c r="R96" s="60"/>
      <c r="S96" s="60"/>
      <c r="T96" s="60"/>
      <c r="U96" s="60"/>
      <c r="V96" s="60"/>
      <c r="W96" s="60"/>
      <c r="X96" s="60"/>
      <c r="Y96" s="60"/>
      <c r="Z96" s="60"/>
    </row>
    <row r="97" spans="1:26" s="61" customFormat="1" ht="120" customHeight="1" x14ac:dyDescent="0.25">
      <c r="A97" s="52">
        <f>+A96+1</f>
        <v>2</v>
      </c>
      <c r="B97" s="53" t="s">
        <v>5725</v>
      </c>
      <c r="C97" s="54" t="s">
        <v>5726</v>
      </c>
      <c r="D97" s="54" t="s">
        <v>5727</v>
      </c>
      <c r="E97" s="58" t="s">
        <v>5728</v>
      </c>
      <c r="F97" s="54" t="s">
        <v>18</v>
      </c>
      <c r="G97" s="55">
        <v>0.7</v>
      </c>
      <c r="H97" s="62">
        <v>40245</v>
      </c>
      <c r="I97" s="62">
        <v>40485</v>
      </c>
      <c r="J97" s="56" t="s">
        <v>19</v>
      </c>
      <c r="K97" s="57">
        <v>0</v>
      </c>
      <c r="L97" s="57">
        <v>7.83</v>
      </c>
      <c r="M97" s="58">
        <v>2228</v>
      </c>
      <c r="N97" s="57">
        <v>1560</v>
      </c>
      <c r="O97" s="1491">
        <v>1960898306</v>
      </c>
      <c r="P97" s="59" t="s">
        <v>5729</v>
      </c>
      <c r="Q97" s="116" t="s">
        <v>5730</v>
      </c>
      <c r="R97" s="60"/>
      <c r="S97" s="60"/>
      <c r="T97" s="60"/>
      <c r="U97" s="60"/>
      <c r="V97" s="60"/>
      <c r="W97" s="60"/>
      <c r="X97" s="60"/>
      <c r="Y97" s="60"/>
      <c r="Z97" s="60"/>
    </row>
    <row r="98" spans="1:26" s="61" customFormat="1" ht="42.75" x14ac:dyDescent="0.25">
      <c r="A98" s="52"/>
      <c r="B98" s="53" t="s">
        <v>5687</v>
      </c>
      <c r="C98" s="54" t="s">
        <v>5689</v>
      </c>
      <c r="D98" s="54" t="s">
        <v>416</v>
      </c>
      <c r="E98" s="1473">
        <v>701820110230</v>
      </c>
      <c r="F98" s="54" t="s">
        <v>18</v>
      </c>
      <c r="G98" s="65">
        <v>1</v>
      </c>
      <c r="H98" s="1474">
        <v>40947</v>
      </c>
      <c r="I98" s="62">
        <v>41273</v>
      </c>
      <c r="J98" s="56" t="s">
        <v>19</v>
      </c>
      <c r="K98" s="57">
        <v>0</v>
      </c>
      <c r="L98" s="57">
        <v>10.66</v>
      </c>
      <c r="M98" s="58">
        <v>364</v>
      </c>
      <c r="N98" s="58">
        <v>100</v>
      </c>
      <c r="O98" s="63">
        <v>234986845</v>
      </c>
      <c r="P98" s="63" t="s">
        <v>5693</v>
      </c>
      <c r="Q98" s="116" t="s">
        <v>5730</v>
      </c>
      <c r="R98" s="60"/>
      <c r="S98" s="60"/>
      <c r="T98" s="60"/>
      <c r="U98" s="60"/>
      <c r="V98" s="60"/>
      <c r="W98" s="60"/>
      <c r="X98" s="60"/>
      <c r="Y98" s="60"/>
      <c r="Z98" s="60"/>
    </row>
    <row r="99" spans="1:26" s="61" customFormat="1" ht="42.75" x14ac:dyDescent="0.25">
      <c r="A99" s="52">
        <f>+A97+1</f>
        <v>3</v>
      </c>
      <c r="B99" s="53" t="s">
        <v>5731</v>
      </c>
      <c r="C99" s="54" t="s">
        <v>5732</v>
      </c>
      <c r="D99" s="54" t="s">
        <v>5733</v>
      </c>
      <c r="E99" s="58" t="s">
        <v>5734</v>
      </c>
      <c r="F99" s="54" t="s">
        <v>18</v>
      </c>
      <c r="G99" s="65">
        <v>1</v>
      </c>
      <c r="H99" s="62">
        <v>41310</v>
      </c>
      <c r="I99" s="62">
        <v>41614</v>
      </c>
      <c r="J99" s="56" t="s">
        <v>19</v>
      </c>
      <c r="K99" s="199">
        <v>10.119999999999999</v>
      </c>
      <c r="L99" s="57">
        <v>0</v>
      </c>
      <c r="M99" s="58">
        <v>30</v>
      </c>
      <c r="N99" s="57">
        <v>30</v>
      </c>
      <c r="O99" s="63">
        <v>10680000</v>
      </c>
      <c r="P99" s="955">
        <v>169</v>
      </c>
      <c r="Q99" s="116" t="s">
        <v>5735</v>
      </c>
      <c r="R99" s="60"/>
      <c r="S99" s="60"/>
      <c r="T99" s="60"/>
      <c r="U99" s="60"/>
      <c r="V99" s="60"/>
      <c r="W99" s="60"/>
      <c r="X99" s="60"/>
      <c r="Y99" s="60"/>
      <c r="Z99" s="60"/>
    </row>
    <row r="100" spans="1:26" s="61" customFormat="1" ht="28.5" x14ac:dyDescent="0.25">
      <c r="A100" s="52"/>
      <c r="B100" s="53" t="s">
        <v>5731</v>
      </c>
      <c r="C100" s="54" t="s">
        <v>5732</v>
      </c>
      <c r="D100" s="54" t="s">
        <v>5736</v>
      </c>
      <c r="E100" s="58">
        <v>701820130231</v>
      </c>
      <c r="F100" s="54" t="s">
        <v>18</v>
      </c>
      <c r="G100" s="65">
        <v>1</v>
      </c>
      <c r="H100" s="62">
        <v>41305</v>
      </c>
      <c r="I100" s="62">
        <v>41639</v>
      </c>
      <c r="J100" s="56" t="s">
        <v>19</v>
      </c>
      <c r="K100" s="57">
        <v>0.97</v>
      </c>
      <c r="L100" s="57">
        <v>10.029999999999999</v>
      </c>
      <c r="M100" s="58">
        <v>364</v>
      </c>
      <c r="N100" s="57">
        <v>364</v>
      </c>
      <c r="O100" s="1491">
        <v>232681813</v>
      </c>
      <c r="P100" s="59" t="s">
        <v>5737</v>
      </c>
      <c r="Q100" s="116"/>
      <c r="R100" s="60"/>
      <c r="S100" s="60"/>
      <c r="T100" s="60"/>
      <c r="U100" s="60"/>
      <c r="V100" s="60"/>
      <c r="W100" s="60"/>
      <c r="X100" s="60"/>
      <c r="Y100" s="60"/>
      <c r="Z100" s="60"/>
    </row>
    <row r="101" spans="1:26" s="61" customFormat="1" ht="28.5" x14ac:dyDescent="0.25">
      <c r="A101" s="52">
        <f>+A100+1</f>
        <v>1</v>
      </c>
      <c r="B101" s="53" t="s">
        <v>5731</v>
      </c>
      <c r="C101" s="54" t="s">
        <v>5732</v>
      </c>
      <c r="D101" s="53" t="s">
        <v>188</v>
      </c>
      <c r="E101" s="58">
        <v>701820140181</v>
      </c>
      <c r="F101" s="54" t="s">
        <v>18</v>
      </c>
      <c r="G101" s="65">
        <v>1</v>
      </c>
      <c r="H101" s="873">
        <v>41661</v>
      </c>
      <c r="I101" s="62">
        <v>41912</v>
      </c>
      <c r="J101" s="56" t="s">
        <v>19</v>
      </c>
      <c r="K101" s="57">
        <v>8.26</v>
      </c>
      <c r="L101" s="57">
        <v>0</v>
      </c>
      <c r="M101" s="58">
        <v>288</v>
      </c>
      <c r="N101" s="57">
        <v>288</v>
      </c>
      <c r="O101" s="63">
        <v>228986072</v>
      </c>
      <c r="P101" s="59" t="s">
        <v>5738</v>
      </c>
      <c r="Q101" s="116" t="s">
        <v>266</v>
      </c>
      <c r="R101" s="60"/>
      <c r="S101" s="60"/>
      <c r="T101" s="60"/>
      <c r="U101" s="60"/>
      <c r="V101" s="60"/>
      <c r="W101" s="60"/>
      <c r="X101" s="60"/>
      <c r="Y101" s="60"/>
      <c r="Z101" s="60"/>
    </row>
    <row r="102" spans="1:26" s="61" customFormat="1" ht="42.75" x14ac:dyDescent="0.25">
      <c r="A102" s="52">
        <f>+A101+1</f>
        <v>2</v>
      </c>
      <c r="B102" s="53" t="s">
        <v>5731</v>
      </c>
      <c r="C102" s="54" t="s">
        <v>5732</v>
      </c>
      <c r="D102" s="54" t="s">
        <v>5733</v>
      </c>
      <c r="E102" s="58" t="s">
        <v>5734</v>
      </c>
      <c r="F102" s="54" t="s">
        <v>18</v>
      </c>
      <c r="G102" s="65">
        <v>1</v>
      </c>
      <c r="H102" s="62">
        <v>41673</v>
      </c>
      <c r="I102" s="62">
        <v>41912</v>
      </c>
      <c r="J102" s="56" t="s">
        <v>5739</v>
      </c>
      <c r="K102" s="57">
        <v>0</v>
      </c>
      <c r="L102" s="57">
        <v>7.89</v>
      </c>
      <c r="M102" s="58">
        <v>37</v>
      </c>
      <c r="N102" s="57">
        <v>37</v>
      </c>
      <c r="O102" s="63">
        <v>13962320</v>
      </c>
      <c r="P102" s="59">
        <v>220</v>
      </c>
      <c r="Q102" s="116" t="s">
        <v>5740</v>
      </c>
      <c r="R102" s="60"/>
      <c r="S102" s="60"/>
      <c r="T102" s="60"/>
      <c r="U102" s="60"/>
      <c r="V102" s="60"/>
      <c r="W102" s="60"/>
      <c r="X102" s="60"/>
      <c r="Y102" s="60"/>
      <c r="Z102" s="60"/>
    </row>
    <row r="103" spans="1:26" x14ac:dyDescent="0.25">
      <c r="B103" s="53" t="s">
        <v>28</v>
      </c>
      <c r="C103" s="54"/>
      <c r="D103" s="54"/>
      <c r="E103" s="65"/>
      <c r="F103" s="54"/>
      <c r="G103" s="65"/>
      <c r="H103" s="62"/>
      <c r="I103" s="56"/>
      <c r="J103" s="56"/>
      <c r="K103" s="57">
        <f>SUM(K97:K102)</f>
        <v>19.350000000000001</v>
      </c>
      <c r="L103" s="56" t="s">
        <v>5741</v>
      </c>
      <c r="M103" s="58">
        <f>SUM(M97:M102)</f>
        <v>3311</v>
      </c>
      <c r="N103" s="57"/>
      <c r="O103" s="63"/>
      <c r="P103" s="1408"/>
      <c r="Q103" s="64"/>
    </row>
    <row r="104" spans="1:26" ht="15.75" thickBot="1" x14ac:dyDescent="0.3">
      <c r="B104" s="3"/>
      <c r="C104" s="3"/>
      <c r="D104" s="3"/>
      <c r="E104" s="3"/>
      <c r="F104" s="3"/>
      <c r="G104" s="3"/>
      <c r="H104" s="3"/>
      <c r="I104" s="3"/>
      <c r="J104" s="3"/>
      <c r="K104" s="3"/>
      <c r="L104" s="3"/>
      <c r="M104" s="3"/>
      <c r="N104" s="3"/>
      <c r="O104" s="3"/>
      <c r="P104" s="3"/>
      <c r="Q104" s="3"/>
    </row>
    <row r="105" spans="1:26" ht="30.75" thickBot="1" x14ac:dyDescent="0.3">
      <c r="B105" s="101" t="s">
        <v>193</v>
      </c>
      <c r="C105" s="102" t="s">
        <v>194</v>
      </c>
      <c r="D105" s="101" t="s">
        <v>27</v>
      </c>
      <c r="E105" s="102" t="s">
        <v>195</v>
      </c>
      <c r="F105" s="3"/>
      <c r="G105" s="3"/>
      <c r="H105" s="3"/>
      <c r="I105" s="3"/>
      <c r="J105" s="3"/>
      <c r="K105" s="3"/>
      <c r="L105" s="3"/>
      <c r="M105" s="3"/>
      <c r="N105" s="3"/>
      <c r="O105" s="3"/>
      <c r="P105" s="3"/>
      <c r="Q105" s="3"/>
    </row>
    <row r="106" spans="1:26" x14ac:dyDescent="0.25">
      <c r="B106" s="103" t="s">
        <v>196</v>
      </c>
      <c r="C106" s="104">
        <v>20</v>
      </c>
      <c r="D106" s="104">
        <v>0</v>
      </c>
      <c r="E106" s="2320">
        <f>+D106+D107+D108</f>
        <v>40</v>
      </c>
      <c r="F106" s="3"/>
      <c r="G106" s="3"/>
      <c r="H106" s="3"/>
      <c r="I106" s="3"/>
      <c r="J106" s="3"/>
      <c r="K106" s="3"/>
      <c r="L106" s="3"/>
      <c r="M106" s="3"/>
      <c r="N106" s="3"/>
      <c r="O106" s="3"/>
      <c r="P106" s="3"/>
      <c r="Q106" s="3"/>
    </row>
    <row r="107" spans="1:26" x14ac:dyDescent="0.25">
      <c r="B107" s="103" t="s">
        <v>197</v>
      </c>
      <c r="C107" s="1441">
        <v>30</v>
      </c>
      <c r="D107" s="1436">
        <v>0</v>
      </c>
      <c r="E107" s="2100"/>
      <c r="F107" s="3"/>
      <c r="G107" s="3"/>
      <c r="H107" s="3"/>
      <c r="I107" s="3"/>
      <c r="J107" s="3"/>
      <c r="K107" s="3"/>
      <c r="L107" s="3"/>
      <c r="M107" s="3"/>
      <c r="N107" s="3"/>
      <c r="O107" s="3"/>
      <c r="P107" s="3"/>
      <c r="Q107" s="3"/>
    </row>
    <row r="108" spans="1:26" ht="15.75" thickBot="1" x14ac:dyDescent="0.3">
      <c r="B108" s="103" t="s">
        <v>198</v>
      </c>
      <c r="C108" s="106">
        <v>40</v>
      </c>
      <c r="D108" s="106">
        <v>40</v>
      </c>
      <c r="E108" s="2321"/>
      <c r="F108" s="3"/>
      <c r="G108" s="3"/>
      <c r="H108" s="3"/>
      <c r="I108" s="3"/>
      <c r="J108" s="3"/>
      <c r="K108" s="3"/>
      <c r="L108" s="3"/>
      <c r="M108" s="3"/>
      <c r="N108" s="3"/>
      <c r="O108" s="3"/>
      <c r="P108" s="3"/>
      <c r="Q108" s="3"/>
    </row>
    <row r="109" spans="1:26" x14ac:dyDescent="0.25">
      <c r="B109" s="3"/>
      <c r="C109" s="3"/>
      <c r="D109" s="3"/>
      <c r="E109" s="3"/>
      <c r="F109" s="3"/>
      <c r="G109" s="3"/>
      <c r="H109" s="3"/>
      <c r="I109" s="3"/>
      <c r="J109" s="3"/>
      <c r="K109" s="3"/>
      <c r="L109" s="3"/>
      <c r="M109" s="3"/>
      <c r="N109" s="3"/>
      <c r="O109" s="3"/>
      <c r="P109" s="3"/>
      <c r="Q109" s="3"/>
    </row>
    <row r="110" spans="1:26" ht="15.75" thickBot="1" x14ac:dyDescent="0.3">
      <c r="B110" s="3"/>
      <c r="C110" s="3"/>
      <c r="D110" s="3"/>
      <c r="E110" s="3"/>
      <c r="F110" s="3"/>
      <c r="G110" s="3"/>
      <c r="H110" s="3"/>
      <c r="I110" s="3"/>
      <c r="J110" s="3"/>
      <c r="K110" s="3"/>
      <c r="L110" s="3"/>
      <c r="M110" s="3"/>
      <c r="N110" s="3"/>
      <c r="O110" s="3"/>
      <c r="P110" s="3"/>
      <c r="Q110" s="3"/>
    </row>
    <row r="111" spans="1:26" ht="15.75" thickBot="1" x14ac:dyDescent="0.3">
      <c r="B111" s="2299" t="s">
        <v>199</v>
      </c>
      <c r="C111" s="2300"/>
      <c r="D111" s="2300"/>
      <c r="E111" s="2300"/>
      <c r="F111" s="2300"/>
      <c r="G111" s="2300"/>
      <c r="H111" s="2300"/>
      <c r="I111" s="2300"/>
      <c r="J111" s="2300"/>
      <c r="K111" s="2300"/>
      <c r="L111" s="2300"/>
      <c r="M111" s="2300"/>
      <c r="N111" s="2301"/>
      <c r="O111" s="3"/>
      <c r="P111" s="3"/>
      <c r="Q111" s="3"/>
    </row>
    <row r="112" spans="1:26" x14ac:dyDescent="0.25">
      <c r="B112" s="3"/>
      <c r="C112" s="3"/>
      <c r="D112" s="3"/>
      <c r="E112" s="3"/>
      <c r="F112" s="3"/>
      <c r="G112" s="3"/>
      <c r="H112" s="3"/>
      <c r="I112" s="3"/>
      <c r="J112" s="3"/>
      <c r="K112" s="3"/>
      <c r="L112" s="3"/>
      <c r="M112" s="3"/>
      <c r="N112" s="3"/>
      <c r="O112" s="3"/>
      <c r="P112" s="3"/>
      <c r="Q112" s="3"/>
    </row>
    <row r="113" spans="2:17" ht="75" x14ac:dyDescent="0.25">
      <c r="B113" s="41" t="s">
        <v>89</v>
      </c>
      <c r="C113" s="51" t="s">
        <v>90</v>
      </c>
      <c r="D113" s="51" t="s">
        <v>91</v>
      </c>
      <c r="E113" s="51" t="s">
        <v>92</v>
      </c>
      <c r="F113" s="51" t="s">
        <v>93</v>
      </c>
      <c r="G113" s="51" t="s">
        <v>94</v>
      </c>
      <c r="H113" s="51" t="s">
        <v>95</v>
      </c>
      <c r="I113" s="51" t="s">
        <v>96</v>
      </c>
      <c r="J113" s="2313" t="s">
        <v>97</v>
      </c>
      <c r="K113" s="2326"/>
      <c r="L113" s="2314"/>
      <c r="M113" s="51" t="s">
        <v>98</v>
      </c>
      <c r="N113" s="51" t="s">
        <v>99</v>
      </c>
      <c r="O113" s="51" t="s">
        <v>100</v>
      </c>
      <c r="P113" s="2313" t="s">
        <v>77</v>
      </c>
      <c r="Q113" s="2314"/>
    </row>
    <row r="114" spans="2:17" ht="71.25" x14ac:dyDescent="0.25">
      <c r="B114" s="119" t="s">
        <v>3385</v>
      </c>
      <c r="C114" s="120" t="s">
        <v>661</v>
      </c>
      <c r="D114" s="117" t="s">
        <v>5742</v>
      </c>
      <c r="E114" s="205">
        <v>64573066</v>
      </c>
      <c r="F114" s="205" t="s">
        <v>1232</v>
      </c>
      <c r="G114" s="120" t="s">
        <v>5743</v>
      </c>
      <c r="H114" s="1492">
        <v>37239</v>
      </c>
      <c r="I114" s="205" t="s">
        <v>82</v>
      </c>
      <c r="J114" s="117" t="s">
        <v>5744</v>
      </c>
      <c r="K114" s="305" t="s">
        <v>5745</v>
      </c>
      <c r="L114" s="307" t="s">
        <v>5746</v>
      </c>
      <c r="M114" s="1441" t="s">
        <v>18</v>
      </c>
      <c r="N114" s="1441" t="s">
        <v>18</v>
      </c>
      <c r="O114" s="1441" t="s">
        <v>18</v>
      </c>
      <c r="P114" s="2178"/>
      <c r="Q114" s="2179"/>
    </row>
    <row r="115" spans="2:17" ht="146.25" customHeight="1" x14ac:dyDescent="0.25">
      <c r="B115" s="1493" t="s">
        <v>5747</v>
      </c>
      <c r="C115" s="1494" t="s">
        <v>661</v>
      </c>
      <c r="D115" s="1493" t="s">
        <v>5748</v>
      </c>
      <c r="E115" s="1438">
        <v>64553665</v>
      </c>
      <c r="F115" s="1494" t="s">
        <v>417</v>
      </c>
      <c r="G115" s="1494" t="s">
        <v>5743</v>
      </c>
      <c r="H115" s="1495">
        <v>34775</v>
      </c>
      <c r="I115" s="1438" t="s">
        <v>82</v>
      </c>
      <c r="J115" s="117" t="s">
        <v>5749</v>
      </c>
      <c r="K115" s="305" t="s">
        <v>5750</v>
      </c>
      <c r="L115" s="305" t="s">
        <v>5746</v>
      </c>
      <c r="M115" s="1435" t="s">
        <v>18</v>
      </c>
      <c r="N115" s="1435" t="s">
        <v>19</v>
      </c>
      <c r="O115" s="1435" t="s">
        <v>18</v>
      </c>
      <c r="P115" s="2140" t="s">
        <v>5751</v>
      </c>
      <c r="Q115" s="2141"/>
    </row>
    <row r="116" spans="2:17" ht="42.75" x14ac:dyDescent="0.25">
      <c r="B116" s="119" t="s">
        <v>3393</v>
      </c>
      <c r="C116" s="120">
        <v>1</v>
      </c>
      <c r="D116" s="119" t="s">
        <v>5752</v>
      </c>
      <c r="E116" s="205">
        <v>64546822</v>
      </c>
      <c r="F116" s="120" t="s">
        <v>446</v>
      </c>
      <c r="G116" s="120" t="s">
        <v>5753</v>
      </c>
      <c r="H116" s="121">
        <v>38573</v>
      </c>
      <c r="I116" s="205" t="s">
        <v>82</v>
      </c>
      <c r="J116" s="117" t="s">
        <v>5754</v>
      </c>
      <c r="K116" s="305" t="s">
        <v>5755</v>
      </c>
      <c r="L116" s="305" t="s">
        <v>557</v>
      </c>
      <c r="M116" s="205" t="s">
        <v>18</v>
      </c>
      <c r="N116" s="205" t="s">
        <v>18</v>
      </c>
      <c r="O116" s="205" t="s">
        <v>18</v>
      </c>
      <c r="P116" s="2315"/>
      <c r="Q116" s="2315"/>
    </row>
    <row r="117" spans="2:17" x14ac:dyDescent="0.2">
      <c r="B117" s="89"/>
      <c r="C117" s="13"/>
      <c r="D117" s="87"/>
      <c r="E117" s="3"/>
      <c r="F117" s="87"/>
      <c r="G117" s="13"/>
      <c r="H117" s="310"/>
      <c r="I117" s="3"/>
      <c r="J117" s="3"/>
      <c r="K117" s="90"/>
      <c r="L117" s="87"/>
      <c r="M117" s="13"/>
      <c r="N117" s="13"/>
      <c r="O117" s="13"/>
      <c r="P117" s="3"/>
      <c r="Q117" s="3"/>
    </row>
    <row r="118" spans="2:17" x14ac:dyDescent="0.25">
      <c r="B118" s="3"/>
      <c r="C118" s="13"/>
      <c r="D118" s="87"/>
      <c r="E118" s="3"/>
      <c r="F118" s="3"/>
      <c r="G118" s="87"/>
      <c r="H118" s="310"/>
      <c r="I118" s="3"/>
      <c r="J118" s="3"/>
      <c r="K118" s="90"/>
      <c r="L118" s="3"/>
      <c r="M118" s="13"/>
      <c r="N118" s="13"/>
      <c r="O118" s="13"/>
      <c r="P118" s="3"/>
      <c r="Q118" s="3"/>
    </row>
    <row r="119" spans="2:17" ht="15.75" thickBot="1" x14ac:dyDescent="0.3">
      <c r="B119" s="3"/>
      <c r="C119" s="13"/>
      <c r="D119" s="3"/>
      <c r="E119" s="3"/>
      <c r="F119" s="3"/>
      <c r="G119" s="3"/>
      <c r="H119" s="3"/>
      <c r="I119" s="3"/>
      <c r="J119" s="3"/>
      <c r="K119" s="3"/>
      <c r="L119" s="3"/>
      <c r="M119" s="3"/>
      <c r="N119" s="3"/>
      <c r="O119" s="3"/>
      <c r="P119" s="3"/>
      <c r="Q119" s="3"/>
    </row>
    <row r="120" spans="2:17" ht="30" x14ac:dyDescent="0.25">
      <c r="B120" s="44" t="s">
        <v>17</v>
      </c>
      <c r="C120" s="44" t="s">
        <v>193</v>
      </c>
      <c r="D120" s="41" t="s">
        <v>194</v>
      </c>
      <c r="E120" s="44" t="s">
        <v>27</v>
      </c>
      <c r="F120" s="102" t="s">
        <v>235</v>
      </c>
      <c r="G120" s="593"/>
      <c r="H120" s="3"/>
      <c r="I120" s="3"/>
      <c r="J120" s="3"/>
      <c r="K120" s="3"/>
      <c r="L120" s="3"/>
      <c r="M120" s="3"/>
      <c r="N120" s="3"/>
      <c r="O120" s="3"/>
      <c r="P120" s="3"/>
      <c r="Q120" s="3"/>
    </row>
    <row r="121" spans="2:17" ht="156.75" x14ac:dyDescent="0.2">
      <c r="B121" s="2322" t="s">
        <v>236</v>
      </c>
      <c r="C121" s="108" t="s">
        <v>237</v>
      </c>
      <c r="D121" s="1436">
        <v>25</v>
      </c>
      <c r="E121" s="1436">
        <v>25</v>
      </c>
      <c r="F121" s="2323">
        <v>35</v>
      </c>
      <c r="G121" s="109"/>
      <c r="H121" s="3"/>
      <c r="I121" s="3"/>
      <c r="J121" s="3"/>
      <c r="K121" s="3"/>
      <c r="L121" s="3"/>
      <c r="M121" s="3"/>
      <c r="N121" s="3"/>
      <c r="O121" s="3"/>
      <c r="P121" s="3"/>
      <c r="Q121" s="3"/>
    </row>
    <row r="122" spans="2:17" ht="114" x14ac:dyDescent="0.25">
      <c r="B122" s="2322"/>
      <c r="C122" s="1446" t="s">
        <v>238</v>
      </c>
      <c r="D122" s="1440">
        <v>25</v>
      </c>
      <c r="E122" s="1436">
        <v>0</v>
      </c>
      <c r="F122" s="2324"/>
      <c r="G122" s="109"/>
      <c r="H122" s="3"/>
      <c r="I122" s="3"/>
      <c r="J122" s="3"/>
      <c r="K122" s="3"/>
      <c r="L122" s="3"/>
      <c r="M122" s="3"/>
      <c r="N122" s="3"/>
      <c r="O122" s="3"/>
      <c r="P122" s="3"/>
      <c r="Q122" s="3"/>
    </row>
    <row r="123" spans="2:17" ht="99.75" x14ac:dyDescent="0.25">
      <c r="B123" s="2322"/>
      <c r="C123" s="1446" t="s">
        <v>239</v>
      </c>
      <c r="D123" s="1436">
        <v>10</v>
      </c>
      <c r="E123" s="1436">
        <v>10</v>
      </c>
      <c r="F123" s="2325"/>
      <c r="G123" s="109"/>
      <c r="H123" s="3"/>
      <c r="I123" s="3"/>
      <c r="J123" s="3"/>
      <c r="K123" s="3"/>
      <c r="L123" s="3"/>
      <c r="M123" s="3"/>
      <c r="N123" s="3"/>
      <c r="O123" s="3"/>
      <c r="P123" s="3"/>
      <c r="Q123" s="3"/>
    </row>
    <row r="124" spans="2:17" x14ac:dyDescent="0.2">
      <c r="B124" s="3"/>
      <c r="C124" s="40"/>
      <c r="D124" s="3"/>
      <c r="E124" s="3"/>
      <c r="F124" s="3"/>
      <c r="G124" s="3"/>
      <c r="H124" s="3"/>
      <c r="I124" s="3"/>
      <c r="J124" s="3"/>
      <c r="K124" s="3"/>
      <c r="L124" s="3"/>
      <c r="M124" s="3"/>
      <c r="N124" s="3"/>
      <c r="O124" s="3"/>
      <c r="P124" s="3"/>
      <c r="Q124" s="3"/>
    </row>
    <row r="125" spans="2:17" x14ac:dyDescent="0.25">
      <c r="B125" s="3"/>
      <c r="C125" s="3"/>
      <c r="D125" s="3"/>
      <c r="E125" s="3"/>
      <c r="F125" s="3"/>
      <c r="G125" s="3"/>
      <c r="H125" s="3"/>
      <c r="I125" s="3"/>
      <c r="J125" s="3"/>
      <c r="K125" s="3"/>
      <c r="L125" s="3"/>
      <c r="M125" s="3"/>
      <c r="N125" s="3"/>
      <c r="O125" s="3"/>
      <c r="P125" s="3"/>
      <c r="Q125" s="3"/>
    </row>
    <row r="126" spans="2:17" x14ac:dyDescent="0.25">
      <c r="B126" s="39" t="s">
        <v>240</v>
      </c>
      <c r="C126" s="3"/>
      <c r="D126" s="3"/>
      <c r="E126" s="3"/>
      <c r="F126" s="3"/>
      <c r="G126" s="3"/>
      <c r="H126" s="3"/>
      <c r="I126" s="3"/>
      <c r="J126" s="3"/>
      <c r="K126" s="3"/>
      <c r="L126" s="3"/>
      <c r="M126" s="3"/>
      <c r="N126" s="3"/>
      <c r="O126" s="3"/>
      <c r="P126" s="3"/>
      <c r="Q126" s="3"/>
    </row>
    <row r="127" spans="2:17" x14ac:dyDescent="0.25">
      <c r="B127" s="3"/>
      <c r="C127" s="3"/>
      <c r="D127" s="3"/>
      <c r="E127" s="3"/>
      <c r="F127" s="3"/>
      <c r="G127" s="3"/>
      <c r="H127" s="3"/>
      <c r="I127" s="3"/>
      <c r="J127" s="3"/>
      <c r="K127" s="3"/>
      <c r="L127" s="3"/>
      <c r="M127" s="3"/>
      <c r="N127" s="3"/>
      <c r="O127" s="3"/>
      <c r="P127" s="3"/>
      <c r="Q127" s="3"/>
    </row>
    <row r="128" spans="2:17" x14ac:dyDescent="0.25">
      <c r="B128" s="3"/>
      <c r="C128" s="3"/>
      <c r="D128" s="3"/>
      <c r="E128" s="3"/>
      <c r="F128" s="3"/>
      <c r="G128" s="3"/>
      <c r="H128" s="3"/>
      <c r="I128" s="3"/>
      <c r="J128" s="3"/>
      <c r="K128" s="3"/>
      <c r="L128" s="3"/>
      <c r="M128" s="3"/>
      <c r="N128" s="3"/>
      <c r="O128" s="3"/>
      <c r="P128" s="3"/>
      <c r="Q128" s="3"/>
    </row>
    <row r="129" spans="2:17" x14ac:dyDescent="0.25">
      <c r="B129" s="41" t="s">
        <v>17</v>
      </c>
      <c r="C129" s="41" t="s">
        <v>26</v>
      </c>
      <c r="D129" s="44" t="s">
        <v>27</v>
      </c>
      <c r="E129" s="44" t="s">
        <v>28</v>
      </c>
      <c r="F129" s="3"/>
      <c r="G129" s="3"/>
      <c r="H129" s="3"/>
      <c r="I129" s="3"/>
      <c r="J129" s="3"/>
      <c r="K129" s="3"/>
      <c r="L129" s="3"/>
      <c r="M129" s="3"/>
      <c r="N129" s="3"/>
      <c r="O129" s="3"/>
      <c r="P129" s="3"/>
      <c r="Q129" s="3"/>
    </row>
    <row r="130" spans="2:17" ht="42.75" x14ac:dyDescent="0.25">
      <c r="B130" s="45" t="s">
        <v>29</v>
      </c>
      <c r="C130" s="1440">
        <v>40</v>
      </c>
      <c r="D130" s="1436">
        <f>+E106</f>
        <v>40</v>
      </c>
      <c r="E130" s="2099">
        <f>+D130+D131</f>
        <v>75</v>
      </c>
      <c r="F130" s="3"/>
      <c r="G130" s="3"/>
      <c r="H130" s="3"/>
      <c r="I130" s="3"/>
      <c r="J130" s="3"/>
      <c r="K130" s="3"/>
      <c r="L130" s="3"/>
      <c r="M130" s="3"/>
      <c r="N130" s="3"/>
      <c r="O130" s="3"/>
      <c r="P130" s="3"/>
      <c r="Q130" s="3"/>
    </row>
    <row r="131" spans="2:17" ht="71.25" x14ac:dyDescent="0.25">
      <c r="B131" s="45" t="s">
        <v>30</v>
      </c>
      <c r="C131" s="1440">
        <v>60</v>
      </c>
      <c r="D131" s="1436">
        <f>+F121</f>
        <v>35</v>
      </c>
      <c r="E131" s="2101"/>
      <c r="F131" s="3"/>
      <c r="G131" s="3"/>
      <c r="H131" s="3"/>
      <c r="I131" s="3"/>
      <c r="J131" s="3"/>
      <c r="K131" s="3"/>
      <c r="L131" s="3"/>
      <c r="M131" s="3"/>
      <c r="N131" s="3"/>
      <c r="O131" s="3"/>
      <c r="P131" s="3"/>
      <c r="Q131" s="3"/>
    </row>
    <row r="132" spans="2:17" x14ac:dyDescent="0.25">
      <c r="B132" s="3"/>
      <c r="C132" s="3"/>
      <c r="D132" s="3"/>
      <c r="E132" s="3"/>
      <c r="F132" s="3"/>
      <c r="G132" s="3"/>
      <c r="H132" s="3"/>
      <c r="I132" s="3"/>
      <c r="J132" s="3"/>
      <c r="K132" s="3"/>
      <c r="L132" s="3"/>
      <c r="M132" s="3"/>
      <c r="N132" s="3"/>
      <c r="O132" s="3"/>
      <c r="P132" s="3"/>
      <c r="Q132" s="3"/>
    </row>
    <row r="133" spans="2:17" x14ac:dyDescent="0.25">
      <c r="B133" s="3"/>
      <c r="C133" s="3"/>
      <c r="D133" s="3"/>
      <c r="E133" s="3"/>
      <c r="F133" s="3"/>
      <c r="G133" s="3"/>
      <c r="H133" s="3"/>
      <c r="I133" s="3"/>
      <c r="J133" s="3"/>
      <c r="K133" s="3"/>
      <c r="L133" s="3"/>
      <c r="M133" s="3"/>
      <c r="N133" s="3"/>
      <c r="O133" s="3"/>
      <c r="P133" s="3"/>
      <c r="Q133" s="3"/>
    </row>
    <row r="134" spans="2:17" x14ac:dyDescent="0.25">
      <c r="B134" s="3"/>
      <c r="C134" s="3"/>
      <c r="D134" s="3"/>
      <c r="E134" s="3"/>
      <c r="F134" s="3"/>
      <c r="G134" s="3"/>
      <c r="H134" s="3"/>
      <c r="I134" s="3"/>
      <c r="J134" s="3"/>
      <c r="K134" s="3"/>
      <c r="L134" s="3"/>
      <c r="M134" s="3"/>
      <c r="N134" s="3"/>
      <c r="O134" s="3"/>
      <c r="P134" s="3"/>
      <c r="Q134" s="3"/>
    </row>
    <row r="135" spans="2:17" x14ac:dyDescent="0.25">
      <c r="B135" s="3"/>
      <c r="C135" s="3"/>
      <c r="D135" s="3"/>
      <c r="E135" s="3"/>
      <c r="F135" s="3"/>
      <c r="G135" s="3"/>
      <c r="H135" s="3"/>
      <c r="I135" s="3"/>
      <c r="J135" s="3"/>
      <c r="K135" s="3"/>
      <c r="L135" s="3"/>
      <c r="M135" s="3"/>
      <c r="N135" s="3"/>
      <c r="O135" s="3"/>
      <c r="P135" s="3"/>
      <c r="Q135" s="3"/>
    </row>
    <row r="136" spans="2:17" x14ac:dyDescent="0.25">
      <c r="B136" s="3"/>
      <c r="C136" s="3"/>
      <c r="D136" s="3"/>
      <c r="E136" s="3"/>
      <c r="F136" s="3"/>
      <c r="G136" s="3"/>
      <c r="H136" s="3"/>
      <c r="I136" s="3"/>
      <c r="J136" s="3"/>
      <c r="K136" s="3"/>
      <c r="L136" s="3"/>
      <c r="M136" s="3"/>
      <c r="N136" s="3"/>
      <c r="O136" s="3"/>
      <c r="P136" s="3"/>
      <c r="Q136" s="3"/>
    </row>
    <row r="137" spans="2:17" x14ac:dyDescent="0.25">
      <c r="B137" s="3"/>
      <c r="C137" s="3"/>
      <c r="D137" s="3"/>
      <c r="E137" s="3"/>
      <c r="F137" s="3"/>
      <c r="G137" s="3"/>
      <c r="H137" s="3"/>
      <c r="I137" s="3"/>
      <c r="J137" s="3"/>
      <c r="K137" s="3"/>
      <c r="L137" s="3"/>
      <c r="M137" s="3"/>
      <c r="N137" s="3"/>
      <c r="O137" s="3"/>
      <c r="P137" s="3"/>
      <c r="Q137" s="3"/>
    </row>
    <row r="138" spans="2:17" x14ac:dyDescent="0.25">
      <c r="B138" s="3"/>
      <c r="C138" s="3"/>
      <c r="D138" s="3"/>
      <c r="E138" s="3"/>
      <c r="F138" s="3"/>
      <c r="G138" s="3"/>
      <c r="H138" s="3"/>
      <c r="I138" s="3"/>
      <c r="J138" s="3"/>
      <c r="K138" s="3"/>
      <c r="L138" s="3"/>
      <c r="M138" s="3"/>
      <c r="N138" s="3"/>
      <c r="O138" s="3"/>
      <c r="P138" s="3"/>
      <c r="Q138" s="3"/>
    </row>
    <row r="139" spans="2:17" x14ac:dyDescent="0.25">
      <c r="B139" s="3"/>
      <c r="C139" s="3"/>
      <c r="D139" s="3"/>
      <c r="E139" s="3"/>
      <c r="F139" s="3"/>
      <c r="G139" s="3"/>
      <c r="H139" s="3"/>
      <c r="I139" s="3"/>
      <c r="J139" s="3"/>
      <c r="K139" s="3"/>
      <c r="L139" s="3"/>
      <c r="M139" s="3"/>
      <c r="N139" s="3"/>
      <c r="O139" s="3"/>
      <c r="P139" s="3"/>
      <c r="Q139" s="3"/>
    </row>
  </sheetData>
  <mergeCells count="47">
    <mergeCell ref="B121:B123"/>
    <mergeCell ref="F121:F123"/>
    <mergeCell ref="E130:E131"/>
    <mergeCell ref="B111:N111"/>
    <mergeCell ref="J113:L113"/>
    <mergeCell ref="P113:Q113"/>
    <mergeCell ref="P114:Q114"/>
    <mergeCell ref="P115:Q115"/>
    <mergeCell ref="P116:Q116"/>
    <mergeCell ref="D85:E85"/>
    <mergeCell ref="D86:E86"/>
    <mergeCell ref="B89:P89"/>
    <mergeCell ref="B92:N92"/>
    <mergeCell ref="B96:M96"/>
    <mergeCell ref="E106:E108"/>
    <mergeCell ref="B82:N82"/>
    <mergeCell ref="O68:P68"/>
    <mergeCell ref="B69:N69"/>
    <mergeCell ref="J72:L72"/>
    <mergeCell ref="P72:Q72"/>
    <mergeCell ref="P73:Q73"/>
    <mergeCell ref="P74:Q74"/>
    <mergeCell ref="P75:Q75"/>
    <mergeCell ref="P76:Q76"/>
    <mergeCell ref="P77:Q77"/>
    <mergeCell ref="P78:Q78"/>
    <mergeCell ref="P79:Q79"/>
    <mergeCell ref="O67:P67"/>
    <mergeCell ref="C10:E10"/>
    <mergeCell ref="B14:C21"/>
    <mergeCell ref="B22:C22"/>
    <mergeCell ref="E40:E41"/>
    <mergeCell ref="M45:N45"/>
    <mergeCell ref="B55:B56"/>
    <mergeCell ref="C55:C56"/>
    <mergeCell ref="D55:E55"/>
    <mergeCell ref="C59:N59"/>
    <mergeCell ref="B61:N61"/>
    <mergeCell ref="O64:P64"/>
    <mergeCell ref="O65:P65"/>
    <mergeCell ref="O66:P66"/>
    <mergeCell ref="C9:N9"/>
    <mergeCell ref="B2:P2"/>
    <mergeCell ref="B4:P4"/>
    <mergeCell ref="C6:N6"/>
    <mergeCell ref="C7:N7"/>
    <mergeCell ref="C8:N8"/>
  </mergeCells>
  <dataValidations count="2">
    <dataValidation type="decimal" allowBlank="1" showInputMessage="1" showErrorMessage="1" sqref="WVH983047 WLL983047 C65543 IV65543 SR65543 ACN65543 AMJ65543 AWF65543 BGB65543 BPX65543 BZT65543 CJP65543 CTL65543 DDH65543 DND65543 DWZ65543 EGV65543 EQR65543 FAN65543 FKJ65543 FUF65543 GEB65543 GNX65543 GXT65543 HHP65543 HRL65543 IBH65543 ILD65543 IUZ65543 JEV65543 JOR65543 JYN65543 KIJ65543 KSF65543 LCB65543 LLX65543 LVT65543 MFP65543 MPL65543 MZH65543 NJD65543 NSZ65543 OCV65543 OMR65543 OWN65543 PGJ65543 PQF65543 QAB65543 QJX65543 QTT65543 RDP65543 RNL65543 RXH65543 SHD65543 SQZ65543 TAV65543 TKR65543 TUN65543 UEJ65543 UOF65543 UYB65543 VHX65543 VRT65543 WBP65543 WLL65543 WVH65543 C131079 IV131079 SR131079 ACN131079 AMJ131079 AWF131079 BGB131079 BPX131079 BZT131079 CJP131079 CTL131079 DDH131079 DND131079 DWZ131079 EGV131079 EQR131079 FAN131079 FKJ131079 FUF131079 GEB131079 GNX131079 GXT131079 HHP131079 HRL131079 IBH131079 ILD131079 IUZ131079 JEV131079 JOR131079 JYN131079 KIJ131079 KSF131079 LCB131079 LLX131079 LVT131079 MFP131079 MPL131079 MZH131079 NJD131079 NSZ131079 OCV131079 OMR131079 OWN131079 PGJ131079 PQF131079 QAB131079 QJX131079 QTT131079 RDP131079 RNL131079 RXH131079 SHD131079 SQZ131079 TAV131079 TKR131079 TUN131079 UEJ131079 UOF131079 UYB131079 VHX131079 VRT131079 WBP131079 WLL131079 WVH131079 C196615 IV196615 SR196615 ACN196615 AMJ196615 AWF196615 BGB196615 BPX196615 BZT196615 CJP196615 CTL196615 DDH196615 DND196615 DWZ196615 EGV196615 EQR196615 FAN196615 FKJ196615 FUF196615 GEB196615 GNX196615 GXT196615 HHP196615 HRL196615 IBH196615 ILD196615 IUZ196615 JEV196615 JOR196615 JYN196615 KIJ196615 KSF196615 LCB196615 LLX196615 LVT196615 MFP196615 MPL196615 MZH196615 NJD196615 NSZ196615 OCV196615 OMR196615 OWN196615 PGJ196615 PQF196615 QAB196615 QJX196615 QTT196615 RDP196615 RNL196615 RXH196615 SHD196615 SQZ196615 TAV196615 TKR196615 TUN196615 UEJ196615 UOF196615 UYB196615 VHX196615 VRT196615 WBP196615 WLL196615 WVH196615 C262151 IV262151 SR262151 ACN262151 AMJ262151 AWF262151 BGB262151 BPX262151 BZT262151 CJP262151 CTL262151 DDH262151 DND262151 DWZ262151 EGV262151 EQR262151 FAN262151 FKJ262151 FUF262151 GEB262151 GNX262151 GXT262151 HHP262151 HRL262151 IBH262151 ILD262151 IUZ262151 JEV262151 JOR262151 JYN262151 KIJ262151 KSF262151 LCB262151 LLX262151 LVT262151 MFP262151 MPL262151 MZH262151 NJD262151 NSZ262151 OCV262151 OMR262151 OWN262151 PGJ262151 PQF262151 QAB262151 QJX262151 QTT262151 RDP262151 RNL262151 RXH262151 SHD262151 SQZ262151 TAV262151 TKR262151 TUN262151 UEJ262151 UOF262151 UYB262151 VHX262151 VRT262151 WBP262151 WLL262151 WVH262151 C327687 IV327687 SR327687 ACN327687 AMJ327687 AWF327687 BGB327687 BPX327687 BZT327687 CJP327687 CTL327687 DDH327687 DND327687 DWZ327687 EGV327687 EQR327687 FAN327687 FKJ327687 FUF327687 GEB327687 GNX327687 GXT327687 HHP327687 HRL327687 IBH327687 ILD327687 IUZ327687 JEV327687 JOR327687 JYN327687 KIJ327687 KSF327687 LCB327687 LLX327687 LVT327687 MFP327687 MPL327687 MZH327687 NJD327687 NSZ327687 OCV327687 OMR327687 OWN327687 PGJ327687 PQF327687 QAB327687 QJX327687 QTT327687 RDP327687 RNL327687 RXH327687 SHD327687 SQZ327687 TAV327687 TKR327687 TUN327687 UEJ327687 UOF327687 UYB327687 VHX327687 VRT327687 WBP327687 WLL327687 WVH327687 C393223 IV393223 SR393223 ACN393223 AMJ393223 AWF393223 BGB393223 BPX393223 BZT393223 CJP393223 CTL393223 DDH393223 DND393223 DWZ393223 EGV393223 EQR393223 FAN393223 FKJ393223 FUF393223 GEB393223 GNX393223 GXT393223 HHP393223 HRL393223 IBH393223 ILD393223 IUZ393223 JEV393223 JOR393223 JYN393223 KIJ393223 KSF393223 LCB393223 LLX393223 LVT393223 MFP393223 MPL393223 MZH393223 NJD393223 NSZ393223 OCV393223 OMR393223 OWN393223 PGJ393223 PQF393223 QAB393223 QJX393223 QTT393223 RDP393223 RNL393223 RXH393223 SHD393223 SQZ393223 TAV393223 TKR393223 TUN393223 UEJ393223 UOF393223 UYB393223 VHX393223 VRT393223 WBP393223 WLL393223 WVH393223 C458759 IV458759 SR458759 ACN458759 AMJ458759 AWF458759 BGB458759 BPX458759 BZT458759 CJP458759 CTL458759 DDH458759 DND458759 DWZ458759 EGV458759 EQR458759 FAN458759 FKJ458759 FUF458759 GEB458759 GNX458759 GXT458759 HHP458759 HRL458759 IBH458759 ILD458759 IUZ458759 JEV458759 JOR458759 JYN458759 KIJ458759 KSF458759 LCB458759 LLX458759 LVT458759 MFP458759 MPL458759 MZH458759 NJD458759 NSZ458759 OCV458759 OMR458759 OWN458759 PGJ458759 PQF458759 QAB458759 QJX458759 QTT458759 RDP458759 RNL458759 RXH458759 SHD458759 SQZ458759 TAV458759 TKR458759 TUN458759 UEJ458759 UOF458759 UYB458759 VHX458759 VRT458759 WBP458759 WLL458759 WVH458759 C524295 IV524295 SR524295 ACN524295 AMJ524295 AWF524295 BGB524295 BPX524295 BZT524295 CJP524295 CTL524295 DDH524295 DND524295 DWZ524295 EGV524295 EQR524295 FAN524295 FKJ524295 FUF524295 GEB524295 GNX524295 GXT524295 HHP524295 HRL524295 IBH524295 ILD524295 IUZ524295 JEV524295 JOR524295 JYN524295 KIJ524295 KSF524295 LCB524295 LLX524295 LVT524295 MFP524295 MPL524295 MZH524295 NJD524295 NSZ524295 OCV524295 OMR524295 OWN524295 PGJ524295 PQF524295 QAB524295 QJX524295 QTT524295 RDP524295 RNL524295 RXH524295 SHD524295 SQZ524295 TAV524295 TKR524295 TUN524295 UEJ524295 UOF524295 UYB524295 VHX524295 VRT524295 WBP524295 WLL524295 WVH524295 C589831 IV589831 SR589831 ACN589831 AMJ589831 AWF589831 BGB589831 BPX589831 BZT589831 CJP589831 CTL589831 DDH589831 DND589831 DWZ589831 EGV589831 EQR589831 FAN589831 FKJ589831 FUF589831 GEB589831 GNX589831 GXT589831 HHP589831 HRL589831 IBH589831 ILD589831 IUZ589831 JEV589831 JOR589831 JYN589831 KIJ589831 KSF589831 LCB589831 LLX589831 LVT589831 MFP589831 MPL589831 MZH589831 NJD589831 NSZ589831 OCV589831 OMR589831 OWN589831 PGJ589831 PQF589831 QAB589831 QJX589831 QTT589831 RDP589831 RNL589831 RXH589831 SHD589831 SQZ589831 TAV589831 TKR589831 TUN589831 UEJ589831 UOF589831 UYB589831 VHX589831 VRT589831 WBP589831 WLL589831 WVH589831 C655367 IV655367 SR655367 ACN655367 AMJ655367 AWF655367 BGB655367 BPX655367 BZT655367 CJP655367 CTL655367 DDH655367 DND655367 DWZ655367 EGV655367 EQR655367 FAN655367 FKJ655367 FUF655367 GEB655367 GNX655367 GXT655367 HHP655367 HRL655367 IBH655367 ILD655367 IUZ655367 JEV655367 JOR655367 JYN655367 KIJ655367 KSF655367 LCB655367 LLX655367 LVT655367 MFP655367 MPL655367 MZH655367 NJD655367 NSZ655367 OCV655367 OMR655367 OWN655367 PGJ655367 PQF655367 QAB655367 QJX655367 QTT655367 RDP655367 RNL655367 RXH655367 SHD655367 SQZ655367 TAV655367 TKR655367 TUN655367 UEJ655367 UOF655367 UYB655367 VHX655367 VRT655367 WBP655367 WLL655367 WVH655367 C720903 IV720903 SR720903 ACN720903 AMJ720903 AWF720903 BGB720903 BPX720903 BZT720903 CJP720903 CTL720903 DDH720903 DND720903 DWZ720903 EGV720903 EQR720903 FAN720903 FKJ720903 FUF720903 GEB720903 GNX720903 GXT720903 HHP720903 HRL720903 IBH720903 ILD720903 IUZ720903 JEV720903 JOR720903 JYN720903 KIJ720903 KSF720903 LCB720903 LLX720903 LVT720903 MFP720903 MPL720903 MZH720903 NJD720903 NSZ720903 OCV720903 OMR720903 OWN720903 PGJ720903 PQF720903 QAB720903 QJX720903 QTT720903 RDP720903 RNL720903 RXH720903 SHD720903 SQZ720903 TAV720903 TKR720903 TUN720903 UEJ720903 UOF720903 UYB720903 VHX720903 VRT720903 WBP720903 WLL720903 WVH720903 C786439 IV786439 SR786439 ACN786439 AMJ786439 AWF786439 BGB786439 BPX786439 BZT786439 CJP786439 CTL786439 DDH786439 DND786439 DWZ786439 EGV786439 EQR786439 FAN786439 FKJ786439 FUF786439 GEB786439 GNX786439 GXT786439 HHP786439 HRL786439 IBH786439 ILD786439 IUZ786439 JEV786439 JOR786439 JYN786439 KIJ786439 KSF786439 LCB786439 LLX786439 LVT786439 MFP786439 MPL786439 MZH786439 NJD786439 NSZ786439 OCV786439 OMR786439 OWN786439 PGJ786439 PQF786439 QAB786439 QJX786439 QTT786439 RDP786439 RNL786439 RXH786439 SHD786439 SQZ786439 TAV786439 TKR786439 TUN786439 UEJ786439 UOF786439 UYB786439 VHX786439 VRT786439 WBP786439 WLL786439 WVH786439 C851975 IV851975 SR851975 ACN851975 AMJ851975 AWF851975 BGB851975 BPX851975 BZT851975 CJP851975 CTL851975 DDH851975 DND851975 DWZ851975 EGV851975 EQR851975 FAN851975 FKJ851975 FUF851975 GEB851975 GNX851975 GXT851975 HHP851975 HRL851975 IBH851975 ILD851975 IUZ851975 JEV851975 JOR851975 JYN851975 KIJ851975 KSF851975 LCB851975 LLX851975 LVT851975 MFP851975 MPL851975 MZH851975 NJD851975 NSZ851975 OCV851975 OMR851975 OWN851975 PGJ851975 PQF851975 QAB851975 QJX851975 QTT851975 RDP851975 RNL851975 RXH851975 SHD851975 SQZ851975 TAV851975 TKR851975 TUN851975 UEJ851975 UOF851975 UYB851975 VHX851975 VRT851975 WBP851975 WLL851975 WVH851975 C917511 IV917511 SR917511 ACN917511 AMJ917511 AWF917511 BGB917511 BPX917511 BZT917511 CJP917511 CTL917511 DDH917511 DND917511 DWZ917511 EGV917511 EQR917511 FAN917511 FKJ917511 FUF917511 GEB917511 GNX917511 GXT917511 HHP917511 HRL917511 IBH917511 ILD917511 IUZ917511 JEV917511 JOR917511 JYN917511 KIJ917511 KSF917511 LCB917511 LLX917511 LVT917511 MFP917511 MPL917511 MZH917511 NJD917511 NSZ917511 OCV917511 OMR917511 OWN917511 PGJ917511 PQF917511 QAB917511 QJX917511 QTT917511 RDP917511 RNL917511 RXH917511 SHD917511 SQZ917511 TAV917511 TKR917511 TUN917511 UEJ917511 UOF917511 UYB917511 VHX917511 VRT917511 WBP917511 WLL917511 WVH917511 C983047 IV983047 SR983047 ACN983047 AMJ983047 AWF983047 BGB983047 BPX983047 BZT983047 CJP983047 CTL983047 DDH983047 DND983047 DWZ983047 EGV983047 EQR983047 FAN983047 FKJ983047 FUF983047 GEB983047 GNX983047 GXT983047 HHP983047 HRL983047 IBH983047 ILD983047 IUZ983047 JEV983047 JOR983047 JYN983047 KIJ983047 KSF983047 LCB983047 LLX983047 LVT983047 MFP983047 MPL983047 MZH983047 NJD983047 NSZ983047 OCV983047 OMR983047 OWN983047 PGJ983047 PQF983047 QAB983047 QJX983047 QTT983047 RDP983047 RNL983047 RXH983047 SHD983047 SQZ983047 TAV983047 TKR983047 TUN983047 UEJ983047 UOF983047 UYB983047 VHX983047 VRT983047 WBP98304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47 A65543 IS65543 SO65543 ACK65543 AMG65543 AWC65543 BFY65543 BPU65543 BZQ65543 CJM65543 CTI65543 DDE65543 DNA65543 DWW65543 EGS65543 EQO65543 FAK65543 FKG65543 FUC65543 GDY65543 GNU65543 GXQ65543 HHM65543 HRI65543 IBE65543 ILA65543 IUW65543 JES65543 JOO65543 JYK65543 KIG65543 KSC65543 LBY65543 LLU65543 LVQ65543 MFM65543 MPI65543 MZE65543 NJA65543 NSW65543 OCS65543 OMO65543 OWK65543 PGG65543 PQC65543 PZY65543 QJU65543 QTQ65543 RDM65543 RNI65543 RXE65543 SHA65543 SQW65543 TAS65543 TKO65543 TUK65543 UEG65543 UOC65543 UXY65543 VHU65543 VRQ65543 WBM65543 WLI65543 WVE65543 A131079 IS131079 SO131079 ACK131079 AMG131079 AWC131079 BFY131079 BPU131079 BZQ131079 CJM131079 CTI131079 DDE131079 DNA131079 DWW131079 EGS131079 EQO131079 FAK131079 FKG131079 FUC131079 GDY131079 GNU131079 GXQ131079 HHM131079 HRI131079 IBE131079 ILA131079 IUW131079 JES131079 JOO131079 JYK131079 KIG131079 KSC131079 LBY131079 LLU131079 LVQ131079 MFM131079 MPI131079 MZE131079 NJA131079 NSW131079 OCS131079 OMO131079 OWK131079 PGG131079 PQC131079 PZY131079 QJU131079 QTQ131079 RDM131079 RNI131079 RXE131079 SHA131079 SQW131079 TAS131079 TKO131079 TUK131079 UEG131079 UOC131079 UXY131079 VHU131079 VRQ131079 WBM131079 WLI131079 WVE131079 A196615 IS196615 SO196615 ACK196615 AMG196615 AWC196615 BFY196615 BPU196615 BZQ196615 CJM196615 CTI196615 DDE196615 DNA196615 DWW196615 EGS196615 EQO196615 FAK196615 FKG196615 FUC196615 GDY196615 GNU196615 GXQ196615 HHM196615 HRI196615 IBE196615 ILA196615 IUW196615 JES196615 JOO196615 JYK196615 KIG196615 KSC196615 LBY196615 LLU196615 LVQ196615 MFM196615 MPI196615 MZE196615 NJA196615 NSW196615 OCS196615 OMO196615 OWK196615 PGG196615 PQC196615 PZY196615 QJU196615 QTQ196615 RDM196615 RNI196615 RXE196615 SHA196615 SQW196615 TAS196615 TKO196615 TUK196615 UEG196615 UOC196615 UXY196615 VHU196615 VRQ196615 WBM196615 WLI196615 WVE196615 A262151 IS262151 SO262151 ACK262151 AMG262151 AWC262151 BFY262151 BPU262151 BZQ262151 CJM262151 CTI262151 DDE262151 DNA262151 DWW262151 EGS262151 EQO262151 FAK262151 FKG262151 FUC262151 GDY262151 GNU262151 GXQ262151 HHM262151 HRI262151 IBE262151 ILA262151 IUW262151 JES262151 JOO262151 JYK262151 KIG262151 KSC262151 LBY262151 LLU262151 LVQ262151 MFM262151 MPI262151 MZE262151 NJA262151 NSW262151 OCS262151 OMO262151 OWK262151 PGG262151 PQC262151 PZY262151 QJU262151 QTQ262151 RDM262151 RNI262151 RXE262151 SHA262151 SQW262151 TAS262151 TKO262151 TUK262151 UEG262151 UOC262151 UXY262151 VHU262151 VRQ262151 WBM262151 WLI262151 WVE262151 A327687 IS327687 SO327687 ACK327687 AMG327687 AWC327687 BFY327687 BPU327687 BZQ327687 CJM327687 CTI327687 DDE327687 DNA327687 DWW327687 EGS327687 EQO327687 FAK327687 FKG327687 FUC327687 GDY327687 GNU327687 GXQ327687 HHM327687 HRI327687 IBE327687 ILA327687 IUW327687 JES327687 JOO327687 JYK327687 KIG327687 KSC327687 LBY327687 LLU327687 LVQ327687 MFM327687 MPI327687 MZE327687 NJA327687 NSW327687 OCS327687 OMO327687 OWK327687 PGG327687 PQC327687 PZY327687 QJU327687 QTQ327687 RDM327687 RNI327687 RXE327687 SHA327687 SQW327687 TAS327687 TKO327687 TUK327687 UEG327687 UOC327687 UXY327687 VHU327687 VRQ327687 WBM327687 WLI327687 WVE327687 A393223 IS393223 SO393223 ACK393223 AMG393223 AWC393223 BFY393223 BPU393223 BZQ393223 CJM393223 CTI393223 DDE393223 DNA393223 DWW393223 EGS393223 EQO393223 FAK393223 FKG393223 FUC393223 GDY393223 GNU393223 GXQ393223 HHM393223 HRI393223 IBE393223 ILA393223 IUW393223 JES393223 JOO393223 JYK393223 KIG393223 KSC393223 LBY393223 LLU393223 LVQ393223 MFM393223 MPI393223 MZE393223 NJA393223 NSW393223 OCS393223 OMO393223 OWK393223 PGG393223 PQC393223 PZY393223 QJU393223 QTQ393223 RDM393223 RNI393223 RXE393223 SHA393223 SQW393223 TAS393223 TKO393223 TUK393223 UEG393223 UOC393223 UXY393223 VHU393223 VRQ393223 WBM393223 WLI393223 WVE393223 A458759 IS458759 SO458759 ACK458759 AMG458759 AWC458759 BFY458759 BPU458759 BZQ458759 CJM458759 CTI458759 DDE458759 DNA458759 DWW458759 EGS458759 EQO458759 FAK458759 FKG458759 FUC458759 GDY458759 GNU458759 GXQ458759 HHM458759 HRI458759 IBE458759 ILA458759 IUW458759 JES458759 JOO458759 JYK458759 KIG458759 KSC458759 LBY458759 LLU458759 LVQ458759 MFM458759 MPI458759 MZE458759 NJA458759 NSW458759 OCS458759 OMO458759 OWK458759 PGG458759 PQC458759 PZY458759 QJU458759 QTQ458759 RDM458759 RNI458759 RXE458759 SHA458759 SQW458759 TAS458759 TKO458759 TUK458759 UEG458759 UOC458759 UXY458759 VHU458759 VRQ458759 WBM458759 WLI458759 WVE458759 A524295 IS524295 SO524295 ACK524295 AMG524295 AWC524295 BFY524295 BPU524295 BZQ524295 CJM524295 CTI524295 DDE524295 DNA524295 DWW524295 EGS524295 EQO524295 FAK524295 FKG524295 FUC524295 GDY524295 GNU524295 GXQ524295 HHM524295 HRI524295 IBE524295 ILA524295 IUW524295 JES524295 JOO524295 JYK524295 KIG524295 KSC524295 LBY524295 LLU524295 LVQ524295 MFM524295 MPI524295 MZE524295 NJA524295 NSW524295 OCS524295 OMO524295 OWK524295 PGG524295 PQC524295 PZY524295 QJU524295 QTQ524295 RDM524295 RNI524295 RXE524295 SHA524295 SQW524295 TAS524295 TKO524295 TUK524295 UEG524295 UOC524295 UXY524295 VHU524295 VRQ524295 WBM524295 WLI524295 WVE524295 A589831 IS589831 SO589831 ACK589831 AMG589831 AWC589831 BFY589831 BPU589831 BZQ589831 CJM589831 CTI589831 DDE589831 DNA589831 DWW589831 EGS589831 EQO589831 FAK589831 FKG589831 FUC589831 GDY589831 GNU589831 GXQ589831 HHM589831 HRI589831 IBE589831 ILA589831 IUW589831 JES589831 JOO589831 JYK589831 KIG589831 KSC589831 LBY589831 LLU589831 LVQ589831 MFM589831 MPI589831 MZE589831 NJA589831 NSW589831 OCS589831 OMO589831 OWK589831 PGG589831 PQC589831 PZY589831 QJU589831 QTQ589831 RDM589831 RNI589831 RXE589831 SHA589831 SQW589831 TAS589831 TKO589831 TUK589831 UEG589831 UOC589831 UXY589831 VHU589831 VRQ589831 WBM589831 WLI589831 WVE589831 A655367 IS655367 SO655367 ACK655367 AMG655367 AWC655367 BFY655367 BPU655367 BZQ655367 CJM655367 CTI655367 DDE655367 DNA655367 DWW655367 EGS655367 EQO655367 FAK655367 FKG655367 FUC655367 GDY655367 GNU655367 GXQ655367 HHM655367 HRI655367 IBE655367 ILA655367 IUW655367 JES655367 JOO655367 JYK655367 KIG655367 KSC655367 LBY655367 LLU655367 LVQ655367 MFM655367 MPI655367 MZE655367 NJA655367 NSW655367 OCS655367 OMO655367 OWK655367 PGG655367 PQC655367 PZY655367 QJU655367 QTQ655367 RDM655367 RNI655367 RXE655367 SHA655367 SQW655367 TAS655367 TKO655367 TUK655367 UEG655367 UOC655367 UXY655367 VHU655367 VRQ655367 WBM655367 WLI655367 WVE655367 A720903 IS720903 SO720903 ACK720903 AMG720903 AWC720903 BFY720903 BPU720903 BZQ720903 CJM720903 CTI720903 DDE720903 DNA720903 DWW720903 EGS720903 EQO720903 FAK720903 FKG720903 FUC720903 GDY720903 GNU720903 GXQ720903 HHM720903 HRI720903 IBE720903 ILA720903 IUW720903 JES720903 JOO720903 JYK720903 KIG720903 KSC720903 LBY720903 LLU720903 LVQ720903 MFM720903 MPI720903 MZE720903 NJA720903 NSW720903 OCS720903 OMO720903 OWK720903 PGG720903 PQC720903 PZY720903 QJU720903 QTQ720903 RDM720903 RNI720903 RXE720903 SHA720903 SQW720903 TAS720903 TKO720903 TUK720903 UEG720903 UOC720903 UXY720903 VHU720903 VRQ720903 WBM720903 WLI720903 WVE720903 A786439 IS786439 SO786439 ACK786439 AMG786439 AWC786439 BFY786439 BPU786439 BZQ786439 CJM786439 CTI786439 DDE786439 DNA786439 DWW786439 EGS786439 EQO786439 FAK786439 FKG786439 FUC786439 GDY786439 GNU786439 GXQ786439 HHM786439 HRI786439 IBE786439 ILA786439 IUW786439 JES786439 JOO786439 JYK786439 KIG786439 KSC786439 LBY786439 LLU786439 LVQ786439 MFM786439 MPI786439 MZE786439 NJA786439 NSW786439 OCS786439 OMO786439 OWK786439 PGG786439 PQC786439 PZY786439 QJU786439 QTQ786439 RDM786439 RNI786439 RXE786439 SHA786439 SQW786439 TAS786439 TKO786439 TUK786439 UEG786439 UOC786439 UXY786439 VHU786439 VRQ786439 WBM786439 WLI786439 WVE786439 A851975 IS851975 SO851975 ACK851975 AMG851975 AWC851975 BFY851975 BPU851975 BZQ851975 CJM851975 CTI851975 DDE851975 DNA851975 DWW851975 EGS851975 EQO851975 FAK851975 FKG851975 FUC851975 GDY851975 GNU851975 GXQ851975 HHM851975 HRI851975 IBE851975 ILA851975 IUW851975 JES851975 JOO851975 JYK851975 KIG851975 KSC851975 LBY851975 LLU851975 LVQ851975 MFM851975 MPI851975 MZE851975 NJA851975 NSW851975 OCS851975 OMO851975 OWK851975 PGG851975 PQC851975 PZY851975 QJU851975 QTQ851975 RDM851975 RNI851975 RXE851975 SHA851975 SQW851975 TAS851975 TKO851975 TUK851975 UEG851975 UOC851975 UXY851975 VHU851975 VRQ851975 WBM851975 WLI851975 WVE851975 A917511 IS917511 SO917511 ACK917511 AMG917511 AWC917511 BFY917511 BPU917511 BZQ917511 CJM917511 CTI917511 DDE917511 DNA917511 DWW917511 EGS917511 EQO917511 FAK917511 FKG917511 FUC917511 GDY917511 GNU917511 GXQ917511 HHM917511 HRI917511 IBE917511 ILA917511 IUW917511 JES917511 JOO917511 JYK917511 KIG917511 KSC917511 LBY917511 LLU917511 LVQ917511 MFM917511 MPI917511 MZE917511 NJA917511 NSW917511 OCS917511 OMO917511 OWK917511 PGG917511 PQC917511 PZY917511 QJU917511 QTQ917511 RDM917511 RNI917511 RXE917511 SHA917511 SQW917511 TAS917511 TKO917511 TUK917511 UEG917511 UOC917511 UXY917511 VHU917511 VRQ917511 WBM917511 WLI917511 WVE917511 A983047 IS983047 SO983047 ACK983047 AMG983047 AWC983047 BFY983047 BPU983047 BZQ983047 CJM983047 CTI983047 DDE983047 DNA983047 DWW983047 EGS983047 EQO983047 FAK983047 FKG983047 FUC983047 GDY983047 GNU983047 GXQ983047 HHM983047 HRI983047 IBE983047 ILA983047 IUW983047 JES983047 JOO983047 JYK983047 KIG983047 KSC983047 LBY983047 LLU983047 LVQ983047 MFM983047 MPI983047 MZE983047 NJA983047 NSW983047 OCS983047 OMO983047 OWK983047 PGG983047 PQC983047 PZY983047 QJU983047 QTQ983047 RDM983047 RNI983047 RXE983047 SHA983047 SQW983047 TAS983047 TKO983047 TUK983047 UEG983047 UOC983047 UXY983047 VHU983047 VRQ983047 WBM983047 WLI98304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29"/>
  <sheetViews>
    <sheetView topLeftCell="A25" workbookViewId="0">
      <selection activeCell="C31" sqref="C31"/>
    </sheetView>
  </sheetViews>
  <sheetFormatPr baseColWidth="10" defaultRowHeight="15" x14ac:dyDescent="0.25"/>
  <cols>
    <col min="1" max="1" width="3.140625" style="1" bestFit="1" customWidth="1"/>
    <col min="2" max="2" width="50" style="1" customWidth="1"/>
    <col min="3" max="3" width="43.42578125" style="1" customWidth="1"/>
    <col min="4" max="4" width="36.140625" style="1" customWidth="1"/>
    <col min="5" max="5" width="19.140625" style="1" customWidth="1"/>
    <col min="6" max="6" width="30.140625" style="1" customWidth="1"/>
    <col min="7" max="7" width="25.85546875" style="1" customWidth="1"/>
    <col min="8" max="8" width="16.85546875" style="1" customWidth="1"/>
    <col min="9" max="9" width="16.140625" style="1" customWidth="1"/>
    <col min="10" max="10" width="24.28515625" style="1" customWidth="1"/>
    <col min="11" max="11" width="30" style="1" customWidth="1"/>
    <col min="12" max="12" width="27.7109375" style="1" customWidth="1"/>
    <col min="13" max="13" width="17.7109375" style="1" customWidth="1"/>
    <col min="14" max="14" width="16.7109375" style="1" customWidth="1"/>
    <col min="15" max="15" width="15.5703125" style="1" customWidth="1"/>
    <col min="16" max="16" width="17.140625" style="1" customWidth="1"/>
    <col min="17" max="17" width="29.140625" style="1" customWidth="1"/>
    <col min="18" max="18" width="9.4257812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15.75" thickBot="1" x14ac:dyDescent="0.3">
      <c r="B6" s="2" t="s">
        <v>2</v>
      </c>
      <c r="C6" s="1854" t="s">
        <v>6155</v>
      </c>
      <c r="D6" s="1854"/>
      <c r="E6" s="1854"/>
      <c r="F6" s="1854"/>
      <c r="G6" s="1854"/>
      <c r="H6" s="1854"/>
      <c r="I6" s="1854"/>
      <c r="J6" s="1854"/>
      <c r="K6" s="1854"/>
      <c r="L6" s="1854"/>
      <c r="M6" s="1854"/>
      <c r="N6" s="1855"/>
    </row>
    <row r="7" spans="2:16" ht="15.75" thickBot="1" x14ac:dyDescent="0.3">
      <c r="B7" s="2" t="s">
        <v>4</v>
      </c>
      <c r="C7" s="1854" t="s">
        <v>1577</v>
      </c>
      <c r="D7" s="1854"/>
      <c r="E7" s="1854"/>
      <c r="F7" s="1854"/>
      <c r="G7" s="1854"/>
      <c r="H7" s="1854"/>
      <c r="I7" s="1854"/>
      <c r="J7" s="1854"/>
      <c r="K7" s="1854"/>
      <c r="L7" s="1854"/>
      <c r="M7" s="1854"/>
      <c r="N7" s="1855"/>
    </row>
    <row r="8" spans="2:16" ht="15.75" thickBot="1" x14ac:dyDescent="0.3">
      <c r="B8" s="2" t="s">
        <v>5</v>
      </c>
      <c r="C8" s="1854" t="s">
        <v>6156</v>
      </c>
      <c r="D8" s="1854"/>
      <c r="E8" s="1854"/>
      <c r="F8" s="1854"/>
      <c r="G8" s="1854"/>
      <c r="H8" s="1854"/>
      <c r="I8" s="1854"/>
      <c r="J8" s="1854"/>
      <c r="K8" s="1854"/>
      <c r="L8" s="1854"/>
      <c r="M8" s="1854"/>
      <c r="N8" s="1855"/>
    </row>
    <row r="9" spans="2:16" ht="15.75" thickBot="1" x14ac:dyDescent="0.3">
      <c r="B9" s="2" t="s">
        <v>6</v>
      </c>
      <c r="C9" s="1854" t="s">
        <v>6157</v>
      </c>
      <c r="D9" s="1854"/>
      <c r="E9" s="1854"/>
      <c r="F9" s="1854"/>
      <c r="G9" s="1854"/>
      <c r="H9" s="1854"/>
      <c r="I9" s="1854"/>
      <c r="J9" s="1854"/>
      <c r="K9" s="1854"/>
      <c r="L9" s="1854"/>
      <c r="M9" s="1854"/>
      <c r="N9" s="1855"/>
    </row>
    <row r="10" spans="2:16" ht="15.75" thickBot="1" x14ac:dyDescent="0.3">
      <c r="B10" s="2" t="s">
        <v>7</v>
      </c>
      <c r="C10" s="2028">
        <v>8</v>
      </c>
      <c r="D10" s="2028"/>
      <c r="E10" s="2029"/>
      <c r="F10" s="4"/>
      <c r="G10" s="4"/>
      <c r="H10" s="4"/>
      <c r="I10" s="4"/>
      <c r="J10" s="4"/>
      <c r="K10" s="4"/>
      <c r="L10" s="4"/>
      <c r="M10" s="4"/>
      <c r="N10" s="5"/>
    </row>
    <row r="11" spans="2:16" ht="15.75" thickBot="1" x14ac:dyDescent="0.3">
      <c r="B11" s="6" t="s">
        <v>8</v>
      </c>
      <c r="C11" s="7">
        <v>41983</v>
      </c>
      <c r="D11" s="1630"/>
      <c r="E11" s="1630"/>
      <c r="F11" s="1630"/>
      <c r="G11" s="1630"/>
      <c r="H11" s="1630"/>
      <c r="I11" s="1630"/>
      <c r="J11" s="1630"/>
      <c r="K11" s="1630"/>
      <c r="L11" s="1630"/>
      <c r="M11" s="1630"/>
      <c r="N11" s="1631"/>
    </row>
    <row r="12" spans="2:16" ht="15.75" x14ac:dyDescent="0.25">
      <c r="B12" s="134"/>
      <c r="C12" s="135"/>
      <c r="D12" s="136"/>
      <c r="E12" s="136"/>
      <c r="F12" s="136"/>
      <c r="G12" s="136"/>
      <c r="H12" s="136"/>
      <c r="I12" s="1612"/>
      <c r="J12" s="1612"/>
      <c r="K12" s="1612"/>
      <c r="L12" s="1612"/>
      <c r="M12" s="1612"/>
      <c r="N12" s="136"/>
    </row>
    <row r="13" spans="2:16" x14ac:dyDescent="0.25">
      <c r="I13" s="1612"/>
      <c r="J13" s="1612"/>
      <c r="K13" s="1612"/>
      <c r="L13" s="1612"/>
      <c r="M13" s="1612"/>
      <c r="N13" s="137"/>
    </row>
    <row r="14" spans="2:16" ht="30" x14ac:dyDescent="0.25">
      <c r="B14" s="2288" t="s">
        <v>9</v>
      </c>
      <c r="C14" s="2288"/>
      <c r="D14" s="1622" t="s">
        <v>10</v>
      </c>
      <c r="E14" s="1622" t="s">
        <v>11</v>
      </c>
      <c r="F14" s="1622" t="s">
        <v>12</v>
      </c>
      <c r="G14" s="16"/>
      <c r="I14" s="140"/>
      <c r="J14" s="140"/>
      <c r="K14" s="140"/>
      <c r="L14" s="140"/>
      <c r="M14" s="140"/>
      <c r="N14" s="137"/>
    </row>
    <row r="15" spans="2:16" x14ac:dyDescent="0.25">
      <c r="B15" s="2288"/>
      <c r="C15" s="2288"/>
      <c r="D15" s="1622">
        <v>8</v>
      </c>
      <c r="E15" s="22">
        <v>822782714</v>
      </c>
      <c r="F15" s="255">
        <v>394</v>
      </c>
      <c r="G15" s="20"/>
      <c r="I15" s="144"/>
      <c r="J15" s="144"/>
      <c r="K15" s="144"/>
      <c r="L15" s="144"/>
      <c r="M15" s="144"/>
      <c r="N15" s="137"/>
    </row>
    <row r="16" spans="2:16" x14ac:dyDescent="0.25">
      <c r="B16" s="2288"/>
      <c r="C16" s="2288"/>
      <c r="D16" s="1622"/>
      <c r="E16" s="18"/>
      <c r="F16" s="255"/>
      <c r="G16" s="20"/>
      <c r="I16" s="144"/>
      <c r="J16" s="144"/>
      <c r="K16" s="144"/>
      <c r="L16" s="144"/>
      <c r="M16" s="144"/>
      <c r="N16" s="137"/>
    </row>
    <row r="17" spans="1:14" x14ac:dyDescent="0.25">
      <c r="B17" s="2288"/>
      <c r="C17" s="2288"/>
      <c r="D17" s="1622"/>
      <c r="E17" s="18"/>
      <c r="F17" s="255"/>
      <c r="G17" s="20"/>
      <c r="I17" s="144"/>
      <c r="J17" s="144"/>
      <c r="K17" s="144"/>
      <c r="L17" s="144"/>
      <c r="M17" s="144"/>
      <c r="N17" s="137"/>
    </row>
    <row r="18" spans="1:14" x14ac:dyDescent="0.25">
      <c r="B18" s="2288"/>
      <c r="C18" s="2288"/>
      <c r="D18" s="1622"/>
      <c r="E18" s="22"/>
      <c r="F18" s="255"/>
      <c r="G18" s="20"/>
      <c r="H18" s="146"/>
      <c r="I18" s="144"/>
      <c r="J18" s="144"/>
      <c r="K18" s="144"/>
      <c r="L18" s="144"/>
      <c r="M18" s="144"/>
      <c r="N18" s="147"/>
    </row>
    <row r="19" spans="1:14" x14ac:dyDescent="0.25">
      <c r="B19" s="2288"/>
      <c r="C19" s="2288"/>
      <c r="D19" s="1622"/>
      <c r="E19" s="22"/>
      <c r="F19" s="255"/>
      <c r="G19" s="20"/>
      <c r="H19" s="146"/>
      <c r="I19" s="148"/>
      <c r="J19" s="148"/>
      <c r="K19" s="148"/>
      <c r="L19" s="148"/>
      <c r="M19" s="148"/>
      <c r="N19" s="147"/>
    </row>
    <row r="20" spans="1:14" x14ac:dyDescent="0.25">
      <c r="B20" s="2288"/>
      <c r="C20" s="2288"/>
      <c r="D20" s="1622"/>
      <c r="E20" s="22"/>
      <c r="F20" s="255"/>
      <c r="G20" s="20"/>
      <c r="H20" s="146"/>
      <c r="I20" s="1612"/>
      <c r="J20" s="1612"/>
      <c r="K20" s="1612"/>
      <c r="L20" s="1612"/>
      <c r="M20" s="1612"/>
      <c r="N20" s="147"/>
    </row>
    <row r="21" spans="1:14" x14ac:dyDescent="0.25">
      <c r="B21" s="2288"/>
      <c r="C21" s="2288"/>
      <c r="D21" s="1622"/>
      <c r="E21" s="22"/>
      <c r="F21" s="255"/>
      <c r="G21" s="20"/>
      <c r="H21" s="146"/>
      <c r="I21" s="1612"/>
      <c r="J21" s="1612"/>
      <c r="K21" s="1612"/>
      <c r="L21" s="1612"/>
      <c r="M21" s="1612"/>
      <c r="N21" s="147"/>
    </row>
    <row r="22" spans="1:14" ht="15.75" thickBot="1" x14ac:dyDescent="0.3">
      <c r="B22" s="2289" t="s">
        <v>13</v>
      </c>
      <c r="C22" s="2290"/>
      <c r="D22" s="1622">
        <v>8</v>
      </c>
      <c r="E22" s="22">
        <v>822782714</v>
      </c>
      <c r="F22" s="255">
        <v>394</v>
      </c>
      <c r="G22" s="20"/>
      <c r="H22" s="146"/>
      <c r="I22" s="1612"/>
      <c r="J22" s="1612"/>
      <c r="K22" s="1612"/>
      <c r="L22" s="1612"/>
      <c r="M22" s="1612"/>
      <c r="N22" s="147"/>
    </row>
    <row r="23" spans="1:14" ht="29.25" thickBot="1" x14ac:dyDescent="0.3">
      <c r="A23" s="27"/>
      <c r="B23" s="28" t="s">
        <v>14</v>
      </c>
      <c r="C23" s="28" t="s">
        <v>15</v>
      </c>
      <c r="D23" s="3"/>
      <c r="E23" s="17"/>
      <c r="F23" s="17"/>
      <c r="G23" s="17"/>
      <c r="H23" s="140"/>
      <c r="I23" s="151"/>
      <c r="J23" s="151"/>
      <c r="K23" s="151"/>
      <c r="L23" s="151"/>
      <c r="M23" s="151"/>
    </row>
    <row r="24" spans="1:14" ht="15.75" thickBot="1" x14ac:dyDescent="0.3">
      <c r="A24" s="30">
        <v>1</v>
      </c>
      <c r="B24" s="3"/>
      <c r="C24" s="947">
        <f>F22*0.8</f>
        <v>315.20000000000005</v>
      </c>
      <c r="D24" s="32"/>
      <c r="E24" s="1711">
        <f>E22</f>
        <v>822782714</v>
      </c>
      <c r="F24" s="34"/>
      <c r="G24" s="34"/>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1612"/>
      <c r="J27" s="1612"/>
      <c r="K27" s="1612"/>
      <c r="L27" s="1612"/>
      <c r="M27" s="1612"/>
      <c r="N27" s="137"/>
    </row>
    <row r="28" spans="1:14" x14ac:dyDescent="0.25">
      <c r="A28" s="36"/>
      <c r="B28"/>
      <c r="C28"/>
      <c r="D28"/>
      <c r="E28"/>
      <c r="F28"/>
      <c r="G28"/>
      <c r="H28"/>
      <c r="I28" s="1612"/>
      <c r="J28" s="1612"/>
      <c r="K28" s="1612"/>
      <c r="L28" s="1612"/>
      <c r="M28" s="1612"/>
      <c r="N28" s="137"/>
    </row>
    <row r="29" spans="1:14" x14ac:dyDescent="0.25">
      <c r="A29" s="36"/>
      <c r="B29" s="41" t="s">
        <v>17</v>
      </c>
      <c r="C29" s="41" t="s">
        <v>18</v>
      </c>
      <c r="D29" s="41" t="s">
        <v>19</v>
      </c>
      <c r="E29"/>
      <c r="F29"/>
      <c r="G29"/>
      <c r="H29"/>
      <c r="I29" s="1612"/>
      <c r="J29" s="1612"/>
      <c r="K29" s="1612"/>
      <c r="L29" s="1612"/>
      <c r="M29" s="1612"/>
      <c r="N29" s="137"/>
    </row>
    <row r="30" spans="1:14" x14ac:dyDescent="0.25">
      <c r="A30" s="36"/>
      <c r="B30" s="1620" t="s">
        <v>20</v>
      </c>
      <c r="C30" s="1588" t="s">
        <v>21</v>
      </c>
      <c r="D30" s="1620"/>
      <c r="E30"/>
      <c r="F30" t="s">
        <v>983</v>
      </c>
      <c r="G30"/>
      <c r="H30"/>
      <c r="I30" s="1612"/>
      <c r="J30" s="1612"/>
      <c r="K30" s="1612"/>
      <c r="L30" s="1612"/>
      <c r="M30" s="1612"/>
      <c r="N30" s="137"/>
    </row>
    <row r="31" spans="1:14" x14ac:dyDescent="0.25">
      <c r="A31" s="36"/>
      <c r="B31" s="1620" t="s">
        <v>22</v>
      </c>
      <c r="C31" s="1588" t="s">
        <v>21</v>
      </c>
      <c r="D31" s="1620"/>
      <c r="E31"/>
      <c r="F31"/>
      <c r="G31"/>
      <c r="H31"/>
      <c r="I31" s="1612"/>
      <c r="J31" s="1612"/>
      <c r="K31" s="1612"/>
      <c r="L31" s="1612"/>
      <c r="M31" s="1612"/>
      <c r="N31" s="137"/>
    </row>
    <row r="32" spans="1:14" x14ac:dyDescent="0.25">
      <c r="A32" s="36"/>
      <c r="B32" s="1620" t="s">
        <v>23</v>
      </c>
      <c r="C32" s="1378"/>
      <c r="D32" s="1620" t="s">
        <v>21</v>
      </c>
      <c r="E32"/>
      <c r="F32"/>
      <c r="G32"/>
      <c r="H32"/>
      <c r="I32" s="1612"/>
      <c r="J32" s="1612"/>
      <c r="K32" s="1612"/>
      <c r="L32" s="1612"/>
      <c r="M32" s="1612"/>
      <c r="N32" s="137"/>
    </row>
    <row r="33" spans="1:17" x14ac:dyDescent="0.25">
      <c r="A33" s="36"/>
      <c r="B33" s="1620" t="s">
        <v>24</v>
      </c>
      <c r="C33" s="1588"/>
      <c r="D33" s="1620" t="s">
        <v>21</v>
      </c>
      <c r="E33"/>
      <c r="F33"/>
      <c r="G33"/>
      <c r="H33"/>
      <c r="I33" s="1612"/>
      <c r="J33" s="1612"/>
      <c r="K33" s="1612"/>
      <c r="L33" s="1612"/>
      <c r="M33" s="1612"/>
      <c r="N33" s="137"/>
    </row>
    <row r="34" spans="1:17" x14ac:dyDescent="0.25">
      <c r="A34" s="36"/>
      <c r="B34"/>
      <c r="C34"/>
      <c r="D34"/>
      <c r="E34"/>
      <c r="F34"/>
      <c r="G34"/>
      <c r="H34"/>
      <c r="I34" s="1612"/>
      <c r="J34" s="1612"/>
      <c r="K34" s="1612"/>
      <c r="L34" s="1612"/>
      <c r="M34" s="1612"/>
      <c r="N34" s="137"/>
    </row>
    <row r="35" spans="1:17" x14ac:dyDescent="0.25">
      <c r="A35" s="36"/>
      <c r="B35"/>
      <c r="C35"/>
      <c r="D35"/>
      <c r="E35"/>
      <c r="F35"/>
      <c r="G35"/>
      <c r="H35"/>
      <c r="I35" s="1612"/>
      <c r="J35" s="1612"/>
      <c r="K35" s="1612"/>
      <c r="L35" s="1612"/>
      <c r="M35" s="1612"/>
      <c r="N35" s="137"/>
    </row>
    <row r="36" spans="1:17" x14ac:dyDescent="0.25">
      <c r="A36" s="36"/>
      <c r="B36" s="160" t="s">
        <v>25</v>
      </c>
      <c r="C36"/>
      <c r="D36"/>
      <c r="E36"/>
      <c r="F36"/>
      <c r="G36"/>
      <c r="H36"/>
      <c r="I36" s="1612"/>
      <c r="J36" s="1612"/>
      <c r="K36" s="1612"/>
      <c r="L36" s="1612"/>
      <c r="M36" s="1612"/>
      <c r="N36" s="137"/>
    </row>
    <row r="37" spans="1:17" x14ac:dyDescent="0.25">
      <c r="A37" s="36"/>
      <c r="B37"/>
      <c r="C37"/>
      <c r="D37"/>
      <c r="E37"/>
      <c r="F37"/>
      <c r="G37"/>
      <c r="H37"/>
      <c r="I37" s="1612"/>
      <c r="J37" s="1612"/>
      <c r="K37" s="1612"/>
      <c r="L37" s="1612"/>
      <c r="M37" s="1612"/>
      <c r="N37" s="137"/>
    </row>
    <row r="38" spans="1:17" x14ac:dyDescent="0.25">
      <c r="A38" s="36"/>
      <c r="B38"/>
      <c r="C38"/>
      <c r="D38"/>
      <c r="E38"/>
      <c r="F38"/>
      <c r="G38"/>
      <c r="H38"/>
      <c r="I38" s="1612"/>
      <c r="J38" s="1612"/>
      <c r="K38" s="1612"/>
      <c r="L38" s="1612"/>
      <c r="M38" s="1612"/>
      <c r="N38" s="137"/>
    </row>
    <row r="39" spans="1:17" x14ac:dyDescent="0.25">
      <c r="A39" s="36"/>
      <c r="B39" s="41" t="s">
        <v>17</v>
      </c>
      <c r="C39" s="41" t="s">
        <v>26</v>
      </c>
      <c r="D39" s="162" t="s">
        <v>27</v>
      </c>
      <c r="E39" s="162" t="s">
        <v>28</v>
      </c>
      <c r="F39"/>
      <c r="G39"/>
      <c r="H39"/>
      <c r="I39" s="1612"/>
      <c r="J39" s="1612"/>
      <c r="K39" s="1612"/>
      <c r="L39" s="1612"/>
      <c r="M39" s="1612"/>
      <c r="N39" s="137"/>
    </row>
    <row r="40" spans="1:17" ht="42.75" x14ac:dyDescent="0.25">
      <c r="A40" s="36"/>
      <c r="B40" s="45" t="s">
        <v>29</v>
      </c>
      <c r="C40" s="1619">
        <v>40</v>
      </c>
      <c r="D40" s="1588">
        <v>40</v>
      </c>
      <c r="E40" s="1870">
        <f>+D40+D41</f>
        <v>75</v>
      </c>
      <c r="F40"/>
      <c r="G40"/>
      <c r="H40"/>
      <c r="I40" s="1612"/>
      <c r="J40" s="1612"/>
      <c r="K40" s="1612"/>
      <c r="L40" s="1612"/>
      <c r="M40" s="1612"/>
      <c r="N40" s="137"/>
    </row>
    <row r="41" spans="1:17" ht="71.25" x14ac:dyDescent="0.25">
      <c r="A41" s="36"/>
      <c r="B41" s="45" t="s">
        <v>30</v>
      </c>
      <c r="C41" s="1619">
        <v>60</v>
      </c>
      <c r="D41" s="1588">
        <v>35</v>
      </c>
      <c r="E41" s="1871"/>
      <c r="F41"/>
      <c r="G41"/>
      <c r="H41"/>
      <c r="I41" s="1612"/>
      <c r="J41" s="1612"/>
      <c r="K41" s="1612"/>
      <c r="L41" s="1612"/>
      <c r="M41" s="1612"/>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1612"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x14ac:dyDescent="0.2">
      <c r="A49" s="1634">
        <v>1</v>
      </c>
      <c r="B49" s="110" t="s">
        <v>6158</v>
      </c>
      <c r="C49" s="110" t="s">
        <v>6158</v>
      </c>
      <c r="D49" s="110" t="s">
        <v>416</v>
      </c>
      <c r="E49" s="1712">
        <v>701820110129</v>
      </c>
      <c r="F49" s="1713" t="s">
        <v>18</v>
      </c>
      <c r="G49" s="1714">
        <v>1</v>
      </c>
      <c r="H49" s="1715">
        <v>40556</v>
      </c>
      <c r="I49" s="1715">
        <v>40908</v>
      </c>
      <c r="J49" s="1716" t="s">
        <v>19</v>
      </c>
      <c r="K49" s="1717">
        <v>11.57</v>
      </c>
      <c r="L49" s="1717">
        <v>0</v>
      </c>
      <c r="M49" s="1712">
        <v>830</v>
      </c>
      <c r="N49" s="1712">
        <f>+M49*G49</f>
        <v>830</v>
      </c>
      <c r="O49" s="1718">
        <v>394413091</v>
      </c>
      <c r="P49" s="1719" t="s">
        <v>5596</v>
      </c>
      <c r="Q49" s="1395" t="s">
        <v>581</v>
      </c>
      <c r="R49" s="60"/>
      <c r="S49" s="60"/>
      <c r="T49" s="60"/>
      <c r="U49" s="60"/>
      <c r="V49" s="60"/>
      <c r="W49" s="60"/>
      <c r="X49" s="60"/>
      <c r="Y49" s="60"/>
      <c r="Z49" s="60"/>
    </row>
    <row r="50" spans="1:26" s="950" customFormat="1" ht="57" x14ac:dyDescent="0.2">
      <c r="A50" s="1634">
        <f>+A49+1</f>
        <v>2</v>
      </c>
      <c r="B50" s="110" t="s">
        <v>6159</v>
      </c>
      <c r="C50" s="110" t="s">
        <v>6159</v>
      </c>
      <c r="D50" s="110" t="s">
        <v>416</v>
      </c>
      <c r="E50" s="1712">
        <v>701820140216</v>
      </c>
      <c r="F50" s="1713" t="s">
        <v>18</v>
      </c>
      <c r="G50" s="1720">
        <v>1</v>
      </c>
      <c r="H50" s="1715">
        <v>41661</v>
      </c>
      <c r="I50" s="1715">
        <v>41954</v>
      </c>
      <c r="J50" s="1716" t="s">
        <v>19</v>
      </c>
      <c r="K50" s="1717">
        <v>8.27</v>
      </c>
      <c r="L50" s="1717">
        <v>1.36</v>
      </c>
      <c r="M50" s="1712">
        <v>376</v>
      </c>
      <c r="N50" s="1712">
        <v>376</v>
      </c>
      <c r="O50" s="1718">
        <v>320474536</v>
      </c>
      <c r="P50" s="1719">
        <v>137</v>
      </c>
      <c r="Q50" s="1395" t="s">
        <v>581</v>
      </c>
      <c r="R50" s="949"/>
      <c r="S50" s="949"/>
      <c r="T50" s="949"/>
      <c r="U50" s="949"/>
      <c r="V50" s="949"/>
      <c r="W50" s="949"/>
      <c r="X50" s="949"/>
      <c r="Y50" s="949"/>
      <c r="Z50" s="949"/>
    </row>
    <row r="51" spans="1:26" s="950" customFormat="1" x14ac:dyDescent="0.2">
      <c r="A51" s="1634">
        <f>+A50+1</f>
        <v>3</v>
      </c>
      <c r="B51" s="110" t="s">
        <v>6157</v>
      </c>
      <c r="C51" s="1721" t="s">
        <v>6157</v>
      </c>
      <c r="D51" s="110" t="s">
        <v>416</v>
      </c>
      <c r="E51" s="1712">
        <v>701820120120</v>
      </c>
      <c r="F51" s="1713" t="s">
        <v>18</v>
      </c>
      <c r="G51" s="1720">
        <v>1</v>
      </c>
      <c r="H51" s="1715">
        <v>40954</v>
      </c>
      <c r="I51" s="1715">
        <v>41274</v>
      </c>
      <c r="J51" s="1716" t="s">
        <v>19</v>
      </c>
      <c r="K51" s="1722">
        <v>10.46</v>
      </c>
      <c r="L51" s="1717">
        <v>0</v>
      </c>
      <c r="M51" s="1712">
        <v>84</v>
      </c>
      <c r="N51" s="1712">
        <v>84</v>
      </c>
      <c r="O51" s="1718">
        <v>59579459</v>
      </c>
      <c r="P51" s="1719" t="s">
        <v>5490</v>
      </c>
      <c r="Q51" s="1395" t="s">
        <v>581</v>
      </c>
      <c r="R51" s="949"/>
      <c r="S51" s="949"/>
      <c r="T51" s="949"/>
      <c r="U51" s="949"/>
      <c r="V51" s="949"/>
      <c r="W51" s="949"/>
      <c r="X51" s="949"/>
      <c r="Y51" s="949"/>
      <c r="Z51" s="949"/>
    </row>
    <row r="52" spans="1:26" s="61" customFormat="1" x14ac:dyDescent="0.2">
      <c r="A52" s="1634"/>
      <c r="B52" s="66" t="s">
        <v>28</v>
      </c>
      <c r="C52" s="54"/>
      <c r="D52" s="1723"/>
      <c r="E52" s="1724"/>
      <c r="F52" s="1713"/>
      <c r="G52" s="1713"/>
      <c r="H52" s="954"/>
      <c r="I52" s="1715"/>
      <c r="J52" s="1716"/>
      <c r="K52" s="1725">
        <f>SUM(K49:K51)</f>
        <v>30.3</v>
      </c>
      <c r="L52" s="1726">
        <f>SUM(L49:L51)</f>
        <v>1.36</v>
      </c>
      <c r="M52" s="1727">
        <f>SUM(M49:M51)</f>
        <v>1290</v>
      </c>
      <c r="N52" s="1726">
        <f>SUM(N49:N51)</f>
        <v>1290</v>
      </c>
      <c r="O52" s="1718">
        <f>SUM(O49:O51)</f>
        <v>774467086</v>
      </c>
      <c r="P52" s="1719"/>
      <c r="Q52" s="1395"/>
    </row>
    <row r="53" spans="1:26" s="69" customFormat="1" x14ac:dyDescent="0.25">
      <c r="E53" s="880"/>
    </row>
    <row r="54" spans="1:26" s="69" customFormat="1" x14ac:dyDescent="0.25">
      <c r="B54" s="2145" t="s">
        <v>56</v>
      </c>
      <c r="C54" s="2145" t="s">
        <v>57</v>
      </c>
      <c r="D54" s="2147" t="s">
        <v>58</v>
      </c>
      <c r="E54" s="2147"/>
      <c r="K54" s="879"/>
    </row>
    <row r="55" spans="1:26" s="69" customFormat="1" x14ac:dyDescent="0.25">
      <c r="B55" s="2146"/>
      <c r="C55" s="2146"/>
      <c r="D55" s="1611" t="s">
        <v>59</v>
      </c>
      <c r="E55" s="73" t="s">
        <v>60</v>
      </c>
    </row>
    <row r="56" spans="1:26" s="69" customFormat="1" ht="18.75" x14ac:dyDescent="0.25">
      <c r="B56" s="74" t="s">
        <v>61</v>
      </c>
      <c r="C56" s="75" t="s">
        <v>6160</v>
      </c>
      <c r="D56" s="1623"/>
      <c r="E56" s="1623" t="s">
        <v>18</v>
      </c>
      <c r="F56" s="191"/>
      <c r="G56" s="191"/>
      <c r="H56" s="191"/>
      <c r="I56" s="191"/>
      <c r="J56" s="191"/>
      <c r="K56" s="191"/>
      <c r="L56" s="191"/>
      <c r="M56" s="191"/>
    </row>
    <row r="57" spans="1:26" s="69" customFormat="1" x14ac:dyDescent="0.25">
      <c r="B57" s="74" t="s">
        <v>62</v>
      </c>
      <c r="C57" s="75" t="s">
        <v>6161</v>
      </c>
      <c r="D57" s="1623"/>
      <c r="E57" s="1623" t="s">
        <v>18</v>
      </c>
    </row>
    <row r="58" spans="1:26" s="69" customFormat="1" x14ac:dyDescent="0.25">
      <c r="B58" s="192"/>
      <c r="C58" s="1863"/>
      <c r="D58" s="1863"/>
      <c r="E58" s="1863"/>
      <c r="F58" s="1863"/>
      <c r="G58" s="1863"/>
      <c r="H58" s="1863"/>
      <c r="I58" s="1863"/>
      <c r="J58" s="1863"/>
      <c r="K58" s="1863"/>
      <c r="L58" s="1863"/>
      <c r="M58" s="1863"/>
      <c r="N58" s="1863"/>
    </row>
    <row r="59" spans="1:26" ht="15.75" thickBot="1" x14ac:dyDescent="0.3"/>
    <row r="60" spans="1:26" ht="27" thickBot="1" x14ac:dyDescent="0.3">
      <c r="B60" s="1864" t="s">
        <v>63</v>
      </c>
      <c r="C60" s="1864"/>
      <c r="D60" s="1864"/>
      <c r="E60" s="1864"/>
      <c r="F60" s="1864"/>
      <c r="G60" s="1864"/>
      <c r="H60" s="1864"/>
      <c r="I60" s="1864"/>
      <c r="J60" s="1864"/>
      <c r="K60" s="1864"/>
      <c r="L60" s="1864"/>
      <c r="M60" s="1864"/>
      <c r="N60" s="1864"/>
    </row>
    <row r="63" spans="1:26" ht="120" x14ac:dyDescent="0.25">
      <c r="B63" s="1610" t="s">
        <v>64</v>
      </c>
      <c r="C63" s="1610" t="s">
        <v>65</v>
      </c>
      <c r="D63" s="1610" t="s">
        <v>66</v>
      </c>
      <c r="E63" s="1610" t="s">
        <v>67</v>
      </c>
      <c r="F63" s="1610" t="s">
        <v>68</v>
      </c>
      <c r="G63" s="1610" t="s">
        <v>69</v>
      </c>
      <c r="H63" s="1610" t="s">
        <v>70</v>
      </c>
      <c r="I63" s="1610" t="s">
        <v>71</v>
      </c>
      <c r="J63" s="1610" t="s">
        <v>72</v>
      </c>
      <c r="K63" s="1610" t="s">
        <v>73</v>
      </c>
      <c r="L63" s="1610" t="s">
        <v>74</v>
      </c>
      <c r="M63" s="1586" t="s">
        <v>1738</v>
      </c>
      <c r="N63" s="1586" t="s">
        <v>76</v>
      </c>
      <c r="O63" s="1875" t="s">
        <v>77</v>
      </c>
      <c r="P63" s="1876"/>
      <c r="Q63" s="1610" t="s">
        <v>78</v>
      </c>
    </row>
    <row r="64" spans="1:26" x14ac:dyDescent="0.2">
      <c r="A64" s="3">
        <v>1</v>
      </c>
      <c r="B64" s="88"/>
      <c r="C64" s="299"/>
      <c r="D64" s="299"/>
      <c r="E64" s="299"/>
      <c r="F64" s="299"/>
      <c r="G64" s="299"/>
      <c r="H64" s="1613"/>
      <c r="I64" s="1613"/>
      <c r="J64" s="1613"/>
      <c r="K64" s="1613"/>
      <c r="L64" s="1613"/>
      <c r="M64" s="1613"/>
      <c r="N64" s="1613"/>
      <c r="O64" s="2327" t="s">
        <v>6162</v>
      </c>
      <c r="P64" s="2328"/>
      <c r="Q64" s="1613"/>
    </row>
    <row r="65" spans="1:17" x14ac:dyDescent="0.2">
      <c r="A65" s="3">
        <v>2</v>
      </c>
      <c r="B65" s="88"/>
      <c r="C65" s="299"/>
      <c r="D65" s="299"/>
      <c r="E65" s="299"/>
      <c r="F65" s="299"/>
      <c r="G65" s="299"/>
      <c r="H65" s="1613"/>
      <c r="I65" s="1613"/>
      <c r="J65" s="1613"/>
      <c r="K65" s="1613"/>
      <c r="L65" s="1613"/>
      <c r="M65" s="1613"/>
      <c r="N65" s="1613"/>
      <c r="O65" s="2329"/>
      <c r="P65" s="2330"/>
      <c r="Q65" s="1613"/>
    </row>
    <row r="66" spans="1:17" x14ac:dyDescent="0.2">
      <c r="A66" s="3">
        <v>3</v>
      </c>
      <c r="B66" s="88"/>
      <c r="C66" s="299"/>
      <c r="D66" s="299"/>
      <c r="E66" s="299"/>
      <c r="F66" s="299"/>
      <c r="G66" s="299"/>
      <c r="H66" s="1613"/>
      <c r="I66" s="1613"/>
      <c r="J66" s="1613"/>
      <c r="K66" s="1613"/>
      <c r="L66" s="1613"/>
      <c r="M66" s="1613"/>
      <c r="N66" s="1613"/>
      <c r="O66" s="2329"/>
      <c r="P66" s="2330"/>
      <c r="Q66" s="1613"/>
    </row>
    <row r="67" spans="1:17" ht="24.75" customHeight="1" x14ac:dyDescent="0.2">
      <c r="A67" s="3">
        <v>4</v>
      </c>
      <c r="B67" s="88"/>
      <c r="C67" s="299"/>
      <c r="D67" s="299"/>
      <c r="E67" s="299"/>
      <c r="F67" s="299"/>
      <c r="G67" s="299"/>
      <c r="H67" s="1613"/>
      <c r="I67" s="1613"/>
      <c r="J67" s="1613"/>
      <c r="K67" s="1613"/>
      <c r="L67" s="1613"/>
      <c r="M67" s="1613"/>
      <c r="N67" s="1613"/>
      <c r="O67" s="2331"/>
      <c r="P67" s="2332"/>
      <c r="Q67" s="1613"/>
    </row>
    <row r="68" spans="1:17" x14ac:dyDescent="0.25">
      <c r="B68" s="1" t="s">
        <v>85</v>
      </c>
    </row>
    <row r="69" spans="1:17" x14ac:dyDescent="0.25">
      <c r="B69" s="1" t="s">
        <v>86</v>
      </c>
    </row>
    <row r="70" spans="1:17" x14ac:dyDescent="0.25">
      <c r="B70" s="1" t="s">
        <v>87</v>
      </c>
    </row>
    <row r="72" spans="1:17" ht="15.75" thickBot="1" x14ac:dyDescent="0.3"/>
    <row r="73" spans="1:17" ht="27" thickBot="1" x14ac:dyDescent="0.3">
      <c r="B73" s="1879" t="s">
        <v>88</v>
      </c>
      <c r="C73" s="1880"/>
      <c r="D73" s="1880"/>
      <c r="E73" s="1880"/>
      <c r="F73" s="1880"/>
      <c r="G73" s="1880"/>
      <c r="H73" s="1880"/>
      <c r="I73" s="1880"/>
      <c r="J73" s="1880"/>
      <c r="K73" s="1880"/>
      <c r="L73" s="1880"/>
      <c r="M73" s="1880"/>
      <c r="N73" s="1881"/>
    </row>
    <row r="75" spans="1:17" ht="90" x14ac:dyDescent="0.25">
      <c r="B75" s="41" t="s">
        <v>89</v>
      </c>
      <c r="C75" s="41" t="s">
        <v>90</v>
      </c>
      <c r="D75" s="41" t="s">
        <v>91</v>
      </c>
      <c r="E75" s="41" t="s">
        <v>92</v>
      </c>
      <c r="F75" s="41" t="s">
        <v>93</v>
      </c>
      <c r="G75" s="41" t="s">
        <v>94</v>
      </c>
      <c r="H75" s="41" t="s">
        <v>95</v>
      </c>
      <c r="I75" s="41" t="s">
        <v>96</v>
      </c>
      <c r="J75" s="2189" t="s">
        <v>97</v>
      </c>
      <c r="K75" s="2190"/>
      <c r="L75" s="2191"/>
      <c r="M75" s="41" t="s">
        <v>98</v>
      </c>
      <c r="N75" s="41" t="s">
        <v>405</v>
      </c>
      <c r="O75" s="41" t="s">
        <v>406</v>
      </c>
      <c r="P75" s="2189" t="s">
        <v>77</v>
      </c>
      <c r="Q75" s="2191"/>
    </row>
    <row r="76" spans="1:17" ht="71.25" x14ac:dyDescent="0.25">
      <c r="A76" s="3"/>
      <c r="B76" s="118" t="s">
        <v>1755</v>
      </c>
      <c r="C76" s="118" t="s">
        <v>1673</v>
      </c>
      <c r="D76" s="118" t="s">
        <v>6163</v>
      </c>
      <c r="E76" s="118">
        <v>64552751</v>
      </c>
      <c r="F76" s="118" t="s">
        <v>6164</v>
      </c>
      <c r="G76" s="118" t="s">
        <v>214</v>
      </c>
      <c r="H76" s="125">
        <v>37323</v>
      </c>
      <c r="I76" s="119" t="s">
        <v>82</v>
      </c>
      <c r="J76" s="118" t="s">
        <v>6165</v>
      </c>
      <c r="K76" s="119" t="s">
        <v>6166</v>
      </c>
      <c r="L76" s="119" t="s">
        <v>6167</v>
      </c>
      <c r="M76" s="118" t="s">
        <v>18</v>
      </c>
      <c r="N76" s="118" t="s">
        <v>18</v>
      </c>
      <c r="O76" s="122" t="s">
        <v>18</v>
      </c>
      <c r="P76" s="2333" t="s">
        <v>52</v>
      </c>
      <c r="Q76" s="2334"/>
    </row>
    <row r="77" spans="1:17" ht="71.25" x14ac:dyDescent="0.25">
      <c r="A77" s="3"/>
      <c r="B77" s="2217" t="s">
        <v>1773</v>
      </c>
      <c r="C77" s="2217" t="s">
        <v>118</v>
      </c>
      <c r="D77" s="2217" t="s">
        <v>6168</v>
      </c>
      <c r="E77" s="2220">
        <v>64870942</v>
      </c>
      <c r="F77" s="2217" t="s">
        <v>129</v>
      </c>
      <c r="G77" s="2217" t="s">
        <v>1075</v>
      </c>
      <c r="H77" s="2335">
        <v>39535</v>
      </c>
      <c r="I77" s="2337" t="s">
        <v>82</v>
      </c>
      <c r="J77" s="118" t="s">
        <v>6169</v>
      </c>
      <c r="K77" s="119" t="s">
        <v>6170</v>
      </c>
      <c r="L77" s="119" t="s">
        <v>6171</v>
      </c>
      <c r="M77" s="2217" t="s">
        <v>18</v>
      </c>
      <c r="N77" s="2217" t="s">
        <v>18</v>
      </c>
      <c r="O77" s="2220" t="s">
        <v>18</v>
      </c>
      <c r="P77" s="2339" t="s">
        <v>52</v>
      </c>
      <c r="Q77" s="2340"/>
    </row>
    <row r="78" spans="1:17" ht="142.5" x14ac:dyDescent="0.25">
      <c r="A78" s="3"/>
      <c r="B78" s="2219"/>
      <c r="C78" s="2219"/>
      <c r="D78" s="2219"/>
      <c r="E78" s="2222"/>
      <c r="F78" s="2219"/>
      <c r="G78" s="2219"/>
      <c r="H78" s="2336"/>
      <c r="I78" s="2338"/>
      <c r="J78" s="118" t="s">
        <v>6172</v>
      </c>
      <c r="K78" s="119" t="s">
        <v>6173</v>
      </c>
      <c r="L78" s="119" t="s">
        <v>6174</v>
      </c>
      <c r="M78" s="2219"/>
      <c r="N78" s="2219"/>
      <c r="O78" s="2222"/>
      <c r="P78" s="2341"/>
      <c r="Q78" s="2342"/>
    </row>
    <row r="79" spans="1:17" ht="114" x14ac:dyDescent="0.25">
      <c r="A79" s="3"/>
      <c r="B79" s="118" t="s">
        <v>1773</v>
      </c>
      <c r="C79" s="421" t="s">
        <v>6068</v>
      </c>
      <c r="D79" s="118" t="s">
        <v>6175</v>
      </c>
      <c r="E79" s="118">
        <v>64703432</v>
      </c>
      <c r="F79" s="118" t="s">
        <v>129</v>
      </c>
      <c r="G79" s="118" t="s">
        <v>674</v>
      </c>
      <c r="H79" s="125">
        <v>38701</v>
      </c>
      <c r="I79" s="119" t="s">
        <v>82</v>
      </c>
      <c r="J79" s="118" t="s">
        <v>6176</v>
      </c>
      <c r="K79" s="119" t="s">
        <v>6170</v>
      </c>
      <c r="L79" s="119" t="s">
        <v>6177</v>
      </c>
      <c r="M79" s="118" t="s">
        <v>18</v>
      </c>
      <c r="N79" s="118" t="s">
        <v>18</v>
      </c>
      <c r="O79" s="122" t="s">
        <v>19</v>
      </c>
      <c r="P79" s="2333" t="s">
        <v>6178</v>
      </c>
      <c r="Q79" s="2334"/>
    </row>
    <row r="81" spans="1:26" ht="15.75" thickBot="1" x14ac:dyDescent="0.3"/>
    <row r="82" spans="1:26" ht="27" thickBot="1" x14ac:dyDescent="0.3">
      <c r="B82" s="1879" t="s">
        <v>184</v>
      </c>
      <c r="C82" s="1880"/>
      <c r="D82" s="1880"/>
      <c r="E82" s="1880"/>
      <c r="F82" s="1880"/>
      <c r="G82" s="1880"/>
      <c r="H82" s="1880"/>
      <c r="I82" s="1880"/>
      <c r="J82" s="1880"/>
      <c r="K82" s="1880"/>
      <c r="L82" s="1880"/>
      <c r="M82" s="1880"/>
      <c r="N82" s="1881"/>
    </row>
    <row r="85" spans="1:26" ht="30" x14ac:dyDescent="0.25">
      <c r="B85" s="194" t="s">
        <v>17</v>
      </c>
      <c r="C85" s="194" t="s">
        <v>415</v>
      </c>
      <c r="D85" s="1875" t="s">
        <v>77</v>
      </c>
      <c r="E85" s="1876"/>
    </row>
    <row r="86" spans="1:26" ht="28.5" x14ac:dyDescent="0.25">
      <c r="B86" s="91" t="s">
        <v>185</v>
      </c>
      <c r="C86" s="1607" t="s">
        <v>18</v>
      </c>
      <c r="D86" s="2144" t="s">
        <v>52</v>
      </c>
      <c r="E86" s="2144"/>
    </row>
    <row r="89" spans="1:26" ht="26.25" x14ac:dyDescent="0.25">
      <c r="B89" s="1851" t="s">
        <v>186</v>
      </c>
      <c r="C89" s="1852"/>
      <c r="D89" s="1852"/>
      <c r="E89" s="1852"/>
      <c r="F89" s="1852"/>
      <c r="G89" s="1852"/>
      <c r="H89" s="1852"/>
      <c r="I89" s="1852"/>
      <c r="J89" s="1852"/>
      <c r="K89" s="1852"/>
      <c r="L89" s="1852"/>
      <c r="M89" s="1852"/>
      <c r="N89" s="1852"/>
      <c r="O89" s="1852"/>
      <c r="P89" s="1852"/>
    </row>
    <row r="91" spans="1:26" ht="15.75" thickBot="1" x14ac:dyDescent="0.3"/>
    <row r="92" spans="1:26" ht="27" thickBot="1" x14ac:dyDescent="0.3">
      <c r="B92" s="1879" t="s">
        <v>187</v>
      </c>
      <c r="C92" s="1880"/>
      <c r="D92" s="1880"/>
      <c r="E92" s="1880"/>
      <c r="F92" s="1880"/>
      <c r="G92" s="1880"/>
      <c r="H92" s="1880"/>
      <c r="I92" s="1880"/>
      <c r="J92" s="1880"/>
      <c r="K92" s="1880"/>
      <c r="L92" s="1880"/>
      <c r="M92" s="1880"/>
      <c r="N92" s="1881"/>
    </row>
    <row r="94" spans="1:26" ht="15.75" thickBot="1" x14ac:dyDescent="0.3">
      <c r="M94" s="163"/>
      <c r="N94" s="163"/>
    </row>
    <row r="95" spans="1:26" s="1612" customFormat="1" ht="60" x14ac:dyDescent="0.25">
      <c r="B95" s="164" t="s">
        <v>33</v>
      </c>
      <c r="C95" s="164" t="s">
        <v>34</v>
      </c>
      <c r="D95" s="164" t="s">
        <v>35</v>
      </c>
      <c r="E95" s="164" t="s">
        <v>36</v>
      </c>
      <c r="F95" s="164" t="s">
        <v>37</v>
      </c>
      <c r="G95" s="164" t="s">
        <v>38</v>
      </c>
      <c r="H95" s="164" t="s">
        <v>39</v>
      </c>
      <c r="I95" s="164" t="s">
        <v>40</v>
      </c>
      <c r="J95" s="164" t="s">
        <v>41</v>
      </c>
      <c r="K95" s="164" t="s">
        <v>42</v>
      </c>
      <c r="L95" s="164" t="s">
        <v>43</v>
      </c>
      <c r="M95" s="165" t="s">
        <v>44</v>
      </c>
      <c r="N95" s="164" t="s">
        <v>45</v>
      </c>
      <c r="O95" s="164" t="s">
        <v>46</v>
      </c>
      <c r="P95" s="166" t="s">
        <v>47</v>
      </c>
      <c r="Q95" s="166" t="s">
        <v>48</v>
      </c>
    </row>
    <row r="96" spans="1:26" s="61" customFormat="1" x14ac:dyDescent="0.25">
      <c r="A96" s="52">
        <v>1</v>
      </c>
      <c r="B96" s="111" t="s">
        <v>6158</v>
      </c>
      <c r="C96" s="111" t="s">
        <v>6158</v>
      </c>
      <c r="D96" s="111" t="s">
        <v>416</v>
      </c>
      <c r="E96" s="1728">
        <v>701820120086</v>
      </c>
      <c r="F96" s="1729" t="s">
        <v>18</v>
      </c>
      <c r="G96" s="1730">
        <v>1</v>
      </c>
      <c r="H96" s="1731">
        <v>40921</v>
      </c>
      <c r="I96" s="1731">
        <v>41274</v>
      </c>
      <c r="J96" s="1732" t="s">
        <v>19</v>
      </c>
      <c r="K96" s="1733">
        <v>11.57</v>
      </c>
      <c r="L96" s="1728">
        <v>0</v>
      </c>
      <c r="M96" s="1728">
        <v>492</v>
      </c>
      <c r="N96" s="1728">
        <v>492</v>
      </c>
      <c r="O96" s="1734">
        <v>286605932</v>
      </c>
      <c r="P96" s="1735" t="s">
        <v>6179</v>
      </c>
      <c r="Q96" s="1736" t="s">
        <v>581</v>
      </c>
      <c r="R96" s="60"/>
      <c r="S96" s="60"/>
      <c r="T96" s="60"/>
      <c r="U96" s="60"/>
      <c r="V96" s="60"/>
      <c r="W96" s="60"/>
      <c r="X96" s="60"/>
      <c r="Y96" s="60"/>
      <c r="Z96" s="60"/>
    </row>
    <row r="97" spans="1:26" s="61" customFormat="1" x14ac:dyDescent="0.25">
      <c r="A97" s="52" t="e">
        <f>+#REF!+1</f>
        <v>#REF!</v>
      </c>
      <c r="B97" s="111" t="s">
        <v>6158</v>
      </c>
      <c r="C97" s="111" t="s">
        <v>6158</v>
      </c>
      <c r="D97" s="111" t="s">
        <v>416</v>
      </c>
      <c r="E97" s="1728">
        <v>701820130236</v>
      </c>
      <c r="F97" s="1729" t="s">
        <v>18</v>
      </c>
      <c r="G97" s="1737">
        <v>1</v>
      </c>
      <c r="H97" s="1731">
        <v>41318</v>
      </c>
      <c r="I97" s="1731">
        <v>41639</v>
      </c>
      <c r="J97" s="1738" t="s">
        <v>19</v>
      </c>
      <c r="K97" s="1733">
        <v>11.57</v>
      </c>
      <c r="L97" s="1739">
        <v>0</v>
      </c>
      <c r="M97" s="1728">
        <v>1270</v>
      </c>
      <c r="N97" s="1728">
        <v>1270</v>
      </c>
      <c r="O97" s="1734">
        <v>1012849478</v>
      </c>
      <c r="P97" s="1735" t="s">
        <v>6180</v>
      </c>
      <c r="Q97" s="1736" t="s">
        <v>581</v>
      </c>
      <c r="R97" s="60"/>
      <c r="S97" s="60"/>
      <c r="T97" s="60"/>
      <c r="U97" s="60"/>
      <c r="V97" s="60"/>
      <c r="W97" s="60"/>
      <c r="X97" s="60"/>
      <c r="Y97" s="60"/>
      <c r="Z97" s="60"/>
    </row>
    <row r="98" spans="1:26" s="61" customFormat="1" x14ac:dyDescent="0.25">
      <c r="A98" s="52"/>
      <c r="B98" s="183" t="s">
        <v>28</v>
      </c>
      <c r="C98" s="172"/>
      <c r="D98" s="173"/>
      <c r="E98" s="182"/>
      <c r="F98" s="175"/>
      <c r="G98" s="175"/>
      <c r="H98" s="175"/>
      <c r="I98" s="220"/>
      <c r="J98" s="176"/>
      <c r="K98" s="185">
        <f>SUM(K96:K97)</f>
        <v>23.14</v>
      </c>
      <c r="L98" s="185">
        <f>SUM(L96:L97)</f>
        <v>0</v>
      </c>
      <c r="M98" s="797">
        <f>SUM(M96:M97)</f>
        <v>1762</v>
      </c>
      <c r="N98" s="185">
        <f>SUM(N96:N97)</f>
        <v>1762</v>
      </c>
      <c r="O98" s="180"/>
      <c r="P98" s="180"/>
      <c r="Q98" s="187"/>
    </row>
    <row r="99" spans="1:26" x14ac:dyDescent="0.25">
      <c r="B99" s="69"/>
      <c r="C99" s="69"/>
      <c r="D99" s="69"/>
      <c r="E99" s="188"/>
      <c r="F99" s="69"/>
      <c r="G99" s="69"/>
      <c r="H99" s="69"/>
      <c r="I99" s="69"/>
      <c r="J99" s="69"/>
      <c r="K99" s="69"/>
      <c r="L99" s="69"/>
      <c r="M99" s="69"/>
      <c r="N99" s="69"/>
      <c r="O99" s="69"/>
      <c r="P99" s="69"/>
    </row>
    <row r="100" spans="1:26" ht="18.75" x14ac:dyDescent="0.25">
      <c r="B100" s="222" t="s">
        <v>192</v>
      </c>
      <c r="C100" s="250" t="s">
        <v>6181</v>
      </c>
      <c r="H100" s="191"/>
      <c r="I100" s="191"/>
      <c r="J100" s="191"/>
      <c r="K100" s="191"/>
      <c r="L100" s="191"/>
      <c r="M100" s="191"/>
      <c r="N100" s="69"/>
      <c r="O100" s="69"/>
      <c r="P100" s="69"/>
    </row>
    <row r="102" spans="1:26" ht="15.75" thickBot="1" x14ac:dyDescent="0.3"/>
    <row r="103" spans="1:26" ht="30.75" thickBot="1" x14ac:dyDescent="0.3">
      <c r="B103" s="232" t="s">
        <v>193</v>
      </c>
      <c r="C103" s="233" t="s">
        <v>194</v>
      </c>
      <c r="D103" s="232" t="s">
        <v>27</v>
      </c>
      <c r="E103" s="233" t="s">
        <v>195</v>
      </c>
    </row>
    <row r="104" spans="1:26" x14ac:dyDescent="0.25">
      <c r="B104" s="103" t="s">
        <v>196</v>
      </c>
      <c r="C104" s="234">
        <v>20</v>
      </c>
      <c r="D104" s="234">
        <v>0</v>
      </c>
      <c r="E104" s="1923">
        <v>40</v>
      </c>
    </row>
    <row r="105" spans="1:26" x14ac:dyDescent="0.25">
      <c r="B105" s="103" t="s">
        <v>197</v>
      </c>
      <c r="C105" s="1628">
        <v>30</v>
      </c>
      <c r="D105" s="1588">
        <v>0</v>
      </c>
      <c r="E105" s="1924"/>
    </row>
    <row r="106" spans="1:26" ht="15.75" thickBot="1" x14ac:dyDescent="0.3">
      <c r="B106" s="103" t="s">
        <v>198</v>
      </c>
      <c r="C106" s="236">
        <v>40</v>
      </c>
      <c r="D106" s="236">
        <v>40</v>
      </c>
      <c r="E106" s="1925"/>
    </row>
    <row r="108" spans="1:26" ht="15.75" thickBot="1" x14ac:dyDescent="0.3"/>
    <row r="109" spans="1:26" ht="27" thickBot="1" x14ac:dyDescent="0.3">
      <c r="B109" s="1879" t="s">
        <v>199</v>
      </c>
      <c r="C109" s="1880"/>
      <c r="D109" s="1880"/>
      <c r="E109" s="1880"/>
      <c r="F109" s="1880"/>
      <c r="G109" s="1880"/>
      <c r="H109" s="1880"/>
      <c r="I109" s="1880"/>
      <c r="J109" s="1880"/>
      <c r="K109" s="1880"/>
      <c r="L109" s="1880"/>
      <c r="M109" s="1880"/>
      <c r="N109" s="1881"/>
    </row>
    <row r="111" spans="1:26" ht="90" x14ac:dyDescent="0.25">
      <c r="B111" s="1610" t="s">
        <v>89</v>
      </c>
      <c r="C111" s="41" t="s">
        <v>90</v>
      </c>
      <c r="D111" s="41" t="s">
        <v>91</v>
      </c>
      <c r="E111" s="41" t="s">
        <v>92</v>
      </c>
      <c r="F111" s="41" t="s">
        <v>93</v>
      </c>
      <c r="G111" s="41" t="s">
        <v>94</v>
      </c>
      <c r="H111" s="41" t="s">
        <v>95</v>
      </c>
      <c r="I111" s="41" t="s">
        <v>96</v>
      </c>
      <c r="J111" s="2189" t="s">
        <v>97</v>
      </c>
      <c r="K111" s="2190"/>
      <c r="L111" s="2191"/>
      <c r="M111" s="41" t="s">
        <v>98</v>
      </c>
      <c r="N111" s="41" t="s">
        <v>405</v>
      </c>
      <c r="O111" s="41" t="s">
        <v>406</v>
      </c>
      <c r="P111" s="2189" t="s">
        <v>77</v>
      </c>
      <c r="Q111" s="2191"/>
    </row>
    <row r="112" spans="1:26" ht="213.75" x14ac:dyDescent="0.25">
      <c r="B112" s="201" t="s">
        <v>1817</v>
      </c>
      <c r="C112" s="1615" t="s">
        <v>1673</v>
      </c>
      <c r="D112" s="1615" t="s">
        <v>6182</v>
      </c>
      <c r="E112" s="1615">
        <v>64719810</v>
      </c>
      <c r="F112" s="1615" t="s">
        <v>600</v>
      </c>
      <c r="G112" s="1615" t="s">
        <v>1054</v>
      </c>
      <c r="H112" s="1740">
        <v>39066</v>
      </c>
      <c r="I112" s="1618" t="s">
        <v>82</v>
      </c>
      <c r="J112" s="201" t="s">
        <v>6183</v>
      </c>
      <c r="K112" s="119" t="s">
        <v>6184</v>
      </c>
      <c r="L112" s="117" t="s">
        <v>6185</v>
      </c>
      <c r="M112" s="1615" t="s">
        <v>18</v>
      </c>
      <c r="N112" s="1615" t="s">
        <v>19</v>
      </c>
      <c r="O112" s="1615" t="s">
        <v>18</v>
      </c>
      <c r="P112" s="2216" t="s">
        <v>6186</v>
      </c>
      <c r="Q112" s="2216"/>
    </row>
    <row r="113" spans="1:17" ht="114" x14ac:dyDescent="0.25">
      <c r="A113" s="3"/>
      <c r="B113" s="201" t="s">
        <v>211</v>
      </c>
      <c r="C113" s="1615" t="s">
        <v>1673</v>
      </c>
      <c r="D113" s="1615" t="s">
        <v>6187</v>
      </c>
      <c r="E113" s="1615">
        <v>23224360</v>
      </c>
      <c r="F113" s="1741" t="s">
        <v>2172</v>
      </c>
      <c r="G113" s="1615" t="s">
        <v>1054</v>
      </c>
      <c r="H113" s="1740">
        <v>40522</v>
      </c>
      <c r="I113" s="1618" t="s">
        <v>82</v>
      </c>
      <c r="J113" s="118" t="s">
        <v>6188</v>
      </c>
      <c r="K113" s="125" t="s">
        <v>6189</v>
      </c>
      <c r="L113" s="119" t="s">
        <v>6190</v>
      </c>
      <c r="M113" s="1615" t="s">
        <v>18</v>
      </c>
      <c r="N113" s="1615" t="s">
        <v>18</v>
      </c>
      <c r="O113" s="1615" t="s">
        <v>18</v>
      </c>
      <c r="P113" s="2132" t="s">
        <v>52</v>
      </c>
      <c r="Q113" s="2133"/>
    </row>
    <row r="114" spans="1:17" ht="71.25" x14ac:dyDescent="0.25">
      <c r="B114" s="2343" t="s">
        <v>223</v>
      </c>
      <c r="C114" s="2215" t="s">
        <v>1673</v>
      </c>
      <c r="D114" s="2344" t="s">
        <v>6191</v>
      </c>
      <c r="E114" s="2344">
        <v>92514727</v>
      </c>
      <c r="F114" s="2344" t="s">
        <v>388</v>
      </c>
      <c r="G114" s="2344" t="s">
        <v>3284</v>
      </c>
      <c r="H114" s="2345">
        <v>37231</v>
      </c>
      <c r="I114" s="2315" t="s">
        <v>82</v>
      </c>
      <c r="J114" s="201" t="s">
        <v>6192</v>
      </c>
      <c r="K114" s="119" t="s">
        <v>6193</v>
      </c>
      <c r="L114" s="119" t="s">
        <v>2272</v>
      </c>
      <c r="M114" s="1615" t="s">
        <v>18</v>
      </c>
      <c r="N114" s="1615" t="s">
        <v>18</v>
      </c>
      <c r="O114" s="1615" t="s">
        <v>18</v>
      </c>
      <c r="P114" s="2216" t="s">
        <v>52</v>
      </c>
      <c r="Q114" s="2216"/>
    </row>
    <row r="115" spans="1:17" ht="156.75" x14ac:dyDescent="0.25">
      <c r="B115" s="2343"/>
      <c r="C115" s="2215"/>
      <c r="D115" s="2344"/>
      <c r="E115" s="2344"/>
      <c r="F115" s="2344"/>
      <c r="G115" s="2344"/>
      <c r="H115" s="2345"/>
      <c r="I115" s="2315"/>
      <c r="J115" s="201" t="s">
        <v>6194</v>
      </c>
      <c r="K115" s="119" t="s">
        <v>6195</v>
      </c>
      <c r="L115" s="119" t="s">
        <v>6196</v>
      </c>
      <c r="M115" s="1615" t="s">
        <v>18</v>
      </c>
      <c r="N115" s="1615" t="s">
        <v>18</v>
      </c>
      <c r="O115" s="1615" t="s">
        <v>18</v>
      </c>
      <c r="P115" s="2216" t="s">
        <v>52</v>
      </c>
      <c r="Q115" s="2216"/>
    </row>
    <row r="116" spans="1:17" ht="15.75" thickBot="1" x14ac:dyDescent="0.3"/>
    <row r="117" spans="1:17" ht="30" x14ac:dyDescent="0.25">
      <c r="B117" s="162" t="s">
        <v>17</v>
      </c>
      <c r="C117" s="162" t="s">
        <v>193</v>
      </c>
      <c r="D117" s="1610" t="s">
        <v>194</v>
      </c>
      <c r="E117" s="162" t="s">
        <v>27</v>
      </c>
      <c r="F117" s="233" t="s">
        <v>235</v>
      </c>
      <c r="G117" s="857"/>
    </row>
    <row r="118" spans="1:17" ht="96" x14ac:dyDescent="0.2">
      <c r="B118" s="1969" t="s">
        <v>236</v>
      </c>
      <c r="C118" s="960" t="s">
        <v>237</v>
      </c>
      <c r="D118" s="1588">
        <v>25</v>
      </c>
      <c r="E118" s="1588">
        <v>0</v>
      </c>
      <c r="F118" s="1970">
        <v>35</v>
      </c>
      <c r="G118" s="858"/>
    </row>
    <row r="119" spans="1:17" ht="72" x14ac:dyDescent="0.25">
      <c r="B119" s="1969"/>
      <c r="C119" s="402" t="s">
        <v>238</v>
      </c>
      <c r="D119" s="1604">
        <v>25</v>
      </c>
      <c r="E119" s="1588">
        <v>25</v>
      </c>
      <c r="F119" s="1971"/>
      <c r="G119" s="858"/>
    </row>
    <row r="120" spans="1:17" ht="48" x14ac:dyDescent="0.25">
      <c r="B120" s="1969"/>
      <c r="C120" s="402" t="s">
        <v>239</v>
      </c>
      <c r="D120" s="1588">
        <v>10</v>
      </c>
      <c r="E120" s="1588">
        <v>10</v>
      </c>
      <c r="F120" s="1972"/>
      <c r="G120" s="858"/>
    </row>
    <row r="121" spans="1:17" x14ac:dyDescent="0.25">
      <c r="C121"/>
    </row>
    <row r="124" spans="1:17" x14ac:dyDescent="0.25">
      <c r="B124" s="160" t="s">
        <v>240</v>
      </c>
    </row>
    <row r="127" spans="1:17" x14ac:dyDescent="0.25">
      <c r="B127" s="41" t="s">
        <v>17</v>
      </c>
      <c r="C127" s="41" t="s">
        <v>26</v>
      </c>
      <c r="D127" s="162" t="s">
        <v>27</v>
      </c>
      <c r="E127" s="162" t="s">
        <v>28</v>
      </c>
    </row>
    <row r="128" spans="1:17" ht="42.75" x14ac:dyDescent="0.25">
      <c r="B128" s="45" t="s">
        <v>393</v>
      </c>
      <c r="C128" s="1619">
        <v>40</v>
      </c>
      <c r="D128" s="1588">
        <f>+E104</f>
        <v>40</v>
      </c>
      <c r="E128" s="1870">
        <f>+D128+D129</f>
        <v>75</v>
      </c>
    </row>
    <row r="129" spans="2:5" ht="71.25" x14ac:dyDescent="0.25">
      <c r="B129" s="45" t="s">
        <v>394</v>
      </c>
      <c r="C129" s="1619">
        <v>60</v>
      </c>
      <c r="D129" s="1588">
        <f>+F118</f>
        <v>35</v>
      </c>
      <c r="E129" s="1871"/>
    </row>
  </sheetData>
  <mergeCells count="59">
    <mergeCell ref="B118:B120"/>
    <mergeCell ref="F118:F120"/>
    <mergeCell ref="E128:E129"/>
    <mergeCell ref="P112:Q112"/>
    <mergeCell ref="P113:Q113"/>
    <mergeCell ref="B114:B115"/>
    <mergeCell ref="C114:C115"/>
    <mergeCell ref="D114:D115"/>
    <mergeCell ref="E114:E115"/>
    <mergeCell ref="F114:F115"/>
    <mergeCell ref="G114:G115"/>
    <mergeCell ref="H114:H115"/>
    <mergeCell ref="I114:I115"/>
    <mergeCell ref="P114:Q114"/>
    <mergeCell ref="P115:Q115"/>
    <mergeCell ref="J111:L111"/>
    <mergeCell ref="P111:Q111"/>
    <mergeCell ref="N77:N78"/>
    <mergeCell ref="O77:O78"/>
    <mergeCell ref="P77:Q78"/>
    <mergeCell ref="P79:Q79"/>
    <mergeCell ref="B82:N82"/>
    <mergeCell ref="D85:E85"/>
    <mergeCell ref="D86:E86"/>
    <mergeCell ref="B89:P89"/>
    <mergeCell ref="B92:N92"/>
    <mergeCell ref="E104:E106"/>
    <mergeCell ref="B109:N109"/>
    <mergeCell ref="P76:Q76"/>
    <mergeCell ref="B77:B78"/>
    <mergeCell ref="C77:C78"/>
    <mergeCell ref="D77:D78"/>
    <mergeCell ref="E77:E78"/>
    <mergeCell ref="F77:F78"/>
    <mergeCell ref="G77:G78"/>
    <mergeCell ref="H77:H78"/>
    <mergeCell ref="I77:I78"/>
    <mergeCell ref="M77:M78"/>
    <mergeCell ref="J75:L75"/>
    <mergeCell ref="P75:Q75"/>
    <mergeCell ref="C10:E10"/>
    <mergeCell ref="B14:C21"/>
    <mergeCell ref="B22:C22"/>
    <mergeCell ref="E40:E41"/>
    <mergeCell ref="M45:N45"/>
    <mergeCell ref="B54:B55"/>
    <mergeCell ref="C54:C55"/>
    <mergeCell ref="D54:E54"/>
    <mergeCell ref="C58:N58"/>
    <mergeCell ref="B60:N60"/>
    <mergeCell ref="O63:P63"/>
    <mergeCell ref="O64:P67"/>
    <mergeCell ref="B73:N73"/>
    <mergeCell ref="C9:N9"/>
    <mergeCell ref="B2:P2"/>
    <mergeCell ref="B4:P4"/>
    <mergeCell ref="C6:N6"/>
    <mergeCell ref="C7:N7"/>
    <mergeCell ref="C8:N8"/>
  </mergeCells>
  <dataValidations count="2">
    <dataValidation type="list" allowBlank="1" showInputMessage="1" showErrorMessage="1" sqref="WVE983045 A65541 IS65541 SO65541 ACK65541 AMG65541 AWC65541 BFY65541 BPU65541 BZQ65541 CJM65541 CTI65541 DDE65541 DNA65541 DWW65541 EGS65541 EQO65541 FAK65541 FKG65541 FUC65541 GDY65541 GNU65541 GXQ65541 HHM65541 HRI65541 IBE65541 ILA65541 IUW65541 JES65541 JOO65541 JYK65541 KIG65541 KSC65541 LBY65541 LLU65541 LVQ65541 MFM65541 MPI65541 MZE65541 NJA65541 NSW65541 OCS65541 OMO65541 OWK65541 PGG65541 PQC65541 PZY65541 QJU65541 QTQ65541 RDM65541 RNI65541 RXE65541 SHA65541 SQW65541 TAS65541 TKO65541 TUK65541 UEG65541 UOC65541 UXY65541 VHU65541 VRQ65541 WBM65541 WLI65541 WVE65541 A131077 IS131077 SO131077 ACK131077 AMG131077 AWC131077 BFY131077 BPU131077 BZQ131077 CJM131077 CTI131077 DDE131077 DNA131077 DWW131077 EGS131077 EQO131077 FAK131077 FKG131077 FUC131077 GDY131077 GNU131077 GXQ131077 HHM131077 HRI131077 IBE131077 ILA131077 IUW131077 JES131077 JOO131077 JYK131077 KIG131077 KSC131077 LBY131077 LLU131077 LVQ131077 MFM131077 MPI131077 MZE131077 NJA131077 NSW131077 OCS131077 OMO131077 OWK131077 PGG131077 PQC131077 PZY131077 QJU131077 QTQ131077 RDM131077 RNI131077 RXE131077 SHA131077 SQW131077 TAS131077 TKO131077 TUK131077 UEG131077 UOC131077 UXY131077 VHU131077 VRQ131077 WBM131077 WLI131077 WVE131077 A196613 IS196613 SO196613 ACK196613 AMG196613 AWC196613 BFY196613 BPU196613 BZQ196613 CJM196613 CTI196613 DDE196613 DNA196613 DWW196613 EGS196613 EQO196613 FAK196613 FKG196613 FUC196613 GDY196613 GNU196613 GXQ196613 HHM196613 HRI196613 IBE196613 ILA196613 IUW196613 JES196613 JOO196613 JYK196613 KIG196613 KSC196613 LBY196613 LLU196613 LVQ196613 MFM196613 MPI196613 MZE196613 NJA196613 NSW196613 OCS196613 OMO196613 OWK196613 PGG196613 PQC196613 PZY196613 QJU196613 QTQ196613 RDM196613 RNI196613 RXE196613 SHA196613 SQW196613 TAS196613 TKO196613 TUK196613 UEG196613 UOC196613 UXY196613 VHU196613 VRQ196613 WBM196613 WLI196613 WVE196613 A262149 IS262149 SO262149 ACK262149 AMG262149 AWC262149 BFY262149 BPU262149 BZQ262149 CJM262149 CTI262149 DDE262149 DNA262149 DWW262149 EGS262149 EQO262149 FAK262149 FKG262149 FUC262149 GDY262149 GNU262149 GXQ262149 HHM262149 HRI262149 IBE262149 ILA262149 IUW262149 JES262149 JOO262149 JYK262149 KIG262149 KSC262149 LBY262149 LLU262149 LVQ262149 MFM262149 MPI262149 MZE262149 NJA262149 NSW262149 OCS262149 OMO262149 OWK262149 PGG262149 PQC262149 PZY262149 QJU262149 QTQ262149 RDM262149 RNI262149 RXE262149 SHA262149 SQW262149 TAS262149 TKO262149 TUK262149 UEG262149 UOC262149 UXY262149 VHU262149 VRQ262149 WBM262149 WLI262149 WVE262149 A327685 IS327685 SO327685 ACK327685 AMG327685 AWC327685 BFY327685 BPU327685 BZQ327685 CJM327685 CTI327685 DDE327685 DNA327685 DWW327685 EGS327685 EQO327685 FAK327685 FKG327685 FUC327685 GDY327685 GNU327685 GXQ327685 HHM327685 HRI327685 IBE327685 ILA327685 IUW327685 JES327685 JOO327685 JYK327685 KIG327685 KSC327685 LBY327685 LLU327685 LVQ327685 MFM327685 MPI327685 MZE327685 NJA327685 NSW327685 OCS327685 OMO327685 OWK327685 PGG327685 PQC327685 PZY327685 QJU327685 QTQ327685 RDM327685 RNI327685 RXE327685 SHA327685 SQW327685 TAS327685 TKO327685 TUK327685 UEG327685 UOC327685 UXY327685 VHU327685 VRQ327685 WBM327685 WLI327685 WVE327685 A393221 IS393221 SO393221 ACK393221 AMG393221 AWC393221 BFY393221 BPU393221 BZQ393221 CJM393221 CTI393221 DDE393221 DNA393221 DWW393221 EGS393221 EQO393221 FAK393221 FKG393221 FUC393221 GDY393221 GNU393221 GXQ393221 HHM393221 HRI393221 IBE393221 ILA393221 IUW393221 JES393221 JOO393221 JYK393221 KIG393221 KSC393221 LBY393221 LLU393221 LVQ393221 MFM393221 MPI393221 MZE393221 NJA393221 NSW393221 OCS393221 OMO393221 OWK393221 PGG393221 PQC393221 PZY393221 QJU393221 QTQ393221 RDM393221 RNI393221 RXE393221 SHA393221 SQW393221 TAS393221 TKO393221 TUK393221 UEG393221 UOC393221 UXY393221 VHU393221 VRQ393221 WBM393221 WLI393221 WVE393221 A458757 IS458757 SO458757 ACK458757 AMG458757 AWC458757 BFY458757 BPU458757 BZQ458757 CJM458757 CTI458757 DDE458757 DNA458757 DWW458757 EGS458757 EQO458757 FAK458757 FKG458757 FUC458757 GDY458757 GNU458757 GXQ458757 HHM458757 HRI458757 IBE458757 ILA458757 IUW458757 JES458757 JOO458757 JYK458757 KIG458757 KSC458757 LBY458757 LLU458757 LVQ458757 MFM458757 MPI458757 MZE458757 NJA458757 NSW458757 OCS458757 OMO458757 OWK458757 PGG458757 PQC458757 PZY458757 QJU458757 QTQ458757 RDM458757 RNI458757 RXE458757 SHA458757 SQW458757 TAS458757 TKO458757 TUK458757 UEG458757 UOC458757 UXY458757 VHU458757 VRQ458757 WBM458757 WLI458757 WVE458757 A524293 IS524293 SO524293 ACK524293 AMG524293 AWC524293 BFY524293 BPU524293 BZQ524293 CJM524293 CTI524293 DDE524293 DNA524293 DWW524293 EGS524293 EQO524293 FAK524293 FKG524293 FUC524293 GDY524293 GNU524293 GXQ524293 HHM524293 HRI524293 IBE524293 ILA524293 IUW524293 JES524293 JOO524293 JYK524293 KIG524293 KSC524293 LBY524293 LLU524293 LVQ524293 MFM524293 MPI524293 MZE524293 NJA524293 NSW524293 OCS524293 OMO524293 OWK524293 PGG524293 PQC524293 PZY524293 QJU524293 QTQ524293 RDM524293 RNI524293 RXE524293 SHA524293 SQW524293 TAS524293 TKO524293 TUK524293 UEG524293 UOC524293 UXY524293 VHU524293 VRQ524293 WBM524293 WLI524293 WVE524293 A589829 IS589829 SO589829 ACK589829 AMG589829 AWC589829 BFY589829 BPU589829 BZQ589829 CJM589829 CTI589829 DDE589829 DNA589829 DWW589829 EGS589829 EQO589829 FAK589829 FKG589829 FUC589829 GDY589829 GNU589829 GXQ589829 HHM589829 HRI589829 IBE589829 ILA589829 IUW589829 JES589829 JOO589829 JYK589829 KIG589829 KSC589829 LBY589829 LLU589829 LVQ589829 MFM589829 MPI589829 MZE589829 NJA589829 NSW589829 OCS589829 OMO589829 OWK589829 PGG589829 PQC589829 PZY589829 QJU589829 QTQ589829 RDM589829 RNI589829 RXE589829 SHA589829 SQW589829 TAS589829 TKO589829 TUK589829 UEG589829 UOC589829 UXY589829 VHU589829 VRQ589829 WBM589829 WLI589829 WVE589829 A655365 IS655365 SO655365 ACK655365 AMG655365 AWC655365 BFY655365 BPU655365 BZQ655365 CJM655365 CTI655365 DDE655365 DNA655365 DWW655365 EGS655365 EQO655365 FAK655365 FKG655365 FUC655365 GDY655365 GNU655365 GXQ655365 HHM655365 HRI655365 IBE655365 ILA655365 IUW655365 JES655365 JOO655365 JYK655365 KIG655365 KSC655365 LBY655365 LLU655365 LVQ655365 MFM655365 MPI655365 MZE655365 NJA655365 NSW655365 OCS655365 OMO655365 OWK655365 PGG655365 PQC655365 PZY655365 QJU655365 QTQ655365 RDM655365 RNI655365 RXE655365 SHA655365 SQW655365 TAS655365 TKO655365 TUK655365 UEG655365 UOC655365 UXY655365 VHU655365 VRQ655365 WBM655365 WLI655365 WVE655365 A720901 IS720901 SO720901 ACK720901 AMG720901 AWC720901 BFY720901 BPU720901 BZQ720901 CJM720901 CTI720901 DDE720901 DNA720901 DWW720901 EGS720901 EQO720901 FAK720901 FKG720901 FUC720901 GDY720901 GNU720901 GXQ720901 HHM720901 HRI720901 IBE720901 ILA720901 IUW720901 JES720901 JOO720901 JYK720901 KIG720901 KSC720901 LBY720901 LLU720901 LVQ720901 MFM720901 MPI720901 MZE720901 NJA720901 NSW720901 OCS720901 OMO720901 OWK720901 PGG720901 PQC720901 PZY720901 QJU720901 QTQ720901 RDM720901 RNI720901 RXE720901 SHA720901 SQW720901 TAS720901 TKO720901 TUK720901 UEG720901 UOC720901 UXY720901 VHU720901 VRQ720901 WBM720901 WLI720901 WVE720901 A786437 IS786437 SO786437 ACK786437 AMG786437 AWC786437 BFY786437 BPU786437 BZQ786437 CJM786437 CTI786437 DDE786437 DNA786437 DWW786437 EGS786437 EQO786437 FAK786437 FKG786437 FUC786437 GDY786437 GNU786437 GXQ786437 HHM786437 HRI786437 IBE786437 ILA786437 IUW786437 JES786437 JOO786437 JYK786437 KIG786437 KSC786437 LBY786437 LLU786437 LVQ786437 MFM786437 MPI786437 MZE786437 NJA786437 NSW786437 OCS786437 OMO786437 OWK786437 PGG786437 PQC786437 PZY786437 QJU786437 QTQ786437 RDM786437 RNI786437 RXE786437 SHA786437 SQW786437 TAS786437 TKO786437 TUK786437 UEG786437 UOC786437 UXY786437 VHU786437 VRQ786437 WBM786437 WLI786437 WVE786437 A851973 IS851973 SO851973 ACK851973 AMG851973 AWC851973 BFY851973 BPU851973 BZQ851973 CJM851973 CTI851973 DDE851973 DNA851973 DWW851973 EGS851973 EQO851973 FAK851973 FKG851973 FUC851973 GDY851973 GNU851973 GXQ851973 HHM851973 HRI851973 IBE851973 ILA851973 IUW851973 JES851973 JOO851973 JYK851973 KIG851973 KSC851973 LBY851973 LLU851973 LVQ851973 MFM851973 MPI851973 MZE851973 NJA851973 NSW851973 OCS851973 OMO851973 OWK851973 PGG851973 PQC851973 PZY851973 QJU851973 QTQ851973 RDM851973 RNI851973 RXE851973 SHA851973 SQW851973 TAS851973 TKO851973 TUK851973 UEG851973 UOC851973 UXY851973 VHU851973 VRQ851973 WBM851973 WLI851973 WVE851973 A917509 IS917509 SO917509 ACK917509 AMG917509 AWC917509 BFY917509 BPU917509 BZQ917509 CJM917509 CTI917509 DDE917509 DNA917509 DWW917509 EGS917509 EQO917509 FAK917509 FKG917509 FUC917509 GDY917509 GNU917509 GXQ917509 HHM917509 HRI917509 IBE917509 ILA917509 IUW917509 JES917509 JOO917509 JYK917509 KIG917509 KSC917509 LBY917509 LLU917509 LVQ917509 MFM917509 MPI917509 MZE917509 NJA917509 NSW917509 OCS917509 OMO917509 OWK917509 PGG917509 PQC917509 PZY917509 QJU917509 QTQ917509 RDM917509 RNI917509 RXE917509 SHA917509 SQW917509 TAS917509 TKO917509 TUK917509 UEG917509 UOC917509 UXY917509 VHU917509 VRQ917509 WBM917509 WLI917509 WVE917509 A983045 IS983045 SO983045 ACK983045 AMG983045 AWC983045 BFY983045 BPU983045 BZQ983045 CJM983045 CTI983045 DDE983045 DNA983045 DWW983045 EGS983045 EQO983045 FAK983045 FKG983045 FUC983045 GDY983045 GNU983045 GXQ983045 HHM983045 HRI983045 IBE983045 ILA983045 IUW983045 JES983045 JOO983045 JYK983045 KIG983045 KSC983045 LBY983045 LLU983045 LVQ983045 MFM983045 MPI983045 MZE983045 NJA983045 NSW983045 OCS983045 OMO983045 OWK983045 PGG983045 PQC983045 PZY983045 QJU983045 QTQ983045 RDM983045 RNI983045 RXE983045 SHA983045 SQW983045 TAS983045 TKO983045 TUK983045 UEG983045 UOC983045 UXY983045 VHU983045 VRQ983045 WBM983045 WLI98304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45 WLL983045 C65541 IV65541 SR65541 ACN65541 AMJ65541 AWF65541 BGB65541 BPX65541 BZT65541 CJP65541 CTL65541 DDH65541 DND65541 DWZ65541 EGV65541 EQR65541 FAN65541 FKJ65541 FUF65541 GEB65541 GNX65541 GXT65541 HHP65541 HRL65541 IBH65541 ILD65541 IUZ65541 JEV65541 JOR65541 JYN65541 KIJ65541 KSF65541 LCB65541 LLX65541 LVT65541 MFP65541 MPL65541 MZH65541 NJD65541 NSZ65541 OCV65541 OMR65541 OWN65541 PGJ65541 PQF65541 QAB65541 QJX65541 QTT65541 RDP65541 RNL65541 RXH65541 SHD65541 SQZ65541 TAV65541 TKR65541 TUN65541 UEJ65541 UOF65541 UYB65541 VHX65541 VRT65541 WBP65541 WLL65541 WVH65541 C131077 IV131077 SR131077 ACN131077 AMJ131077 AWF131077 BGB131077 BPX131077 BZT131077 CJP131077 CTL131077 DDH131077 DND131077 DWZ131077 EGV131077 EQR131077 FAN131077 FKJ131077 FUF131077 GEB131077 GNX131077 GXT131077 HHP131077 HRL131077 IBH131077 ILD131077 IUZ131077 JEV131077 JOR131077 JYN131077 KIJ131077 KSF131077 LCB131077 LLX131077 LVT131077 MFP131077 MPL131077 MZH131077 NJD131077 NSZ131077 OCV131077 OMR131077 OWN131077 PGJ131077 PQF131077 QAB131077 QJX131077 QTT131077 RDP131077 RNL131077 RXH131077 SHD131077 SQZ131077 TAV131077 TKR131077 TUN131077 UEJ131077 UOF131077 UYB131077 VHX131077 VRT131077 WBP131077 WLL131077 WVH131077 C196613 IV196613 SR196613 ACN196613 AMJ196613 AWF196613 BGB196613 BPX196613 BZT196613 CJP196613 CTL196613 DDH196613 DND196613 DWZ196613 EGV196613 EQR196613 FAN196613 FKJ196613 FUF196613 GEB196613 GNX196613 GXT196613 HHP196613 HRL196613 IBH196613 ILD196613 IUZ196613 JEV196613 JOR196613 JYN196613 KIJ196613 KSF196613 LCB196613 LLX196613 LVT196613 MFP196613 MPL196613 MZH196613 NJD196613 NSZ196613 OCV196613 OMR196613 OWN196613 PGJ196613 PQF196613 QAB196613 QJX196613 QTT196613 RDP196613 RNL196613 RXH196613 SHD196613 SQZ196613 TAV196613 TKR196613 TUN196613 UEJ196613 UOF196613 UYB196613 VHX196613 VRT196613 WBP196613 WLL196613 WVH196613 C262149 IV262149 SR262149 ACN262149 AMJ262149 AWF262149 BGB262149 BPX262149 BZT262149 CJP262149 CTL262149 DDH262149 DND262149 DWZ262149 EGV262149 EQR262149 FAN262149 FKJ262149 FUF262149 GEB262149 GNX262149 GXT262149 HHP262149 HRL262149 IBH262149 ILD262149 IUZ262149 JEV262149 JOR262149 JYN262149 KIJ262149 KSF262149 LCB262149 LLX262149 LVT262149 MFP262149 MPL262149 MZH262149 NJD262149 NSZ262149 OCV262149 OMR262149 OWN262149 PGJ262149 PQF262149 QAB262149 QJX262149 QTT262149 RDP262149 RNL262149 RXH262149 SHD262149 SQZ262149 TAV262149 TKR262149 TUN262149 UEJ262149 UOF262149 UYB262149 VHX262149 VRT262149 WBP262149 WLL262149 WVH262149 C327685 IV327685 SR327685 ACN327685 AMJ327685 AWF327685 BGB327685 BPX327685 BZT327685 CJP327685 CTL327685 DDH327685 DND327685 DWZ327685 EGV327685 EQR327685 FAN327685 FKJ327685 FUF327685 GEB327685 GNX327685 GXT327685 HHP327685 HRL327685 IBH327685 ILD327685 IUZ327685 JEV327685 JOR327685 JYN327685 KIJ327685 KSF327685 LCB327685 LLX327685 LVT327685 MFP327685 MPL327685 MZH327685 NJD327685 NSZ327685 OCV327685 OMR327685 OWN327685 PGJ327685 PQF327685 QAB327685 QJX327685 QTT327685 RDP327685 RNL327685 RXH327685 SHD327685 SQZ327685 TAV327685 TKR327685 TUN327685 UEJ327685 UOF327685 UYB327685 VHX327685 VRT327685 WBP327685 WLL327685 WVH327685 C393221 IV393221 SR393221 ACN393221 AMJ393221 AWF393221 BGB393221 BPX393221 BZT393221 CJP393221 CTL393221 DDH393221 DND393221 DWZ393221 EGV393221 EQR393221 FAN393221 FKJ393221 FUF393221 GEB393221 GNX393221 GXT393221 HHP393221 HRL393221 IBH393221 ILD393221 IUZ393221 JEV393221 JOR393221 JYN393221 KIJ393221 KSF393221 LCB393221 LLX393221 LVT393221 MFP393221 MPL393221 MZH393221 NJD393221 NSZ393221 OCV393221 OMR393221 OWN393221 PGJ393221 PQF393221 QAB393221 QJX393221 QTT393221 RDP393221 RNL393221 RXH393221 SHD393221 SQZ393221 TAV393221 TKR393221 TUN393221 UEJ393221 UOF393221 UYB393221 VHX393221 VRT393221 WBP393221 WLL393221 WVH393221 C458757 IV458757 SR458757 ACN458757 AMJ458757 AWF458757 BGB458757 BPX458757 BZT458757 CJP458757 CTL458757 DDH458757 DND458757 DWZ458757 EGV458757 EQR458757 FAN458757 FKJ458757 FUF458757 GEB458757 GNX458757 GXT458757 HHP458757 HRL458757 IBH458757 ILD458757 IUZ458757 JEV458757 JOR458757 JYN458757 KIJ458757 KSF458757 LCB458757 LLX458757 LVT458757 MFP458757 MPL458757 MZH458757 NJD458757 NSZ458757 OCV458757 OMR458757 OWN458757 PGJ458757 PQF458757 QAB458757 QJX458757 QTT458757 RDP458757 RNL458757 RXH458757 SHD458757 SQZ458757 TAV458757 TKR458757 TUN458757 UEJ458757 UOF458757 UYB458757 VHX458757 VRT458757 WBP458757 WLL458757 WVH458757 C524293 IV524293 SR524293 ACN524293 AMJ524293 AWF524293 BGB524293 BPX524293 BZT524293 CJP524293 CTL524293 DDH524293 DND524293 DWZ524293 EGV524293 EQR524293 FAN524293 FKJ524293 FUF524293 GEB524293 GNX524293 GXT524293 HHP524293 HRL524293 IBH524293 ILD524293 IUZ524293 JEV524293 JOR524293 JYN524293 KIJ524293 KSF524293 LCB524293 LLX524293 LVT524293 MFP524293 MPL524293 MZH524293 NJD524293 NSZ524293 OCV524293 OMR524293 OWN524293 PGJ524293 PQF524293 QAB524293 QJX524293 QTT524293 RDP524293 RNL524293 RXH524293 SHD524293 SQZ524293 TAV524293 TKR524293 TUN524293 UEJ524293 UOF524293 UYB524293 VHX524293 VRT524293 WBP524293 WLL524293 WVH524293 C589829 IV589829 SR589829 ACN589829 AMJ589829 AWF589829 BGB589829 BPX589829 BZT589829 CJP589829 CTL589829 DDH589829 DND589829 DWZ589829 EGV589829 EQR589829 FAN589829 FKJ589829 FUF589829 GEB589829 GNX589829 GXT589829 HHP589829 HRL589829 IBH589829 ILD589829 IUZ589829 JEV589829 JOR589829 JYN589829 KIJ589829 KSF589829 LCB589829 LLX589829 LVT589829 MFP589829 MPL589829 MZH589829 NJD589829 NSZ589829 OCV589829 OMR589829 OWN589829 PGJ589829 PQF589829 QAB589829 QJX589829 QTT589829 RDP589829 RNL589829 RXH589829 SHD589829 SQZ589829 TAV589829 TKR589829 TUN589829 UEJ589829 UOF589829 UYB589829 VHX589829 VRT589829 WBP589829 WLL589829 WVH589829 C655365 IV655365 SR655365 ACN655365 AMJ655365 AWF655365 BGB655365 BPX655365 BZT655365 CJP655365 CTL655365 DDH655365 DND655365 DWZ655365 EGV655365 EQR655365 FAN655365 FKJ655365 FUF655365 GEB655365 GNX655365 GXT655365 HHP655365 HRL655365 IBH655365 ILD655365 IUZ655365 JEV655365 JOR655365 JYN655365 KIJ655365 KSF655365 LCB655365 LLX655365 LVT655365 MFP655365 MPL655365 MZH655365 NJD655365 NSZ655365 OCV655365 OMR655365 OWN655365 PGJ655365 PQF655365 QAB655365 QJX655365 QTT655365 RDP655365 RNL655365 RXH655365 SHD655365 SQZ655365 TAV655365 TKR655365 TUN655365 UEJ655365 UOF655365 UYB655365 VHX655365 VRT655365 WBP655365 WLL655365 WVH655365 C720901 IV720901 SR720901 ACN720901 AMJ720901 AWF720901 BGB720901 BPX720901 BZT720901 CJP720901 CTL720901 DDH720901 DND720901 DWZ720901 EGV720901 EQR720901 FAN720901 FKJ720901 FUF720901 GEB720901 GNX720901 GXT720901 HHP720901 HRL720901 IBH720901 ILD720901 IUZ720901 JEV720901 JOR720901 JYN720901 KIJ720901 KSF720901 LCB720901 LLX720901 LVT720901 MFP720901 MPL720901 MZH720901 NJD720901 NSZ720901 OCV720901 OMR720901 OWN720901 PGJ720901 PQF720901 QAB720901 QJX720901 QTT720901 RDP720901 RNL720901 RXH720901 SHD720901 SQZ720901 TAV720901 TKR720901 TUN720901 UEJ720901 UOF720901 UYB720901 VHX720901 VRT720901 WBP720901 WLL720901 WVH720901 C786437 IV786437 SR786437 ACN786437 AMJ786437 AWF786437 BGB786437 BPX786437 BZT786437 CJP786437 CTL786437 DDH786437 DND786437 DWZ786437 EGV786437 EQR786437 FAN786437 FKJ786437 FUF786437 GEB786437 GNX786437 GXT786437 HHP786437 HRL786437 IBH786437 ILD786437 IUZ786437 JEV786437 JOR786437 JYN786437 KIJ786437 KSF786437 LCB786437 LLX786437 LVT786437 MFP786437 MPL786437 MZH786437 NJD786437 NSZ786437 OCV786437 OMR786437 OWN786437 PGJ786437 PQF786437 QAB786437 QJX786437 QTT786437 RDP786437 RNL786437 RXH786437 SHD786437 SQZ786437 TAV786437 TKR786437 TUN786437 UEJ786437 UOF786437 UYB786437 VHX786437 VRT786437 WBP786437 WLL786437 WVH786437 C851973 IV851973 SR851973 ACN851973 AMJ851973 AWF851973 BGB851973 BPX851973 BZT851973 CJP851973 CTL851973 DDH851973 DND851973 DWZ851973 EGV851973 EQR851973 FAN851973 FKJ851973 FUF851973 GEB851973 GNX851973 GXT851973 HHP851973 HRL851973 IBH851973 ILD851973 IUZ851973 JEV851973 JOR851973 JYN851973 KIJ851973 KSF851973 LCB851973 LLX851973 LVT851973 MFP851973 MPL851973 MZH851973 NJD851973 NSZ851973 OCV851973 OMR851973 OWN851973 PGJ851973 PQF851973 QAB851973 QJX851973 QTT851973 RDP851973 RNL851973 RXH851973 SHD851973 SQZ851973 TAV851973 TKR851973 TUN851973 UEJ851973 UOF851973 UYB851973 VHX851973 VRT851973 WBP851973 WLL851973 WVH851973 C917509 IV917509 SR917509 ACN917509 AMJ917509 AWF917509 BGB917509 BPX917509 BZT917509 CJP917509 CTL917509 DDH917509 DND917509 DWZ917509 EGV917509 EQR917509 FAN917509 FKJ917509 FUF917509 GEB917509 GNX917509 GXT917509 HHP917509 HRL917509 IBH917509 ILD917509 IUZ917509 JEV917509 JOR917509 JYN917509 KIJ917509 KSF917509 LCB917509 LLX917509 LVT917509 MFP917509 MPL917509 MZH917509 NJD917509 NSZ917509 OCV917509 OMR917509 OWN917509 PGJ917509 PQF917509 QAB917509 QJX917509 QTT917509 RDP917509 RNL917509 RXH917509 SHD917509 SQZ917509 TAV917509 TKR917509 TUN917509 UEJ917509 UOF917509 UYB917509 VHX917509 VRT917509 WBP917509 WLL917509 WVH917509 C983045 IV983045 SR983045 ACN983045 AMJ983045 AWF983045 BGB983045 BPX983045 BZT983045 CJP983045 CTL983045 DDH983045 DND983045 DWZ983045 EGV983045 EQR983045 FAN983045 FKJ983045 FUF983045 GEB983045 GNX983045 GXT983045 HHP983045 HRL983045 IBH983045 ILD983045 IUZ983045 JEV983045 JOR983045 JYN983045 KIJ983045 KSF983045 LCB983045 LLX983045 LVT983045 MFP983045 MPL983045 MZH983045 NJD983045 NSZ983045 OCV983045 OMR983045 OWN983045 PGJ983045 PQF983045 QAB983045 QJX983045 QTT983045 RDP983045 RNL983045 RXH983045 SHD983045 SQZ983045 TAV983045 TKR983045 TUN983045 UEJ983045 UOF983045 UYB983045 VHX983045 VRT983045 WBP98304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2:Z148"/>
  <sheetViews>
    <sheetView topLeftCell="B16" zoomScale="70" zoomScaleNormal="70" workbookViewId="0">
      <selection activeCell="C36" sqref="C36"/>
    </sheetView>
  </sheetViews>
  <sheetFormatPr baseColWidth="10" defaultRowHeight="15" x14ac:dyDescent="0.25"/>
  <cols>
    <col min="1" max="1" width="3.140625" style="1" bestFit="1" customWidth="1"/>
    <col min="2" max="2" width="102.7109375" style="1" bestFit="1" customWidth="1"/>
    <col min="3" max="3" width="31.140625" style="1" customWidth="1"/>
    <col min="4" max="4" width="30.5703125" style="1" customWidth="1"/>
    <col min="5" max="5" width="25" style="1" customWidth="1"/>
    <col min="6" max="7" width="29.7109375" style="1" customWidth="1"/>
    <col min="8" max="8" width="24.5703125" style="1" customWidth="1"/>
    <col min="9" max="9" width="24" style="1" customWidth="1"/>
    <col min="10" max="10" width="20.28515625" style="1" customWidth="1"/>
    <col min="11" max="11" width="16.7109375" style="1" customWidth="1"/>
    <col min="12" max="13" width="18.7109375" style="1" customWidth="1"/>
    <col min="14" max="14" width="22.140625" style="1" customWidth="1"/>
    <col min="15" max="15" width="26.140625" style="1" customWidth="1"/>
    <col min="16" max="16" width="14.5703125" style="1" customWidth="1"/>
    <col min="17" max="17" width="19.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3" t="s">
        <v>3710</v>
      </c>
      <c r="D6" s="1853"/>
      <c r="E6" s="1853"/>
      <c r="F6" s="1853"/>
      <c r="G6" s="1853"/>
      <c r="H6" s="1853"/>
      <c r="I6" s="1853"/>
      <c r="J6" s="1853"/>
      <c r="K6" s="1853"/>
      <c r="L6" s="1853"/>
      <c r="M6" s="1853"/>
      <c r="N6" s="2027"/>
    </row>
    <row r="7" spans="2:16" ht="16.5" thickBot="1" x14ac:dyDescent="0.3">
      <c r="B7" s="127"/>
      <c r="C7" s="1854"/>
      <c r="D7" s="1854"/>
      <c r="E7" s="1854"/>
      <c r="F7" s="1854"/>
      <c r="G7" s="1854"/>
      <c r="H7" s="1854"/>
      <c r="I7" s="1854"/>
      <c r="J7" s="1854"/>
      <c r="K7" s="1854"/>
      <c r="L7" s="1854"/>
      <c r="M7" s="1854"/>
      <c r="N7" s="1855"/>
    </row>
    <row r="8" spans="2:16" ht="16.5" thickBot="1" x14ac:dyDescent="0.3">
      <c r="B8" s="127"/>
      <c r="C8" s="1856"/>
      <c r="D8" s="1856"/>
      <c r="E8" s="1856"/>
      <c r="F8" s="1856"/>
      <c r="G8" s="1856"/>
      <c r="H8" s="1856"/>
      <c r="I8" s="1856"/>
      <c r="J8" s="1856"/>
      <c r="K8" s="1856"/>
      <c r="L8" s="1856"/>
      <c r="M8" s="1856"/>
      <c r="N8" s="1857"/>
    </row>
    <row r="9" spans="2:16" ht="16.5" thickBot="1" x14ac:dyDescent="0.3">
      <c r="B9" s="127"/>
      <c r="C9" s="1856"/>
      <c r="D9" s="1856"/>
      <c r="E9" s="1856"/>
      <c r="F9" s="1856"/>
      <c r="G9" s="1856"/>
      <c r="H9" s="1856"/>
      <c r="I9" s="1856"/>
      <c r="J9" s="1856"/>
      <c r="K9" s="1856"/>
      <c r="L9" s="1856"/>
      <c r="M9" s="1856"/>
      <c r="N9" s="1857"/>
    </row>
    <row r="10" spans="2:16" ht="16.5" thickBot="1" x14ac:dyDescent="0.3">
      <c r="B10" s="127" t="s">
        <v>7</v>
      </c>
      <c r="C10" s="1865">
        <v>2</v>
      </c>
      <c r="D10" s="1865"/>
      <c r="E10" s="1866"/>
      <c r="F10" s="216"/>
      <c r="G10" s="216"/>
      <c r="H10" s="216"/>
      <c r="I10" s="216"/>
      <c r="J10" s="216"/>
      <c r="K10" s="216"/>
      <c r="L10" s="216"/>
      <c r="M10" s="216"/>
      <c r="N10" s="217"/>
    </row>
    <row r="11" spans="2:16" ht="16.5" thickBot="1" x14ac:dyDescent="0.3">
      <c r="B11" s="130" t="s">
        <v>8</v>
      </c>
      <c r="C11" s="907">
        <v>41982</v>
      </c>
      <c r="D11" s="1459"/>
      <c r="E11" s="1459"/>
      <c r="F11" s="1459"/>
      <c r="G11" s="1459"/>
      <c r="H11" s="1459"/>
      <c r="I11" s="1459"/>
      <c r="J11" s="1459"/>
      <c r="K11" s="1459"/>
      <c r="L11" s="1459"/>
      <c r="M11" s="1459"/>
      <c r="N11" s="1460"/>
    </row>
    <row r="12" spans="2:16" ht="15.75" x14ac:dyDescent="0.25">
      <c r="B12" s="134"/>
      <c r="C12" s="135"/>
      <c r="D12" s="136"/>
      <c r="E12" s="136"/>
      <c r="F12" s="136"/>
      <c r="G12" s="136"/>
      <c r="H12" s="136"/>
      <c r="I12" s="1456"/>
      <c r="J12" s="1456"/>
      <c r="K12" s="1456"/>
      <c r="L12" s="1456"/>
      <c r="M12" s="1456"/>
      <c r="N12" s="136"/>
    </row>
    <row r="13" spans="2:16" x14ac:dyDescent="0.25">
      <c r="I13" s="1456"/>
      <c r="J13" s="1456"/>
      <c r="K13" s="1456"/>
      <c r="L13" s="1456"/>
      <c r="M13" s="1456"/>
      <c r="N13" s="137"/>
    </row>
    <row r="14" spans="2:16" x14ac:dyDescent="0.25">
      <c r="B14" s="1867" t="s">
        <v>9</v>
      </c>
      <c r="C14" s="1867"/>
      <c r="D14" s="1450" t="s">
        <v>10</v>
      </c>
      <c r="E14" s="1450" t="s">
        <v>11</v>
      </c>
      <c r="F14" s="1450" t="s">
        <v>12</v>
      </c>
      <c r="G14" s="139"/>
      <c r="I14" s="140"/>
      <c r="J14" s="140"/>
      <c r="K14" s="140"/>
      <c r="L14" s="140"/>
      <c r="M14" s="140"/>
      <c r="N14" s="137"/>
    </row>
    <row r="15" spans="2:16" x14ac:dyDescent="0.25">
      <c r="B15" s="1867"/>
      <c r="C15" s="1867"/>
      <c r="D15" s="1450">
        <v>2</v>
      </c>
      <c r="E15" s="141">
        <v>1047412084</v>
      </c>
      <c r="F15" s="142">
        <v>434</v>
      </c>
      <c r="G15" s="143"/>
      <c r="I15" s="144"/>
      <c r="J15" s="144"/>
      <c r="K15" s="144"/>
      <c r="L15" s="144"/>
      <c r="M15" s="144"/>
      <c r="N15" s="137"/>
    </row>
    <row r="16" spans="2:16" x14ac:dyDescent="0.25">
      <c r="B16" s="1867"/>
      <c r="C16" s="1867"/>
      <c r="D16" s="1450"/>
      <c r="E16" s="141"/>
      <c r="F16" s="141"/>
      <c r="G16" s="143"/>
      <c r="I16" s="144"/>
      <c r="J16" s="144"/>
      <c r="K16" s="144"/>
      <c r="L16" s="144"/>
      <c r="M16" s="144"/>
      <c r="N16" s="137"/>
    </row>
    <row r="17" spans="1:14" x14ac:dyDescent="0.25">
      <c r="B17" s="1867"/>
      <c r="C17" s="1867"/>
      <c r="D17" s="1450"/>
      <c r="E17" s="141"/>
      <c r="F17" s="141"/>
      <c r="G17" s="143"/>
      <c r="I17" s="144"/>
      <c r="J17" s="144"/>
      <c r="K17" s="144"/>
      <c r="L17" s="144"/>
      <c r="M17" s="144"/>
      <c r="N17" s="137"/>
    </row>
    <row r="18" spans="1:14" x14ac:dyDescent="0.25">
      <c r="B18" s="1867"/>
      <c r="C18" s="1867"/>
      <c r="D18" s="1450"/>
      <c r="E18" s="145"/>
      <c r="F18" s="141"/>
      <c r="G18" s="143"/>
      <c r="H18" s="146"/>
      <c r="I18" s="144"/>
      <c r="J18" s="144"/>
      <c r="K18" s="144"/>
      <c r="L18" s="144"/>
      <c r="M18" s="144"/>
      <c r="N18" s="147"/>
    </row>
    <row r="19" spans="1:14" x14ac:dyDescent="0.25">
      <c r="B19" s="1867"/>
      <c r="C19" s="1867"/>
      <c r="D19" s="1450"/>
      <c r="E19" s="145"/>
      <c r="F19" s="141"/>
      <c r="G19" s="143"/>
      <c r="H19" s="146"/>
      <c r="I19" s="148"/>
      <c r="J19" s="148"/>
      <c r="K19" s="148"/>
      <c r="L19" s="148"/>
      <c r="M19" s="148"/>
      <c r="N19" s="147"/>
    </row>
    <row r="20" spans="1:14" x14ac:dyDescent="0.25">
      <c r="B20" s="1867"/>
      <c r="C20" s="1867"/>
      <c r="D20" s="1450"/>
      <c r="E20" s="145"/>
      <c r="F20" s="141"/>
      <c r="G20" s="143"/>
      <c r="H20" s="146"/>
      <c r="I20" s="1456"/>
      <c r="J20" s="1456"/>
      <c r="K20" s="1456"/>
      <c r="L20" s="1456"/>
      <c r="M20" s="1456"/>
      <c r="N20" s="147"/>
    </row>
    <row r="21" spans="1:14" x14ac:dyDescent="0.25">
      <c r="B21" s="1867"/>
      <c r="C21" s="1867"/>
      <c r="D21" s="1450"/>
      <c r="E21" s="145"/>
      <c r="F21" s="141"/>
      <c r="G21" s="143"/>
      <c r="H21" s="146"/>
      <c r="I21" s="1456"/>
      <c r="J21" s="1456"/>
      <c r="K21" s="1456"/>
      <c r="L21" s="1456"/>
      <c r="M21" s="1456"/>
      <c r="N21" s="147"/>
    </row>
    <row r="22" spans="1:14" ht="15.75" thickBot="1" x14ac:dyDescent="0.3">
      <c r="B22" s="1868" t="s">
        <v>13</v>
      </c>
      <c r="C22" s="1869"/>
      <c r="D22" s="1450"/>
      <c r="E22" s="149"/>
      <c r="F22" s="141"/>
      <c r="G22" s="143"/>
      <c r="H22" s="146"/>
      <c r="I22" s="1456"/>
      <c r="J22" s="1456"/>
      <c r="K22" s="1456"/>
      <c r="L22" s="1456"/>
      <c r="M22" s="1456"/>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v>347</v>
      </c>
      <c r="D24" s="154"/>
      <c r="E24" s="155">
        <f>E22</f>
        <v>0</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1456"/>
      <c r="J27" s="1456"/>
      <c r="K27" s="1456"/>
      <c r="L27" s="1456"/>
      <c r="M27" s="1456"/>
      <c r="N27" s="137"/>
    </row>
    <row r="28" spans="1:14" x14ac:dyDescent="0.25">
      <c r="A28" s="36"/>
      <c r="B28"/>
      <c r="C28"/>
      <c r="D28"/>
      <c r="E28"/>
      <c r="F28"/>
      <c r="G28"/>
      <c r="H28"/>
      <c r="I28" s="1456"/>
      <c r="J28" s="1456"/>
      <c r="K28" s="1456"/>
      <c r="L28" s="1456"/>
      <c r="M28" s="1456"/>
      <c r="N28" s="137"/>
    </row>
    <row r="29" spans="1:14" x14ac:dyDescent="0.25">
      <c r="A29" s="36"/>
      <c r="B29" s="41" t="s">
        <v>17</v>
      </c>
      <c r="C29" s="41" t="s">
        <v>18</v>
      </c>
      <c r="D29" s="41" t="s">
        <v>19</v>
      </c>
      <c r="E29"/>
      <c r="F29"/>
      <c r="G29"/>
      <c r="H29"/>
      <c r="I29" s="1456"/>
      <c r="J29" s="1456"/>
      <c r="K29" s="1456"/>
      <c r="L29" s="1456"/>
      <c r="M29" s="1456"/>
      <c r="N29" s="137"/>
    </row>
    <row r="30" spans="1:14" x14ac:dyDescent="0.25">
      <c r="A30" s="36"/>
      <c r="B30" s="1468" t="s">
        <v>20</v>
      </c>
      <c r="C30" s="1458" t="s">
        <v>21</v>
      </c>
      <c r="D30" s="1468"/>
      <c r="E30"/>
      <c r="F30"/>
      <c r="G30"/>
      <c r="H30"/>
      <c r="I30" s="1456"/>
      <c r="J30" s="1456"/>
      <c r="K30" s="1456"/>
      <c r="L30" s="1456"/>
      <c r="M30" s="1456"/>
      <c r="N30" s="137"/>
    </row>
    <row r="31" spans="1:14" x14ac:dyDescent="0.25">
      <c r="A31" s="36"/>
      <c r="B31" s="1468" t="s">
        <v>22</v>
      </c>
      <c r="C31" s="1451" t="s">
        <v>21</v>
      </c>
      <c r="D31" s="1468"/>
      <c r="E31"/>
      <c r="F31"/>
      <c r="G31"/>
      <c r="H31"/>
      <c r="I31" s="1456"/>
      <c r="J31" s="1456"/>
      <c r="K31" s="1456"/>
      <c r="L31" s="1456"/>
      <c r="M31" s="1456"/>
      <c r="N31" s="137"/>
    </row>
    <row r="32" spans="1:14" x14ac:dyDescent="0.25">
      <c r="A32" s="36"/>
      <c r="B32" s="1468" t="s">
        <v>23</v>
      </c>
      <c r="C32" s="1451" t="s">
        <v>21</v>
      </c>
      <c r="D32" s="1468"/>
      <c r="E32"/>
      <c r="F32"/>
      <c r="G32"/>
      <c r="H32"/>
      <c r="I32" s="1456"/>
      <c r="J32" s="1456"/>
      <c r="K32" s="1456"/>
      <c r="L32" s="1456"/>
      <c r="M32" s="1456"/>
      <c r="N32" s="137"/>
    </row>
    <row r="33" spans="1:17" x14ac:dyDescent="0.25">
      <c r="A33" s="36"/>
      <c r="B33" s="1468" t="s">
        <v>24</v>
      </c>
      <c r="C33" s="1520"/>
      <c r="D33" s="1468" t="s">
        <v>21</v>
      </c>
      <c r="E33"/>
      <c r="F33"/>
      <c r="G33"/>
      <c r="H33"/>
      <c r="I33" s="1456"/>
      <c r="J33" s="1456"/>
      <c r="K33" s="1456"/>
      <c r="L33" s="1456"/>
      <c r="M33" s="1456"/>
      <c r="N33" s="137"/>
    </row>
    <row r="34" spans="1:17" x14ac:dyDescent="0.25">
      <c r="A34" s="36"/>
      <c r="B34"/>
      <c r="C34"/>
      <c r="D34"/>
      <c r="E34"/>
      <c r="F34"/>
      <c r="G34"/>
      <c r="H34"/>
      <c r="I34" s="1456"/>
      <c r="J34" s="1456"/>
      <c r="K34" s="1456"/>
      <c r="L34" s="1456"/>
      <c r="M34" s="1456"/>
      <c r="N34" s="137"/>
    </row>
    <row r="35" spans="1:17" x14ac:dyDescent="0.25">
      <c r="A35" s="36"/>
      <c r="B35"/>
      <c r="C35"/>
      <c r="D35"/>
      <c r="E35"/>
      <c r="F35"/>
      <c r="G35"/>
      <c r="H35"/>
      <c r="I35" s="1456"/>
      <c r="J35" s="1456"/>
      <c r="K35" s="1456"/>
      <c r="L35" s="1456"/>
      <c r="M35" s="1456"/>
      <c r="N35" s="137"/>
    </row>
    <row r="36" spans="1:17" x14ac:dyDescent="0.25">
      <c r="A36" s="36"/>
      <c r="B36" s="160" t="s">
        <v>25</v>
      </c>
      <c r="C36"/>
      <c r="D36"/>
      <c r="E36"/>
      <c r="F36"/>
      <c r="G36"/>
      <c r="H36"/>
      <c r="I36" s="1456"/>
      <c r="J36" s="1456"/>
      <c r="K36" s="1456"/>
      <c r="L36" s="1456"/>
      <c r="M36" s="1456"/>
      <c r="N36" s="137"/>
    </row>
    <row r="37" spans="1:17" x14ac:dyDescent="0.25">
      <c r="A37" s="36"/>
      <c r="B37"/>
      <c r="C37"/>
      <c r="D37"/>
      <c r="E37"/>
      <c r="F37"/>
      <c r="G37"/>
      <c r="H37"/>
      <c r="I37" s="1456"/>
      <c r="J37" s="1456"/>
      <c r="K37" s="1456"/>
      <c r="L37" s="1456"/>
      <c r="M37" s="1456"/>
      <c r="N37" s="137"/>
    </row>
    <row r="38" spans="1:17" x14ac:dyDescent="0.25">
      <c r="A38" s="36"/>
      <c r="B38"/>
      <c r="C38"/>
      <c r="D38"/>
      <c r="E38"/>
      <c r="F38"/>
      <c r="G38"/>
      <c r="H38"/>
      <c r="I38" s="1456"/>
      <c r="J38" s="1456"/>
      <c r="K38" s="1456"/>
      <c r="L38" s="1456"/>
      <c r="M38" s="1456"/>
      <c r="N38" s="137"/>
    </row>
    <row r="39" spans="1:17" x14ac:dyDescent="0.25">
      <c r="A39" s="36"/>
      <c r="B39" s="41" t="s">
        <v>17</v>
      </c>
      <c r="C39" s="41" t="s">
        <v>26</v>
      </c>
      <c r="D39" s="162" t="s">
        <v>27</v>
      </c>
      <c r="E39" s="162" t="s">
        <v>28</v>
      </c>
      <c r="F39"/>
      <c r="G39"/>
      <c r="H39"/>
      <c r="I39" s="1456"/>
      <c r="J39" s="1456"/>
      <c r="K39" s="1456"/>
      <c r="L39" s="1456"/>
      <c r="M39" s="1456"/>
      <c r="N39" s="137"/>
    </row>
    <row r="40" spans="1:17" ht="28.5" x14ac:dyDescent="0.25">
      <c r="A40" s="36"/>
      <c r="B40" s="45" t="s">
        <v>29</v>
      </c>
      <c r="C40" s="1457">
        <v>40</v>
      </c>
      <c r="D40" s="1458">
        <v>40</v>
      </c>
      <c r="E40" s="2012">
        <v>100</v>
      </c>
      <c r="F40"/>
      <c r="G40"/>
      <c r="H40"/>
      <c r="I40" s="1456"/>
      <c r="J40" s="1456"/>
      <c r="K40" s="1456"/>
      <c r="L40" s="1456"/>
      <c r="M40" s="1456"/>
      <c r="N40" s="137"/>
    </row>
    <row r="41" spans="1:17" ht="42.75" x14ac:dyDescent="0.25">
      <c r="A41" s="36"/>
      <c r="B41" s="45" t="s">
        <v>30</v>
      </c>
      <c r="C41" s="1457">
        <v>60</v>
      </c>
      <c r="D41" s="1451">
        <v>60</v>
      </c>
      <c r="E41" s="2014"/>
      <c r="F41"/>
      <c r="G41"/>
      <c r="H41"/>
      <c r="I41" s="1456"/>
      <c r="J41" s="1456"/>
      <c r="K41" s="1456"/>
      <c r="L41" s="1456"/>
      <c r="M41" s="1456"/>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1456"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30" x14ac:dyDescent="0.25">
      <c r="A49" s="52">
        <v>1</v>
      </c>
      <c r="B49" s="173" t="s">
        <v>3710</v>
      </c>
      <c r="C49" s="173" t="s">
        <v>3710</v>
      </c>
      <c r="D49" s="172" t="s">
        <v>188</v>
      </c>
      <c r="E49" s="221">
        <v>701820140166</v>
      </c>
      <c r="F49" s="175" t="s">
        <v>18</v>
      </c>
      <c r="G49" s="247">
        <v>1</v>
      </c>
      <c r="H49" s="220">
        <v>41661</v>
      </c>
      <c r="I49" s="176">
        <v>41912</v>
      </c>
      <c r="J49" s="176" t="s">
        <v>19</v>
      </c>
      <c r="K49" s="178" t="s">
        <v>5756</v>
      </c>
      <c r="L49" s="178"/>
      <c r="M49" s="221">
        <v>292</v>
      </c>
      <c r="N49" s="221">
        <f>+M49*G49</f>
        <v>292</v>
      </c>
      <c r="O49" s="180">
        <v>487470056</v>
      </c>
      <c r="P49" s="180">
        <v>50</v>
      </c>
      <c r="Q49" s="181"/>
      <c r="R49" s="60"/>
      <c r="S49" s="60"/>
      <c r="T49" s="60"/>
      <c r="U49" s="60"/>
      <c r="V49" s="60"/>
      <c r="W49" s="60"/>
      <c r="X49" s="60"/>
      <c r="Y49" s="60"/>
      <c r="Z49" s="60"/>
    </row>
    <row r="50" spans="1:26" s="61" customFormat="1" ht="30" x14ac:dyDescent="0.25">
      <c r="A50" s="52">
        <f>+A49+1</f>
        <v>2</v>
      </c>
      <c r="B50" s="173" t="s">
        <v>3710</v>
      </c>
      <c r="C50" s="173" t="s">
        <v>3710</v>
      </c>
      <c r="D50" s="172" t="s">
        <v>188</v>
      </c>
      <c r="E50" s="221">
        <v>701820130255</v>
      </c>
      <c r="F50" s="175" t="s">
        <v>18</v>
      </c>
      <c r="G50" s="182">
        <v>1</v>
      </c>
      <c r="H50" s="220">
        <v>41332</v>
      </c>
      <c r="I50" s="176">
        <v>41639</v>
      </c>
      <c r="J50" s="176" t="s">
        <v>19</v>
      </c>
      <c r="K50" s="178" t="s">
        <v>5757</v>
      </c>
      <c r="L50" s="178"/>
      <c r="M50" s="221">
        <v>358</v>
      </c>
      <c r="N50" s="221">
        <v>358</v>
      </c>
      <c r="O50" s="180">
        <v>656552310</v>
      </c>
      <c r="P50" s="180" t="s">
        <v>5758</v>
      </c>
      <c r="Q50" s="181"/>
      <c r="R50" s="60"/>
      <c r="S50" s="60"/>
      <c r="T50" s="60"/>
      <c r="U50" s="60"/>
      <c r="V50" s="60"/>
      <c r="W50" s="60"/>
      <c r="X50" s="60"/>
      <c r="Y50" s="60"/>
      <c r="Z50" s="60"/>
    </row>
    <row r="51" spans="1:26" s="61" customFormat="1" ht="30" x14ac:dyDescent="0.25">
      <c r="A51" s="52">
        <f>+A50+1</f>
        <v>3</v>
      </c>
      <c r="B51" s="173" t="s">
        <v>3710</v>
      </c>
      <c r="C51" s="173" t="s">
        <v>3710</v>
      </c>
      <c r="D51" s="172" t="s">
        <v>5759</v>
      </c>
      <c r="E51" s="1096" t="s">
        <v>5760</v>
      </c>
      <c r="F51" s="175" t="s">
        <v>18</v>
      </c>
      <c r="G51" s="182">
        <v>1</v>
      </c>
      <c r="H51" s="934">
        <v>40550</v>
      </c>
      <c r="I51" s="935">
        <v>40908</v>
      </c>
      <c r="J51" s="176" t="s">
        <v>19</v>
      </c>
      <c r="K51" s="221">
        <v>11.76</v>
      </c>
      <c r="L51" s="178"/>
      <c r="M51" s="221">
        <v>660</v>
      </c>
      <c r="N51" s="221">
        <v>660</v>
      </c>
      <c r="O51" s="180">
        <v>92465000</v>
      </c>
      <c r="P51" s="180">
        <v>53</v>
      </c>
      <c r="Q51" s="181" t="s">
        <v>266</v>
      </c>
      <c r="R51" s="60"/>
      <c r="S51" s="60"/>
      <c r="T51" s="60"/>
      <c r="U51" s="60"/>
      <c r="V51" s="60"/>
      <c r="W51" s="60"/>
      <c r="X51" s="60"/>
      <c r="Y51" s="60"/>
      <c r="Z51" s="60"/>
    </row>
    <row r="52" spans="1:26" s="61" customFormat="1" x14ac:dyDescent="0.25">
      <c r="A52" s="52"/>
      <c r="B52" s="183" t="s">
        <v>28</v>
      </c>
      <c r="C52" s="172"/>
      <c r="D52" s="173"/>
      <c r="E52" s="182"/>
      <c r="F52" s="175"/>
      <c r="G52" s="175"/>
      <c r="H52" s="175"/>
      <c r="I52" s="176"/>
      <c r="J52" s="176"/>
      <c r="K52" s="185" t="s">
        <v>5761</v>
      </c>
      <c r="L52" s="185">
        <f>SUM(L49:L51)</f>
        <v>0</v>
      </c>
      <c r="M52" s="221">
        <f>SUM(M49:M51)</f>
        <v>1310</v>
      </c>
      <c r="N52" s="185" t="s">
        <v>5762</v>
      </c>
      <c r="O52" s="180"/>
      <c r="P52" s="180"/>
      <c r="Q52" s="187"/>
    </row>
    <row r="53" spans="1:26" s="69" customFormat="1" x14ac:dyDescent="0.25">
      <c r="E53" s="188"/>
    </row>
    <row r="54" spans="1:26" s="69" customFormat="1" x14ac:dyDescent="0.25">
      <c r="B54" s="1860" t="s">
        <v>56</v>
      </c>
      <c r="C54" s="1860" t="s">
        <v>57</v>
      </c>
      <c r="D54" s="1862" t="s">
        <v>58</v>
      </c>
      <c r="E54" s="1862"/>
    </row>
    <row r="55" spans="1:26" s="69" customFormat="1" x14ac:dyDescent="0.25">
      <c r="B55" s="1861"/>
      <c r="C55" s="1861"/>
      <c r="D55" s="1449" t="s">
        <v>59</v>
      </c>
      <c r="E55" s="190" t="s">
        <v>60</v>
      </c>
    </row>
    <row r="56" spans="1:26" s="69" customFormat="1" ht="18.75" x14ac:dyDescent="0.25">
      <c r="B56" s="222" t="s">
        <v>61</v>
      </c>
      <c r="C56" s="185" t="s">
        <v>5761</v>
      </c>
      <c r="D56" s="856" t="s">
        <v>21</v>
      </c>
      <c r="E56" s="774"/>
      <c r="F56" s="191"/>
      <c r="G56" s="191"/>
      <c r="H56" s="191"/>
      <c r="I56" s="191"/>
      <c r="J56" s="191"/>
      <c r="K56" s="191"/>
      <c r="L56" s="191"/>
      <c r="M56" s="191"/>
    </row>
    <row r="57" spans="1:26" s="69" customFormat="1" x14ac:dyDescent="0.25">
      <c r="B57" s="222" t="s">
        <v>62</v>
      </c>
      <c r="C57" s="221">
        <v>660</v>
      </c>
      <c r="D57" s="774" t="s">
        <v>21</v>
      </c>
      <c r="E57" s="774"/>
    </row>
    <row r="58" spans="1:26" s="69" customFormat="1" x14ac:dyDescent="0.25">
      <c r="B58" s="192"/>
      <c r="C58" s="1863"/>
      <c r="D58" s="1863"/>
      <c r="E58" s="1863"/>
      <c r="F58" s="1863"/>
      <c r="G58" s="1863"/>
      <c r="H58" s="1863"/>
      <c r="I58" s="1863"/>
      <c r="J58" s="1863"/>
      <c r="K58" s="1863"/>
      <c r="L58" s="1863"/>
      <c r="M58" s="1863"/>
      <c r="N58" s="1863"/>
    </row>
    <row r="59" spans="1:26" ht="15.75" thickBot="1" x14ac:dyDescent="0.3"/>
    <row r="60" spans="1:26" ht="27" thickBot="1" x14ac:dyDescent="0.3">
      <c r="B60" s="1864" t="s">
        <v>63</v>
      </c>
      <c r="C60" s="1864"/>
      <c r="D60" s="1864"/>
      <c r="E60" s="1864"/>
      <c r="F60" s="1864"/>
      <c r="G60" s="1864"/>
      <c r="H60" s="1864"/>
      <c r="I60" s="1864"/>
      <c r="J60" s="1864"/>
      <c r="K60" s="1864"/>
      <c r="L60" s="1864"/>
      <c r="M60" s="1864"/>
      <c r="N60" s="1864"/>
    </row>
    <row r="63" spans="1:26" ht="105" x14ac:dyDescent="0.25">
      <c r="B63" s="193" t="s">
        <v>64</v>
      </c>
      <c r="C63" s="194" t="s">
        <v>65</v>
      </c>
      <c r="D63" s="194" t="s">
        <v>66</v>
      </c>
      <c r="E63" s="194" t="s">
        <v>67</v>
      </c>
      <c r="F63" s="194" t="s">
        <v>68</v>
      </c>
      <c r="G63" s="194" t="s">
        <v>69</v>
      </c>
      <c r="H63" s="194" t="s">
        <v>70</v>
      </c>
      <c r="I63" s="194" t="s">
        <v>71</v>
      </c>
      <c r="J63" s="194" t="s">
        <v>72</v>
      </c>
      <c r="K63" s="194" t="s">
        <v>73</v>
      </c>
      <c r="L63" s="194" t="s">
        <v>74</v>
      </c>
      <c r="M63" s="195" t="s">
        <v>75</v>
      </c>
      <c r="N63" s="195" t="s">
        <v>76</v>
      </c>
      <c r="O63" s="1875" t="s">
        <v>77</v>
      </c>
      <c r="P63" s="1876"/>
      <c r="Q63" s="194" t="s">
        <v>78</v>
      </c>
    </row>
    <row r="64" spans="1:26" x14ac:dyDescent="0.25">
      <c r="B64" s="1483" t="s">
        <v>5763</v>
      </c>
      <c r="C64" s="1483" t="s">
        <v>1266</v>
      </c>
      <c r="D64" s="227" t="s">
        <v>5764</v>
      </c>
      <c r="E64" s="227">
        <v>170</v>
      </c>
      <c r="F64" s="1006" t="s">
        <v>694</v>
      </c>
      <c r="G64" s="1006" t="s">
        <v>18</v>
      </c>
      <c r="H64" s="1465" t="s">
        <v>694</v>
      </c>
      <c r="I64" s="223" t="s">
        <v>694</v>
      </c>
      <c r="J64" s="223" t="s">
        <v>18</v>
      </c>
      <c r="K64" s="1468" t="s">
        <v>18</v>
      </c>
      <c r="L64" s="1468" t="s">
        <v>18</v>
      </c>
      <c r="M64" s="1463" t="s">
        <v>18</v>
      </c>
      <c r="N64" s="1468" t="s">
        <v>18</v>
      </c>
      <c r="O64" s="1963"/>
      <c r="P64" s="1964"/>
      <c r="Q64" s="1468" t="s">
        <v>18</v>
      </c>
    </row>
    <row r="65" spans="2:17" ht="45" x14ac:dyDescent="0.25">
      <c r="B65" s="1483" t="s">
        <v>5765</v>
      </c>
      <c r="C65" s="1483" t="s">
        <v>2762</v>
      </c>
      <c r="D65" s="226" t="s">
        <v>5766</v>
      </c>
      <c r="E65" s="227">
        <v>164</v>
      </c>
      <c r="F65" s="1006" t="s">
        <v>694</v>
      </c>
      <c r="G65" s="1006" t="s">
        <v>19</v>
      </c>
      <c r="H65" s="1465" t="s">
        <v>694</v>
      </c>
      <c r="I65" s="223" t="s">
        <v>18</v>
      </c>
      <c r="J65" s="223" t="s">
        <v>18</v>
      </c>
      <c r="K65" s="1468" t="s">
        <v>18</v>
      </c>
      <c r="L65" s="1468" t="s">
        <v>18</v>
      </c>
      <c r="M65" s="1463" t="s">
        <v>18</v>
      </c>
      <c r="N65" s="1468" t="s">
        <v>18</v>
      </c>
      <c r="O65" s="1453"/>
      <c r="P65" s="1454"/>
      <c r="Q65" s="1468" t="s">
        <v>18</v>
      </c>
    </row>
    <row r="66" spans="2:17" x14ac:dyDescent="0.25">
      <c r="B66" s="1483" t="s">
        <v>5767</v>
      </c>
      <c r="C66" s="1483" t="s">
        <v>2762</v>
      </c>
      <c r="D66" s="227" t="s">
        <v>5768</v>
      </c>
      <c r="E66" s="227">
        <v>100</v>
      </c>
      <c r="F66" s="1006" t="s">
        <v>694</v>
      </c>
      <c r="G66" s="1006" t="s">
        <v>19</v>
      </c>
      <c r="H66" s="1465" t="s">
        <v>694</v>
      </c>
      <c r="I66" s="223" t="s">
        <v>18</v>
      </c>
      <c r="J66" s="223" t="s">
        <v>18</v>
      </c>
      <c r="K66" s="1468" t="s">
        <v>18</v>
      </c>
      <c r="L66" s="1468" t="s">
        <v>18</v>
      </c>
      <c r="M66" s="1463" t="s">
        <v>18</v>
      </c>
      <c r="N66" s="1468" t="s">
        <v>18</v>
      </c>
      <c r="O66" s="1453"/>
      <c r="P66" s="1454"/>
      <c r="Q66" s="1468" t="s">
        <v>18</v>
      </c>
    </row>
    <row r="67" spans="2:17" x14ac:dyDescent="0.25">
      <c r="B67" s="1483"/>
      <c r="C67" s="1483"/>
      <c r="D67" s="227"/>
      <c r="E67" s="227"/>
      <c r="F67" s="1465"/>
      <c r="G67" s="1465"/>
      <c r="H67" s="1465"/>
      <c r="I67" s="223"/>
      <c r="J67" s="223"/>
      <c r="K67" s="1468"/>
      <c r="L67" s="1468"/>
      <c r="M67" s="1468"/>
      <c r="N67" s="1468"/>
      <c r="O67" s="2003"/>
      <c r="P67" s="2004"/>
      <c r="Q67" s="1468"/>
    </row>
    <row r="68" spans="2:17" x14ac:dyDescent="0.25">
      <c r="B68" s="1468"/>
      <c r="C68" s="1468"/>
      <c r="D68" s="1468"/>
      <c r="E68" s="1468"/>
      <c r="F68" s="1468"/>
      <c r="G68" s="1468"/>
      <c r="H68" s="1468"/>
      <c r="I68" s="1468"/>
      <c r="J68" s="1468"/>
      <c r="K68" s="1468"/>
      <c r="L68" s="1468"/>
      <c r="M68" s="1468"/>
      <c r="N68" s="1468"/>
      <c r="O68" s="2003"/>
      <c r="P68" s="2004"/>
      <c r="Q68" s="1468"/>
    </row>
    <row r="69" spans="2:17" x14ac:dyDescent="0.25">
      <c r="B69" s="1" t="s">
        <v>85</v>
      </c>
    </row>
    <row r="70" spans="2:17" x14ac:dyDescent="0.25">
      <c r="B70" s="1" t="s">
        <v>86</v>
      </c>
    </row>
    <row r="71" spans="2:17" x14ac:dyDescent="0.25">
      <c r="B71" s="1" t="s">
        <v>87</v>
      </c>
    </row>
    <row r="73" spans="2:17" ht="15.75" thickBot="1" x14ac:dyDescent="0.3"/>
    <row r="74" spans="2:17" ht="27" thickBot="1" x14ac:dyDescent="0.3">
      <c r="B74" s="1879" t="s">
        <v>88</v>
      </c>
      <c r="C74" s="1880"/>
      <c r="D74" s="1880"/>
      <c r="E74" s="1880"/>
      <c r="F74" s="1880"/>
      <c r="G74" s="1880"/>
      <c r="H74" s="1880"/>
      <c r="I74" s="1880"/>
      <c r="J74" s="1880"/>
      <c r="K74" s="1880"/>
      <c r="L74" s="1880"/>
      <c r="M74" s="1880"/>
      <c r="N74" s="1881"/>
    </row>
    <row r="77" spans="2:17" ht="75" x14ac:dyDescent="0.25">
      <c r="B77" s="193" t="s">
        <v>89</v>
      </c>
      <c r="C77" s="193" t="s">
        <v>90</v>
      </c>
      <c r="D77" s="193" t="s">
        <v>91</v>
      </c>
      <c r="E77" s="193" t="s">
        <v>92</v>
      </c>
      <c r="F77" s="193" t="s">
        <v>93</v>
      </c>
      <c r="G77" s="193" t="s">
        <v>94</v>
      </c>
      <c r="H77" s="193" t="s">
        <v>95</v>
      </c>
      <c r="I77" s="193" t="s">
        <v>96</v>
      </c>
      <c r="J77" s="1875" t="s">
        <v>97</v>
      </c>
      <c r="K77" s="1882"/>
      <c r="L77" s="1876"/>
      <c r="M77" s="193" t="s">
        <v>98</v>
      </c>
      <c r="N77" s="193" t="s">
        <v>254</v>
      </c>
      <c r="O77" s="193" t="s">
        <v>255</v>
      </c>
      <c r="P77" s="1875" t="s">
        <v>77</v>
      </c>
      <c r="Q77" s="1876"/>
    </row>
    <row r="78" spans="2:17" ht="90" x14ac:dyDescent="0.25">
      <c r="B78" s="1992" t="s">
        <v>1200</v>
      </c>
      <c r="C78" s="1980" t="s">
        <v>5199</v>
      </c>
      <c r="D78" s="1990" t="s">
        <v>5769</v>
      </c>
      <c r="E78" s="2007">
        <v>42208956</v>
      </c>
      <c r="F78" s="1990" t="s">
        <v>417</v>
      </c>
      <c r="G78" s="1990" t="s">
        <v>1247</v>
      </c>
      <c r="H78" s="1999">
        <v>36371</v>
      </c>
      <c r="I78" s="2001" t="s">
        <v>694</v>
      </c>
      <c r="J78" s="225" t="s">
        <v>5770</v>
      </c>
      <c r="K78" s="898" t="s">
        <v>5771</v>
      </c>
      <c r="L78" s="223" t="s">
        <v>1218</v>
      </c>
      <c r="M78" s="1870" t="s">
        <v>18</v>
      </c>
      <c r="N78" s="1870" t="s">
        <v>18</v>
      </c>
      <c r="O78" s="2015" t="s">
        <v>18</v>
      </c>
      <c r="P78" s="1469"/>
      <c r="Q78" s="1470"/>
    </row>
    <row r="79" spans="2:17" ht="60" x14ac:dyDescent="0.25">
      <c r="B79" s="1993"/>
      <c r="C79" s="1981"/>
      <c r="D79" s="1991"/>
      <c r="E79" s="2026"/>
      <c r="F79" s="1991"/>
      <c r="G79" s="1991"/>
      <c r="H79" s="2010"/>
      <c r="I79" s="2011"/>
      <c r="J79" s="1472" t="s">
        <v>3505</v>
      </c>
      <c r="K79" s="1143" t="s">
        <v>5772</v>
      </c>
      <c r="L79" s="1472" t="s">
        <v>5773</v>
      </c>
      <c r="M79" s="1924"/>
      <c r="N79" s="1924"/>
      <c r="O79" s="2016"/>
      <c r="P79" s="1469"/>
      <c r="Q79" s="1470"/>
    </row>
    <row r="80" spans="2:17" ht="30" x14ac:dyDescent="0.25">
      <c r="B80" s="2005"/>
      <c r="C80" s="2025"/>
      <c r="D80" s="2006"/>
      <c r="E80" s="2008"/>
      <c r="F80" s="2006"/>
      <c r="G80" s="2006"/>
      <c r="H80" s="2000"/>
      <c r="I80" s="2002"/>
      <c r="J80" s="1472" t="s">
        <v>5774</v>
      </c>
      <c r="K80" s="1143" t="s">
        <v>5775</v>
      </c>
      <c r="L80" s="1472" t="s">
        <v>3578</v>
      </c>
      <c r="M80" s="1871"/>
      <c r="N80" s="1871"/>
      <c r="O80" s="2017"/>
      <c r="P80" s="1469"/>
      <c r="Q80" s="1470"/>
    </row>
    <row r="81" spans="2:17" ht="45" x14ac:dyDescent="0.25">
      <c r="B81" s="1992" t="s">
        <v>3600</v>
      </c>
      <c r="C81" s="1980" t="s">
        <v>5199</v>
      </c>
      <c r="D81" s="1990" t="s">
        <v>5776</v>
      </c>
      <c r="E81" s="1994">
        <v>25785012</v>
      </c>
      <c r="F81" s="1990" t="s">
        <v>370</v>
      </c>
      <c r="G81" s="1990" t="s">
        <v>1861</v>
      </c>
      <c r="H81" s="1999">
        <v>39233</v>
      </c>
      <c r="I81" s="2001" t="s">
        <v>694</v>
      </c>
      <c r="J81" s="1472" t="s">
        <v>5777</v>
      </c>
      <c r="K81" s="1143" t="s">
        <v>5778</v>
      </c>
      <c r="L81" s="1472" t="s">
        <v>5779</v>
      </c>
      <c r="M81" s="1870" t="s">
        <v>18</v>
      </c>
      <c r="N81" s="2012" t="s">
        <v>18</v>
      </c>
      <c r="O81" s="2015" t="s">
        <v>18</v>
      </c>
      <c r="P81" s="2018" t="s">
        <v>5780</v>
      </c>
      <c r="Q81" s="2019"/>
    </row>
    <row r="82" spans="2:17" ht="75" x14ac:dyDescent="0.25">
      <c r="B82" s="1993"/>
      <c r="C82" s="1981"/>
      <c r="D82" s="1991"/>
      <c r="E82" s="1995"/>
      <c r="F82" s="1991"/>
      <c r="G82" s="1991"/>
      <c r="H82" s="2010"/>
      <c r="I82" s="2011"/>
      <c r="J82" s="1472" t="s">
        <v>5781</v>
      </c>
      <c r="K82" s="1521" t="s">
        <v>5782</v>
      </c>
      <c r="L82" s="2023" t="s">
        <v>5783</v>
      </c>
      <c r="M82" s="1924"/>
      <c r="N82" s="2013"/>
      <c r="O82" s="2016"/>
      <c r="P82" s="2020"/>
      <c r="Q82" s="2021"/>
    </row>
    <row r="83" spans="2:17" ht="30" x14ac:dyDescent="0.25">
      <c r="B83" s="1993"/>
      <c r="C83" s="1981"/>
      <c r="D83" s="1991"/>
      <c r="E83" s="1995"/>
      <c r="F83" s="1991"/>
      <c r="G83" s="1991"/>
      <c r="H83" s="2010"/>
      <c r="I83" s="2011"/>
      <c r="J83" s="1472" t="s">
        <v>5784</v>
      </c>
      <c r="K83" s="1143" t="s">
        <v>5785</v>
      </c>
      <c r="L83" s="2024"/>
      <c r="M83" s="1924"/>
      <c r="N83" s="2013"/>
      <c r="O83" s="2016"/>
      <c r="P83" s="2020"/>
      <c r="Q83" s="2021"/>
    </row>
    <row r="84" spans="2:17" ht="60" x14ac:dyDescent="0.25">
      <c r="B84" s="2005"/>
      <c r="C84" s="2025"/>
      <c r="D84" s="2006"/>
      <c r="E84" s="2009"/>
      <c r="F84" s="2006"/>
      <c r="G84" s="2006"/>
      <c r="H84" s="2000"/>
      <c r="I84" s="2002"/>
      <c r="J84" s="1472" t="s">
        <v>1930</v>
      </c>
      <c r="K84" s="1143" t="s">
        <v>5786</v>
      </c>
      <c r="L84" s="1859"/>
      <c r="M84" s="1871"/>
      <c r="N84" s="2014"/>
      <c r="O84" s="2017"/>
      <c r="P84" s="1967"/>
      <c r="Q84" s="2022"/>
    </row>
    <row r="85" spans="2:17" ht="60" x14ac:dyDescent="0.25">
      <c r="B85" s="1254" t="s">
        <v>1273</v>
      </c>
      <c r="C85" s="1472" t="s">
        <v>3425</v>
      </c>
      <c r="D85" s="1472" t="s">
        <v>5787</v>
      </c>
      <c r="E85" s="1522">
        <v>64578727</v>
      </c>
      <c r="F85" s="1472" t="s">
        <v>4748</v>
      </c>
      <c r="G85" s="1472" t="s">
        <v>601</v>
      </c>
      <c r="H85" s="1142">
        <v>40893</v>
      </c>
      <c r="I85" s="1472" t="s">
        <v>694</v>
      </c>
      <c r="J85" s="1472" t="s">
        <v>3505</v>
      </c>
      <c r="K85" s="1143" t="s">
        <v>5788</v>
      </c>
      <c r="L85" s="1114" t="s">
        <v>5789</v>
      </c>
      <c r="M85" s="1472" t="s">
        <v>18</v>
      </c>
      <c r="N85" s="1472" t="s">
        <v>18</v>
      </c>
      <c r="O85" s="1472" t="s">
        <v>18</v>
      </c>
      <c r="P85" s="1469"/>
      <c r="Q85" s="1470"/>
    </row>
    <row r="86" spans="2:17" ht="60" x14ac:dyDescent="0.25">
      <c r="B86" s="1992" t="s">
        <v>1532</v>
      </c>
      <c r="C86" s="1990" t="s">
        <v>3425</v>
      </c>
      <c r="D86" s="1990" t="s">
        <v>5790</v>
      </c>
      <c r="E86" s="2007">
        <v>1103094413</v>
      </c>
      <c r="F86" s="1994" t="s">
        <v>370</v>
      </c>
      <c r="G86" s="1994" t="s">
        <v>601</v>
      </c>
      <c r="H86" s="1999">
        <v>40368</v>
      </c>
      <c r="I86" s="2001" t="s">
        <v>694</v>
      </c>
      <c r="J86" s="1472" t="s">
        <v>3505</v>
      </c>
      <c r="K86" s="898" t="s">
        <v>5791</v>
      </c>
      <c r="L86" s="1114" t="s">
        <v>5792</v>
      </c>
      <c r="M86" s="1870" t="s">
        <v>18</v>
      </c>
      <c r="N86" s="1870" t="s">
        <v>18</v>
      </c>
      <c r="O86" s="1870" t="s">
        <v>19</v>
      </c>
      <c r="P86" s="1998"/>
      <c r="Q86" s="1998"/>
    </row>
    <row r="87" spans="2:17" ht="60" x14ac:dyDescent="0.25">
      <c r="B87" s="2005"/>
      <c r="C87" s="2006"/>
      <c r="D87" s="2006"/>
      <c r="E87" s="2008"/>
      <c r="F87" s="2009"/>
      <c r="G87" s="2009"/>
      <c r="H87" s="2000"/>
      <c r="I87" s="2002"/>
      <c r="J87" s="225" t="s">
        <v>3000</v>
      </c>
      <c r="K87" s="898" t="s">
        <v>5793</v>
      </c>
      <c r="L87" s="226" t="s">
        <v>370</v>
      </c>
      <c r="M87" s="1871"/>
      <c r="N87" s="1871"/>
      <c r="O87" s="1871"/>
      <c r="P87" s="2003"/>
      <c r="Q87" s="2004"/>
    </row>
    <row r="88" spans="2:17" ht="64.5" customHeight="1" x14ac:dyDescent="0.25">
      <c r="B88" s="1462"/>
      <c r="C88" s="1466"/>
      <c r="D88" s="1466"/>
      <c r="E88" s="1483"/>
      <c r="F88" s="1467"/>
      <c r="G88" s="1467"/>
      <c r="H88" s="1464"/>
      <c r="I88" s="1465"/>
      <c r="J88" s="225"/>
      <c r="K88" s="898"/>
      <c r="L88" s="226"/>
      <c r="M88" s="1451"/>
      <c r="N88" s="1451"/>
      <c r="O88" s="1451"/>
      <c r="P88" s="1877" t="s">
        <v>5794</v>
      </c>
      <c r="Q88" s="1878"/>
    </row>
    <row r="89" spans="2:17" x14ac:dyDescent="0.25">
      <c r="B89" s="1462"/>
      <c r="C89" s="1466"/>
      <c r="D89" s="1466"/>
      <c r="E89" s="1483"/>
      <c r="F89" s="1467"/>
      <c r="G89" s="1467"/>
      <c r="H89" s="1464"/>
      <c r="I89" s="1465"/>
      <c r="J89" s="225"/>
      <c r="K89" s="898"/>
      <c r="L89" s="226"/>
      <c r="M89" s="1451"/>
      <c r="N89" s="1451"/>
      <c r="O89" s="1451"/>
      <c r="P89" s="1451"/>
      <c r="Q89" s="1451"/>
    </row>
    <row r="90" spans="2:17" ht="15.75" thickBot="1" x14ac:dyDescent="0.3">
      <c r="B90" s="1452"/>
      <c r="C90" s="1456"/>
      <c r="D90" s="230"/>
      <c r="G90" s="1471"/>
      <c r="H90" s="987"/>
      <c r="J90" s="230"/>
      <c r="K90" s="987"/>
      <c r="L90" s="230"/>
      <c r="M90" s="1456"/>
      <c r="N90" s="1456"/>
      <c r="O90" s="1456"/>
    </row>
    <row r="91" spans="2:17" ht="27" thickBot="1" x14ac:dyDescent="0.3">
      <c r="B91" s="1879" t="s">
        <v>184</v>
      </c>
      <c r="C91" s="1880"/>
      <c r="D91" s="1880"/>
      <c r="E91" s="1880"/>
      <c r="F91" s="1880"/>
      <c r="G91" s="1880"/>
      <c r="H91" s="1880"/>
      <c r="I91" s="1880"/>
      <c r="J91" s="1880"/>
      <c r="K91" s="1880"/>
      <c r="L91" s="1880"/>
      <c r="M91" s="1880"/>
      <c r="N91" s="1881"/>
    </row>
    <row r="94" spans="2:17" ht="30" x14ac:dyDescent="0.25">
      <c r="B94" s="194" t="s">
        <v>17</v>
      </c>
      <c r="C94" s="194" t="s">
        <v>415</v>
      </c>
      <c r="D94" s="1875" t="s">
        <v>77</v>
      </c>
      <c r="E94" s="1876"/>
    </row>
    <row r="95" spans="2:17" x14ac:dyDescent="0.25">
      <c r="B95" s="229" t="s">
        <v>185</v>
      </c>
      <c r="C95" s="1451" t="s">
        <v>18</v>
      </c>
      <c r="D95" s="1922"/>
      <c r="E95" s="1922"/>
    </row>
    <row r="98" spans="1:26" ht="26.25" x14ac:dyDescent="0.25">
      <c r="B98" s="1851" t="s">
        <v>186</v>
      </c>
      <c r="C98" s="1852"/>
      <c r="D98" s="1852"/>
      <c r="E98" s="1852"/>
      <c r="F98" s="1852"/>
      <c r="G98" s="1852"/>
      <c r="H98" s="1852"/>
      <c r="I98" s="1852"/>
      <c r="J98" s="1852"/>
      <c r="K98" s="1852"/>
      <c r="L98" s="1852"/>
      <c r="M98" s="1852"/>
      <c r="N98" s="1852"/>
      <c r="O98" s="1852"/>
      <c r="P98" s="1852"/>
    </row>
    <row r="100" spans="1:26" ht="15.75" thickBot="1" x14ac:dyDescent="0.3"/>
    <row r="101" spans="1:26" ht="27" thickBot="1" x14ac:dyDescent="0.3">
      <c r="B101" s="1879" t="s">
        <v>187</v>
      </c>
      <c r="C101" s="1880"/>
      <c r="D101" s="1880"/>
      <c r="E101" s="1880"/>
      <c r="F101" s="1880"/>
      <c r="G101" s="1880"/>
      <c r="H101" s="1880"/>
      <c r="I101" s="1880"/>
      <c r="J101" s="1880"/>
      <c r="K101" s="1880"/>
      <c r="L101" s="1880"/>
      <c r="M101" s="1880"/>
      <c r="N101" s="1881"/>
    </row>
    <row r="103" spans="1:26" ht="15.75" thickBot="1" x14ac:dyDescent="0.3">
      <c r="M103" s="163"/>
      <c r="N103" s="163"/>
    </row>
    <row r="104" spans="1:26" s="1456" customFormat="1" ht="60.75" thickBot="1" x14ac:dyDescent="0.3">
      <c r="B104" s="164" t="s">
        <v>33</v>
      </c>
      <c r="C104" s="164" t="s">
        <v>34</v>
      </c>
      <c r="D104" s="164" t="s">
        <v>35</v>
      </c>
      <c r="E104" s="164" t="s">
        <v>36</v>
      </c>
      <c r="F104" s="164" t="s">
        <v>37</v>
      </c>
      <c r="G104" s="164" t="s">
        <v>38</v>
      </c>
      <c r="H104" s="164" t="s">
        <v>39</v>
      </c>
      <c r="I104" s="164" t="s">
        <v>40</v>
      </c>
      <c r="J104" s="164" t="s">
        <v>41</v>
      </c>
      <c r="K104" s="164" t="s">
        <v>42</v>
      </c>
      <c r="L104" s="164" t="s">
        <v>43</v>
      </c>
      <c r="M104" s="165" t="s">
        <v>44</v>
      </c>
      <c r="N104" s="164" t="s">
        <v>45</v>
      </c>
      <c r="O104" s="164" t="s">
        <v>46</v>
      </c>
      <c r="P104" s="166" t="s">
        <v>47</v>
      </c>
      <c r="Q104" s="166" t="s">
        <v>48</v>
      </c>
    </row>
    <row r="105" spans="1:26" s="61" customFormat="1" ht="15.75" thickBot="1" x14ac:dyDescent="0.3">
      <c r="A105" s="52">
        <v>1</v>
      </c>
      <c r="B105" s="1854"/>
      <c r="C105" s="1854"/>
      <c r="D105" s="1854"/>
      <c r="E105" s="1854"/>
      <c r="F105" s="1854"/>
      <c r="G105" s="1854"/>
      <c r="H105" s="1854"/>
      <c r="I105" s="1854"/>
      <c r="J105" s="1854"/>
      <c r="K105" s="1854"/>
      <c r="L105" s="1854"/>
      <c r="M105" s="1855"/>
      <c r="N105" s="178"/>
      <c r="O105" s="180"/>
      <c r="P105" s="180"/>
      <c r="Q105" s="181"/>
      <c r="R105" s="60"/>
      <c r="S105" s="60"/>
      <c r="T105" s="60"/>
      <c r="U105" s="60"/>
      <c r="V105" s="60"/>
      <c r="W105" s="60"/>
      <c r="X105" s="60"/>
      <c r="Y105" s="60"/>
      <c r="Z105" s="60"/>
    </row>
    <row r="106" spans="1:26" s="61" customFormat="1" ht="42.75" x14ac:dyDescent="0.25">
      <c r="A106" s="52">
        <f>+A105+1</f>
        <v>2</v>
      </c>
      <c r="B106" s="172" t="s">
        <v>3710</v>
      </c>
      <c r="C106" s="172" t="s">
        <v>3710</v>
      </c>
      <c r="D106" s="870" t="s">
        <v>5795</v>
      </c>
      <c r="E106" s="288" t="s">
        <v>5796</v>
      </c>
      <c r="F106" s="175" t="s">
        <v>18</v>
      </c>
      <c r="G106" s="247">
        <v>1</v>
      </c>
      <c r="H106" s="220">
        <v>40193</v>
      </c>
      <c r="I106" s="935">
        <v>40527</v>
      </c>
      <c r="J106" s="176" t="s">
        <v>19</v>
      </c>
      <c r="K106" s="178">
        <v>11.5</v>
      </c>
      <c r="L106" s="178"/>
      <c r="M106" s="221">
        <v>90</v>
      </c>
      <c r="N106" s="221">
        <v>90</v>
      </c>
      <c r="O106" s="180">
        <v>81027000</v>
      </c>
      <c r="P106" s="180" t="s">
        <v>5797</v>
      </c>
      <c r="Q106" s="181"/>
      <c r="R106" s="60"/>
      <c r="S106" s="60"/>
      <c r="T106" s="60"/>
      <c r="U106" s="60"/>
      <c r="V106" s="60"/>
      <c r="W106" s="60"/>
      <c r="X106" s="60"/>
      <c r="Y106" s="60"/>
      <c r="Z106" s="60"/>
    </row>
    <row r="107" spans="1:26" s="61" customFormat="1" ht="42.75" x14ac:dyDescent="0.25">
      <c r="A107" s="52">
        <f>+A106+1</f>
        <v>3</v>
      </c>
      <c r="B107" s="172" t="s">
        <v>3710</v>
      </c>
      <c r="C107" s="172" t="s">
        <v>3710</v>
      </c>
      <c r="D107" s="870" t="s">
        <v>5795</v>
      </c>
      <c r="E107" s="288" t="s">
        <v>5798</v>
      </c>
      <c r="F107" s="175" t="s">
        <v>18</v>
      </c>
      <c r="G107" s="182">
        <v>1</v>
      </c>
      <c r="H107" s="934">
        <v>40940</v>
      </c>
      <c r="I107" s="176">
        <v>41243</v>
      </c>
      <c r="J107" s="176" t="s">
        <v>19</v>
      </c>
      <c r="K107" s="178">
        <v>11</v>
      </c>
      <c r="L107" s="178"/>
      <c r="M107" s="221">
        <v>30</v>
      </c>
      <c r="N107" s="221">
        <v>30</v>
      </c>
      <c r="O107" s="180">
        <v>30000000</v>
      </c>
      <c r="P107" s="180" t="s">
        <v>5799</v>
      </c>
      <c r="Q107" s="181"/>
      <c r="R107" s="60"/>
      <c r="S107" s="60"/>
      <c r="T107" s="60"/>
      <c r="U107" s="60"/>
      <c r="V107" s="60"/>
      <c r="W107" s="60"/>
      <c r="X107" s="60"/>
      <c r="Y107" s="60"/>
      <c r="Z107" s="60"/>
    </row>
    <row r="108" spans="1:26" s="61" customFormat="1" x14ac:dyDescent="0.25">
      <c r="A108" s="52">
        <f>+A107+1</f>
        <v>4</v>
      </c>
      <c r="B108" s="173"/>
      <c r="C108" s="172"/>
      <c r="D108" s="173"/>
      <c r="E108" s="221"/>
      <c r="F108" s="175"/>
      <c r="G108" s="182"/>
      <c r="H108" s="220"/>
      <c r="I108" s="176"/>
      <c r="J108" s="176"/>
      <c r="K108" s="178"/>
      <c r="L108" s="178"/>
      <c r="M108" s="178"/>
      <c r="N108" s="178"/>
      <c r="P108" s="180"/>
      <c r="Q108" s="181"/>
      <c r="R108" s="60"/>
      <c r="S108" s="60"/>
      <c r="T108" s="60"/>
      <c r="U108" s="60"/>
      <c r="V108" s="60"/>
      <c r="W108" s="60"/>
      <c r="X108" s="60"/>
      <c r="Y108" s="60"/>
      <c r="Z108" s="60"/>
    </row>
    <row r="109" spans="1:26" s="61" customFormat="1" x14ac:dyDescent="0.25">
      <c r="A109" s="52">
        <f>+A108+1</f>
        <v>5</v>
      </c>
      <c r="B109" s="173"/>
      <c r="C109" s="173"/>
      <c r="D109" s="173"/>
      <c r="E109" s="221"/>
      <c r="F109" s="175"/>
      <c r="G109" s="182"/>
      <c r="H109" s="220"/>
      <c r="I109" s="176"/>
      <c r="J109" s="176"/>
      <c r="K109" s="178">
        <v>22.5</v>
      </c>
      <c r="L109" s="178"/>
      <c r="M109" s="178">
        <v>90</v>
      </c>
      <c r="N109" s="178"/>
      <c r="O109" s="180">
        <f>SUM(O106:O107)</f>
        <v>111027000</v>
      </c>
      <c r="P109" s="180"/>
      <c r="Q109" s="181"/>
      <c r="R109" s="60"/>
      <c r="S109" s="60"/>
      <c r="T109" s="60"/>
      <c r="U109" s="60"/>
      <c r="V109" s="60"/>
      <c r="W109" s="60"/>
      <c r="X109" s="60"/>
      <c r="Y109" s="60"/>
      <c r="Z109" s="60"/>
    </row>
    <row r="110" spans="1:26" x14ac:dyDescent="0.25">
      <c r="B110" s="69"/>
      <c r="C110" s="69"/>
      <c r="D110" s="69"/>
      <c r="E110" s="188"/>
      <c r="F110" s="69"/>
      <c r="G110" s="69"/>
      <c r="H110" s="69"/>
      <c r="I110" s="69"/>
      <c r="J110" s="69"/>
      <c r="K110" s="69"/>
      <c r="L110" s="69"/>
      <c r="M110" s="69"/>
      <c r="N110" s="69"/>
      <c r="O110" s="69"/>
      <c r="P110" s="69"/>
    </row>
    <row r="111" spans="1:26" ht="18.75" x14ac:dyDescent="0.25">
      <c r="B111" s="222" t="s">
        <v>192</v>
      </c>
      <c r="C111" s="250" t="s">
        <v>5800</v>
      </c>
      <c r="H111" s="191"/>
      <c r="I111" s="191"/>
      <c r="J111" s="191"/>
      <c r="K111" s="191"/>
      <c r="L111" s="191"/>
      <c r="M111" s="191"/>
      <c r="N111" s="69"/>
      <c r="O111" s="69"/>
      <c r="P111" s="69"/>
    </row>
    <row r="113" spans="2:17" ht="15.75" thickBot="1" x14ac:dyDescent="0.3"/>
    <row r="114" spans="2:17" ht="30.75" thickBot="1" x14ac:dyDescent="0.3">
      <c r="B114" s="232" t="s">
        <v>193</v>
      </c>
      <c r="C114" s="233" t="s">
        <v>194</v>
      </c>
      <c r="D114" s="232" t="s">
        <v>27</v>
      </c>
      <c r="E114" s="233" t="s">
        <v>195</v>
      </c>
    </row>
    <row r="115" spans="2:17" x14ac:dyDescent="0.25">
      <c r="B115" s="103" t="s">
        <v>196</v>
      </c>
      <c r="C115" s="234">
        <v>20</v>
      </c>
      <c r="D115" s="234">
        <v>0</v>
      </c>
      <c r="E115" s="1923">
        <v>40</v>
      </c>
    </row>
    <row r="116" spans="2:17" x14ac:dyDescent="0.25">
      <c r="B116" s="103" t="s">
        <v>197</v>
      </c>
      <c r="C116" s="1461">
        <v>30</v>
      </c>
      <c r="D116" s="1451">
        <v>0</v>
      </c>
      <c r="E116" s="1924"/>
    </row>
    <row r="117" spans="2:17" ht="15.75" thickBot="1" x14ac:dyDescent="0.3">
      <c r="B117" s="103" t="s">
        <v>198</v>
      </c>
      <c r="C117" s="236">
        <v>40</v>
      </c>
      <c r="D117" s="236">
        <v>40</v>
      </c>
      <c r="E117" s="1925"/>
    </row>
    <row r="119" spans="2:17" ht="15.75" thickBot="1" x14ac:dyDescent="0.3"/>
    <row r="120" spans="2:17" ht="27" thickBot="1" x14ac:dyDescent="0.3">
      <c r="B120" s="1879" t="s">
        <v>199</v>
      </c>
      <c r="C120" s="1880"/>
      <c r="D120" s="1880"/>
      <c r="E120" s="1880"/>
      <c r="F120" s="1880"/>
      <c r="G120" s="1880"/>
      <c r="H120" s="1880"/>
      <c r="I120" s="1880"/>
      <c r="J120" s="1880"/>
      <c r="K120" s="1880"/>
      <c r="L120" s="1880"/>
      <c r="M120" s="1880"/>
      <c r="N120" s="1881"/>
    </row>
    <row r="122" spans="2:17" ht="75" x14ac:dyDescent="0.25">
      <c r="B122" s="193" t="s">
        <v>89</v>
      </c>
      <c r="C122" s="193" t="s">
        <v>90</v>
      </c>
      <c r="D122" s="193" t="s">
        <v>91</v>
      </c>
      <c r="E122" s="193" t="s">
        <v>92</v>
      </c>
      <c r="F122" s="193" t="s">
        <v>93</v>
      </c>
      <c r="G122" s="193" t="s">
        <v>94</v>
      </c>
      <c r="H122" s="193" t="s">
        <v>95</v>
      </c>
      <c r="I122" s="193" t="s">
        <v>96</v>
      </c>
      <c r="J122" s="1875" t="s">
        <v>97</v>
      </c>
      <c r="K122" s="1882"/>
      <c r="L122" s="1876"/>
      <c r="M122" s="193" t="s">
        <v>98</v>
      </c>
      <c r="N122" s="193" t="s">
        <v>254</v>
      </c>
      <c r="O122" s="193" t="s">
        <v>255</v>
      </c>
      <c r="P122" s="1875" t="s">
        <v>77</v>
      </c>
      <c r="Q122" s="1876"/>
    </row>
    <row r="123" spans="2:17" ht="45" x14ac:dyDescent="0.25">
      <c r="B123" s="225" t="s">
        <v>660</v>
      </c>
      <c r="C123" s="1466" t="s">
        <v>3460</v>
      </c>
      <c r="D123" s="225" t="s">
        <v>5801</v>
      </c>
      <c r="E123" s="1483">
        <v>64742300</v>
      </c>
      <c r="F123" s="1483" t="s">
        <v>417</v>
      </c>
      <c r="G123" s="1467" t="s">
        <v>258</v>
      </c>
      <c r="H123" s="909">
        <v>36308</v>
      </c>
      <c r="I123" s="227" t="s">
        <v>694</v>
      </c>
      <c r="J123" s="225" t="s">
        <v>5802</v>
      </c>
      <c r="K123" s="898" t="s">
        <v>5803</v>
      </c>
      <c r="L123" s="226" t="s">
        <v>5804</v>
      </c>
      <c r="M123" s="1451" t="s">
        <v>18</v>
      </c>
      <c r="N123" s="1451" t="s">
        <v>18</v>
      </c>
      <c r="O123" s="1451" t="s">
        <v>18</v>
      </c>
      <c r="P123" s="1998"/>
      <c r="Q123" s="1998"/>
    </row>
    <row r="124" spans="2:17" ht="60" x14ac:dyDescent="0.25">
      <c r="B124" s="225"/>
      <c r="C124" s="1466"/>
      <c r="D124" s="225"/>
      <c r="E124" s="1483"/>
      <c r="F124" s="1483"/>
      <c r="G124" s="1467"/>
      <c r="H124" s="909"/>
      <c r="I124" s="227"/>
      <c r="J124" s="225" t="s">
        <v>5802</v>
      </c>
      <c r="K124" s="898" t="s">
        <v>5805</v>
      </c>
      <c r="L124" s="226" t="s">
        <v>5806</v>
      </c>
      <c r="M124" s="1451"/>
      <c r="N124" s="1451"/>
      <c r="O124" s="1451"/>
      <c r="P124" s="1455"/>
      <c r="Q124" s="1455"/>
    </row>
    <row r="125" spans="2:17" ht="45" x14ac:dyDescent="0.25">
      <c r="B125" s="225"/>
      <c r="C125" s="1466"/>
      <c r="D125" s="225"/>
      <c r="E125" s="1483"/>
      <c r="F125" s="1483"/>
      <c r="G125" s="1467"/>
      <c r="H125" s="909"/>
      <c r="I125" s="227"/>
      <c r="J125" s="251" t="s">
        <v>5807</v>
      </c>
      <c r="K125" s="898" t="s">
        <v>5808</v>
      </c>
      <c r="L125" s="226" t="s">
        <v>5804</v>
      </c>
      <c r="M125" s="1451"/>
      <c r="N125" s="1451"/>
      <c r="O125" s="1451"/>
      <c r="P125" s="1455"/>
      <c r="Q125" s="1455"/>
    </row>
    <row r="126" spans="2:17" ht="45" x14ac:dyDescent="0.25">
      <c r="B126" s="225"/>
      <c r="C126" s="1466"/>
      <c r="D126" s="225"/>
      <c r="E126" s="1483"/>
      <c r="F126" s="1483"/>
      <c r="G126" s="1467"/>
      <c r="H126" s="909"/>
      <c r="I126" s="227"/>
      <c r="J126" s="251" t="s">
        <v>5807</v>
      </c>
      <c r="K126" s="898" t="s">
        <v>5809</v>
      </c>
      <c r="L126" s="226" t="s">
        <v>5804</v>
      </c>
      <c r="M126" s="1451"/>
      <c r="N126" s="1451"/>
      <c r="O126" s="1451"/>
      <c r="P126" s="1455"/>
      <c r="Q126" s="1455"/>
    </row>
    <row r="127" spans="2:17" ht="60" x14ac:dyDescent="0.25">
      <c r="B127" s="225"/>
      <c r="C127" s="1466"/>
      <c r="D127" s="225"/>
      <c r="E127" s="1483"/>
      <c r="F127" s="1483"/>
      <c r="G127" s="1467"/>
      <c r="H127" s="909"/>
      <c r="I127" s="227"/>
      <c r="J127" s="225" t="s">
        <v>5810</v>
      </c>
      <c r="K127" s="898" t="s">
        <v>5811</v>
      </c>
      <c r="L127" s="226" t="s">
        <v>5812</v>
      </c>
      <c r="M127" s="1451"/>
      <c r="N127" s="1451"/>
      <c r="O127" s="1451"/>
      <c r="P127" s="1455"/>
      <c r="Q127" s="1455"/>
    </row>
    <row r="128" spans="2:17" ht="45" x14ac:dyDescent="0.25">
      <c r="B128" s="225"/>
      <c r="C128" s="1466"/>
      <c r="D128" s="225"/>
      <c r="E128" s="1483"/>
      <c r="F128" s="1483"/>
      <c r="G128" s="1467"/>
      <c r="H128" s="909"/>
      <c r="I128" s="227"/>
      <c r="J128" s="225" t="s">
        <v>5813</v>
      </c>
      <c r="K128" s="898" t="s">
        <v>5814</v>
      </c>
      <c r="L128" s="226" t="s">
        <v>1218</v>
      </c>
      <c r="M128" s="1451"/>
      <c r="N128" s="1451"/>
      <c r="O128" s="1451"/>
      <c r="P128" s="1455"/>
      <c r="Q128" s="1455"/>
    </row>
    <row r="129" spans="2:17" ht="75" x14ac:dyDescent="0.25">
      <c r="B129" s="225" t="s">
        <v>1129</v>
      </c>
      <c r="C129" s="1466" t="s">
        <v>3460</v>
      </c>
      <c r="D129" s="225" t="s">
        <v>5815</v>
      </c>
      <c r="E129" s="1483">
        <v>64561765</v>
      </c>
      <c r="F129" s="225" t="s">
        <v>417</v>
      </c>
      <c r="G129" s="1467" t="s">
        <v>258</v>
      </c>
      <c r="H129" s="909">
        <v>36413</v>
      </c>
      <c r="I129" s="227" t="s">
        <v>694</v>
      </c>
      <c r="J129" s="225" t="s">
        <v>5802</v>
      </c>
      <c r="K129" s="898" t="s">
        <v>5816</v>
      </c>
      <c r="L129" s="226" t="s">
        <v>5804</v>
      </c>
      <c r="M129" s="1451" t="s">
        <v>18</v>
      </c>
      <c r="N129" s="1451" t="s">
        <v>18</v>
      </c>
      <c r="O129" s="1451" t="s">
        <v>18</v>
      </c>
      <c r="P129" s="1451"/>
      <c r="Q129" s="1451"/>
    </row>
    <row r="130" spans="2:17" ht="45" x14ac:dyDescent="0.25">
      <c r="B130" s="225"/>
      <c r="C130" s="1466"/>
      <c r="D130" s="225"/>
      <c r="E130" s="1483"/>
      <c r="F130" s="225"/>
      <c r="G130" s="1467"/>
      <c r="H130" s="909"/>
      <c r="I130" s="227"/>
      <c r="J130" s="225" t="s">
        <v>5802</v>
      </c>
      <c r="K130" s="898" t="s">
        <v>5817</v>
      </c>
      <c r="L130" s="226" t="s">
        <v>5804</v>
      </c>
      <c r="M130" s="1451"/>
      <c r="N130" s="1451"/>
      <c r="O130" s="1451"/>
      <c r="P130" s="1451"/>
      <c r="Q130" s="1451"/>
    </row>
    <row r="131" spans="2:17" ht="75" x14ac:dyDescent="0.25">
      <c r="B131" s="225"/>
      <c r="C131" s="1466"/>
      <c r="D131" s="225"/>
      <c r="E131" s="1483"/>
      <c r="F131" s="225"/>
      <c r="G131" s="1467"/>
      <c r="H131" s="909"/>
      <c r="I131" s="227"/>
      <c r="J131" s="225" t="s">
        <v>5818</v>
      </c>
      <c r="K131" s="898" t="s">
        <v>5819</v>
      </c>
      <c r="L131" s="226" t="s">
        <v>3649</v>
      </c>
      <c r="M131" s="1451"/>
      <c r="N131" s="1451"/>
      <c r="O131" s="1451"/>
      <c r="P131" s="1451"/>
      <c r="Q131" s="1451"/>
    </row>
    <row r="132" spans="2:17" ht="30" x14ac:dyDescent="0.25">
      <c r="B132" s="225" t="s">
        <v>223</v>
      </c>
      <c r="C132" s="1466" t="s">
        <v>3460</v>
      </c>
      <c r="D132" s="225" t="s">
        <v>5820</v>
      </c>
      <c r="E132" s="1483">
        <v>1102803645</v>
      </c>
      <c r="F132" s="225" t="s">
        <v>388</v>
      </c>
      <c r="G132" s="1467" t="s">
        <v>5821</v>
      </c>
      <c r="H132" s="909">
        <v>40872</v>
      </c>
      <c r="I132" s="227" t="s">
        <v>694</v>
      </c>
      <c r="J132" s="225"/>
      <c r="K132" s="898"/>
      <c r="L132" s="223"/>
      <c r="M132" s="1451" t="s">
        <v>18</v>
      </c>
      <c r="N132" s="1451" t="s">
        <v>18</v>
      </c>
      <c r="O132" s="1451" t="s">
        <v>18</v>
      </c>
      <c r="P132" s="1998"/>
      <c r="Q132" s="1998"/>
    </row>
    <row r="133" spans="2:17" x14ac:dyDescent="0.25">
      <c r="B133" s="225"/>
      <c r="C133" s="1456"/>
      <c r="F133" s="230"/>
      <c r="H133" s="987"/>
      <c r="K133" s="987"/>
      <c r="M133" s="1456"/>
      <c r="N133" s="1456"/>
      <c r="O133" s="1456"/>
    </row>
    <row r="134" spans="2:17" x14ac:dyDescent="0.25">
      <c r="C134" s="1456"/>
      <c r="D134" s="230"/>
      <c r="G134" s="230"/>
      <c r="K134" s="987"/>
      <c r="M134" s="1456"/>
      <c r="N134" s="1456"/>
      <c r="O134" s="1456"/>
    </row>
    <row r="135" spans="2:17" ht="15.75" thickBot="1" x14ac:dyDescent="0.3">
      <c r="C135" s="1456"/>
    </row>
    <row r="136" spans="2:17" ht="30" x14ac:dyDescent="0.25">
      <c r="B136" s="162" t="s">
        <v>17</v>
      </c>
      <c r="C136" s="162" t="s">
        <v>193</v>
      </c>
      <c r="D136" s="193" t="s">
        <v>194</v>
      </c>
      <c r="E136" s="162" t="s">
        <v>27</v>
      </c>
      <c r="F136" s="233" t="s">
        <v>235</v>
      </c>
      <c r="G136" s="857"/>
    </row>
    <row r="137" spans="2:17" ht="108" x14ac:dyDescent="0.2">
      <c r="B137" s="1969" t="s">
        <v>236</v>
      </c>
      <c r="C137" s="196" t="s">
        <v>237</v>
      </c>
      <c r="D137" s="1451">
        <v>25</v>
      </c>
      <c r="E137" s="1451">
        <v>25</v>
      </c>
      <c r="F137" s="1970">
        <f>+E137+E138+E139</f>
        <v>60</v>
      </c>
      <c r="G137" s="858"/>
    </row>
    <row r="138" spans="2:17" ht="96" x14ac:dyDescent="0.2">
      <c r="B138" s="1969"/>
      <c r="C138" s="196" t="s">
        <v>238</v>
      </c>
      <c r="D138" s="1455">
        <v>25</v>
      </c>
      <c r="E138" s="1451">
        <v>25</v>
      </c>
      <c r="F138" s="1971"/>
      <c r="G138" s="858"/>
    </row>
    <row r="139" spans="2:17" ht="60" x14ac:dyDescent="0.2">
      <c r="B139" s="1969"/>
      <c r="C139" s="196" t="s">
        <v>239</v>
      </c>
      <c r="D139" s="1451">
        <v>10</v>
      </c>
      <c r="E139" s="1451">
        <v>10</v>
      </c>
      <c r="F139" s="1972"/>
      <c r="G139" s="858"/>
    </row>
    <row r="140" spans="2:17" x14ac:dyDescent="0.25">
      <c r="C140"/>
    </row>
    <row r="143" spans="2:17" x14ac:dyDescent="0.25">
      <c r="B143" s="160" t="s">
        <v>240</v>
      </c>
    </row>
    <row r="146" spans="2:5" x14ac:dyDescent="0.25">
      <c r="B146" s="41" t="s">
        <v>17</v>
      </c>
      <c r="C146" s="41" t="s">
        <v>26</v>
      </c>
      <c r="D146" s="162" t="s">
        <v>27</v>
      </c>
      <c r="E146" s="162" t="s">
        <v>28</v>
      </c>
    </row>
    <row r="147" spans="2:5" ht="28.5" x14ac:dyDescent="0.25">
      <c r="B147" s="45" t="s">
        <v>393</v>
      </c>
      <c r="C147" s="1457">
        <v>40</v>
      </c>
      <c r="D147" s="1451">
        <f>+E115</f>
        <v>40</v>
      </c>
      <c r="E147" s="1870">
        <f>+D147+D148</f>
        <v>100</v>
      </c>
    </row>
    <row r="148" spans="2:5" ht="42.75" x14ac:dyDescent="0.25">
      <c r="B148" s="45" t="s">
        <v>394</v>
      </c>
      <c r="C148" s="1457">
        <v>60</v>
      </c>
      <c r="D148" s="1451">
        <f>+F137</f>
        <v>60</v>
      </c>
      <c r="E148" s="1871"/>
    </row>
  </sheetData>
  <mergeCells count="76">
    <mergeCell ref="C9:N9"/>
    <mergeCell ref="B2:P2"/>
    <mergeCell ref="B4:P4"/>
    <mergeCell ref="C6:N6"/>
    <mergeCell ref="C7:N7"/>
    <mergeCell ref="C8:N8"/>
    <mergeCell ref="O68:P68"/>
    <mergeCell ref="C10:E10"/>
    <mergeCell ref="B14:C21"/>
    <mergeCell ref="B22:C22"/>
    <mergeCell ref="E40:E41"/>
    <mergeCell ref="M45:N45"/>
    <mergeCell ref="B54:B55"/>
    <mergeCell ref="C54:C55"/>
    <mergeCell ref="D54:E54"/>
    <mergeCell ref="C58:N58"/>
    <mergeCell ref="B60:N60"/>
    <mergeCell ref="O63:P63"/>
    <mergeCell ref="O64:P64"/>
    <mergeCell ref="O67:P67"/>
    <mergeCell ref="G81:G84"/>
    <mergeCell ref="B74:N74"/>
    <mergeCell ref="J77:L77"/>
    <mergeCell ref="P77:Q77"/>
    <mergeCell ref="B78:B80"/>
    <mergeCell ref="C78:C80"/>
    <mergeCell ref="D78:D80"/>
    <mergeCell ref="E78:E80"/>
    <mergeCell ref="F78:F80"/>
    <mergeCell ref="G78:G80"/>
    <mergeCell ref="H78:H80"/>
    <mergeCell ref="B81:B84"/>
    <mergeCell ref="C81:C84"/>
    <mergeCell ref="D81:D84"/>
    <mergeCell ref="E81:E84"/>
    <mergeCell ref="F81:F84"/>
    <mergeCell ref="P81:Q84"/>
    <mergeCell ref="L82:L84"/>
    <mergeCell ref="I78:I80"/>
    <mergeCell ref="M78:M80"/>
    <mergeCell ref="N78:N80"/>
    <mergeCell ref="O78:O80"/>
    <mergeCell ref="H81:H84"/>
    <mergeCell ref="I81:I84"/>
    <mergeCell ref="M81:M84"/>
    <mergeCell ref="N81:N84"/>
    <mergeCell ref="O81:O84"/>
    <mergeCell ref="O86:O87"/>
    <mergeCell ref="P86:Q86"/>
    <mergeCell ref="P87:Q87"/>
    <mergeCell ref="B86:B87"/>
    <mergeCell ref="C86:C87"/>
    <mergeCell ref="D86:D87"/>
    <mergeCell ref="E86:E87"/>
    <mergeCell ref="F86:F87"/>
    <mergeCell ref="G86:G87"/>
    <mergeCell ref="B101:N101"/>
    <mergeCell ref="H86:H87"/>
    <mergeCell ref="I86:I87"/>
    <mergeCell ref="M86:M87"/>
    <mergeCell ref="N86:N87"/>
    <mergeCell ref="P88:Q88"/>
    <mergeCell ref="B91:N91"/>
    <mergeCell ref="D94:E94"/>
    <mergeCell ref="D95:E95"/>
    <mergeCell ref="B98:P98"/>
    <mergeCell ref="P132:Q132"/>
    <mergeCell ref="B137:B139"/>
    <mergeCell ref="F137:F139"/>
    <mergeCell ref="E147:E148"/>
    <mergeCell ref="B105:M105"/>
    <mergeCell ref="E115:E117"/>
    <mergeCell ref="B120:N120"/>
    <mergeCell ref="J122:L122"/>
    <mergeCell ref="P122:Q122"/>
    <mergeCell ref="P123:Q123"/>
  </mergeCells>
  <dataValidations count="2">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3"/>
  <sheetViews>
    <sheetView zoomScale="80" zoomScaleNormal="80" workbookViewId="0">
      <selection activeCell="B9" sqref="B9"/>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33.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3" t="s">
        <v>1664</v>
      </c>
      <c r="D6" s="1853"/>
      <c r="E6" s="1853"/>
      <c r="F6" s="1853"/>
      <c r="G6" s="1853"/>
      <c r="H6" s="1853"/>
      <c r="I6" s="1853"/>
      <c r="J6" s="1853"/>
      <c r="K6" s="1853"/>
      <c r="L6" s="1853"/>
      <c r="M6" s="1853"/>
      <c r="N6" s="2027"/>
    </row>
    <row r="7" spans="2:16" ht="16.5" thickBot="1" x14ac:dyDescent="0.3">
      <c r="B7" s="127" t="s">
        <v>4</v>
      </c>
      <c r="C7" s="1853"/>
      <c r="D7" s="1853"/>
      <c r="E7" s="1853"/>
      <c r="F7" s="1853"/>
      <c r="G7" s="1853"/>
      <c r="H7" s="1853"/>
      <c r="I7" s="1853"/>
      <c r="J7" s="1853"/>
      <c r="K7" s="1853"/>
      <c r="L7" s="1853"/>
      <c r="M7" s="1853"/>
      <c r="N7" s="2027"/>
    </row>
    <row r="8" spans="2:16" ht="16.5" thickBot="1" x14ac:dyDescent="0.3">
      <c r="B8" s="127" t="s">
        <v>5</v>
      </c>
      <c r="C8" s="1853"/>
      <c r="D8" s="1853"/>
      <c r="E8" s="1853"/>
      <c r="F8" s="1853"/>
      <c r="G8" s="1853"/>
      <c r="H8" s="1853"/>
      <c r="I8" s="1853"/>
      <c r="J8" s="1853"/>
      <c r="K8" s="1853"/>
      <c r="L8" s="1853"/>
      <c r="M8" s="1853"/>
      <c r="N8" s="2027"/>
    </row>
    <row r="9" spans="2:16" ht="16.5" thickBot="1" x14ac:dyDescent="0.3">
      <c r="B9" s="127" t="s">
        <v>6</v>
      </c>
      <c r="C9" s="1853"/>
      <c r="D9" s="1853"/>
      <c r="E9" s="1853"/>
      <c r="F9" s="1853"/>
      <c r="G9" s="1853"/>
      <c r="H9" s="1853"/>
      <c r="I9" s="1853"/>
      <c r="J9" s="1853"/>
      <c r="K9" s="1853"/>
      <c r="L9" s="1853"/>
      <c r="M9" s="1853"/>
      <c r="N9" s="2027"/>
    </row>
    <row r="10" spans="2:16" ht="16.5" thickBot="1" x14ac:dyDescent="0.3">
      <c r="B10" s="127" t="s">
        <v>7</v>
      </c>
      <c r="C10" s="2028">
        <v>8</v>
      </c>
      <c r="D10" s="2028"/>
      <c r="E10" s="2029"/>
      <c r="F10" s="128"/>
      <c r="G10" s="128"/>
      <c r="H10" s="128"/>
      <c r="I10" s="128"/>
      <c r="J10" s="128"/>
      <c r="K10" s="128"/>
      <c r="L10" s="128"/>
      <c r="M10" s="128"/>
      <c r="N10" s="129"/>
    </row>
    <row r="11" spans="2:16" ht="16.5" thickBot="1" x14ac:dyDescent="0.3">
      <c r="B11" s="130" t="s">
        <v>8</v>
      </c>
      <c r="C11" s="131">
        <v>41981</v>
      </c>
      <c r="D11" s="132"/>
      <c r="E11" s="132"/>
      <c r="F11" s="132"/>
      <c r="G11" s="132"/>
      <c r="H11" s="132"/>
      <c r="I11" s="132"/>
      <c r="J11" s="132"/>
      <c r="K11" s="132"/>
      <c r="L11" s="132"/>
      <c r="M11" s="132"/>
      <c r="N11" s="133"/>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419</v>
      </c>
      <c r="C14" s="1867"/>
      <c r="D14" s="702" t="s">
        <v>10</v>
      </c>
      <c r="E14" s="702" t="s">
        <v>11</v>
      </c>
      <c r="F14" s="702" t="s">
        <v>12</v>
      </c>
      <c r="G14" s="139"/>
      <c r="I14" s="140"/>
      <c r="J14" s="140"/>
      <c r="K14" s="140"/>
      <c r="L14" s="140"/>
      <c r="M14" s="140"/>
      <c r="N14" s="137"/>
    </row>
    <row r="15" spans="2:16" x14ac:dyDescent="0.25">
      <c r="B15" s="1867"/>
      <c r="C15" s="1867"/>
      <c r="D15" s="702">
        <v>8</v>
      </c>
      <c r="E15" s="141">
        <v>822782714</v>
      </c>
      <c r="F15" s="142">
        <v>394</v>
      </c>
      <c r="G15" s="143"/>
      <c r="I15" s="144"/>
      <c r="J15" s="144"/>
      <c r="K15" s="144"/>
      <c r="L15" s="144"/>
      <c r="M15" s="144"/>
      <c r="N15" s="137"/>
    </row>
    <row r="16" spans="2:16" x14ac:dyDescent="0.25">
      <c r="B16" s="1867"/>
      <c r="C16" s="1867"/>
      <c r="D16" s="702"/>
      <c r="E16" s="141"/>
      <c r="F16" s="142"/>
      <c r="G16" s="143"/>
      <c r="I16" s="144"/>
      <c r="J16" s="144"/>
      <c r="K16" s="144"/>
      <c r="L16" s="144"/>
      <c r="M16" s="144"/>
      <c r="N16" s="137"/>
    </row>
    <row r="17" spans="1:14" x14ac:dyDescent="0.25">
      <c r="B17" s="1867"/>
      <c r="C17" s="1867"/>
      <c r="D17" s="702"/>
      <c r="E17" s="141"/>
      <c r="F17" s="142"/>
      <c r="G17" s="143"/>
      <c r="I17" s="144"/>
      <c r="J17" s="144"/>
      <c r="K17" s="144"/>
      <c r="L17" s="144"/>
      <c r="M17" s="144"/>
      <c r="N17" s="137"/>
    </row>
    <row r="18" spans="1:14" x14ac:dyDescent="0.25">
      <c r="B18" s="1867"/>
      <c r="C18" s="1867"/>
      <c r="D18" s="702"/>
      <c r="E18" s="145"/>
      <c r="F18" s="142"/>
      <c r="G18" s="143"/>
      <c r="H18" s="146"/>
      <c r="I18" s="144"/>
      <c r="J18" s="144"/>
      <c r="K18" s="144"/>
      <c r="L18" s="144"/>
      <c r="M18" s="144"/>
      <c r="N18" s="147"/>
    </row>
    <row r="19" spans="1:14" x14ac:dyDescent="0.25">
      <c r="B19" s="1867"/>
      <c r="C19" s="1867"/>
      <c r="D19" s="702"/>
      <c r="E19" s="145"/>
      <c r="F19" s="142"/>
      <c r="G19" s="143"/>
      <c r="H19" s="146"/>
      <c r="I19" s="148"/>
      <c r="J19" s="148"/>
      <c r="K19" s="148"/>
      <c r="L19" s="148"/>
      <c r="M19" s="148"/>
      <c r="N19" s="147"/>
    </row>
    <row r="20" spans="1:14" x14ac:dyDescent="0.25">
      <c r="B20" s="1867"/>
      <c r="C20" s="1867"/>
      <c r="D20" s="702"/>
      <c r="E20" s="145"/>
      <c r="F20" s="142"/>
      <c r="G20" s="143"/>
      <c r="H20" s="146"/>
      <c r="I20" s="48"/>
      <c r="J20" s="48"/>
      <c r="K20" s="48"/>
      <c r="L20" s="48"/>
      <c r="M20" s="48"/>
      <c r="N20" s="147"/>
    </row>
    <row r="21" spans="1:14" x14ac:dyDescent="0.25">
      <c r="B21" s="1867"/>
      <c r="C21" s="1867"/>
      <c r="D21" s="702"/>
      <c r="E21" s="145"/>
      <c r="F21" s="142"/>
      <c r="G21" s="143"/>
      <c r="H21" s="146"/>
      <c r="I21" s="48"/>
      <c r="J21" s="48"/>
      <c r="K21" s="48"/>
      <c r="L21" s="48"/>
      <c r="M21" s="48"/>
      <c r="N21" s="147"/>
    </row>
    <row r="22" spans="1:14" ht="15.75" thickBot="1" x14ac:dyDescent="0.3">
      <c r="B22" s="1868" t="s">
        <v>13</v>
      </c>
      <c r="C22" s="1869"/>
      <c r="D22" s="702"/>
      <c r="E22" s="149">
        <f>SUM(E15:E21)</f>
        <v>822782714</v>
      </c>
      <c r="F22" s="142">
        <f>SUM(F15:F21)</f>
        <v>394</v>
      </c>
      <c r="G22" s="143"/>
      <c r="H22" s="146"/>
      <c r="I22" s="48"/>
      <c r="J22" s="48"/>
      <c r="K22" s="48"/>
      <c r="L22" s="48"/>
      <c r="M22" s="48"/>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B24" s="152"/>
      <c r="C24" s="153">
        <f>F22*0.8</f>
        <v>315.20000000000005</v>
      </c>
      <c r="D24" s="154"/>
      <c r="E24" s="155">
        <f>E22</f>
        <v>822782714</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152" t="s">
        <v>21</v>
      </c>
      <c r="D30" s="152"/>
      <c r="E30"/>
      <c r="F30"/>
      <c r="G30"/>
      <c r="H30"/>
      <c r="I30" s="48"/>
      <c r="J30" s="48"/>
      <c r="K30" s="48"/>
      <c r="L30" s="48"/>
      <c r="M30" s="48"/>
      <c r="N30" s="137"/>
    </row>
    <row r="31" spans="1:14" x14ac:dyDescent="0.25">
      <c r="A31" s="36"/>
      <c r="B31" s="152" t="s">
        <v>22</v>
      </c>
      <c r="C31" s="152" t="s">
        <v>21</v>
      </c>
      <c r="D31" s="152"/>
      <c r="E31"/>
      <c r="F31"/>
      <c r="G31"/>
      <c r="H31"/>
      <c r="I31" s="48"/>
      <c r="J31" s="48"/>
      <c r="K31" s="48"/>
      <c r="L31" s="48"/>
      <c r="M31" s="48"/>
      <c r="N31" s="137"/>
    </row>
    <row r="32" spans="1:14" x14ac:dyDescent="0.25">
      <c r="A32" s="36"/>
      <c r="B32" s="152" t="s">
        <v>23</v>
      </c>
      <c r="C32" s="152" t="s">
        <v>21</v>
      </c>
      <c r="D32" s="152"/>
      <c r="E32"/>
      <c r="F32"/>
      <c r="G32"/>
      <c r="H32"/>
      <c r="I32" s="48"/>
      <c r="J32" s="48"/>
      <c r="K32" s="48"/>
      <c r="L32" s="48"/>
      <c r="M32" s="48"/>
      <c r="N32" s="137"/>
    </row>
    <row r="33" spans="1:17" x14ac:dyDescent="0.25">
      <c r="A33" s="36"/>
      <c r="B33" s="152" t="s">
        <v>24</v>
      </c>
      <c r="C33" s="152" t="s">
        <v>21</v>
      </c>
      <c r="D33" s="152"/>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715">
        <v>20</v>
      </c>
      <c r="E40" s="1870">
        <f>+D40+D41</f>
        <v>80</v>
      </c>
      <c r="F40"/>
      <c r="G40"/>
      <c r="H40"/>
      <c r="I40" s="48"/>
      <c r="J40" s="48"/>
      <c r="K40" s="48"/>
      <c r="L40" s="48"/>
      <c r="M40" s="48"/>
      <c r="N40" s="137"/>
    </row>
    <row r="41" spans="1:17" ht="42.75" x14ac:dyDescent="0.25">
      <c r="A41" s="36"/>
      <c r="B41" s="45" t="s">
        <v>30</v>
      </c>
      <c r="C41" s="684">
        <v>60</v>
      </c>
      <c r="D41" s="715">
        <v>60</v>
      </c>
      <c r="E41" s="187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926">
        <f>21/30</f>
        <v>0.7</v>
      </c>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x14ac:dyDescent="0.25">
      <c r="A49" s="52">
        <v>1</v>
      </c>
      <c r="B49" s="844" t="s">
        <v>1665</v>
      </c>
      <c r="C49" s="172" t="s">
        <v>1666</v>
      </c>
      <c r="D49" s="173" t="s">
        <v>246</v>
      </c>
      <c r="E49" s="174">
        <v>701820110211</v>
      </c>
      <c r="F49" s="175" t="s">
        <v>18</v>
      </c>
      <c r="G49" s="845">
        <v>1</v>
      </c>
      <c r="H49" s="220">
        <v>40581</v>
      </c>
      <c r="I49" s="220">
        <v>40908</v>
      </c>
      <c r="J49" s="176" t="s">
        <v>19</v>
      </c>
      <c r="K49" s="177">
        <f>21/28+10</f>
        <v>10.75</v>
      </c>
      <c r="L49" s="178">
        <v>0</v>
      </c>
      <c r="M49" s="174">
        <v>196</v>
      </c>
      <c r="N49" s="221">
        <f>+M49*G49</f>
        <v>196</v>
      </c>
      <c r="O49" s="179">
        <v>119768367</v>
      </c>
      <c r="P49" s="180">
        <v>73</v>
      </c>
      <c r="Q49" s="181"/>
      <c r="R49" s="60"/>
      <c r="S49" s="60"/>
      <c r="T49" s="60"/>
      <c r="U49" s="60"/>
      <c r="V49" s="60"/>
      <c r="W49" s="60"/>
      <c r="X49" s="60"/>
      <c r="Y49" s="60"/>
      <c r="Z49" s="60"/>
    </row>
    <row r="50" spans="1:26" s="61" customFormat="1" x14ac:dyDescent="0.25">
      <c r="A50" s="52">
        <v>2</v>
      </c>
      <c r="B50" s="844" t="s">
        <v>1665</v>
      </c>
      <c r="C50" s="172" t="s">
        <v>1666</v>
      </c>
      <c r="D50" s="173" t="s">
        <v>246</v>
      </c>
      <c r="E50" s="174">
        <v>701820130142</v>
      </c>
      <c r="F50" s="175" t="s">
        <v>18</v>
      </c>
      <c r="G50" s="182">
        <v>1</v>
      </c>
      <c r="H50" s="220">
        <v>41297</v>
      </c>
      <c r="I50" s="220">
        <v>41507</v>
      </c>
      <c r="J50" s="176" t="s">
        <v>19</v>
      </c>
      <c r="K50" s="177">
        <f>7/30+28/28+21/30+5</f>
        <v>6.9333333333333336</v>
      </c>
      <c r="L50" s="178">
        <v>0</v>
      </c>
      <c r="M50" s="174">
        <v>144</v>
      </c>
      <c r="N50" s="221">
        <f>+M50*G50</f>
        <v>144</v>
      </c>
      <c r="O50" s="179">
        <v>77737728</v>
      </c>
      <c r="P50" s="180">
        <v>75</v>
      </c>
      <c r="Q50" s="181"/>
      <c r="R50" s="60"/>
      <c r="S50" s="60"/>
      <c r="T50" s="60"/>
      <c r="U50" s="60"/>
      <c r="V50" s="60"/>
      <c r="W50" s="60"/>
      <c r="X50" s="60"/>
      <c r="Y50" s="60"/>
      <c r="Z50" s="60"/>
    </row>
    <row r="51" spans="1:26" s="61" customFormat="1" x14ac:dyDescent="0.25">
      <c r="A51" s="52">
        <v>3</v>
      </c>
      <c r="B51" s="844" t="s">
        <v>1665</v>
      </c>
      <c r="C51" s="172" t="s">
        <v>1666</v>
      </c>
      <c r="D51" s="173" t="s">
        <v>246</v>
      </c>
      <c r="E51" s="174">
        <v>701820130327</v>
      </c>
      <c r="F51" s="175" t="s">
        <v>18</v>
      </c>
      <c r="G51" s="182">
        <v>1</v>
      </c>
      <c r="H51" s="220">
        <v>41508</v>
      </c>
      <c r="I51" s="220">
        <v>41851</v>
      </c>
      <c r="J51" s="176" t="s">
        <v>19</v>
      </c>
      <c r="K51" s="177">
        <f>8/30+11</f>
        <v>11.266666666666667</v>
      </c>
      <c r="L51" s="178">
        <v>0</v>
      </c>
      <c r="M51" s="174">
        <v>294</v>
      </c>
      <c r="N51" s="221">
        <f>+M51*G51</f>
        <v>294</v>
      </c>
      <c r="O51" s="179">
        <v>572072496</v>
      </c>
      <c r="P51" s="180">
        <v>76</v>
      </c>
      <c r="Q51" s="181"/>
      <c r="R51" s="60"/>
      <c r="S51" s="60"/>
      <c r="T51" s="60"/>
      <c r="U51" s="60"/>
      <c r="V51" s="60"/>
      <c r="W51" s="60"/>
      <c r="X51" s="60"/>
      <c r="Y51" s="60"/>
      <c r="Z51" s="60"/>
    </row>
    <row r="52" spans="1:26" s="61" customFormat="1" ht="150" x14ac:dyDescent="0.25">
      <c r="A52" s="927">
        <v>4</v>
      </c>
      <c r="B52" s="928" t="s">
        <v>1667</v>
      </c>
      <c r="C52" s="929" t="s">
        <v>1668</v>
      </c>
      <c r="D52" s="930" t="s">
        <v>246</v>
      </c>
      <c r="E52" s="931">
        <v>701820120115</v>
      </c>
      <c r="F52" s="932" t="s">
        <v>18</v>
      </c>
      <c r="G52" s="933">
        <v>1</v>
      </c>
      <c r="H52" s="934">
        <v>40945</v>
      </c>
      <c r="I52" s="934">
        <v>41274</v>
      </c>
      <c r="J52" s="935" t="s">
        <v>19</v>
      </c>
      <c r="K52" s="936">
        <v>10.78</v>
      </c>
      <c r="L52" s="936">
        <v>0</v>
      </c>
      <c r="M52" s="931">
        <v>516</v>
      </c>
      <c r="N52" s="937">
        <f>+M52*G52</f>
        <v>516</v>
      </c>
      <c r="O52" s="938">
        <v>309042640</v>
      </c>
      <c r="P52" s="939" t="s">
        <v>1669</v>
      </c>
      <c r="Q52" s="940" t="s">
        <v>1670</v>
      </c>
      <c r="R52" s="60"/>
      <c r="S52" s="60"/>
      <c r="T52" s="60"/>
      <c r="U52" s="60"/>
      <c r="V52" s="60"/>
      <c r="W52" s="60"/>
      <c r="X52" s="60"/>
      <c r="Y52" s="60"/>
      <c r="Z52" s="60"/>
    </row>
    <row r="53" spans="1:26" s="61" customFormat="1" x14ac:dyDescent="0.25">
      <c r="A53" s="52">
        <v>5</v>
      </c>
      <c r="B53" s="844"/>
      <c r="C53" s="172"/>
      <c r="D53" s="173"/>
      <c r="E53" s="174"/>
      <c r="F53" s="175"/>
      <c r="G53" s="845"/>
      <c r="H53" s="220"/>
      <c r="I53" s="220"/>
      <c r="J53" s="176"/>
      <c r="K53" s="177"/>
      <c r="L53" s="178"/>
      <c r="M53" s="174"/>
      <c r="N53" s="178"/>
      <c r="O53" s="179"/>
      <c r="P53" s="180"/>
      <c r="Q53" s="181"/>
      <c r="R53" s="60"/>
      <c r="S53" s="60"/>
      <c r="T53" s="60"/>
      <c r="U53" s="60"/>
      <c r="V53" s="60"/>
      <c r="W53" s="60"/>
      <c r="X53" s="60"/>
      <c r="Y53" s="60"/>
      <c r="Z53" s="60"/>
    </row>
    <row r="54" spans="1:26" s="61" customFormat="1" x14ac:dyDescent="0.25">
      <c r="A54" s="52">
        <v>6</v>
      </c>
      <c r="B54" s="844"/>
      <c r="C54" s="172"/>
      <c r="D54" s="173"/>
      <c r="E54" s="174"/>
      <c r="F54" s="175"/>
      <c r="G54" s="182"/>
      <c r="H54" s="175"/>
      <c r="I54" s="176"/>
      <c r="J54" s="176"/>
      <c r="K54" s="177"/>
      <c r="L54" s="178"/>
      <c r="M54" s="174"/>
      <c r="N54" s="178"/>
      <c r="O54" s="179"/>
      <c r="P54" s="180"/>
      <c r="Q54" s="181"/>
      <c r="R54" s="60"/>
      <c r="S54" s="60"/>
      <c r="T54" s="60"/>
      <c r="U54" s="60"/>
      <c r="V54" s="60"/>
      <c r="W54" s="60"/>
      <c r="X54" s="60"/>
      <c r="Y54" s="60"/>
      <c r="Z54" s="60"/>
    </row>
    <row r="55" spans="1:26" s="61" customFormat="1" x14ac:dyDescent="0.25">
      <c r="A55" s="52">
        <f>+A54+1</f>
        <v>7</v>
      </c>
      <c r="B55" s="844"/>
      <c r="C55" s="172"/>
      <c r="D55" s="173"/>
      <c r="E55" s="174"/>
      <c r="F55" s="175"/>
      <c r="G55" s="182"/>
      <c r="H55" s="175"/>
      <c r="I55" s="176"/>
      <c r="J55" s="176"/>
      <c r="K55" s="177"/>
      <c r="L55" s="176"/>
      <c r="M55" s="174"/>
      <c r="N55" s="178"/>
      <c r="O55" s="179"/>
      <c r="P55" s="180"/>
      <c r="Q55" s="181"/>
      <c r="R55" s="60"/>
      <c r="S55" s="60"/>
      <c r="T55" s="60"/>
      <c r="U55" s="60"/>
      <c r="V55" s="60"/>
      <c r="W55" s="60"/>
      <c r="X55" s="60"/>
      <c r="Y55" s="60"/>
      <c r="Z55" s="60"/>
    </row>
    <row r="56" spans="1:26" s="61" customFormat="1" x14ac:dyDescent="0.25">
      <c r="A56" s="52">
        <f>+A55+1</f>
        <v>8</v>
      </c>
      <c r="B56" s="844"/>
      <c r="C56" s="172"/>
      <c r="D56" s="173"/>
      <c r="E56" s="174"/>
      <c r="F56" s="175"/>
      <c r="G56" s="182"/>
      <c r="H56" s="175"/>
      <c r="I56" s="176"/>
      <c r="J56" s="176"/>
      <c r="K56" s="177"/>
      <c r="L56" s="176"/>
      <c r="M56" s="174"/>
      <c r="N56" s="178"/>
      <c r="O56" s="179"/>
      <c r="P56" s="180"/>
      <c r="Q56" s="181"/>
      <c r="R56" s="60"/>
      <c r="S56" s="60"/>
      <c r="T56" s="60"/>
      <c r="U56" s="60"/>
      <c r="V56" s="60"/>
      <c r="W56" s="60"/>
      <c r="X56" s="60"/>
      <c r="Y56" s="60"/>
      <c r="Z56" s="60"/>
    </row>
    <row r="57" spans="1:26" s="61" customFormat="1" x14ac:dyDescent="0.25">
      <c r="A57" s="52">
        <f>+A56+1</f>
        <v>9</v>
      </c>
      <c r="B57" s="844"/>
      <c r="C57" s="172"/>
      <c r="D57" s="173"/>
      <c r="E57" s="174"/>
      <c r="F57" s="175"/>
      <c r="G57" s="182"/>
      <c r="H57" s="175"/>
      <c r="I57" s="176"/>
      <c r="J57" s="176"/>
      <c r="K57" s="177"/>
      <c r="L57" s="176"/>
      <c r="M57" s="174"/>
      <c r="N57" s="178"/>
      <c r="O57" s="179"/>
      <c r="P57" s="180"/>
      <c r="Q57" s="181"/>
      <c r="R57" s="60"/>
      <c r="S57" s="60"/>
      <c r="T57" s="60"/>
      <c r="U57" s="60"/>
      <c r="V57" s="60"/>
      <c r="W57" s="60"/>
      <c r="X57" s="60"/>
      <c r="Y57" s="60"/>
      <c r="Z57" s="60"/>
    </row>
    <row r="58" spans="1:26" s="61" customFormat="1" x14ac:dyDescent="0.25">
      <c r="A58" s="52">
        <f>+A57+1</f>
        <v>10</v>
      </c>
      <c r="B58" s="173"/>
      <c r="C58" s="172"/>
      <c r="D58" s="173"/>
      <c r="E58" s="174"/>
      <c r="F58" s="175"/>
      <c r="G58" s="182"/>
      <c r="H58" s="175"/>
      <c r="I58" s="176"/>
      <c r="J58" s="176"/>
      <c r="K58" s="177"/>
      <c r="L58" s="176"/>
      <c r="M58" s="174"/>
      <c r="N58" s="178"/>
      <c r="O58" s="179"/>
      <c r="P58" s="180"/>
      <c r="Q58" s="181"/>
      <c r="R58" s="60"/>
      <c r="S58" s="60"/>
      <c r="T58" s="60"/>
      <c r="U58" s="60"/>
      <c r="V58" s="60"/>
      <c r="W58" s="60"/>
      <c r="X58" s="60"/>
      <c r="Y58" s="60"/>
      <c r="Z58" s="60"/>
    </row>
    <row r="59" spans="1:26" s="61" customFormat="1" x14ac:dyDescent="0.25">
      <c r="A59" s="52"/>
      <c r="B59" s="183" t="s">
        <v>28</v>
      </c>
      <c r="C59" s="172"/>
      <c r="D59" s="173"/>
      <c r="E59" s="174"/>
      <c r="F59" s="175"/>
      <c r="G59" s="182"/>
      <c r="H59" s="175"/>
      <c r="I59" s="176"/>
      <c r="J59" s="176"/>
      <c r="K59" s="184">
        <f>SUM(K49:K58)</f>
        <v>39.730000000000004</v>
      </c>
      <c r="L59" s="185">
        <f>SUM(L49:L58)</f>
        <v>0</v>
      </c>
      <c r="M59" s="186">
        <v>516</v>
      </c>
      <c r="N59" s="185"/>
      <c r="O59" s="179"/>
      <c r="P59" s="180"/>
      <c r="Q59" s="187"/>
    </row>
    <row r="60" spans="1:26" s="69" customFormat="1" x14ac:dyDescent="0.25">
      <c r="E60" s="188"/>
    </row>
    <row r="61" spans="1:26" s="69" customFormat="1" x14ac:dyDescent="0.25">
      <c r="B61" s="1860" t="s">
        <v>56</v>
      </c>
      <c r="C61" s="1860" t="s">
        <v>57</v>
      </c>
      <c r="D61" s="1862" t="s">
        <v>58</v>
      </c>
      <c r="E61" s="1862"/>
    </row>
    <row r="62" spans="1:26" s="69" customFormat="1" x14ac:dyDescent="0.25">
      <c r="B62" s="1861"/>
      <c r="C62" s="1861"/>
      <c r="D62" s="703" t="s">
        <v>59</v>
      </c>
      <c r="E62" s="190" t="s">
        <v>60</v>
      </c>
    </row>
    <row r="63" spans="1:26" s="69" customFormat="1" ht="18.75" x14ac:dyDescent="0.25">
      <c r="B63" s="222" t="s">
        <v>61</v>
      </c>
      <c r="C63" s="846">
        <f>K59</f>
        <v>39.730000000000004</v>
      </c>
      <c r="D63" s="235" t="s">
        <v>21</v>
      </c>
      <c r="E63" s="235"/>
      <c r="F63" s="191"/>
      <c r="G63" s="191"/>
      <c r="H63" s="191"/>
      <c r="I63" s="191"/>
      <c r="J63" s="191"/>
      <c r="K63" s="191"/>
      <c r="L63" s="191"/>
      <c r="M63" s="191"/>
    </row>
    <row r="64" spans="1:26" s="69" customFormat="1" x14ac:dyDescent="0.25">
      <c r="B64" s="222" t="s">
        <v>62</v>
      </c>
      <c r="C64" s="847">
        <v>516</v>
      </c>
      <c r="D64" s="783" t="s">
        <v>21</v>
      </c>
      <c r="E64" s="235"/>
    </row>
    <row r="65" spans="2:17" s="69" customFormat="1" x14ac:dyDescent="0.25">
      <c r="B65" s="192"/>
      <c r="C65" s="1863"/>
      <c r="D65" s="1863"/>
      <c r="E65" s="1863"/>
      <c r="F65" s="1863"/>
      <c r="G65" s="1863"/>
      <c r="H65" s="1863"/>
      <c r="I65" s="1863"/>
      <c r="J65" s="1863"/>
      <c r="K65" s="1863"/>
      <c r="L65" s="1863"/>
      <c r="M65" s="1863"/>
      <c r="N65" s="1863"/>
    </row>
    <row r="66" spans="2:17" ht="15.75" thickBot="1" x14ac:dyDescent="0.3"/>
    <row r="67" spans="2:17" ht="27" thickBot="1" x14ac:dyDescent="0.3">
      <c r="B67" s="1864" t="s">
        <v>63</v>
      </c>
      <c r="C67" s="1864"/>
      <c r="D67" s="1864"/>
      <c r="E67" s="1864"/>
      <c r="F67" s="1864"/>
      <c r="G67" s="1864"/>
      <c r="H67" s="1864"/>
      <c r="I67" s="1864"/>
      <c r="J67" s="1864"/>
      <c r="K67" s="1864"/>
      <c r="L67" s="1864"/>
      <c r="M67" s="1864"/>
      <c r="N67" s="1864"/>
    </row>
    <row r="70" spans="2:17" ht="105" x14ac:dyDescent="0.25">
      <c r="B70" s="193" t="s">
        <v>64</v>
      </c>
      <c r="C70" s="194" t="s">
        <v>65</v>
      </c>
      <c r="D70" s="194" t="s">
        <v>66</v>
      </c>
      <c r="E70" s="194" t="s">
        <v>67</v>
      </c>
      <c r="F70" s="194" t="s">
        <v>68</v>
      </c>
      <c r="G70" s="194" t="s">
        <v>69</v>
      </c>
      <c r="H70" s="194" t="s">
        <v>70</v>
      </c>
      <c r="I70" s="194" t="s">
        <v>71</v>
      </c>
      <c r="J70" s="194" t="s">
        <v>72</v>
      </c>
      <c r="K70" s="194" t="s">
        <v>73</v>
      </c>
      <c r="L70" s="194" t="s">
        <v>74</v>
      </c>
      <c r="M70" s="195" t="s">
        <v>75</v>
      </c>
      <c r="N70" s="195" t="s">
        <v>76</v>
      </c>
      <c r="O70" s="1875" t="s">
        <v>77</v>
      </c>
      <c r="P70" s="1876"/>
      <c r="Q70" s="194" t="s">
        <v>78</v>
      </c>
    </row>
    <row r="71" spans="2:17" ht="90" x14ac:dyDescent="0.25">
      <c r="B71" s="224" t="s">
        <v>1671</v>
      </c>
      <c r="C71" s="224" t="s">
        <v>1389</v>
      </c>
      <c r="D71" s="226" t="s">
        <v>1672</v>
      </c>
      <c r="E71" s="227">
        <v>394</v>
      </c>
      <c r="F71" s="378" t="s">
        <v>82</v>
      </c>
      <c r="G71" s="378" t="s">
        <v>82</v>
      </c>
      <c r="H71" s="378" t="s">
        <v>82</v>
      </c>
      <c r="I71" s="223" t="s">
        <v>18</v>
      </c>
      <c r="J71" s="223" t="s">
        <v>18</v>
      </c>
      <c r="K71" s="223" t="s">
        <v>18</v>
      </c>
      <c r="L71" s="223" t="s">
        <v>18</v>
      </c>
      <c r="M71" s="223" t="s">
        <v>18</v>
      </c>
      <c r="N71" s="223" t="s">
        <v>18</v>
      </c>
      <c r="O71" s="1963"/>
      <c r="P71" s="1964"/>
      <c r="Q71" s="224" t="s">
        <v>18</v>
      </c>
    </row>
    <row r="72" spans="2:17" x14ac:dyDescent="0.25">
      <c r="B72" s="224"/>
      <c r="C72" s="224"/>
      <c r="D72" s="227"/>
      <c r="E72" s="227"/>
      <c r="F72" s="378"/>
      <c r="G72" s="378"/>
      <c r="H72" s="378"/>
      <c r="I72" s="223"/>
      <c r="J72" s="223"/>
      <c r="K72" s="152"/>
      <c r="L72" s="152"/>
      <c r="M72" s="152"/>
      <c r="N72" s="152"/>
      <c r="O72" s="2003"/>
      <c r="P72" s="2004"/>
      <c r="Q72" s="152"/>
    </row>
    <row r="73" spans="2:17" x14ac:dyDescent="0.25">
      <c r="B73" s="224"/>
      <c r="C73" s="224"/>
      <c r="D73" s="227"/>
      <c r="E73" s="227"/>
      <c r="F73" s="378"/>
      <c r="G73" s="378"/>
      <c r="H73" s="378"/>
      <c r="I73" s="223"/>
      <c r="J73" s="223"/>
      <c r="K73" s="152"/>
      <c r="L73" s="152"/>
      <c r="M73" s="152"/>
      <c r="N73" s="152"/>
      <c r="O73" s="2003"/>
      <c r="P73" s="2004"/>
      <c r="Q73" s="152"/>
    </row>
    <row r="74" spans="2:17" x14ac:dyDescent="0.25">
      <c r="B74" s="224"/>
      <c r="C74" s="224"/>
      <c r="D74" s="227"/>
      <c r="E74" s="227"/>
      <c r="F74" s="378"/>
      <c r="G74" s="378"/>
      <c r="H74" s="378"/>
      <c r="I74" s="223"/>
      <c r="J74" s="223"/>
      <c r="K74" s="152"/>
      <c r="L74" s="152"/>
      <c r="M74" s="152"/>
      <c r="N74" s="152"/>
      <c r="O74" s="2003"/>
      <c r="P74" s="2004"/>
      <c r="Q74" s="152"/>
    </row>
    <row r="75" spans="2:17" x14ac:dyDescent="0.25">
      <c r="B75" s="224"/>
      <c r="C75" s="224"/>
      <c r="D75" s="227"/>
      <c r="E75" s="227"/>
      <c r="F75" s="378"/>
      <c r="G75" s="378"/>
      <c r="H75" s="378"/>
      <c r="I75" s="223"/>
      <c r="J75" s="223"/>
      <c r="K75" s="152"/>
      <c r="L75" s="152"/>
      <c r="M75" s="152"/>
      <c r="N75" s="152"/>
      <c r="O75" s="2003"/>
      <c r="P75" s="2004"/>
      <c r="Q75" s="152"/>
    </row>
    <row r="76" spans="2:17" x14ac:dyDescent="0.25">
      <c r="B76" s="152"/>
      <c r="C76" s="152"/>
      <c r="D76" s="152"/>
      <c r="E76" s="152"/>
      <c r="F76" s="152"/>
      <c r="G76" s="152"/>
      <c r="H76" s="152"/>
      <c r="I76" s="152"/>
      <c r="J76" s="152"/>
      <c r="K76" s="152"/>
      <c r="L76" s="152"/>
      <c r="M76" s="152"/>
      <c r="N76" s="152"/>
      <c r="O76" s="2003"/>
      <c r="P76" s="2004"/>
      <c r="Q76" s="152"/>
    </row>
    <row r="77" spans="2:17" x14ac:dyDescent="0.25">
      <c r="B77" s="1" t="s">
        <v>85</v>
      </c>
    </row>
    <row r="78" spans="2:17" x14ac:dyDescent="0.25">
      <c r="B78" s="1" t="s">
        <v>86</v>
      </c>
    </row>
    <row r="79" spans="2:17" x14ac:dyDescent="0.25">
      <c r="B79" s="1" t="s">
        <v>87</v>
      </c>
    </row>
    <row r="81" spans="2:17" ht="15.75" thickBot="1" x14ac:dyDescent="0.3"/>
    <row r="82" spans="2:17" ht="27" thickBot="1" x14ac:dyDescent="0.3">
      <c r="B82" s="1879" t="s">
        <v>88</v>
      </c>
      <c r="C82" s="1880"/>
      <c r="D82" s="1880"/>
      <c r="E82" s="1880"/>
      <c r="F82" s="1880"/>
      <c r="G82" s="1880"/>
      <c r="H82" s="1880"/>
      <c r="I82" s="1880"/>
      <c r="J82" s="1880"/>
      <c r="K82" s="1880"/>
      <c r="L82" s="1880"/>
      <c r="M82" s="1880"/>
      <c r="N82" s="1881"/>
    </row>
    <row r="87" spans="2:17" ht="75" x14ac:dyDescent="0.25">
      <c r="B87" s="193" t="s">
        <v>89</v>
      </c>
      <c r="C87" s="193" t="s">
        <v>90</v>
      </c>
      <c r="D87" s="193" t="s">
        <v>91</v>
      </c>
      <c r="E87" s="193" t="s">
        <v>92</v>
      </c>
      <c r="F87" s="193" t="s">
        <v>93</v>
      </c>
      <c r="G87" s="193" t="s">
        <v>94</v>
      </c>
      <c r="H87" s="193" t="s">
        <v>95</v>
      </c>
      <c r="I87" s="193" t="s">
        <v>96</v>
      </c>
      <c r="J87" s="1875" t="s">
        <v>97</v>
      </c>
      <c r="K87" s="1882"/>
      <c r="L87" s="1876"/>
      <c r="M87" s="193" t="s">
        <v>98</v>
      </c>
      <c r="N87" s="193" t="s">
        <v>254</v>
      </c>
      <c r="O87" s="193" t="s">
        <v>255</v>
      </c>
      <c r="P87" s="1875" t="s">
        <v>77</v>
      </c>
      <c r="Q87" s="1876"/>
    </row>
    <row r="88" spans="2:17" ht="30" x14ac:dyDescent="0.25">
      <c r="B88" s="1992" t="s">
        <v>444</v>
      </c>
      <c r="C88" s="1992" t="s">
        <v>1673</v>
      </c>
      <c r="D88" s="1992" t="s">
        <v>1674</v>
      </c>
      <c r="E88" s="2037">
        <v>1101814748</v>
      </c>
      <c r="F88" s="1992" t="s">
        <v>1675</v>
      </c>
      <c r="G88" s="2037" t="s">
        <v>1247</v>
      </c>
      <c r="H88" s="1973">
        <v>41509</v>
      </c>
      <c r="I88" s="2001" t="s">
        <v>82</v>
      </c>
      <c r="J88" s="225" t="s">
        <v>1666</v>
      </c>
      <c r="K88" s="226" t="s">
        <v>1676</v>
      </c>
      <c r="L88" s="226" t="s">
        <v>266</v>
      </c>
      <c r="M88" s="1870" t="s">
        <v>18</v>
      </c>
      <c r="N88" s="1870" t="s">
        <v>18</v>
      </c>
      <c r="O88" s="1870" t="s">
        <v>18</v>
      </c>
      <c r="P88" s="2039" t="s">
        <v>1677</v>
      </c>
      <c r="Q88" s="2040"/>
    </row>
    <row r="89" spans="2:17" ht="30" x14ac:dyDescent="0.25">
      <c r="B89" s="1993"/>
      <c r="C89" s="1993"/>
      <c r="D89" s="1993"/>
      <c r="E89" s="2038"/>
      <c r="F89" s="1993"/>
      <c r="G89" s="2038"/>
      <c r="H89" s="1974"/>
      <c r="I89" s="2011"/>
      <c r="J89" s="225" t="s">
        <v>1666</v>
      </c>
      <c r="K89" s="226" t="s">
        <v>1678</v>
      </c>
      <c r="L89" s="226" t="s">
        <v>266</v>
      </c>
      <c r="M89" s="1924"/>
      <c r="N89" s="1924"/>
      <c r="O89" s="1924"/>
      <c r="P89" s="2041"/>
      <c r="Q89" s="2042"/>
    </row>
    <row r="90" spans="2:17" ht="30" x14ac:dyDescent="0.25">
      <c r="B90" s="1993"/>
      <c r="C90" s="1993"/>
      <c r="D90" s="1993"/>
      <c r="E90" s="2038"/>
      <c r="F90" s="1993"/>
      <c r="G90" s="2038"/>
      <c r="H90" s="1974"/>
      <c r="I90" s="2011"/>
      <c r="J90" s="225" t="s">
        <v>1666</v>
      </c>
      <c r="K90" s="226" t="s">
        <v>1679</v>
      </c>
      <c r="L90" s="226" t="s">
        <v>266</v>
      </c>
      <c r="M90" s="1924"/>
      <c r="N90" s="1924"/>
      <c r="O90" s="1924"/>
      <c r="P90" s="2041"/>
      <c r="Q90" s="2042"/>
    </row>
    <row r="91" spans="2:17" ht="30" x14ac:dyDescent="0.25">
      <c r="B91" s="1993"/>
      <c r="C91" s="1993"/>
      <c r="D91" s="1993"/>
      <c r="E91" s="2038"/>
      <c r="F91" s="1993"/>
      <c r="G91" s="2038"/>
      <c r="H91" s="1974"/>
      <c r="I91" s="2011"/>
      <c r="J91" s="225" t="s">
        <v>1666</v>
      </c>
      <c r="K91" s="226" t="s">
        <v>1680</v>
      </c>
      <c r="L91" s="226" t="s">
        <v>266</v>
      </c>
      <c r="M91" s="1924"/>
      <c r="N91" s="1924"/>
      <c r="O91" s="1924"/>
      <c r="P91" s="2041"/>
      <c r="Q91" s="2042"/>
    </row>
    <row r="92" spans="2:17" ht="45" x14ac:dyDescent="0.25">
      <c r="B92" s="1993"/>
      <c r="C92" s="1993"/>
      <c r="D92" s="2005"/>
      <c r="E92" s="2038"/>
      <c r="F92" s="1993"/>
      <c r="G92" s="2038"/>
      <c r="H92" s="1974"/>
      <c r="I92" s="2011"/>
      <c r="J92" s="225" t="s">
        <v>1666</v>
      </c>
      <c r="K92" s="226" t="s">
        <v>1681</v>
      </c>
      <c r="L92" s="226" t="s">
        <v>266</v>
      </c>
      <c r="M92" s="1871"/>
      <c r="N92" s="1871"/>
      <c r="O92" s="1871"/>
      <c r="P92" s="2041"/>
      <c r="Q92" s="2042"/>
    </row>
    <row r="93" spans="2:17" ht="45" x14ac:dyDescent="0.25">
      <c r="B93" s="1992" t="s">
        <v>1682</v>
      </c>
      <c r="C93" s="1992" t="s">
        <v>118</v>
      </c>
      <c r="D93" s="1992" t="s">
        <v>1683</v>
      </c>
      <c r="E93" s="2037">
        <v>64890574</v>
      </c>
      <c r="F93" s="2037" t="s">
        <v>308</v>
      </c>
      <c r="G93" s="1992" t="s">
        <v>1308</v>
      </c>
      <c r="H93" s="1973">
        <v>34397</v>
      </c>
      <c r="I93" s="2001" t="s">
        <v>82</v>
      </c>
      <c r="J93" s="225" t="s">
        <v>1666</v>
      </c>
      <c r="K93" s="226" t="s">
        <v>1684</v>
      </c>
      <c r="L93" s="223" t="s">
        <v>266</v>
      </c>
      <c r="M93" s="1870" t="s">
        <v>18</v>
      </c>
      <c r="N93" s="1870" t="s">
        <v>18</v>
      </c>
      <c r="O93" s="1870" t="s">
        <v>18</v>
      </c>
      <c r="P93" s="1984" t="s">
        <v>1685</v>
      </c>
      <c r="Q93" s="1985"/>
    </row>
    <row r="94" spans="2:17" ht="30" x14ac:dyDescent="0.25">
      <c r="B94" s="1993"/>
      <c r="C94" s="1993"/>
      <c r="D94" s="1993"/>
      <c r="E94" s="2038"/>
      <c r="F94" s="2038"/>
      <c r="G94" s="1993"/>
      <c r="H94" s="1974"/>
      <c r="I94" s="2011"/>
      <c r="J94" s="225" t="s">
        <v>456</v>
      </c>
      <c r="K94" s="226" t="s">
        <v>1686</v>
      </c>
      <c r="L94" s="226" t="s">
        <v>266</v>
      </c>
      <c r="M94" s="1924"/>
      <c r="N94" s="1924"/>
      <c r="O94" s="1924"/>
      <c r="P94" s="1986"/>
      <c r="Q94" s="1987"/>
    </row>
    <row r="95" spans="2:17" ht="45" x14ac:dyDescent="0.25">
      <c r="B95" s="1993"/>
      <c r="C95" s="1993"/>
      <c r="D95" s="1993"/>
      <c r="E95" s="2038"/>
      <c r="F95" s="2038"/>
      <c r="G95" s="1993"/>
      <c r="H95" s="1974"/>
      <c r="I95" s="2011"/>
      <c r="J95" s="225" t="s">
        <v>1687</v>
      </c>
      <c r="K95" s="941" t="s">
        <v>1688</v>
      </c>
      <c r="L95" s="226" t="s">
        <v>266</v>
      </c>
      <c r="M95" s="1924"/>
      <c r="N95" s="1924"/>
      <c r="O95" s="1924"/>
      <c r="P95" s="1986"/>
      <c r="Q95" s="1987"/>
    </row>
    <row r="96" spans="2:17" ht="45" x14ac:dyDescent="0.25">
      <c r="B96" s="1993"/>
      <c r="C96" s="1993"/>
      <c r="D96" s="1993"/>
      <c r="E96" s="2038"/>
      <c r="F96" s="2038"/>
      <c r="G96" s="1993"/>
      <c r="H96" s="1974"/>
      <c r="I96" s="2011"/>
      <c r="J96" s="225" t="s">
        <v>1689</v>
      </c>
      <c r="K96" s="941" t="s">
        <v>1690</v>
      </c>
      <c r="L96" s="226" t="s">
        <v>266</v>
      </c>
      <c r="M96" s="1924"/>
      <c r="N96" s="1924"/>
      <c r="O96" s="1924"/>
      <c r="P96" s="1986"/>
      <c r="Q96" s="1987"/>
    </row>
    <row r="97" spans="2:17" ht="30" x14ac:dyDescent="0.25">
      <c r="B97" s="1993"/>
      <c r="C97" s="1993"/>
      <c r="D97" s="1993"/>
      <c r="E97" s="2038"/>
      <c r="F97" s="2038"/>
      <c r="G97" s="1993"/>
      <c r="H97" s="1974"/>
      <c r="I97" s="2011"/>
      <c r="J97" s="225" t="s">
        <v>1691</v>
      </c>
      <c r="K97" s="941" t="s">
        <v>1692</v>
      </c>
      <c r="L97" s="226" t="s">
        <v>266</v>
      </c>
      <c r="M97" s="1924"/>
      <c r="N97" s="1924"/>
      <c r="O97" s="1924"/>
      <c r="P97" s="1986"/>
      <c r="Q97" s="1987"/>
    </row>
    <row r="98" spans="2:17" ht="45" x14ac:dyDescent="0.25">
      <c r="B98" s="2005"/>
      <c r="C98" s="2005"/>
      <c r="D98" s="2005"/>
      <c r="E98" s="2043"/>
      <c r="F98" s="2043"/>
      <c r="G98" s="2005"/>
      <c r="H98" s="2046"/>
      <c r="I98" s="2002"/>
      <c r="J98" s="225" t="s">
        <v>1693</v>
      </c>
      <c r="K98" s="941" t="s">
        <v>1694</v>
      </c>
      <c r="L98" s="226" t="s">
        <v>266</v>
      </c>
      <c r="M98" s="1871"/>
      <c r="N98" s="1871"/>
      <c r="O98" s="1871"/>
      <c r="P98" s="2044"/>
      <c r="Q98" s="2045"/>
    </row>
    <row r="99" spans="2:17" ht="45" x14ac:dyDescent="0.25">
      <c r="B99" s="1992" t="s">
        <v>1695</v>
      </c>
      <c r="C99" s="1992" t="s">
        <v>462</v>
      </c>
      <c r="D99" s="1992" t="s">
        <v>1696</v>
      </c>
      <c r="E99" s="2037">
        <v>1103102046</v>
      </c>
      <c r="F99" s="1992" t="s">
        <v>203</v>
      </c>
      <c r="G99" s="1992" t="s">
        <v>258</v>
      </c>
      <c r="H99" s="1973">
        <v>41117</v>
      </c>
      <c r="I99" s="2001" t="s">
        <v>82</v>
      </c>
      <c r="J99" s="225" t="s">
        <v>1666</v>
      </c>
      <c r="K99" s="226" t="s">
        <v>1697</v>
      </c>
      <c r="L99" s="223" t="s">
        <v>286</v>
      </c>
      <c r="M99" s="1870" t="s">
        <v>18</v>
      </c>
      <c r="N99" s="1870" t="s">
        <v>18</v>
      </c>
      <c r="O99" s="1870" t="s">
        <v>18</v>
      </c>
      <c r="P99" s="1984" t="s">
        <v>1698</v>
      </c>
      <c r="Q99" s="1985"/>
    </row>
    <row r="100" spans="2:17" ht="30" x14ac:dyDescent="0.25">
      <c r="B100" s="1993"/>
      <c r="C100" s="1993"/>
      <c r="D100" s="1993"/>
      <c r="E100" s="2038"/>
      <c r="F100" s="1993"/>
      <c r="G100" s="1993"/>
      <c r="H100" s="1974"/>
      <c r="I100" s="2011"/>
      <c r="J100" s="848" t="s">
        <v>1699</v>
      </c>
      <c r="K100" s="226" t="s">
        <v>1700</v>
      </c>
      <c r="L100" s="226" t="s">
        <v>266</v>
      </c>
      <c r="M100" s="1924"/>
      <c r="N100" s="1924"/>
      <c r="O100" s="1924"/>
      <c r="P100" s="1986"/>
      <c r="Q100" s="1987"/>
    </row>
    <row r="101" spans="2:17" ht="30" x14ac:dyDescent="0.25">
      <c r="B101" s="1993"/>
      <c r="C101" s="1993"/>
      <c r="D101" s="1993"/>
      <c r="E101" s="2038"/>
      <c r="F101" s="1993"/>
      <c r="G101" s="1993"/>
      <c r="H101" s="1974"/>
      <c r="I101" s="2011"/>
      <c r="J101" s="225" t="s">
        <v>1701</v>
      </c>
      <c r="K101" s="226" t="s">
        <v>1702</v>
      </c>
      <c r="L101" s="226" t="s">
        <v>266</v>
      </c>
      <c r="M101" s="1924"/>
      <c r="N101" s="1924"/>
      <c r="O101" s="1924"/>
      <c r="P101" s="1986"/>
      <c r="Q101" s="1987"/>
    </row>
    <row r="102" spans="2:17" ht="30" x14ac:dyDescent="0.25">
      <c r="B102" s="2005"/>
      <c r="C102" s="2005"/>
      <c r="D102" s="2005"/>
      <c r="E102" s="2043"/>
      <c r="F102" s="2005"/>
      <c r="G102" s="2005"/>
      <c r="H102" s="2046"/>
      <c r="I102" s="2002"/>
      <c r="J102" s="225" t="s">
        <v>1703</v>
      </c>
      <c r="K102" s="226" t="s">
        <v>1704</v>
      </c>
      <c r="L102" s="226" t="s">
        <v>266</v>
      </c>
      <c r="M102" s="1871"/>
      <c r="N102" s="1871"/>
      <c r="O102" s="1871"/>
      <c r="P102" s="2044"/>
      <c r="Q102" s="2045"/>
    </row>
    <row r="104" spans="2:17" ht="15.75" thickBot="1" x14ac:dyDescent="0.3"/>
    <row r="105" spans="2:17" ht="27" thickBot="1" x14ac:dyDescent="0.3">
      <c r="B105" s="1879" t="s">
        <v>184</v>
      </c>
      <c r="C105" s="1880"/>
      <c r="D105" s="1880"/>
      <c r="E105" s="1880"/>
      <c r="F105" s="1880"/>
      <c r="G105" s="1880"/>
      <c r="H105" s="1880"/>
      <c r="I105" s="1880"/>
      <c r="J105" s="1880"/>
      <c r="K105" s="1880"/>
      <c r="L105" s="1880"/>
      <c r="M105" s="1880"/>
      <c r="N105" s="1881"/>
    </row>
    <row r="108" spans="2:17" ht="30" x14ac:dyDescent="0.25">
      <c r="B108" s="194" t="s">
        <v>17</v>
      </c>
      <c r="C108" s="194" t="s">
        <v>415</v>
      </c>
      <c r="D108" s="1875" t="s">
        <v>77</v>
      </c>
      <c r="E108" s="1876"/>
    </row>
    <row r="109" spans="2:17" x14ac:dyDescent="0.25">
      <c r="B109" s="229" t="s">
        <v>185</v>
      </c>
      <c r="C109" s="715" t="s">
        <v>18</v>
      </c>
      <c r="D109" s="1922"/>
      <c r="E109" s="1922"/>
    </row>
    <row r="112" spans="2:17" ht="26.25" x14ac:dyDescent="0.25">
      <c r="B112" s="1851" t="s">
        <v>186</v>
      </c>
      <c r="C112" s="1852"/>
      <c r="D112" s="1852"/>
      <c r="E112" s="1852"/>
      <c r="F112" s="1852"/>
      <c r="G112" s="1852"/>
      <c r="H112" s="1852"/>
      <c r="I112" s="1852"/>
      <c r="J112" s="1852"/>
      <c r="K112" s="1852"/>
      <c r="L112" s="1852"/>
      <c r="M112" s="1852"/>
      <c r="N112" s="1852"/>
      <c r="O112" s="1852"/>
      <c r="P112" s="1852"/>
    </row>
    <row r="114" spans="1:26" ht="15.75" thickBot="1" x14ac:dyDescent="0.3"/>
    <row r="115" spans="1:26" ht="27" thickBot="1" x14ac:dyDescent="0.3">
      <c r="B115" s="1879" t="s">
        <v>187</v>
      </c>
      <c r="C115" s="1880"/>
      <c r="D115" s="1880"/>
      <c r="E115" s="1880"/>
      <c r="F115" s="1880"/>
      <c r="G115" s="1880"/>
      <c r="H115" s="1880"/>
      <c r="I115" s="1880"/>
      <c r="J115" s="1880"/>
      <c r="K115" s="1880"/>
      <c r="L115" s="1880"/>
      <c r="M115" s="1880"/>
      <c r="N115" s="1881"/>
    </row>
    <row r="117" spans="1:26" ht="15.75" thickBot="1" x14ac:dyDescent="0.3">
      <c r="M117" s="163"/>
      <c r="N117" s="163"/>
    </row>
    <row r="118" spans="1:26" s="48" customFormat="1" ht="60" x14ac:dyDescent="0.25">
      <c r="B118" s="164" t="s">
        <v>33</v>
      </c>
      <c r="C118" s="164" t="s">
        <v>34</v>
      </c>
      <c r="D118" s="164" t="s">
        <v>35</v>
      </c>
      <c r="E118" s="164" t="s">
        <v>36</v>
      </c>
      <c r="F118" s="164" t="s">
        <v>37</v>
      </c>
      <c r="G118" s="164" t="s">
        <v>38</v>
      </c>
      <c r="H118" s="164" t="s">
        <v>39</v>
      </c>
      <c r="I118" s="164" t="s">
        <v>40</v>
      </c>
      <c r="J118" s="164" t="s">
        <v>41</v>
      </c>
      <c r="K118" s="164" t="s">
        <v>42</v>
      </c>
      <c r="L118" s="164" t="s">
        <v>43</v>
      </c>
      <c r="M118" s="165" t="s">
        <v>44</v>
      </c>
      <c r="N118" s="164" t="s">
        <v>45</v>
      </c>
      <c r="O118" s="164" t="s">
        <v>46</v>
      </c>
      <c r="P118" s="166" t="s">
        <v>47</v>
      </c>
      <c r="Q118" s="166" t="s">
        <v>48</v>
      </c>
    </row>
    <row r="119" spans="1:26" s="61" customFormat="1" x14ac:dyDescent="0.25">
      <c r="A119" s="52" t="e">
        <f>+#REF!+1</f>
        <v>#REF!</v>
      </c>
      <c r="B119" s="844" t="s">
        <v>1667</v>
      </c>
      <c r="C119" s="172" t="s">
        <v>1668</v>
      </c>
      <c r="D119" s="173" t="s">
        <v>246</v>
      </c>
      <c r="E119" s="174">
        <v>701820100140</v>
      </c>
      <c r="F119" s="175" t="s">
        <v>18</v>
      </c>
      <c r="G119" s="845">
        <v>1</v>
      </c>
      <c r="H119" s="220">
        <v>40211</v>
      </c>
      <c r="I119" s="220">
        <v>40543</v>
      </c>
      <c r="J119" s="176" t="s">
        <v>19</v>
      </c>
      <c r="K119" s="177">
        <f>26/28+10</f>
        <v>10.928571428571429</v>
      </c>
      <c r="L119" s="177">
        <v>0</v>
      </c>
      <c r="M119" s="174">
        <v>350</v>
      </c>
      <c r="N119" s="178">
        <f>+M119*G119</f>
        <v>350</v>
      </c>
      <c r="O119" s="179">
        <v>201652027</v>
      </c>
      <c r="P119" s="180" t="s">
        <v>1705</v>
      </c>
      <c r="Q119" s="181"/>
      <c r="R119" s="60"/>
      <c r="S119" s="60"/>
      <c r="T119" s="60"/>
      <c r="U119" s="60"/>
      <c r="V119" s="60"/>
      <c r="W119" s="60"/>
      <c r="X119" s="60"/>
      <c r="Y119" s="60"/>
      <c r="Z119" s="60"/>
    </row>
    <row r="120" spans="1:26" s="61" customFormat="1" x14ac:dyDescent="0.25">
      <c r="A120" s="52">
        <v>3</v>
      </c>
      <c r="B120" s="844"/>
      <c r="C120" s="172"/>
      <c r="D120" s="173"/>
      <c r="E120" s="174"/>
      <c r="F120" s="175"/>
      <c r="G120" s="845"/>
      <c r="H120" s="220"/>
      <c r="I120" s="220"/>
      <c r="J120" s="176"/>
      <c r="K120" s="177"/>
      <c r="L120" s="177"/>
      <c r="M120" s="174"/>
      <c r="N120" s="178"/>
      <c r="O120" s="179"/>
      <c r="P120" s="180"/>
      <c r="Q120" s="181"/>
      <c r="R120" s="60"/>
      <c r="S120" s="60"/>
      <c r="T120" s="60"/>
      <c r="U120" s="60"/>
      <c r="V120" s="60"/>
      <c r="W120" s="60"/>
      <c r="X120" s="60"/>
      <c r="Y120" s="60"/>
      <c r="Z120" s="60"/>
    </row>
    <row r="121" spans="1:26" s="61" customFormat="1" x14ac:dyDescent="0.25">
      <c r="A121" s="52">
        <f>+A120+1</f>
        <v>4</v>
      </c>
      <c r="B121" s="844"/>
      <c r="C121" s="172"/>
      <c r="D121" s="173"/>
      <c r="E121" s="174"/>
      <c r="F121" s="175"/>
      <c r="G121" s="845"/>
      <c r="H121" s="220"/>
      <c r="I121" s="220"/>
      <c r="J121" s="176"/>
      <c r="K121" s="177"/>
      <c r="L121" s="177"/>
      <c r="M121" s="174"/>
      <c r="N121" s="178"/>
      <c r="O121" s="942"/>
      <c r="P121" s="180"/>
      <c r="Q121" s="181"/>
      <c r="R121" s="60"/>
      <c r="S121" s="60"/>
      <c r="T121" s="60"/>
      <c r="U121" s="60"/>
      <c r="V121" s="60"/>
      <c r="W121" s="60"/>
      <c r="X121" s="60"/>
      <c r="Y121" s="60"/>
      <c r="Z121" s="60"/>
    </row>
    <row r="122" spans="1:26" s="61" customFormat="1" x14ac:dyDescent="0.25">
      <c r="A122" s="52">
        <f>+A121+1</f>
        <v>5</v>
      </c>
      <c r="B122" s="173"/>
      <c r="C122" s="172"/>
      <c r="D122" s="173"/>
      <c r="E122" s="182"/>
      <c r="F122" s="175"/>
      <c r="G122" s="175"/>
      <c r="H122" s="175"/>
      <c r="I122" s="176"/>
      <c r="J122" s="176"/>
      <c r="K122" s="176"/>
      <c r="L122" s="176"/>
      <c r="M122" s="178"/>
      <c r="N122" s="178"/>
      <c r="O122" s="180"/>
      <c r="P122" s="180"/>
      <c r="Q122" s="181"/>
      <c r="R122" s="60"/>
      <c r="S122" s="60"/>
      <c r="T122" s="60"/>
      <c r="U122" s="60"/>
      <c r="V122" s="60"/>
      <c r="W122" s="60"/>
      <c r="X122" s="60"/>
      <c r="Y122" s="60"/>
      <c r="Z122" s="60"/>
    </row>
    <row r="123" spans="1:26" s="61" customFormat="1" x14ac:dyDescent="0.25">
      <c r="A123" s="52">
        <f>+A122+1</f>
        <v>6</v>
      </c>
      <c r="B123" s="173"/>
      <c r="C123" s="172"/>
      <c r="D123" s="173"/>
      <c r="E123" s="182"/>
      <c r="F123" s="175"/>
      <c r="G123" s="175"/>
      <c r="H123" s="175"/>
      <c r="I123" s="176"/>
      <c r="J123" s="176"/>
      <c r="K123" s="176"/>
      <c r="L123" s="176"/>
      <c r="M123" s="178"/>
      <c r="N123" s="178"/>
      <c r="O123" s="180"/>
      <c r="P123" s="180"/>
      <c r="Q123" s="181"/>
      <c r="R123" s="60"/>
      <c r="S123" s="60"/>
      <c r="T123" s="60"/>
      <c r="U123" s="60"/>
      <c r="V123" s="60"/>
      <c r="W123" s="60"/>
      <c r="X123" s="60"/>
      <c r="Y123" s="60"/>
      <c r="Z123" s="60"/>
    </row>
    <row r="124" spans="1:26" s="61" customFormat="1" x14ac:dyDescent="0.25">
      <c r="A124" s="52">
        <f>+A123+1</f>
        <v>7</v>
      </c>
      <c r="B124" s="173"/>
      <c r="C124" s="172"/>
      <c r="D124" s="173"/>
      <c r="E124" s="182"/>
      <c r="F124" s="175"/>
      <c r="G124" s="175"/>
      <c r="H124" s="175"/>
      <c r="I124" s="176"/>
      <c r="J124" s="176"/>
      <c r="K124" s="176"/>
      <c r="L124" s="176"/>
      <c r="M124" s="178"/>
      <c r="N124" s="178"/>
      <c r="O124" s="180"/>
      <c r="P124" s="180"/>
      <c r="Q124" s="181"/>
      <c r="R124" s="60"/>
      <c r="S124" s="60"/>
      <c r="T124" s="60"/>
      <c r="U124" s="60"/>
      <c r="V124" s="60"/>
      <c r="W124" s="60"/>
      <c r="X124" s="60"/>
      <c r="Y124" s="60"/>
      <c r="Z124" s="60"/>
    </row>
    <row r="125" spans="1:26" s="61" customFormat="1" x14ac:dyDescent="0.25">
      <c r="A125" s="52">
        <f>+A124+1</f>
        <v>8</v>
      </c>
      <c r="B125" s="173"/>
      <c r="C125" s="172"/>
      <c r="D125" s="173"/>
      <c r="E125" s="182"/>
      <c r="F125" s="175"/>
      <c r="G125" s="175"/>
      <c r="H125" s="175"/>
      <c r="I125" s="176"/>
      <c r="J125" s="176"/>
      <c r="K125" s="176"/>
      <c r="L125" s="176"/>
      <c r="M125" s="178"/>
      <c r="N125" s="178"/>
      <c r="O125" s="180"/>
      <c r="P125" s="180"/>
      <c r="Q125" s="181"/>
      <c r="R125" s="60"/>
      <c r="S125" s="60"/>
      <c r="T125" s="60"/>
      <c r="U125" s="60"/>
      <c r="V125" s="60"/>
      <c r="W125" s="60"/>
      <c r="X125" s="60"/>
      <c r="Y125" s="60"/>
      <c r="Z125" s="60"/>
    </row>
    <row r="126" spans="1:26" s="61" customFormat="1" x14ac:dyDescent="0.25">
      <c r="A126" s="52"/>
      <c r="B126" s="183" t="s">
        <v>28</v>
      </c>
      <c r="C126" s="172"/>
      <c r="D126" s="173"/>
      <c r="E126" s="182"/>
      <c r="F126" s="175"/>
      <c r="G126" s="175"/>
      <c r="H126" s="175"/>
      <c r="I126" s="176"/>
      <c r="J126" s="176"/>
      <c r="K126" s="184">
        <v>10.93</v>
      </c>
      <c r="L126" s="185">
        <f>SUM(L52:L125)</f>
        <v>0</v>
      </c>
      <c r="M126" s="245"/>
      <c r="N126" s="185"/>
      <c r="O126" s="180"/>
      <c r="P126" s="180"/>
      <c r="Q126" s="187"/>
    </row>
    <row r="127" spans="1:26" x14ac:dyDescent="0.25">
      <c r="B127" s="69"/>
      <c r="C127" s="69"/>
      <c r="D127" s="69"/>
      <c r="E127" s="188"/>
      <c r="F127" s="69"/>
      <c r="G127" s="69"/>
      <c r="H127" s="69"/>
      <c r="I127" s="69"/>
      <c r="J127" s="69"/>
      <c r="K127" s="69"/>
      <c r="L127" s="69"/>
      <c r="M127" s="69"/>
      <c r="N127" s="69"/>
      <c r="O127" s="69"/>
      <c r="P127" s="69"/>
    </row>
    <row r="128" spans="1:26" ht="18.75" x14ac:dyDescent="0.25">
      <c r="B128" s="222" t="s">
        <v>192</v>
      </c>
      <c r="C128" s="854">
        <f>+K126</f>
        <v>10.93</v>
      </c>
      <c r="H128" s="191"/>
      <c r="I128" s="191"/>
      <c r="J128" s="191"/>
      <c r="K128" s="191"/>
      <c r="L128" s="191"/>
      <c r="M128" s="191"/>
      <c r="N128" s="69"/>
      <c r="O128" s="69"/>
      <c r="P128" s="69"/>
    </row>
    <row r="130" spans="2:17" ht="15.75" thickBot="1" x14ac:dyDescent="0.3"/>
    <row r="131" spans="2:17" ht="30.75" thickBot="1" x14ac:dyDescent="0.3">
      <c r="B131" s="232" t="s">
        <v>193</v>
      </c>
      <c r="C131" s="233" t="s">
        <v>194</v>
      </c>
      <c r="D131" s="232" t="s">
        <v>27</v>
      </c>
      <c r="E131" s="233" t="s">
        <v>195</v>
      </c>
    </row>
    <row r="132" spans="2:17" x14ac:dyDescent="0.25">
      <c r="B132" s="103" t="s">
        <v>196</v>
      </c>
      <c r="C132" s="234">
        <v>20</v>
      </c>
      <c r="D132" s="234">
        <v>20</v>
      </c>
      <c r="E132" s="1923">
        <f>+D132+D133+D134</f>
        <v>20</v>
      </c>
    </row>
    <row r="133" spans="2:17" x14ac:dyDescent="0.25">
      <c r="B133" s="103" t="s">
        <v>197</v>
      </c>
      <c r="C133" s="235">
        <v>30</v>
      </c>
      <c r="D133" s="715">
        <v>0</v>
      </c>
      <c r="E133" s="1924"/>
    </row>
    <row r="134" spans="2:17" ht="15.75" thickBot="1" x14ac:dyDescent="0.3">
      <c r="B134" s="103" t="s">
        <v>198</v>
      </c>
      <c r="C134" s="236">
        <v>40</v>
      </c>
      <c r="D134" s="236">
        <v>0</v>
      </c>
      <c r="E134" s="1925"/>
    </row>
    <row r="136" spans="2:17" ht="15.75" thickBot="1" x14ac:dyDescent="0.3"/>
    <row r="137" spans="2:17" ht="27" thickBot="1" x14ac:dyDescent="0.3">
      <c r="B137" s="1879" t="s">
        <v>199</v>
      </c>
      <c r="C137" s="1880"/>
      <c r="D137" s="1880"/>
      <c r="E137" s="1880"/>
      <c r="F137" s="1880"/>
      <c r="G137" s="1880"/>
      <c r="H137" s="1880"/>
      <c r="I137" s="1880"/>
      <c r="J137" s="1880"/>
      <c r="K137" s="1880"/>
      <c r="L137" s="1880"/>
      <c r="M137" s="1880"/>
      <c r="N137" s="1881"/>
    </row>
    <row r="139" spans="2:17" ht="75" x14ac:dyDescent="0.25">
      <c r="B139" s="193" t="s">
        <v>89</v>
      </c>
      <c r="C139" s="193" t="s">
        <v>90</v>
      </c>
      <c r="D139" s="193" t="s">
        <v>91</v>
      </c>
      <c r="E139" s="193" t="s">
        <v>92</v>
      </c>
      <c r="F139" s="193" t="s">
        <v>93</v>
      </c>
      <c r="G139" s="193" t="s">
        <v>94</v>
      </c>
      <c r="H139" s="193" t="s">
        <v>95</v>
      </c>
      <c r="I139" s="193" t="s">
        <v>96</v>
      </c>
      <c r="J139" s="1875" t="s">
        <v>97</v>
      </c>
      <c r="K139" s="1882"/>
      <c r="L139" s="1876"/>
      <c r="M139" s="193" t="s">
        <v>98</v>
      </c>
      <c r="N139" s="193" t="s">
        <v>254</v>
      </c>
      <c r="O139" s="193" t="s">
        <v>255</v>
      </c>
      <c r="P139" s="1875" t="s">
        <v>77</v>
      </c>
      <c r="Q139" s="1876"/>
    </row>
    <row r="140" spans="2:17" ht="30" x14ac:dyDescent="0.25">
      <c r="B140" s="1992" t="s">
        <v>1706</v>
      </c>
      <c r="C140" s="1992" t="s">
        <v>1673</v>
      </c>
      <c r="D140" s="1992" t="s">
        <v>1707</v>
      </c>
      <c r="E140" s="2037">
        <v>64892127</v>
      </c>
      <c r="F140" s="2037" t="s">
        <v>308</v>
      </c>
      <c r="G140" s="1992" t="s">
        <v>258</v>
      </c>
      <c r="H140" s="1973">
        <v>39640</v>
      </c>
      <c r="I140" s="2001" t="s">
        <v>82</v>
      </c>
      <c r="J140" s="225" t="s">
        <v>1577</v>
      </c>
      <c r="K140" s="226" t="s">
        <v>1708</v>
      </c>
      <c r="L140" s="223" t="s">
        <v>266</v>
      </c>
      <c r="M140" s="1870" t="s">
        <v>18</v>
      </c>
      <c r="N140" s="1870" t="s">
        <v>18</v>
      </c>
      <c r="O140" s="1870" t="s">
        <v>18</v>
      </c>
      <c r="P140" s="1998"/>
      <c r="Q140" s="1998"/>
    </row>
    <row r="141" spans="2:17" ht="120" x14ac:dyDescent="0.25">
      <c r="B141" s="1993"/>
      <c r="C141" s="1993"/>
      <c r="D141" s="1993"/>
      <c r="E141" s="2038"/>
      <c r="F141" s="2038"/>
      <c r="G141" s="1993"/>
      <c r="H141" s="1974"/>
      <c r="I141" s="2011"/>
      <c r="J141" s="225" t="s">
        <v>1687</v>
      </c>
      <c r="K141" s="226" t="s">
        <v>1709</v>
      </c>
      <c r="L141" s="223" t="s">
        <v>266</v>
      </c>
      <c r="M141" s="1924"/>
      <c r="N141" s="1924"/>
      <c r="O141" s="1924"/>
      <c r="P141" s="1984" t="s">
        <v>1710</v>
      </c>
      <c r="Q141" s="1985"/>
    </row>
    <row r="142" spans="2:17" ht="30" x14ac:dyDescent="0.25">
      <c r="B142" s="1993"/>
      <c r="C142" s="1993"/>
      <c r="D142" s="1993"/>
      <c r="E142" s="2038"/>
      <c r="F142" s="2038"/>
      <c r="G142" s="1993"/>
      <c r="H142" s="1974"/>
      <c r="I142" s="2011"/>
      <c r="J142" s="225" t="s">
        <v>1577</v>
      </c>
      <c r="K142" s="226" t="s">
        <v>1711</v>
      </c>
      <c r="L142" s="223" t="s">
        <v>266</v>
      </c>
      <c r="M142" s="1924"/>
      <c r="N142" s="1924"/>
      <c r="O142" s="1924"/>
      <c r="P142" s="1986"/>
      <c r="Q142" s="1987"/>
    </row>
    <row r="143" spans="2:17" ht="30" x14ac:dyDescent="0.25">
      <c r="B143" s="1993"/>
      <c r="C143" s="1993"/>
      <c r="D143" s="1993"/>
      <c r="E143" s="2038"/>
      <c r="F143" s="2038"/>
      <c r="G143" s="1993"/>
      <c r="H143" s="1974"/>
      <c r="I143" s="2011"/>
      <c r="J143" s="225" t="s">
        <v>1712</v>
      </c>
      <c r="K143" s="226" t="s">
        <v>1713</v>
      </c>
      <c r="L143" s="223" t="s">
        <v>286</v>
      </c>
      <c r="M143" s="1924"/>
      <c r="N143" s="1924"/>
      <c r="O143" s="1924"/>
      <c r="P143" s="1986"/>
      <c r="Q143" s="1987"/>
    </row>
    <row r="144" spans="2:17" ht="60" x14ac:dyDescent="0.25">
      <c r="B144" s="1993"/>
      <c r="C144" s="1993"/>
      <c r="D144" s="1993"/>
      <c r="E144" s="2038"/>
      <c r="F144" s="2038"/>
      <c r="G144" s="1993"/>
      <c r="H144" s="1974"/>
      <c r="I144" s="2011"/>
      <c r="J144" s="225" t="s">
        <v>1242</v>
      </c>
      <c r="K144" s="226" t="s">
        <v>1714</v>
      </c>
      <c r="L144" s="223" t="s">
        <v>266</v>
      </c>
      <c r="M144" s="1924"/>
      <c r="N144" s="1924"/>
      <c r="O144" s="1924"/>
      <c r="P144" s="1986"/>
      <c r="Q144" s="1987"/>
    </row>
    <row r="145" spans="2:17" ht="30" x14ac:dyDescent="0.25">
      <c r="B145" s="1993"/>
      <c r="C145" s="1993"/>
      <c r="D145" s="1993"/>
      <c r="E145" s="2038"/>
      <c r="F145" s="2038"/>
      <c r="G145" s="1993"/>
      <c r="H145" s="1974"/>
      <c r="I145" s="2011"/>
      <c r="J145" s="225" t="s">
        <v>468</v>
      </c>
      <c r="K145" s="226" t="s">
        <v>1715</v>
      </c>
      <c r="L145" s="223" t="s">
        <v>266</v>
      </c>
      <c r="M145" s="1924"/>
      <c r="N145" s="1924"/>
      <c r="O145" s="1924"/>
      <c r="P145" s="1986"/>
      <c r="Q145" s="1987"/>
    </row>
    <row r="146" spans="2:17" ht="30" x14ac:dyDescent="0.25">
      <c r="B146" s="2005"/>
      <c r="C146" s="2005"/>
      <c r="D146" s="2005"/>
      <c r="E146" s="2043"/>
      <c r="F146" s="2043"/>
      <c r="G146" s="2005"/>
      <c r="H146" s="2046"/>
      <c r="I146" s="2002"/>
      <c r="J146" s="225" t="s">
        <v>468</v>
      </c>
      <c r="K146" s="226" t="s">
        <v>1715</v>
      </c>
      <c r="L146" s="223" t="s">
        <v>266</v>
      </c>
      <c r="M146" s="1871"/>
      <c r="N146" s="1871"/>
      <c r="O146" s="1871"/>
      <c r="P146" s="2044"/>
      <c r="Q146" s="2045"/>
    </row>
    <row r="147" spans="2:17" ht="45" x14ac:dyDescent="0.25">
      <c r="B147" s="152" t="s">
        <v>211</v>
      </c>
      <c r="C147" s="852" t="s">
        <v>1673</v>
      </c>
      <c r="D147" s="852" t="s">
        <v>1716</v>
      </c>
      <c r="E147" s="944">
        <v>18879058</v>
      </c>
      <c r="F147" s="852" t="s">
        <v>1717</v>
      </c>
      <c r="G147" s="852" t="s">
        <v>263</v>
      </c>
      <c r="H147" s="945">
        <v>40333</v>
      </c>
      <c r="I147" s="378" t="s">
        <v>82</v>
      </c>
      <c r="J147" s="225" t="s">
        <v>1718</v>
      </c>
      <c r="K147" s="226" t="s">
        <v>1719</v>
      </c>
      <c r="L147" s="223" t="s">
        <v>266</v>
      </c>
      <c r="M147" s="152" t="s">
        <v>18</v>
      </c>
      <c r="N147" s="152" t="s">
        <v>18</v>
      </c>
      <c r="O147" s="152" t="s">
        <v>18</v>
      </c>
      <c r="P147" s="1998"/>
      <c r="Q147" s="1998"/>
    </row>
    <row r="148" spans="2:17" ht="30" x14ac:dyDescent="0.25">
      <c r="B148" s="852" t="s">
        <v>1720</v>
      </c>
      <c r="C148" s="152" t="s">
        <v>1673</v>
      </c>
      <c r="D148" s="229" t="s">
        <v>1721</v>
      </c>
      <c r="E148" s="946">
        <v>64894228</v>
      </c>
      <c r="F148" s="152" t="s">
        <v>388</v>
      </c>
      <c r="G148" s="229" t="s">
        <v>534</v>
      </c>
      <c r="H148" s="892">
        <v>39948</v>
      </c>
      <c r="I148" s="715" t="s">
        <v>82</v>
      </c>
      <c r="J148" s="152"/>
      <c r="K148" s="152"/>
      <c r="L148" s="152"/>
      <c r="M148" s="152" t="s">
        <v>18</v>
      </c>
      <c r="N148" s="152" t="s">
        <v>18</v>
      </c>
      <c r="O148" s="152" t="s">
        <v>18</v>
      </c>
      <c r="P148" s="1963" t="s">
        <v>1722</v>
      </c>
      <c r="Q148" s="1964"/>
    </row>
    <row r="150" spans="2:17" ht="15.75" thickBot="1" x14ac:dyDescent="0.3"/>
    <row r="151" spans="2:17" ht="30" x14ac:dyDescent="0.25">
      <c r="B151" s="162" t="s">
        <v>17</v>
      </c>
      <c r="C151" s="162" t="s">
        <v>193</v>
      </c>
      <c r="D151" s="193" t="s">
        <v>194</v>
      </c>
      <c r="E151" s="162" t="s">
        <v>27</v>
      </c>
      <c r="F151" s="233" t="s">
        <v>235</v>
      </c>
      <c r="G151" s="857"/>
    </row>
    <row r="152" spans="2:17" ht="108" x14ac:dyDescent="0.2">
      <c r="B152" s="1969" t="s">
        <v>236</v>
      </c>
      <c r="C152" s="196" t="s">
        <v>237</v>
      </c>
      <c r="D152" s="715">
        <v>25</v>
      </c>
      <c r="E152" s="715">
        <v>25</v>
      </c>
      <c r="F152" s="1970">
        <f>+E152+E153+E154</f>
        <v>60</v>
      </c>
      <c r="G152" s="858"/>
    </row>
    <row r="153" spans="2:17" ht="96" x14ac:dyDescent="0.2">
      <c r="B153" s="1969"/>
      <c r="C153" s="196" t="s">
        <v>238</v>
      </c>
      <c r="D153" s="242">
        <v>25</v>
      </c>
      <c r="E153" s="715">
        <v>25</v>
      </c>
      <c r="F153" s="1971"/>
      <c r="G153" s="858"/>
    </row>
    <row r="154" spans="2:17" ht="60" x14ac:dyDescent="0.2">
      <c r="B154" s="1969"/>
      <c r="C154" s="196" t="s">
        <v>239</v>
      </c>
      <c r="D154" s="715">
        <v>10</v>
      </c>
      <c r="E154" s="715">
        <v>10</v>
      </c>
      <c r="F154" s="1972"/>
      <c r="G154" s="858"/>
    </row>
    <row r="155" spans="2:17" x14ac:dyDescent="0.25">
      <c r="C155"/>
    </row>
    <row r="158" spans="2:17" x14ac:dyDescent="0.25">
      <c r="B158" s="160" t="s">
        <v>240</v>
      </c>
    </row>
    <row r="161" spans="2:5" x14ac:dyDescent="0.25">
      <c r="B161" s="41" t="s">
        <v>17</v>
      </c>
      <c r="C161" s="41" t="s">
        <v>26</v>
      </c>
      <c r="D161" s="162" t="s">
        <v>27</v>
      </c>
      <c r="E161" s="162" t="s">
        <v>28</v>
      </c>
    </row>
    <row r="162" spans="2:5" ht="28.5" x14ac:dyDescent="0.25">
      <c r="B162" s="45" t="s">
        <v>393</v>
      </c>
      <c r="C162" s="684">
        <v>40</v>
      </c>
      <c r="D162" s="715">
        <f>+E132</f>
        <v>20</v>
      </c>
      <c r="E162" s="1870">
        <f>+D162+D163</f>
        <v>80</v>
      </c>
    </row>
    <row r="163" spans="2:5" ht="42.75" x14ac:dyDescent="0.25">
      <c r="B163" s="45" t="s">
        <v>394</v>
      </c>
      <c r="C163" s="684">
        <v>60</v>
      </c>
      <c r="D163" s="715">
        <f>+F152</f>
        <v>60</v>
      </c>
      <c r="E163" s="1871"/>
    </row>
  </sheetData>
  <mergeCells count="89">
    <mergeCell ref="P147:Q147"/>
    <mergeCell ref="P148:Q148"/>
    <mergeCell ref="B152:B154"/>
    <mergeCell ref="F152:F154"/>
    <mergeCell ref="E162:E163"/>
    <mergeCell ref="B137:N137"/>
    <mergeCell ref="J139:L139"/>
    <mergeCell ref="P139:Q139"/>
    <mergeCell ref="B140:B146"/>
    <mergeCell ref="C140:C146"/>
    <mergeCell ref="D140:D146"/>
    <mergeCell ref="E140:E146"/>
    <mergeCell ref="F140:F146"/>
    <mergeCell ref="G140:G146"/>
    <mergeCell ref="H140:H146"/>
    <mergeCell ref="I140:I146"/>
    <mergeCell ref="M140:M146"/>
    <mergeCell ref="N140:N146"/>
    <mergeCell ref="O140:O146"/>
    <mergeCell ref="P140:Q140"/>
    <mergeCell ref="P141:Q146"/>
    <mergeCell ref="E132:E134"/>
    <mergeCell ref="H99:H102"/>
    <mergeCell ref="I99:I102"/>
    <mergeCell ref="M99:M102"/>
    <mergeCell ref="N99:N102"/>
    <mergeCell ref="B105:N105"/>
    <mergeCell ref="D108:E108"/>
    <mergeCell ref="D109:E109"/>
    <mergeCell ref="B112:P112"/>
    <mergeCell ref="B115:N115"/>
    <mergeCell ref="O99:O102"/>
    <mergeCell ref="P99:Q102"/>
    <mergeCell ref="B99:B102"/>
    <mergeCell ref="C99:C102"/>
    <mergeCell ref="D99:D102"/>
    <mergeCell ref="E99:E102"/>
    <mergeCell ref="F99:F102"/>
    <mergeCell ref="G99:G102"/>
    <mergeCell ref="P93:Q98"/>
    <mergeCell ref="B93:B98"/>
    <mergeCell ref="C93:C98"/>
    <mergeCell ref="D93:D98"/>
    <mergeCell ref="E93:E98"/>
    <mergeCell ref="F93:F98"/>
    <mergeCell ref="G93:G98"/>
    <mergeCell ref="H93:H98"/>
    <mergeCell ref="I93:I98"/>
    <mergeCell ref="M93:M98"/>
    <mergeCell ref="N93:N98"/>
    <mergeCell ref="O93:O98"/>
    <mergeCell ref="P88:Q92"/>
    <mergeCell ref="B88:B92"/>
    <mergeCell ref="C88:C92"/>
    <mergeCell ref="D88:D92"/>
    <mergeCell ref="E88:E92"/>
    <mergeCell ref="F88:F92"/>
    <mergeCell ref="G88:G92"/>
    <mergeCell ref="H88:H92"/>
    <mergeCell ref="I88:I92"/>
    <mergeCell ref="M88:M92"/>
    <mergeCell ref="N88:N92"/>
    <mergeCell ref="O88:O92"/>
    <mergeCell ref="O74:P74"/>
    <mergeCell ref="O75:P75"/>
    <mergeCell ref="O76:P76"/>
    <mergeCell ref="B82:N82"/>
    <mergeCell ref="J87:L87"/>
    <mergeCell ref="P87:Q87"/>
    <mergeCell ref="O73:P73"/>
    <mergeCell ref="C10:E10"/>
    <mergeCell ref="B14:C21"/>
    <mergeCell ref="B22:C22"/>
    <mergeCell ref="E40:E41"/>
    <mergeCell ref="M45:N45"/>
    <mergeCell ref="B61:B62"/>
    <mergeCell ref="C61:C62"/>
    <mergeCell ref="D61:E61"/>
    <mergeCell ref="C65:N65"/>
    <mergeCell ref="B67:N67"/>
    <mergeCell ref="O70:P70"/>
    <mergeCell ref="O71:P71"/>
    <mergeCell ref="O72:P72"/>
    <mergeCell ref="C9:N9"/>
    <mergeCell ref="B2:P2"/>
    <mergeCell ref="B4:P4"/>
    <mergeCell ref="C6:N6"/>
    <mergeCell ref="C7:N7"/>
    <mergeCell ref="C8:N8"/>
  </mergeCells>
  <dataValidations count="2">
    <dataValidation type="decimal" allowBlank="1" showInputMessage="1" showErrorMessage="1" sqref="WVH983079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WBP983079 VRT983079 VHX983079 UYB983079 UOF983079 UEJ983079 TUN983079 TKR983079 TAV983079 SQZ983079 SHD983079 RXH983079 RNL983079 RDP983079 QTT983079 QJX983079 QAB983079 PQF983079 PGJ983079 OWN983079 OMR983079 OCV983079 NSZ983079 NJD983079 MZH983079 MPL983079 MFP983079 LVT983079 LLX983079 LCB983079 KSF983079 KIJ983079 JYN983079 JOR983079 JEV983079 IUZ983079 ILD983079 IBH983079 HRL983079 HHP983079 GXT983079 GNX983079 GEB983079 FUF983079 FKJ983079 FAN983079 EQR983079 EGV983079 DWZ983079 DND983079 DDH983079 CTL983079 CJP983079 BZT983079 BPX983079 BGB983079 AWF983079 AMJ983079 ACN983079 SR983079 IV983079 C983079 WVH917543 WLL917543 WBP917543 VRT917543 VHX917543 UYB917543 UOF917543 UEJ917543 TUN917543 TKR917543 TAV917543 SQZ917543 SHD917543 RXH917543 RNL917543 RDP917543 QTT917543 QJX917543 QAB917543 PQF917543 PGJ917543 OWN917543 OMR917543 OCV917543 NSZ917543 NJD917543 MZH917543 MPL917543 MFP917543 LVT917543 LLX917543 LCB917543 KSF917543 KIJ917543 JYN917543 JOR917543 JEV917543 IUZ917543 ILD917543 IBH917543 HRL917543 HHP917543 GXT917543 GNX917543 GEB917543 FUF917543 FKJ917543 FAN917543 EQR917543 EGV917543 DWZ917543 DND917543 DDH917543 CTL917543 CJP917543 BZT917543 BPX917543 BGB917543 AWF917543 AMJ917543 ACN917543 SR917543 IV917543 C917543 WVH852007 WLL852007 WBP852007 VRT852007 VHX852007 UYB852007 UOF852007 UEJ852007 TUN852007 TKR852007 TAV852007 SQZ852007 SHD852007 RXH852007 RNL852007 RDP852007 QTT852007 QJX852007 QAB852007 PQF852007 PGJ852007 OWN852007 OMR852007 OCV852007 NSZ852007 NJD852007 MZH852007 MPL852007 MFP852007 LVT852007 LLX852007 LCB852007 KSF852007 KIJ852007 JYN852007 JOR852007 JEV852007 IUZ852007 ILD852007 IBH852007 HRL852007 HHP852007 GXT852007 GNX852007 GEB852007 FUF852007 FKJ852007 FAN852007 EQR852007 EGV852007 DWZ852007 DND852007 DDH852007 CTL852007 CJP852007 BZT852007 BPX852007 BGB852007 AWF852007 AMJ852007 ACN852007 SR852007 IV852007 C852007 WVH786471 WLL786471 WBP786471 VRT786471 VHX786471 UYB786471 UOF786471 UEJ786471 TUN786471 TKR786471 TAV786471 SQZ786471 SHD786471 RXH786471 RNL786471 RDP786471 QTT786471 QJX786471 QAB786471 PQF786471 PGJ786471 OWN786471 OMR786471 OCV786471 NSZ786471 NJD786471 MZH786471 MPL786471 MFP786471 LVT786471 LLX786471 LCB786471 KSF786471 KIJ786471 JYN786471 JOR786471 JEV786471 IUZ786471 ILD786471 IBH786471 HRL786471 HHP786471 GXT786471 GNX786471 GEB786471 FUF786471 FKJ786471 FAN786471 EQR786471 EGV786471 DWZ786471 DND786471 DDH786471 CTL786471 CJP786471 BZT786471 BPX786471 BGB786471 AWF786471 AMJ786471 ACN786471 SR786471 IV786471 C786471 WVH720935 WLL720935 WBP720935 VRT720935 VHX720935 UYB720935 UOF720935 UEJ720935 TUN720935 TKR720935 TAV720935 SQZ720935 SHD720935 RXH720935 RNL720935 RDP720935 QTT720935 QJX720935 QAB720935 PQF720935 PGJ720935 OWN720935 OMR720935 OCV720935 NSZ720935 NJD720935 MZH720935 MPL720935 MFP720935 LVT720935 LLX720935 LCB720935 KSF720935 KIJ720935 JYN720935 JOR720935 JEV720935 IUZ720935 ILD720935 IBH720935 HRL720935 HHP720935 GXT720935 GNX720935 GEB720935 FUF720935 FKJ720935 FAN720935 EQR720935 EGV720935 DWZ720935 DND720935 DDH720935 CTL720935 CJP720935 BZT720935 BPX720935 BGB720935 AWF720935 AMJ720935 ACN720935 SR720935 IV720935 C720935 WVH655399 WLL655399 WBP655399 VRT655399 VHX655399 UYB655399 UOF655399 UEJ655399 TUN655399 TKR655399 TAV655399 SQZ655399 SHD655399 RXH655399 RNL655399 RDP655399 QTT655399 QJX655399 QAB655399 PQF655399 PGJ655399 OWN655399 OMR655399 OCV655399 NSZ655399 NJD655399 MZH655399 MPL655399 MFP655399 LVT655399 LLX655399 LCB655399 KSF655399 KIJ655399 JYN655399 JOR655399 JEV655399 IUZ655399 ILD655399 IBH655399 HRL655399 HHP655399 GXT655399 GNX655399 GEB655399 FUF655399 FKJ655399 FAN655399 EQR655399 EGV655399 DWZ655399 DND655399 DDH655399 CTL655399 CJP655399 BZT655399 BPX655399 BGB655399 AWF655399 AMJ655399 ACN655399 SR655399 IV655399 C655399 WVH589863 WLL589863 WBP589863 VRT589863 VHX589863 UYB589863 UOF589863 UEJ589863 TUN589863 TKR589863 TAV589863 SQZ589863 SHD589863 RXH589863 RNL589863 RDP589863 QTT589863 QJX589863 QAB589863 PQF589863 PGJ589863 OWN589863 OMR589863 OCV589863 NSZ589863 NJD589863 MZH589863 MPL589863 MFP589863 LVT589863 LLX589863 LCB589863 KSF589863 KIJ589863 JYN589863 JOR589863 JEV589863 IUZ589863 ILD589863 IBH589863 HRL589863 HHP589863 GXT589863 GNX589863 GEB589863 FUF589863 FKJ589863 FAN589863 EQR589863 EGV589863 DWZ589863 DND589863 DDH589863 CTL589863 CJP589863 BZT589863 BPX589863 BGB589863 AWF589863 AMJ589863 ACN589863 SR589863 IV589863 C589863 WVH524327 WLL524327 WBP524327 VRT524327 VHX524327 UYB524327 UOF524327 UEJ524327 TUN524327 TKR524327 TAV524327 SQZ524327 SHD524327 RXH524327 RNL524327 RDP524327 QTT524327 QJX524327 QAB524327 PQF524327 PGJ524327 OWN524327 OMR524327 OCV524327 NSZ524327 NJD524327 MZH524327 MPL524327 MFP524327 LVT524327 LLX524327 LCB524327 KSF524327 KIJ524327 JYN524327 JOR524327 JEV524327 IUZ524327 ILD524327 IBH524327 HRL524327 HHP524327 GXT524327 GNX524327 GEB524327 FUF524327 FKJ524327 FAN524327 EQR524327 EGV524327 DWZ524327 DND524327 DDH524327 CTL524327 CJP524327 BZT524327 BPX524327 BGB524327 AWF524327 AMJ524327 ACN524327 SR524327 IV524327 C524327 WVH458791 WLL458791 WBP458791 VRT458791 VHX458791 UYB458791 UOF458791 UEJ458791 TUN458791 TKR458791 TAV458791 SQZ458791 SHD458791 RXH458791 RNL458791 RDP458791 QTT458791 QJX458791 QAB458791 PQF458791 PGJ458791 OWN458791 OMR458791 OCV458791 NSZ458791 NJD458791 MZH458791 MPL458791 MFP458791 LVT458791 LLX458791 LCB458791 KSF458791 KIJ458791 JYN458791 JOR458791 JEV458791 IUZ458791 ILD458791 IBH458791 HRL458791 HHP458791 GXT458791 GNX458791 GEB458791 FUF458791 FKJ458791 FAN458791 EQR458791 EGV458791 DWZ458791 DND458791 DDH458791 CTL458791 CJP458791 BZT458791 BPX458791 BGB458791 AWF458791 AMJ458791 ACN458791 SR458791 IV458791 C458791 WVH393255 WLL393255 WBP393255 VRT393255 VHX393255 UYB393255 UOF393255 UEJ393255 TUN393255 TKR393255 TAV393255 SQZ393255 SHD393255 RXH393255 RNL393255 RDP393255 QTT393255 QJX393255 QAB393255 PQF393255 PGJ393255 OWN393255 OMR393255 OCV393255 NSZ393255 NJD393255 MZH393255 MPL393255 MFP393255 LVT393255 LLX393255 LCB393255 KSF393255 KIJ393255 JYN393255 JOR393255 JEV393255 IUZ393255 ILD393255 IBH393255 HRL393255 HHP393255 GXT393255 GNX393255 GEB393255 FUF393255 FKJ393255 FAN393255 EQR393255 EGV393255 DWZ393255 DND393255 DDH393255 CTL393255 CJP393255 BZT393255 BPX393255 BGB393255 AWF393255 AMJ393255 ACN393255 SR393255 IV393255 C393255 WVH327719 WLL327719 WBP327719 VRT327719 VHX327719 UYB327719 UOF327719 UEJ327719 TUN327719 TKR327719 TAV327719 SQZ327719 SHD327719 RXH327719 RNL327719 RDP327719 QTT327719 QJX327719 QAB327719 PQF327719 PGJ327719 OWN327719 OMR327719 OCV327719 NSZ327719 NJD327719 MZH327719 MPL327719 MFP327719 LVT327719 LLX327719 LCB327719 KSF327719 KIJ327719 JYN327719 JOR327719 JEV327719 IUZ327719 ILD327719 IBH327719 HRL327719 HHP327719 GXT327719 GNX327719 GEB327719 FUF327719 FKJ327719 FAN327719 EQR327719 EGV327719 DWZ327719 DND327719 DDH327719 CTL327719 CJP327719 BZT327719 BPX327719 BGB327719 AWF327719 AMJ327719 ACN327719 SR327719 IV327719 C327719 WVH262183 WLL262183 WBP262183 VRT262183 VHX262183 UYB262183 UOF262183 UEJ262183 TUN262183 TKR262183 TAV262183 SQZ262183 SHD262183 RXH262183 RNL262183 RDP262183 QTT262183 QJX262183 QAB262183 PQF262183 PGJ262183 OWN262183 OMR262183 OCV262183 NSZ262183 NJD262183 MZH262183 MPL262183 MFP262183 LVT262183 LLX262183 LCB262183 KSF262183 KIJ262183 JYN262183 JOR262183 JEV262183 IUZ262183 ILD262183 IBH262183 HRL262183 HHP262183 GXT262183 GNX262183 GEB262183 FUF262183 FKJ262183 FAN262183 EQR262183 EGV262183 DWZ262183 DND262183 DDH262183 CTL262183 CJP262183 BZT262183 BPX262183 BGB262183 AWF262183 AMJ262183 ACN262183 SR262183 IV262183 C262183 WVH196647 WLL196647 WBP196647 VRT196647 VHX196647 UYB196647 UOF196647 UEJ196647 TUN196647 TKR196647 TAV196647 SQZ196647 SHD196647 RXH196647 RNL196647 RDP196647 QTT196647 QJX196647 QAB196647 PQF196647 PGJ196647 OWN196647 OMR196647 OCV196647 NSZ196647 NJD196647 MZH196647 MPL196647 MFP196647 LVT196647 LLX196647 LCB196647 KSF196647 KIJ196647 JYN196647 JOR196647 JEV196647 IUZ196647 ILD196647 IBH196647 HRL196647 HHP196647 GXT196647 GNX196647 GEB196647 FUF196647 FKJ196647 FAN196647 EQR196647 EGV196647 DWZ196647 DND196647 DDH196647 CTL196647 CJP196647 BZT196647 BPX196647 BGB196647 AWF196647 AMJ196647 ACN196647 SR196647 IV196647 C196647 WVH131111 WLL131111 WBP131111 VRT131111 VHX131111 UYB131111 UOF131111 UEJ131111 TUN131111 TKR131111 TAV131111 SQZ131111 SHD131111 RXH131111 RNL131111 RDP131111 QTT131111 QJX131111 QAB131111 PQF131111 PGJ131111 OWN131111 OMR131111 OCV131111 NSZ131111 NJD131111 MZH131111 MPL131111 MFP131111 LVT131111 LLX131111 LCB131111 KSF131111 KIJ131111 JYN131111 JOR131111 JEV131111 IUZ131111 ILD131111 IBH131111 HRL131111 HHP131111 GXT131111 GNX131111 GEB131111 FUF131111 FKJ131111 FAN131111 EQR131111 EGV131111 DWZ131111 DND131111 DDH131111 CTL131111 CJP131111 BZT131111 BPX131111 BGB131111 AWF131111 AMJ131111 ACN131111 SR131111 IV131111 C131111 WVH65575 WLL65575 WBP65575 VRT65575 VHX65575 UYB65575 UOF65575 UEJ65575 TUN65575 TKR65575 TAV65575 SQZ65575 SHD65575 RXH65575 RNL65575 RDP65575 QTT65575 QJX65575 QAB65575 PQF65575 PGJ65575 OWN65575 OMR65575 OCV65575 NSZ65575 NJD65575 MZH65575 MPL65575 MFP65575 LVT65575 LLX65575 LCB65575 KSF65575 KIJ65575 JYN65575 JOR65575 JEV65575 IUZ65575 ILD65575 IBH65575 HRL65575 HHP65575 GXT65575 GNX65575 GEB65575 FUF65575 FKJ65575 FAN65575 EQR65575 EGV65575 DWZ65575 DND65575 DDH65575 CTL65575 CJP65575 BZT65575 BPX65575 BGB65575 AWF65575 AMJ65575 ACN65575 SR65575 IV65575 C65575 WLL983079">
      <formula1>0</formula1>
      <formula2>1</formula2>
    </dataValidation>
    <dataValidation type="list" allowBlank="1" showInputMessage="1" showErrorMessage="1" sqref="WVE98307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WLI983079 WBM983079 VRQ983079 VHU983079 UXY983079 UOC983079 UEG983079 TUK983079 TKO983079 TAS983079 SQW983079 SHA983079 RXE983079 RNI983079 RDM983079 QTQ983079 QJU983079 PZY983079 PQC983079 PGG983079 OWK983079 OMO983079 OCS983079 NSW983079 NJA983079 MZE983079 MPI983079 MFM983079 LVQ983079 LLU983079 LBY983079 KSC983079 KIG983079 JYK983079 JOO983079 JES983079 IUW983079 ILA983079 IBE983079 HRI983079 HHM983079 GXQ983079 GNU983079 GDY983079 FUC983079 FKG983079 FAK983079 EQO983079 EGS983079 DWW983079 DNA983079 DDE983079 CTI983079 CJM983079 BZQ983079 BPU983079 BFY983079 AWC983079 AMG983079 ACK983079 SO983079 IS983079 A983079 WVE917543 WLI917543 WBM917543 VRQ917543 VHU917543 UXY917543 UOC917543 UEG917543 TUK917543 TKO917543 TAS917543 SQW917543 SHA917543 RXE917543 RNI917543 RDM917543 QTQ917543 QJU917543 PZY917543 PQC917543 PGG917543 OWK917543 OMO917543 OCS917543 NSW917543 NJA917543 MZE917543 MPI917543 MFM917543 LVQ917543 LLU917543 LBY917543 KSC917543 KIG917543 JYK917543 JOO917543 JES917543 IUW917543 ILA917543 IBE917543 HRI917543 HHM917543 GXQ917543 GNU917543 GDY917543 FUC917543 FKG917543 FAK917543 EQO917543 EGS917543 DWW917543 DNA917543 DDE917543 CTI917543 CJM917543 BZQ917543 BPU917543 BFY917543 AWC917543 AMG917543 ACK917543 SO917543 IS917543 A917543 WVE852007 WLI852007 WBM852007 VRQ852007 VHU852007 UXY852007 UOC852007 UEG852007 TUK852007 TKO852007 TAS852007 SQW852007 SHA852007 RXE852007 RNI852007 RDM852007 QTQ852007 QJU852007 PZY852007 PQC852007 PGG852007 OWK852007 OMO852007 OCS852007 NSW852007 NJA852007 MZE852007 MPI852007 MFM852007 LVQ852007 LLU852007 LBY852007 KSC852007 KIG852007 JYK852007 JOO852007 JES852007 IUW852007 ILA852007 IBE852007 HRI852007 HHM852007 GXQ852007 GNU852007 GDY852007 FUC852007 FKG852007 FAK852007 EQO852007 EGS852007 DWW852007 DNA852007 DDE852007 CTI852007 CJM852007 BZQ852007 BPU852007 BFY852007 AWC852007 AMG852007 ACK852007 SO852007 IS852007 A852007 WVE786471 WLI786471 WBM786471 VRQ786471 VHU786471 UXY786471 UOC786471 UEG786471 TUK786471 TKO786471 TAS786471 SQW786471 SHA786471 RXE786471 RNI786471 RDM786471 QTQ786471 QJU786471 PZY786471 PQC786471 PGG786471 OWK786471 OMO786471 OCS786471 NSW786471 NJA786471 MZE786471 MPI786471 MFM786471 LVQ786471 LLU786471 LBY786471 KSC786471 KIG786471 JYK786471 JOO786471 JES786471 IUW786471 ILA786471 IBE786471 HRI786471 HHM786471 GXQ786471 GNU786471 GDY786471 FUC786471 FKG786471 FAK786471 EQO786471 EGS786471 DWW786471 DNA786471 DDE786471 CTI786471 CJM786471 BZQ786471 BPU786471 BFY786471 AWC786471 AMG786471 ACK786471 SO786471 IS786471 A786471 WVE720935 WLI720935 WBM720935 VRQ720935 VHU720935 UXY720935 UOC720935 UEG720935 TUK720935 TKO720935 TAS720935 SQW720935 SHA720935 RXE720935 RNI720935 RDM720935 QTQ720935 QJU720935 PZY720935 PQC720935 PGG720935 OWK720935 OMO720935 OCS720935 NSW720935 NJA720935 MZE720935 MPI720935 MFM720935 LVQ720935 LLU720935 LBY720935 KSC720935 KIG720935 JYK720935 JOO720935 JES720935 IUW720935 ILA720935 IBE720935 HRI720935 HHM720935 GXQ720935 GNU720935 GDY720935 FUC720935 FKG720935 FAK720935 EQO720935 EGS720935 DWW720935 DNA720935 DDE720935 CTI720935 CJM720935 BZQ720935 BPU720935 BFY720935 AWC720935 AMG720935 ACK720935 SO720935 IS720935 A720935 WVE655399 WLI655399 WBM655399 VRQ655399 VHU655399 UXY655399 UOC655399 UEG655399 TUK655399 TKO655399 TAS655399 SQW655399 SHA655399 RXE655399 RNI655399 RDM655399 QTQ655399 QJU655399 PZY655399 PQC655399 PGG655399 OWK655399 OMO655399 OCS655399 NSW655399 NJA655399 MZE655399 MPI655399 MFM655399 LVQ655399 LLU655399 LBY655399 KSC655399 KIG655399 JYK655399 JOO655399 JES655399 IUW655399 ILA655399 IBE655399 HRI655399 HHM655399 GXQ655399 GNU655399 GDY655399 FUC655399 FKG655399 FAK655399 EQO655399 EGS655399 DWW655399 DNA655399 DDE655399 CTI655399 CJM655399 BZQ655399 BPU655399 BFY655399 AWC655399 AMG655399 ACK655399 SO655399 IS655399 A655399 WVE589863 WLI589863 WBM589863 VRQ589863 VHU589863 UXY589863 UOC589863 UEG589863 TUK589863 TKO589863 TAS589863 SQW589863 SHA589863 RXE589863 RNI589863 RDM589863 QTQ589863 QJU589863 PZY589863 PQC589863 PGG589863 OWK589863 OMO589863 OCS589863 NSW589863 NJA589863 MZE589863 MPI589863 MFM589863 LVQ589863 LLU589863 LBY589863 KSC589863 KIG589863 JYK589863 JOO589863 JES589863 IUW589863 ILA589863 IBE589863 HRI589863 HHM589863 GXQ589863 GNU589863 GDY589863 FUC589863 FKG589863 FAK589863 EQO589863 EGS589863 DWW589863 DNA589863 DDE589863 CTI589863 CJM589863 BZQ589863 BPU589863 BFY589863 AWC589863 AMG589863 ACK589863 SO589863 IS589863 A589863 WVE524327 WLI524327 WBM524327 VRQ524327 VHU524327 UXY524327 UOC524327 UEG524327 TUK524327 TKO524327 TAS524327 SQW524327 SHA524327 RXE524327 RNI524327 RDM524327 QTQ524327 QJU524327 PZY524327 PQC524327 PGG524327 OWK524327 OMO524327 OCS524327 NSW524327 NJA524327 MZE524327 MPI524327 MFM524327 LVQ524327 LLU524327 LBY524327 KSC524327 KIG524327 JYK524327 JOO524327 JES524327 IUW524327 ILA524327 IBE524327 HRI524327 HHM524327 GXQ524327 GNU524327 GDY524327 FUC524327 FKG524327 FAK524327 EQO524327 EGS524327 DWW524327 DNA524327 DDE524327 CTI524327 CJM524327 BZQ524327 BPU524327 BFY524327 AWC524327 AMG524327 ACK524327 SO524327 IS524327 A524327 WVE458791 WLI458791 WBM458791 VRQ458791 VHU458791 UXY458791 UOC458791 UEG458791 TUK458791 TKO458791 TAS458791 SQW458791 SHA458791 RXE458791 RNI458791 RDM458791 QTQ458791 QJU458791 PZY458791 PQC458791 PGG458791 OWK458791 OMO458791 OCS458791 NSW458791 NJA458791 MZE458791 MPI458791 MFM458791 LVQ458791 LLU458791 LBY458791 KSC458791 KIG458791 JYK458791 JOO458791 JES458791 IUW458791 ILA458791 IBE458791 HRI458791 HHM458791 GXQ458791 GNU458791 GDY458791 FUC458791 FKG458791 FAK458791 EQO458791 EGS458791 DWW458791 DNA458791 DDE458791 CTI458791 CJM458791 BZQ458791 BPU458791 BFY458791 AWC458791 AMG458791 ACK458791 SO458791 IS458791 A458791 WVE393255 WLI393255 WBM393255 VRQ393255 VHU393255 UXY393255 UOC393255 UEG393255 TUK393255 TKO393255 TAS393255 SQW393255 SHA393255 RXE393255 RNI393255 RDM393255 QTQ393255 QJU393255 PZY393255 PQC393255 PGG393255 OWK393255 OMO393255 OCS393255 NSW393255 NJA393255 MZE393255 MPI393255 MFM393255 LVQ393255 LLU393255 LBY393255 KSC393255 KIG393255 JYK393255 JOO393255 JES393255 IUW393255 ILA393255 IBE393255 HRI393255 HHM393255 GXQ393255 GNU393255 GDY393255 FUC393255 FKG393255 FAK393255 EQO393255 EGS393255 DWW393255 DNA393255 DDE393255 CTI393255 CJM393255 BZQ393255 BPU393255 BFY393255 AWC393255 AMG393255 ACK393255 SO393255 IS393255 A393255 WVE327719 WLI327719 WBM327719 VRQ327719 VHU327719 UXY327719 UOC327719 UEG327719 TUK327719 TKO327719 TAS327719 SQW327719 SHA327719 RXE327719 RNI327719 RDM327719 QTQ327719 QJU327719 PZY327719 PQC327719 PGG327719 OWK327719 OMO327719 OCS327719 NSW327719 NJA327719 MZE327719 MPI327719 MFM327719 LVQ327719 LLU327719 LBY327719 KSC327719 KIG327719 JYK327719 JOO327719 JES327719 IUW327719 ILA327719 IBE327719 HRI327719 HHM327719 GXQ327719 GNU327719 GDY327719 FUC327719 FKG327719 FAK327719 EQO327719 EGS327719 DWW327719 DNA327719 DDE327719 CTI327719 CJM327719 BZQ327719 BPU327719 BFY327719 AWC327719 AMG327719 ACK327719 SO327719 IS327719 A327719 WVE262183 WLI262183 WBM262183 VRQ262183 VHU262183 UXY262183 UOC262183 UEG262183 TUK262183 TKO262183 TAS262183 SQW262183 SHA262183 RXE262183 RNI262183 RDM262183 QTQ262183 QJU262183 PZY262183 PQC262183 PGG262183 OWK262183 OMO262183 OCS262183 NSW262183 NJA262183 MZE262183 MPI262183 MFM262183 LVQ262183 LLU262183 LBY262183 KSC262183 KIG262183 JYK262183 JOO262183 JES262183 IUW262183 ILA262183 IBE262183 HRI262183 HHM262183 GXQ262183 GNU262183 GDY262183 FUC262183 FKG262183 FAK262183 EQO262183 EGS262183 DWW262183 DNA262183 DDE262183 CTI262183 CJM262183 BZQ262183 BPU262183 BFY262183 AWC262183 AMG262183 ACK262183 SO262183 IS262183 A262183 WVE196647 WLI196647 WBM196647 VRQ196647 VHU196647 UXY196647 UOC196647 UEG196647 TUK196647 TKO196647 TAS196647 SQW196647 SHA196647 RXE196647 RNI196647 RDM196647 QTQ196647 QJU196647 PZY196647 PQC196647 PGG196647 OWK196647 OMO196647 OCS196647 NSW196647 NJA196647 MZE196647 MPI196647 MFM196647 LVQ196647 LLU196647 LBY196647 KSC196647 KIG196647 JYK196647 JOO196647 JES196647 IUW196647 ILA196647 IBE196647 HRI196647 HHM196647 GXQ196647 GNU196647 GDY196647 FUC196647 FKG196647 FAK196647 EQO196647 EGS196647 DWW196647 DNA196647 DDE196647 CTI196647 CJM196647 BZQ196647 BPU196647 BFY196647 AWC196647 AMG196647 ACK196647 SO196647 IS196647 A196647 WVE131111 WLI131111 WBM131111 VRQ131111 VHU131111 UXY131111 UOC131111 UEG131111 TUK131111 TKO131111 TAS131111 SQW131111 SHA131111 RXE131111 RNI131111 RDM131111 QTQ131111 QJU131111 PZY131111 PQC131111 PGG131111 OWK131111 OMO131111 OCS131111 NSW131111 NJA131111 MZE131111 MPI131111 MFM131111 LVQ131111 LLU131111 LBY131111 KSC131111 KIG131111 JYK131111 JOO131111 JES131111 IUW131111 ILA131111 IBE131111 HRI131111 HHM131111 GXQ131111 GNU131111 GDY131111 FUC131111 FKG131111 FAK131111 EQO131111 EGS131111 DWW131111 DNA131111 DDE131111 CTI131111 CJM131111 BZQ131111 BPU131111 BFY131111 AWC131111 AMG131111 ACK131111 SO131111 IS131111 A131111 WVE65575 WLI65575 WBM65575 VRQ65575 VHU65575 UXY65575 UOC65575 UEG65575 TUK65575 TKO65575 TAS65575 SQW65575 SHA65575 RXE65575 RNI65575 RDM65575 QTQ65575 QJU65575 PZY65575 PQC65575 PGG65575 OWK65575 OMO65575 OCS65575 NSW65575 NJA65575 MZE65575 MPI65575 MFM65575 LVQ65575 LLU65575 LBY65575 KSC65575 KIG65575 JYK65575 JOO65575 JES65575 IUW65575 ILA65575 IBE65575 HRI65575 HHM65575 GXQ65575 GNU65575 GDY65575 FUC65575 FKG65575 FAK65575 EQO65575 EGS65575 DWW65575 DNA65575 DDE65575 CTI65575 CJM65575 BZQ65575 BPU65575 BFY65575 AWC65575 AMG65575 ACK65575 SO65575 IS65575 A65575">
      <formula1>"1,2,3,4,5"</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7"/>
  <sheetViews>
    <sheetView zoomScale="80" zoomScaleNormal="80" workbookViewId="0">
      <selection activeCell="B35" sqref="B35"/>
    </sheetView>
  </sheetViews>
  <sheetFormatPr baseColWidth="10" defaultRowHeight="15" x14ac:dyDescent="0.25"/>
  <cols>
    <col min="1" max="1" width="3.140625" style="1" bestFit="1" customWidth="1"/>
    <col min="2" max="2" width="102.7109375" style="1" bestFit="1" customWidth="1"/>
    <col min="3" max="3" width="31.140625" style="1" customWidth="1"/>
    <col min="4" max="4" width="35.7109375" style="1" customWidth="1"/>
    <col min="5" max="5" width="34.42578125" style="1" customWidth="1"/>
    <col min="6" max="7" width="29.7109375" style="1" customWidth="1"/>
    <col min="8" max="8" width="24.5703125" style="1" customWidth="1"/>
    <col min="9" max="9" width="24" style="1" customWidth="1"/>
    <col min="10" max="10" width="38.42578125" style="1" customWidth="1"/>
    <col min="11" max="11" width="30.42578125" style="1" customWidth="1"/>
    <col min="12" max="13" width="18.7109375" style="1" customWidth="1"/>
    <col min="14" max="14" width="23" style="1" customWidth="1"/>
    <col min="15" max="15" width="26.140625" style="1" customWidth="1"/>
    <col min="16" max="16" width="19.5703125" style="1" bestFit="1" customWidth="1"/>
    <col min="17" max="17" width="30.7109375" style="1" customWidth="1"/>
    <col min="18" max="18" width="6.2851562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3" t="s">
        <v>2477</v>
      </c>
      <c r="D6" s="1854"/>
      <c r="E6" s="1854"/>
      <c r="F6" s="1854"/>
      <c r="G6" s="1854"/>
      <c r="H6" s="1854"/>
      <c r="I6" s="1854"/>
      <c r="J6" s="1854"/>
      <c r="K6" s="1854"/>
      <c r="L6" s="1854"/>
      <c r="M6" s="1854"/>
      <c r="N6" s="1855"/>
    </row>
    <row r="7" spans="2:16" ht="16.5" thickBot="1" x14ac:dyDescent="0.3">
      <c r="B7" s="127" t="s">
        <v>4</v>
      </c>
      <c r="C7" s="1853" t="s">
        <v>2478</v>
      </c>
      <c r="D7" s="1854"/>
      <c r="E7" s="1854"/>
      <c r="F7" s="1854"/>
      <c r="G7" s="1854"/>
      <c r="H7" s="1854"/>
      <c r="I7" s="1854"/>
      <c r="J7" s="1854"/>
      <c r="K7" s="1854"/>
      <c r="L7" s="1854"/>
      <c r="M7" s="1854"/>
      <c r="N7" s="1855"/>
    </row>
    <row r="8" spans="2:16" ht="16.5" thickBot="1" x14ac:dyDescent="0.3">
      <c r="B8" s="127" t="s">
        <v>5</v>
      </c>
      <c r="C8" s="1853" t="s">
        <v>2479</v>
      </c>
      <c r="D8" s="1854"/>
      <c r="E8" s="1854"/>
      <c r="F8" s="1854"/>
      <c r="G8" s="1854"/>
      <c r="H8" s="1854"/>
      <c r="I8" s="1854"/>
      <c r="J8" s="1854"/>
      <c r="K8" s="1854"/>
      <c r="L8" s="1854"/>
      <c r="M8" s="1854"/>
      <c r="N8" s="1855"/>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8</v>
      </c>
      <c r="D10" s="1865"/>
      <c r="E10" s="1866"/>
      <c r="F10" s="216"/>
      <c r="G10" s="216"/>
      <c r="H10" s="216"/>
      <c r="I10" s="216"/>
      <c r="J10" s="216"/>
      <c r="K10" s="216"/>
      <c r="L10" s="216"/>
      <c r="M10" s="216"/>
      <c r="N10" s="217"/>
    </row>
    <row r="11" spans="2:16" ht="16.5" thickBot="1" x14ac:dyDescent="0.3">
      <c r="B11" s="130" t="s">
        <v>8</v>
      </c>
      <c r="C11" s="859">
        <v>41982</v>
      </c>
      <c r="D11" s="218"/>
      <c r="E11" s="218"/>
      <c r="F11" s="218"/>
      <c r="G11" s="218"/>
      <c r="H11" s="218"/>
      <c r="I11" s="218"/>
      <c r="J11" s="218"/>
      <c r="K11" s="218"/>
      <c r="L11" s="218"/>
      <c r="M11" s="218"/>
      <c r="N11" s="219"/>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9</v>
      </c>
      <c r="C14" s="1867"/>
      <c r="D14" s="702" t="s">
        <v>10</v>
      </c>
      <c r="E14" s="702" t="s">
        <v>11</v>
      </c>
      <c r="F14" s="702" t="s">
        <v>12</v>
      </c>
      <c r="G14" s="139"/>
      <c r="I14" s="140"/>
      <c r="J14" s="140"/>
      <c r="K14" s="140"/>
      <c r="L14" s="140"/>
      <c r="M14" s="140"/>
      <c r="N14" s="137"/>
    </row>
    <row r="15" spans="2:16" x14ac:dyDescent="0.25">
      <c r="B15" s="1867"/>
      <c r="C15" s="1867"/>
      <c r="D15" s="702">
        <v>8</v>
      </c>
      <c r="E15" s="141">
        <v>822782714</v>
      </c>
      <c r="F15" s="142">
        <v>394</v>
      </c>
      <c r="G15" s="143"/>
      <c r="I15" s="144"/>
      <c r="J15" s="144"/>
      <c r="K15" s="144"/>
      <c r="L15" s="144"/>
      <c r="M15" s="144"/>
      <c r="N15" s="137"/>
    </row>
    <row r="16" spans="2:16" x14ac:dyDescent="0.25">
      <c r="B16" s="1867"/>
      <c r="C16" s="1867"/>
      <c r="D16" s="702"/>
      <c r="E16" s="141"/>
      <c r="F16" s="142"/>
      <c r="G16" s="143"/>
      <c r="I16" s="144"/>
      <c r="J16" s="144"/>
      <c r="K16" s="144"/>
      <c r="L16" s="144"/>
      <c r="M16" s="144"/>
      <c r="N16" s="137"/>
    </row>
    <row r="17" spans="1:14" x14ac:dyDescent="0.25">
      <c r="B17" s="1867"/>
      <c r="C17" s="1867"/>
      <c r="D17" s="702"/>
      <c r="E17" s="141"/>
      <c r="F17" s="142"/>
      <c r="G17" s="143"/>
      <c r="I17" s="144"/>
      <c r="J17" s="144"/>
      <c r="K17" s="144"/>
      <c r="L17" s="144"/>
      <c r="M17" s="144"/>
      <c r="N17" s="137"/>
    </row>
    <row r="18" spans="1:14" x14ac:dyDescent="0.25">
      <c r="B18" s="1867"/>
      <c r="C18" s="1867"/>
      <c r="D18" s="702"/>
      <c r="E18" s="145"/>
      <c r="F18" s="142"/>
      <c r="G18" s="143"/>
      <c r="H18" s="146"/>
      <c r="I18" s="144"/>
      <c r="J18" s="144"/>
      <c r="K18" s="144"/>
      <c r="L18" s="144"/>
      <c r="M18" s="144"/>
      <c r="N18" s="147"/>
    </row>
    <row r="19" spans="1:14" x14ac:dyDescent="0.25">
      <c r="B19" s="1867"/>
      <c r="C19" s="1867"/>
      <c r="D19" s="702"/>
      <c r="E19" s="145"/>
      <c r="F19" s="142"/>
      <c r="G19" s="143"/>
      <c r="H19" s="146"/>
      <c r="I19" s="148"/>
      <c r="J19" s="148"/>
      <c r="K19" s="148"/>
      <c r="L19" s="148"/>
      <c r="M19" s="148"/>
      <c r="N19" s="147"/>
    </row>
    <row r="20" spans="1:14" x14ac:dyDescent="0.25">
      <c r="B20" s="1867"/>
      <c r="C20" s="1867"/>
      <c r="D20" s="702"/>
      <c r="E20" s="145"/>
      <c r="F20" s="142"/>
      <c r="G20" s="143"/>
      <c r="H20" s="146"/>
      <c r="I20" s="48"/>
      <c r="J20" s="48"/>
      <c r="K20" s="48"/>
      <c r="L20" s="48"/>
      <c r="M20" s="48"/>
      <c r="N20" s="147"/>
    </row>
    <row r="21" spans="1:14" x14ac:dyDescent="0.25">
      <c r="B21" s="1867"/>
      <c r="C21" s="1867"/>
      <c r="D21" s="702"/>
      <c r="E21" s="145"/>
      <c r="F21" s="142"/>
      <c r="G21" s="143"/>
      <c r="H21" s="146"/>
      <c r="I21" s="48"/>
      <c r="J21" s="48"/>
      <c r="K21" s="48"/>
      <c r="L21" s="48"/>
      <c r="M21" s="48"/>
      <c r="N21" s="147"/>
    </row>
    <row r="22" spans="1:14" ht="15.75" thickBot="1" x14ac:dyDescent="0.3">
      <c r="B22" s="1868" t="s">
        <v>13</v>
      </c>
      <c r="C22" s="1869"/>
      <c r="D22" s="702"/>
      <c r="E22" s="149"/>
      <c r="F22" s="142">
        <f>SUM(F15:F21)</f>
        <v>394</v>
      </c>
      <c r="G22" s="143"/>
      <c r="H22" s="146"/>
      <c r="I22" s="48"/>
      <c r="J22" s="48"/>
      <c r="K22" s="48"/>
      <c r="L22" s="48"/>
      <c r="M22" s="48"/>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315.20000000000005</v>
      </c>
      <c r="D24" s="154"/>
      <c r="E24" s="155">
        <f>+E15</f>
        <v>822782714</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152" t="s">
        <v>21</v>
      </c>
      <c r="D30" s="152"/>
      <c r="E30"/>
      <c r="F30"/>
      <c r="G30"/>
      <c r="H30"/>
      <c r="I30" s="48"/>
      <c r="J30" s="48"/>
      <c r="K30" s="48"/>
      <c r="L30" s="48"/>
      <c r="M30" s="48"/>
      <c r="N30" s="137"/>
    </row>
    <row r="31" spans="1:14" x14ac:dyDescent="0.25">
      <c r="A31" s="36"/>
      <c r="B31" s="152" t="s">
        <v>22</v>
      </c>
      <c r="C31" s="152" t="s">
        <v>21</v>
      </c>
      <c r="D31" s="152"/>
      <c r="E31"/>
      <c r="F31"/>
      <c r="G31"/>
      <c r="H31"/>
      <c r="I31" s="48"/>
      <c r="J31" s="48"/>
      <c r="K31" s="48"/>
      <c r="L31" s="48"/>
      <c r="M31" s="48"/>
      <c r="N31" s="137"/>
    </row>
    <row r="32" spans="1:14" x14ac:dyDescent="0.25">
      <c r="A32" s="36"/>
      <c r="B32" s="152" t="s">
        <v>23</v>
      </c>
      <c r="C32" s="152" t="s">
        <v>21</v>
      </c>
      <c r="D32" s="152"/>
      <c r="E32"/>
      <c r="F32"/>
      <c r="G32"/>
      <c r="H32"/>
      <c r="I32" s="48"/>
      <c r="J32" s="48"/>
      <c r="K32" s="48"/>
      <c r="L32" s="48"/>
      <c r="M32" s="48"/>
      <c r="N32" s="137"/>
    </row>
    <row r="33" spans="1:17" x14ac:dyDescent="0.25">
      <c r="A33" s="36"/>
      <c r="B33" s="152" t="s">
        <v>24</v>
      </c>
      <c r="C33" s="152" t="s">
        <v>21</v>
      </c>
      <c r="D33" s="152"/>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715">
        <v>0</v>
      </c>
      <c r="E40" s="1870">
        <f>+D40+D41</f>
        <v>35</v>
      </c>
      <c r="F40"/>
      <c r="G40"/>
      <c r="H40"/>
      <c r="I40" s="48"/>
      <c r="J40" s="48"/>
      <c r="K40" s="48"/>
      <c r="L40" s="48"/>
      <c r="M40" s="48"/>
      <c r="N40" s="137"/>
    </row>
    <row r="41" spans="1:17" ht="42.75" x14ac:dyDescent="0.25">
      <c r="A41" s="36"/>
      <c r="B41" s="45" t="s">
        <v>30</v>
      </c>
      <c r="C41" s="684">
        <v>60</v>
      </c>
      <c r="D41" s="715">
        <v>35</v>
      </c>
      <c r="E41" s="187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28.5" x14ac:dyDescent="0.25">
      <c r="A49" s="52">
        <v>1</v>
      </c>
      <c r="B49" s="66" t="s">
        <v>2479</v>
      </c>
      <c r="C49" s="54" t="s">
        <v>2479</v>
      </c>
      <c r="D49" s="54" t="s">
        <v>2480</v>
      </c>
      <c r="E49" s="1025">
        <v>152</v>
      </c>
      <c r="F49" s="54" t="s">
        <v>18</v>
      </c>
      <c r="G49" s="55">
        <v>0.8</v>
      </c>
      <c r="H49" s="62">
        <v>41671</v>
      </c>
      <c r="I49" s="62">
        <v>41850</v>
      </c>
      <c r="J49" s="56" t="s">
        <v>19</v>
      </c>
      <c r="K49" s="57">
        <v>6</v>
      </c>
      <c r="L49" s="57"/>
      <c r="M49" s="58">
        <v>350</v>
      </c>
      <c r="N49" s="58">
        <v>100</v>
      </c>
      <c r="O49" s="1024">
        <v>192080000</v>
      </c>
      <c r="P49" s="64">
        <v>114</v>
      </c>
      <c r="Q49" s="64"/>
      <c r="R49" s="60"/>
      <c r="S49" s="60"/>
      <c r="T49" s="60"/>
      <c r="U49" s="60"/>
      <c r="V49" s="60"/>
      <c r="W49" s="60"/>
      <c r="X49" s="60"/>
      <c r="Y49" s="60"/>
      <c r="Z49" s="60"/>
    </row>
    <row r="50" spans="1:26" s="61" customFormat="1" ht="28.5" x14ac:dyDescent="0.25">
      <c r="A50" s="52">
        <f t="shared" ref="A50:A56" si="0">+A49+1</f>
        <v>2</v>
      </c>
      <c r="B50" s="112" t="s">
        <v>2479</v>
      </c>
      <c r="C50" s="54" t="s">
        <v>2479</v>
      </c>
      <c r="D50" s="54" t="s">
        <v>2480</v>
      </c>
      <c r="E50" s="1025">
        <v>74</v>
      </c>
      <c r="F50" s="54" t="s">
        <v>18</v>
      </c>
      <c r="G50" s="55">
        <v>0.8</v>
      </c>
      <c r="H50" s="62">
        <v>40210</v>
      </c>
      <c r="I50" s="62">
        <v>40543</v>
      </c>
      <c r="J50" s="56" t="s">
        <v>19</v>
      </c>
      <c r="K50" s="57">
        <v>11</v>
      </c>
      <c r="L50" s="57"/>
      <c r="M50" s="58">
        <v>170</v>
      </c>
      <c r="N50" s="58">
        <v>100</v>
      </c>
      <c r="O50" s="1024">
        <v>35700000</v>
      </c>
      <c r="P50" s="64">
        <v>115</v>
      </c>
      <c r="Q50" s="64"/>
      <c r="R50" s="60"/>
      <c r="S50" s="60"/>
      <c r="T50" s="60"/>
      <c r="U50" s="60"/>
      <c r="V50" s="60"/>
      <c r="W50" s="60"/>
      <c r="X50" s="60"/>
      <c r="Y50" s="60"/>
      <c r="Z50" s="60"/>
    </row>
    <row r="51" spans="1:26" s="61" customFormat="1" ht="28.5" x14ac:dyDescent="0.25">
      <c r="A51" s="52">
        <f t="shared" si="0"/>
        <v>3</v>
      </c>
      <c r="B51" s="112" t="s">
        <v>2479</v>
      </c>
      <c r="C51" s="54" t="s">
        <v>2479</v>
      </c>
      <c r="D51" s="54" t="s">
        <v>2480</v>
      </c>
      <c r="E51" s="1025">
        <v>238</v>
      </c>
      <c r="F51" s="54" t="s">
        <v>18</v>
      </c>
      <c r="G51" s="55">
        <v>0.8</v>
      </c>
      <c r="H51" s="62">
        <v>39873</v>
      </c>
      <c r="I51" s="62">
        <v>40359</v>
      </c>
      <c r="J51" s="56" t="s">
        <v>19</v>
      </c>
      <c r="K51" s="57">
        <v>16</v>
      </c>
      <c r="L51" s="57"/>
      <c r="M51" s="58">
        <v>170</v>
      </c>
      <c r="N51" s="58">
        <v>100</v>
      </c>
      <c r="O51" s="1024">
        <v>315837900</v>
      </c>
      <c r="P51" s="64">
        <v>116</v>
      </c>
      <c r="Q51" s="64"/>
      <c r="R51" s="60"/>
      <c r="S51" s="60"/>
      <c r="T51" s="60"/>
      <c r="U51" s="60"/>
      <c r="V51" s="60"/>
      <c r="W51" s="60"/>
      <c r="X51" s="60"/>
      <c r="Y51" s="60"/>
      <c r="Z51" s="60"/>
    </row>
    <row r="52" spans="1:26" s="61" customFormat="1" ht="42.75" x14ac:dyDescent="0.25">
      <c r="A52" s="52">
        <f t="shared" si="0"/>
        <v>4</v>
      </c>
      <c r="B52" s="112" t="s">
        <v>2478</v>
      </c>
      <c r="C52" s="54" t="s">
        <v>2478</v>
      </c>
      <c r="D52" s="53" t="s">
        <v>2481</v>
      </c>
      <c r="E52" s="1025">
        <v>5</v>
      </c>
      <c r="F52" s="62" t="s">
        <v>19</v>
      </c>
      <c r="G52" s="55">
        <v>0.2</v>
      </c>
      <c r="H52" s="62">
        <v>40969</v>
      </c>
      <c r="I52" s="62">
        <v>74145</v>
      </c>
      <c r="J52" s="62" t="s">
        <v>19</v>
      </c>
      <c r="K52" s="57"/>
      <c r="L52" s="57">
        <v>8</v>
      </c>
      <c r="M52" s="58">
        <v>700</v>
      </c>
      <c r="N52" s="58">
        <v>100</v>
      </c>
      <c r="O52" s="1024">
        <v>396690000</v>
      </c>
      <c r="P52" s="64">
        <v>107</v>
      </c>
      <c r="Q52" s="181"/>
      <c r="R52" s="60"/>
      <c r="S52" s="60"/>
      <c r="T52" s="60"/>
      <c r="U52" s="60"/>
      <c r="V52" s="60"/>
      <c r="W52" s="60"/>
      <c r="X52" s="60"/>
      <c r="Y52" s="60"/>
      <c r="Z52" s="60"/>
    </row>
    <row r="53" spans="1:26" s="61" customFormat="1" ht="42.75" x14ac:dyDescent="0.25">
      <c r="A53" s="52">
        <f t="shared" si="0"/>
        <v>5</v>
      </c>
      <c r="B53" s="112" t="s">
        <v>2478</v>
      </c>
      <c r="C53" s="54" t="s">
        <v>2478</v>
      </c>
      <c r="D53" s="53" t="s">
        <v>2482</v>
      </c>
      <c r="E53" s="1025">
        <v>8</v>
      </c>
      <c r="F53" s="54" t="s">
        <v>19</v>
      </c>
      <c r="G53" s="55">
        <v>0.2</v>
      </c>
      <c r="H53" s="62">
        <v>40581</v>
      </c>
      <c r="I53" s="62">
        <v>40861</v>
      </c>
      <c r="J53" s="56" t="s">
        <v>19</v>
      </c>
      <c r="K53" s="57"/>
      <c r="L53" s="57">
        <v>9.16</v>
      </c>
      <c r="M53" s="58">
        <v>175</v>
      </c>
      <c r="N53" s="58">
        <v>100</v>
      </c>
      <c r="O53" s="1024">
        <v>187460000</v>
      </c>
      <c r="P53" s="64">
        <v>108</v>
      </c>
      <c r="Q53" s="181"/>
      <c r="R53" s="60"/>
      <c r="S53" s="60"/>
      <c r="T53" s="60"/>
      <c r="U53" s="60"/>
      <c r="V53" s="60"/>
      <c r="W53" s="60"/>
      <c r="X53" s="60"/>
      <c r="Y53" s="60"/>
      <c r="Z53" s="60"/>
    </row>
    <row r="54" spans="1:26" s="683" customFormat="1" ht="42.75" x14ac:dyDescent="0.25">
      <c r="A54" s="500">
        <f t="shared" si="0"/>
        <v>6</v>
      </c>
      <c r="B54" s="112" t="s">
        <v>2478</v>
      </c>
      <c r="C54" s="54" t="s">
        <v>2478</v>
      </c>
      <c r="D54" s="53" t="s">
        <v>2483</v>
      </c>
      <c r="E54" s="1086" t="s">
        <v>2484</v>
      </c>
      <c r="F54" s="54" t="s">
        <v>18</v>
      </c>
      <c r="G54" s="55">
        <v>0.2</v>
      </c>
      <c r="H54" s="62">
        <v>40239</v>
      </c>
      <c r="I54" s="62">
        <v>40463</v>
      </c>
      <c r="J54" s="56" t="s">
        <v>19</v>
      </c>
      <c r="K54" s="269">
        <v>7.4</v>
      </c>
      <c r="L54" s="57"/>
      <c r="M54" s="58">
        <v>200</v>
      </c>
      <c r="N54" s="58">
        <v>100</v>
      </c>
      <c r="O54" s="1024">
        <v>334750000</v>
      </c>
      <c r="P54" s="64">
        <v>109</v>
      </c>
      <c r="Q54" s="64"/>
      <c r="R54" s="332"/>
      <c r="S54" s="332"/>
      <c r="T54" s="332"/>
      <c r="U54" s="332"/>
      <c r="V54" s="332"/>
      <c r="W54" s="332"/>
      <c r="X54" s="332"/>
      <c r="Y54" s="332"/>
      <c r="Z54" s="332"/>
    </row>
    <row r="55" spans="1:26" s="61" customFormat="1" x14ac:dyDescent="0.25">
      <c r="A55" s="52">
        <f t="shared" si="0"/>
        <v>7</v>
      </c>
      <c r="B55" s="173"/>
      <c r="C55" s="172"/>
      <c r="D55" s="173"/>
      <c r="E55" s="1025"/>
      <c r="F55" s="175"/>
      <c r="G55" s="175"/>
      <c r="H55" s="175"/>
      <c r="I55" s="176"/>
      <c r="J55" s="176"/>
      <c r="K55" s="178"/>
      <c r="L55" s="178"/>
      <c r="M55" s="221"/>
      <c r="N55" s="221"/>
      <c r="O55" s="1020"/>
      <c r="P55" s="1020"/>
      <c r="Q55" s="181"/>
      <c r="R55" s="60"/>
      <c r="S55" s="60"/>
      <c r="T55" s="60"/>
      <c r="U55" s="60"/>
      <c r="V55" s="60"/>
      <c r="W55" s="60"/>
      <c r="X55" s="60"/>
      <c r="Y55" s="60"/>
      <c r="Z55" s="60"/>
    </row>
    <row r="56" spans="1:26" s="61" customFormat="1" x14ac:dyDescent="0.25">
      <c r="A56" s="52">
        <f t="shared" si="0"/>
        <v>8</v>
      </c>
      <c r="B56" s="173"/>
      <c r="C56" s="172"/>
      <c r="D56" s="173"/>
      <c r="E56" s="1025"/>
      <c r="F56" s="175"/>
      <c r="G56" s="175"/>
      <c r="H56" s="175"/>
      <c r="I56" s="176"/>
      <c r="J56" s="176"/>
      <c r="K56" s="176"/>
      <c r="L56" s="176"/>
      <c r="M56" s="221"/>
      <c r="N56" s="221"/>
      <c r="O56" s="1020"/>
      <c r="P56" s="1020"/>
      <c r="Q56" s="181"/>
      <c r="R56" s="60"/>
      <c r="S56" s="60"/>
      <c r="T56" s="60"/>
      <c r="U56" s="60"/>
      <c r="V56" s="60"/>
      <c r="W56" s="60"/>
      <c r="X56" s="60"/>
      <c r="Y56" s="60"/>
      <c r="Z56" s="60"/>
    </row>
    <row r="57" spans="1:26" s="61" customFormat="1" x14ac:dyDescent="0.25">
      <c r="A57" s="52"/>
      <c r="B57" s="183" t="s">
        <v>28</v>
      </c>
      <c r="C57" s="172"/>
      <c r="D57" s="173"/>
      <c r="E57" s="1025"/>
      <c r="F57" s="175"/>
      <c r="G57" s="175"/>
      <c r="H57" s="175"/>
      <c r="I57" s="176"/>
      <c r="J57" s="176"/>
      <c r="K57" s="185">
        <f>SUM(K49:K56)</f>
        <v>40.4</v>
      </c>
      <c r="L57" s="185">
        <f>SUM(L49:L56)</f>
        <v>17.16</v>
      </c>
      <c r="M57" s="797">
        <f>+M54+M53+M52++M51+M50+M49</f>
        <v>1765</v>
      </c>
      <c r="N57" s="797">
        <f>SUM(N49:N56)</f>
        <v>600</v>
      </c>
      <c r="O57" s="1020"/>
      <c r="P57" s="1020"/>
      <c r="Q57" s="187"/>
    </row>
    <row r="58" spans="1:26" s="69" customFormat="1" x14ac:dyDescent="0.25">
      <c r="E58" s="188"/>
    </row>
    <row r="59" spans="1:26" s="69" customFormat="1" x14ac:dyDescent="0.25">
      <c r="B59" s="1860" t="s">
        <v>56</v>
      </c>
      <c r="C59" s="1860" t="s">
        <v>57</v>
      </c>
      <c r="D59" s="1862" t="s">
        <v>58</v>
      </c>
      <c r="E59" s="1862"/>
    </row>
    <row r="60" spans="1:26" s="69" customFormat="1" x14ac:dyDescent="0.25">
      <c r="B60" s="1861"/>
      <c r="C60" s="1861"/>
      <c r="D60" s="703" t="s">
        <v>59</v>
      </c>
      <c r="E60" s="190" t="s">
        <v>60</v>
      </c>
    </row>
    <row r="61" spans="1:26" s="69" customFormat="1" ht="18.75" x14ac:dyDescent="0.25">
      <c r="B61" s="222" t="s">
        <v>61</v>
      </c>
      <c r="C61" s="798">
        <f>+K57</f>
        <v>40.4</v>
      </c>
      <c r="D61" s="774" t="s">
        <v>21</v>
      </c>
      <c r="E61" s="774"/>
      <c r="F61" s="191"/>
      <c r="G61" s="191"/>
      <c r="H61" s="191"/>
      <c r="I61" s="191"/>
      <c r="J61" s="191"/>
      <c r="K61" s="191"/>
      <c r="L61" s="191"/>
      <c r="M61" s="191"/>
    </row>
    <row r="62" spans="1:26" s="69" customFormat="1" x14ac:dyDescent="0.25">
      <c r="B62" s="222" t="s">
        <v>62</v>
      </c>
      <c r="C62" s="798">
        <f>+M57</f>
        <v>1765</v>
      </c>
      <c r="D62" s="774" t="s">
        <v>21</v>
      </c>
      <c r="E62" s="774"/>
    </row>
    <row r="63" spans="1:26" s="69" customFormat="1" x14ac:dyDescent="0.25">
      <c r="B63" s="192"/>
      <c r="C63" s="1863"/>
      <c r="D63" s="1863"/>
      <c r="E63" s="1863"/>
      <c r="F63" s="1863"/>
      <c r="G63" s="1863"/>
      <c r="H63" s="1863"/>
      <c r="I63" s="1863"/>
      <c r="J63" s="1863"/>
      <c r="K63" s="1863"/>
      <c r="L63" s="1863"/>
      <c r="M63" s="1863"/>
      <c r="N63" s="1863"/>
    </row>
    <row r="64" spans="1:26" ht="15.75" thickBot="1" x14ac:dyDescent="0.3"/>
    <row r="65" spans="2:21" ht="27" thickBot="1" x14ac:dyDescent="0.3">
      <c r="B65" s="1864" t="s">
        <v>63</v>
      </c>
      <c r="C65" s="1864"/>
      <c r="D65" s="1864"/>
      <c r="E65" s="1864"/>
      <c r="F65" s="1864"/>
      <c r="G65" s="1864"/>
      <c r="H65" s="1864"/>
      <c r="I65" s="1864"/>
      <c r="J65" s="1864"/>
      <c r="K65" s="1864"/>
      <c r="L65" s="1864"/>
      <c r="M65" s="1864"/>
      <c r="N65" s="1864"/>
    </row>
    <row r="68" spans="2:21" ht="75" x14ac:dyDescent="0.25">
      <c r="B68" s="193" t="s">
        <v>64</v>
      </c>
      <c r="C68" s="194" t="s">
        <v>65</v>
      </c>
      <c r="D68" s="194" t="s">
        <v>66</v>
      </c>
      <c r="E68" s="194" t="s">
        <v>67</v>
      </c>
      <c r="F68" s="194" t="s">
        <v>68</v>
      </c>
      <c r="G68" s="194" t="s">
        <v>69</v>
      </c>
      <c r="H68" s="194" t="s">
        <v>70</v>
      </c>
      <c r="I68" s="194" t="s">
        <v>71</v>
      </c>
      <c r="J68" s="194" t="s">
        <v>72</v>
      </c>
      <c r="K68" s="194" t="s">
        <v>73</v>
      </c>
      <c r="L68" s="194" t="s">
        <v>74</v>
      </c>
      <c r="M68" s="195" t="s">
        <v>75</v>
      </c>
      <c r="N68" s="195" t="s">
        <v>76</v>
      </c>
      <c r="O68" s="1875" t="s">
        <v>77</v>
      </c>
      <c r="P68" s="1876"/>
      <c r="Q68" s="194" t="s">
        <v>78</v>
      </c>
    </row>
    <row r="69" spans="2:21" ht="126.75" customHeight="1" x14ac:dyDescent="0.25">
      <c r="B69" s="224" t="s">
        <v>2485</v>
      </c>
      <c r="C69" s="224" t="s">
        <v>2486</v>
      </c>
      <c r="D69" s="227" t="s">
        <v>2487</v>
      </c>
      <c r="E69" s="227">
        <v>100</v>
      </c>
      <c r="F69" s="378" t="s">
        <v>694</v>
      </c>
      <c r="G69" s="378" t="s">
        <v>82</v>
      </c>
      <c r="H69" s="378" t="s">
        <v>82</v>
      </c>
      <c r="I69" s="223" t="s">
        <v>18</v>
      </c>
      <c r="J69" s="223" t="s">
        <v>18</v>
      </c>
      <c r="K69" s="152" t="s">
        <v>18</v>
      </c>
      <c r="L69" s="152" t="s">
        <v>18</v>
      </c>
      <c r="M69" s="152" t="s">
        <v>18</v>
      </c>
      <c r="N69" s="152" t="s">
        <v>18</v>
      </c>
      <c r="O69" s="1963" t="s">
        <v>2488</v>
      </c>
      <c r="P69" s="1964"/>
      <c r="Q69" s="152" t="s">
        <v>19</v>
      </c>
      <c r="R69" s="2041" t="s">
        <v>2489</v>
      </c>
      <c r="S69" s="2346"/>
      <c r="T69" s="2346"/>
      <c r="U69" s="2346"/>
    </row>
    <row r="70" spans="2:21" ht="61.5" customHeight="1" x14ac:dyDescent="0.25">
      <c r="B70" s="224" t="s">
        <v>2485</v>
      </c>
      <c r="C70" s="224" t="s">
        <v>2486</v>
      </c>
      <c r="D70" s="1087" t="s">
        <v>2490</v>
      </c>
      <c r="E70" s="227">
        <v>100</v>
      </c>
      <c r="F70" s="378" t="s">
        <v>694</v>
      </c>
      <c r="G70" s="378" t="s">
        <v>82</v>
      </c>
      <c r="H70" s="378" t="s">
        <v>82</v>
      </c>
      <c r="I70" s="223" t="s">
        <v>18</v>
      </c>
      <c r="J70" s="223" t="s">
        <v>18</v>
      </c>
      <c r="K70" s="152" t="s">
        <v>18</v>
      </c>
      <c r="L70" s="152" t="s">
        <v>18</v>
      </c>
      <c r="M70" s="152" t="s">
        <v>18</v>
      </c>
      <c r="N70" s="152" t="s">
        <v>18</v>
      </c>
      <c r="O70" s="1963" t="s">
        <v>2488</v>
      </c>
      <c r="P70" s="1964"/>
      <c r="Q70" s="152" t="s">
        <v>19</v>
      </c>
      <c r="R70" s="2041" t="s">
        <v>2489</v>
      </c>
      <c r="S70" s="2346"/>
      <c r="T70" s="2346"/>
      <c r="U70" s="2346"/>
    </row>
    <row r="71" spans="2:21" x14ac:dyDescent="0.25">
      <c r="B71" s="224"/>
      <c r="C71" s="224"/>
      <c r="D71" s="227"/>
      <c r="E71" s="227"/>
      <c r="F71" s="378"/>
      <c r="G71" s="378"/>
      <c r="H71" s="378"/>
      <c r="I71" s="223"/>
      <c r="J71" s="223"/>
      <c r="K71" s="152"/>
      <c r="L71" s="152"/>
      <c r="M71" s="152"/>
      <c r="N71" s="152"/>
      <c r="O71" s="2003"/>
      <c r="P71" s="2004"/>
      <c r="Q71" s="152"/>
    </row>
    <row r="72" spans="2:21" x14ac:dyDescent="0.25">
      <c r="B72" s="224"/>
      <c r="C72" s="224"/>
      <c r="D72" s="227"/>
      <c r="E72" s="227">
        <v>150</v>
      </c>
      <c r="F72" s="378"/>
      <c r="G72" s="378" t="s">
        <v>19</v>
      </c>
      <c r="H72" s="378"/>
      <c r="I72" s="223"/>
      <c r="J72" s="223"/>
      <c r="K72" s="152"/>
      <c r="L72" s="152"/>
      <c r="M72" s="152"/>
      <c r="N72" s="152"/>
      <c r="O72" s="2003"/>
      <c r="P72" s="2004"/>
      <c r="Q72" s="152"/>
    </row>
    <row r="73" spans="2:21" x14ac:dyDescent="0.25">
      <c r="B73" s="224"/>
      <c r="C73" s="224"/>
      <c r="D73" s="227"/>
      <c r="E73" s="227"/>
      <c r="F73" s="378"/>
      <c r="G73" s="378"/>
      <c r="H73" s="378"/>
      <c r="I73" s="223"/>
      <c r="J73" s="223"/>
      <c r="K73" s="152"/>
      <c r="L73" s="152"/>
      <c r="M73" s="152"/>
      <c r="N73" s="152"/>
      <c r="O73" s="2003"/>
      <c r="P73" s="2004"/>
      <c r="Q73" s="152"/>
    </row>
    <row r="74" spans="2:21" x14ac:dyDescent="0.25">
      <c r="B74" s="224"/>
      <c r="C74" s="224"/>
      <c r="D74" s="227"/>
      <c r="E74" s="227"/>
      <c r="F74" s="378"/>
      <c r="G74" s="378"/>
      <c r="H74" s="378"/>
      <c r="I74" s="223"/>
      <c r="J74" s="223"/>
      <c r="K74" s="152"/>
      <c r="L74" s="152"/>
      <c r="M74" s="152"/>
      <c r="N74" s="152"/>
      <c r="O74" s="2003"/>
      <c r="P74" s="2004"/>
      <c r="Q74" s="152"/>
    </row>
    <row r="75" spans="2:21" x14ac:dyDescent="0.25">
      <c r="B75" s="152"/>
      <c r="C75" s="152"/>
      <c r="D75" s="152"/>
      <c r="E75" s="152"/>
      <c r="F75" s="152"/>
      <c r="G75" s="152"/>
      <c r="H75" s="152"/>
      <c r="I75" s="152"/>
      <c r="J75" s="152"/>
      <c r="K75" s="152"/>
      <c r="L75" s="152"/>
      <c r="M75" s="152"/>
      <c r="N75" s="152"/>
      <c r="O75" s="2003"/>
      <c r="P75" s="2004"/>
      <c r="Q75" s="152"/>
    </row>
    <row r="76" spans="2:21" x14ac:dyDescent="0.25">
      <c r="B76" s="1" t="s">
        <v>85</v>
      </c>
    </row>
    <row r="77" spans="2:21" x14ac:dyDescent="0.25">
      <c r="B77" s="1" t="s">
        <v>86</v>
      </c>
    </row>
    <row r="78" spans="2:21" x14ac:dyDescent="0.25">
      <c r="B78" s="1" t="s">
        <v>87</v>
      </c>
    </row>
    <row r="80" spans="2:21" ht="15.75" thickBot="1" x14ac:dyDescent="0.3"/>
    <row r="81" spans="2:17" ht="27" thickBot="1" x14ac:dyDescent="0.3">
      <c r="B81" s="1879" t="s">
        <v>88</v>
      </c>
      <c r="C81" s="1880"/>
      <c r="D81" s="1880"/>
      <c r="E81" s="1880"/>
      <c r="F81" s="1880"/>
      <c r="G81" s="1880"/>
      <c r="H81" s="1880"/>
      <c r="I81" s="1880"/>
      <c r="J81" s="1880"/>
      <c r="K81" s="1880"/>
      <c r="L81" s="1880"/>
      <c r="M81" s="1880"/>
      <c r="N81" s="1881"/>
    </row>
    <row r="86" spans="2:17" ht="75" x14ac:dyDescent="0.25">
      <c r="B86" s="193" t="s">
        <v>89</v>
      </c>
      <c r="C86" s="193" t="s">
        <v>90</v>
      </c>
      <c r="D86" s="193" t="s">
        <v>91</v>
      </c>
      <c r="E86" s="193" t="s">
        <v>92</v>
      </c>
      <c r="F86" s="193" t="s">
        <v>93</v>
      </c>
      <c r="G86" s="193" t="s">
        <v>94</v>
      </c>
      <c r="H86" s="193" t="s">
        <v>95</v>
      </c>
      <c r="I86" s="193" t="s">
        <v>96</v>
      </c>
      <c r="J86" s="1875" t="s">
        <v>97</v>
      </c>
      <c r="K86" s="1882"/>
      <c r="L86" s="1876"/>
      <c r="M86" s="193" t="s">
        <v>98</v>
      </c>
      <c r="N86" s="193" t="s">
        <v>254</v>
      </c>
      <c r="O86" s="193" t="s">
        <v>255</v>
      </c>
      <c r="P86" s="1875" t="s">
        <v>77</v>
      </c>
      <c r="Q86" s="1876"/>
    </row>
    <row r="87" spans="2:17" s="244" customFormat="1" ht="30" x14ac:dyDescent="0.25">
      <c r="B87" s="883"/>
      <c r="C87" s="883"/>
      <c r="D87" s="883"/>
      <c r="E87" s="883"/>
      <c r="F87" s="883"/>
      <c r="G87" s="883"/>
      <c r="H87" s="883"/>
      <c r="I87" s="883"/>
      <c r="J87" s="884" t="s">
        <v>555</v>
      </c>
      <c r="K87" s="885" t="s">
        <v>1495</v>
      </c>
      <c r="L87" s="886" t="s">
        <v>1496</v>
      </c>
      <c r="M87" s="883"/>
      <c r="N87" s="883"/>
      <c r="O87" s="883"/>
      <c r="P87" s="884"/>
      <c r="Q87" s="886"/>
    </row>
    <row r="88" spans="2:17" ht="45" x14ac:dyDescent="0.25">
      <c r="B88" s="893" t="s">
        <v>2491</v>
      </c>
      <c r="C88" s="225" t="s">
        <v>1673</v>
      </c>
      <c r="D88" s="224" t="s">
        <v>2492</v>
      </c>
      <c r="E88" s="224">
        <v>1067809091</v>
      </c>
      <c r="F88" s="225" t="s">
        <v>2493</v>
      </c>
      <c r="G88" s="225" t="s">
        <v>2494</v>
      </c>
      <c r="H88" s="908">
        <v>40381</v>
      </c>
      <c r="I88" s="227" t="s">
        <v>694</v>
      </c>
      <c r="J88" s="251" t="s">
        <v>2495</v>
      </c>
      <c r="K88" s="226" t="s">
        <v>2496</v>
      </c>
      <c r="L88" s="226" t="s">
        <v>2497</v>
      </c>
      <c r="M88" s="152" t="s">
        <v>18</v>
      </c>
      <c r="N88" s="152" t="s">
        <v>18</v>
      </c>
      <c r="O88" s="152" t="s">
        <v>18</v>
      </c>
      <c r="P88" s="1963"/>
      <c r="Q88" s="1964"/>
    </row>
    <row r="89" spans="2:17" ht="30" x14ac:dyDescent="0.25">
      <c r="B89" s="1990" t="s">
        <v>2498</v>
      </c>
      <c r="C89" s="1992" t="s">
        <v>118</v>
      </c>
      <c r="D89" s="1990" t="s">
        <v>2499</v>
      </c>
      <c r="E89" s="1994">
        <v>40940417</v>
      </c>
      <c r="F89" s="1994" t="s">
        <v>308</v>
      </c>
      <c r="G89" s="1990" t="s">
        <v>1367</v>
      </c>
      <c r="H89" s="1999">
        <v>39794</v>
      </c>
      <c r="I89" s="2001" t="s">
        <v>694</v>
      </c>
      <c r="J89" s="251" t="s">
        <v>2500</v>
      </c>
      <c r="K89" s="226" t="s">
        <v>2501</v>
      </c>
      <c r="L89" s="226" t="s">
        <v>2502</v>
      </c>
      <c r="M89" s="152" t="s">
        <v>18</v>
      </c>
      <c r="N89" s="152" t="s">
        <v>18</v>
      </c>
      <c r="O89" s="152" t="s">
        <v>18</v>
      </c>
      <c r="P89" s="1963"/>
      <c r="Q89" s="1964"/>
    </row>
    <row r="90" spans="2:17" ht="45" x14ac:dyDescent="0.25">
      <c r="B90" s="2006"/>
      <c r="C90" s="2005"/>
      <c r="D90" s="2006"/>
      <c r="E90" s="2009"/>
      <c r="F90" s="2009"/>
      <c r="G90" s="2006"/>
      <c r="H90" s="2000"/>
      <c r="I90" s="2002"/>
      <c r="J90" s="225" t="s">
        <v>2503</v>
      </c>
      <c r="K90" s="226" t="s">
        <v>2504</v>
      </c>
      <c r="L90" s="226" t="s">
        <v>2505</v>
      </c>
      <c r="M90" s="152" t="s">
        <v>18</v>
      </c>
      <c r="N90" s="152" t="s">
        <v>18</v>
      </c>
      <c r="O90" s="152" t="s">
        <v>18</v>
      </c>
      <c r="P90" s="1922"/>
      <c r="Q90" s="1922"/>
    </row>
    <row r="91" spans="2:17" x14ac:dyDescent="0.25">
      <c r="B91" s="1990" t="s">
        <v>2498</v>
      </c>
      <c r="C91" s="1990" t="s">
        <v>118</v>
      </c>
      <c r="D91" s="1990" t="s">
        <v>2506</v>
      </c>
      <c r="E91" s="1994">
        <v>56098947</v>
      </c>
      <c r="F91" s="1990" t="s">
        <v>308</v>
      </c>
      <c r="G91" s="1990" t="s">
        <v>1367</v>
      </c>
      <c r="H91" s="1999">
        <v>39794</v>
      </c>
      <c r="I91" s="2001" t="s">
        <v>694</v>
      </c>
      <c r="J91" s="225" t="s">
        <v>2507</v>
      </c>
      <c r="K91" s="226" t="s">
        <v>2508</v>
      </c>
      <c r="L91" s="223" t="s">
        <v>2509</v>
      </c>
      <c r="M91" s="152" t="s">
        <v>18</v>
      </c>
      <c r="N91" s="152" t="s">
        <v>18</v>
      </c>
      <c r="O91" s="152" t="s">
        <v>18</v>
      </c>
      <c r="P91" s="1963"/>
      <c r="Q91" s="1964"/>
    </row>
    <row r="92" spans="2:17" ht="45" x14ac:dyDescent="0.25">
      <c r="B92" s="1991"/>
      <c r="C92" s="1991"/>
      <c r="D92" s="1991"/>
      <c r="E92" s="1995"/>
      <c r="F92" s="1991"/>
      <c r="G92" s="1991"/>
      <c r="H92" s="2010"/>
      <c r="I92" s="2011"/>
      <c r="J92" s="225" t="s">
        <v>2500</v>
      </c>
      <c r="K92" s="226" t="s">
        <v>2501</v>
      </c>
      <c r="L92" s="226" t="s">
        <v>2505</v>
      </c>
      <c r="M92" s="152" t="s">
        <v>18</v>
      </c>
      <c r="N92" s="152" t="s">
        <v>18</v>
      </c>
      <c r="O92" s="152" t="s">
        <v>18</v>
      </c>
      <c r="P92" s="1963"/>
      <c r="Q92" s="1964"/>
    </row>
    <row r="93" spans="2:17" ht="30" x14ac:dyDescent="0.25">
      <c r="B93" s="1991"/>
      <c r="C93" s="1991"/>
      <c r="D93" s="1991"/>
      <c r="E93" s="1995"/>
      <c r="F93" s="1991"/>
      <c r="G93" s="1991"/>
      <c r="H93" s="2010"/>
      <c r="I93" s="2011"/>
      <c r="J93" s="225" t="s">
        <v>2510</v>
      </c>
      <c r="K93" s="226" t="s">
        <v>2511</v>
      </c>
      <c r="L93" s="226" t="s">
        <v>2512</v>
      </c>
      <c r="M93" s="152" t="s">
        <v>18</v>
      </c>
      <c r="N93" s="152" t="s">
        <v>18</v>
      </c>
      <c r="O93" s="152" t="s">
        <v>18</v>
      </c>
      <c r="P93" s="1963"/>
      <c r="Q93" s="1964"/>
    </row>
    <row r="94" spans="2:17" ht="45" x14ac:dyDescent="0.25">
      <c r="B94" s="2006"/>
      <c r="C94" s="2006"/>
      <c r="D94" s="2006"/>
      <c r="E94" s="2009"/>
      <c r="F94" s="2006"/>
      <c r="G94" s="2006"/>
      <c r="H94" s="2000"/>
      <c r="I94" s="2002"/>
      <c r="J94" s="1" t="s">
        <v>2513</v>
      </c>
      <c r="K94" s="226" t="s">
        <v>2514</v>
      </c>
      <c r="L94" s="226" t="s">
        <v>2515</v>
      </c>
      <c r="M94" s="152" t="s">
        <v>18</v>
      </c>
      <c r="N94" s="152" t="s">
        <v>18</v>
      </c>
      <c r="O94" s="152" t="s">
        <v>18</v>
      </c>
      <c r="P94" s="1963"/>
      <c r="Q94" s="1964"/>
    </row>
    <row r="95" spans="2:17" ht="30" x14ac:dyDescent="0.25">
      <c r="B95" s="1994" t="s">
        <v>2498</v>
      </c>
      <c r="C95" s="2347" t="s">
        <v>2516</v>
      </c>
      <c r="D95" s="1990" t="s">
        <v>2517</v>
      </c>
      <c r="E95" s="1994">
        <v>64695732</v>
      </c>
      <c r="F95" s="1994" t="s">
        <v>308</v>
      </c>
      <c r="G95" s="1990" t="s">
        <v>963</v>
      </c>
      <c r="H95" s="1999">
        <v>38427</v>
      </c>
      <c r="I95" s="2001" t="s">
        <v>694</v>
      </c>
      <c r="J95" s="913" t="s">
        <v>2518</v>
      </c>
      <c r="K95" s="914" t="s">
        <v>2519</v>
      </c>
      <c r="L95" s="226" t="s">
        <v>129</v>
      </c>
      <c r="M95" s="152" t="s">
        <v>18</v>
      </c>
      <c r="N95" s="152" t="s">
        <v>18</v>
      </c>
      <c r="O95" s="152" t="s">
        <v>18</v>
      </c>
      <c r="P95" s="1963"/>
      <c r="Q95" s="1964"/>
    </row>
    <row r="96" spans="2:17" ht="30" x14ac:dyDescent="0.25">
      <c r="B96" s="1995"/>
      <c r="C96" s="2348"/>
      <c r="D96" s="1991"/>
      <c r="E96" s="1995"/>
      <c r="F96" s="1995"/>
      <c r="G96" s="1991"/>
      <c r="H96" s="2010"/>
      <c r="I96" s="2011"/>
      <c r="J96" s="913" t="s">
        <v>2520</v>
      </c>
      <c r="K96" s="1088" t="s">
        <v>2521</v>
      </c>
      <c r="L96" s="226" t="s">
        <v>2522</v>
      </c>
      <c r="M96" s="152" t="s">
        <v>18</v>
      </c>
      <c r="N96" s="152" t="s">
        <v>18</v>
      </c>
      <c r="O96" s="152" t="s">
        <v>18</v>
      </c>
      <c r="P96" s="1963"/>
      <c r="Q96" s="1964"/>
    </row>
    <row r="97" spans="2:17" ht="30" x14ac:dyDescent="0.25">
      <c r="B97" s="1995"/>
      <c r="C97" s="2348"/>
      <c r="D97" s="1991"/>
      <c r="E97" s="1995"/>
      <c r="F97" s="1995"/>
      <c r="G97" s="1991"/>
      <c r="H97" s="2010"/>
      <c r="I97" s="2011"/>
      <c r="J97" s="913" t="s">
        <v>2523</v>
      </c>
      <c r="K97" s="914" t="s">
        <v>2524</v>
      </c>
      <c r="L97" s="226" t="s">
        <v>2525</v>
      </c>
      <c r="M97" s="152" t="s">
        <v>18</v>
      </c>
      <c r="N97" s="152" t="s">
        <v>18</v>
      </c>
      <c r="O97" s="152" t="s">
        <v>18</v>
      </c>
      <c r="P97" s="1963"/>
      <c r="Q97" s="1964"/>
    </row>
    <row r="98" spans="2:17" x14ac:dyDescent="0.25">
      <c r="B98" s="225"/>
      <c r="C98" s="225"/>
      <c r="D98" s="225"/>
      <c r="E98" s="224"/>
      <c r="F98" s="224"/>
      <c r="G98" s="225"/>
      <c r="H98" s="909"/>
      <c r="I98" s="227"/>
      <c r="J98" s="225"/>
      <c r="K98" s="226"/>
      <c r="L98" s="223"/>
      <c r="M98" s="152"/>
      <c r="N98" s="152"/>
      <c r="O98" s="152"/>
      <c r="P98" s="242"/>
      <c r="Q98" s="242"/>
    </row>
    <row r="99" spans="2:17" x14ac:dyDescent="0.25">
      <c r="B99" s="917"/>
      <c r="C99" s="917"/>
      <c r="D99" s="917"/>
      <c r="E99" s="918"/>
      <c r="F99" s="918"/>
      <c r="G99" s="917"/>
      <c r="H99" s="919"/>
      <c r="I99" s="920"/>
      <c r="J99" s="917"/>
      <c r="K99" s="921"/>
      <c r="L99" s="922"/>
      <c r="M99" s="151"/>
      <c r="N99" s="151"/>
      <c r="O99" s="151"/>
      <c r="P99" s="923"/>
      <c r="Q99" s="923"/>
    </row>
    <row r="101" spans="2:17" ht="15.75" thickBot="1" x14ac:dyDescent="0.3"/>
    <row r="102" spans="2:17" ht="27" thickBot="1" x14ac:dyDescent="0.3">
      <c r="B102" s="1879" t="s">
        <v>184</v>
      </c>
      <c r="C102" s="1880"/>
      <c r="D102" s="1880"/>
      <c r="E102" s="1880"/>
      <c r="F102" s="1880"/>
      <c r="G102" s="1880"/>
      <c r="H102" s="1880"/>
      <c r="I102" s="1880"/>
      <c r="J102" s="1880"/>
      <c r="K102" s="1880"/>
      <c r="L102" s="1880"/>
      <c r="M102" s="1880"/>
      <c r="N102" s="1881"/>
    </row>
    <row r="105" spans="2:17" ht="30" x14ac:dyDescent="0.25">
      <c r="B105" s="194" t="s">
        <v>17</v>
      </c>
      <c r="C105" s="194" t="s">
        <v>415</v>
      </c>
      <c r="D105" s="1875" t="s">
        <v>77</v>
      </c>
      <c r="E105" s="1876"/>
    </row>
    <row r="106" spans="2:17" x14ac:dyDescent="0.25">
      <c r="B106" s="229" t="s">
        <v>185</v>
      </c>
      <c r="C106" s="152" t="s">
        <v>18</v>
      </c>
      <c r="D106" s="1922"/>
      <c r="E106" s="1922"/>
    </row>
    <row r="109" spans="2:17" ht="26.25" x14ac:dyDescent="0.25">
      <c r="B109" s="1851" t="s">
        <v>186</v>
      </c>
      <c r="C109" s="1852"/>
      <c r="D109" s="1852"/>
      <c r="E109" s="1852"/>
      <c r="F109" s="1852"/>
      <c r="G109" s="1852"/>
      <c r="H109" s="1852"/>
      <c r="I109" s="1852"/>
      <c r="J109" s="1852"/>
      <c r="K109" s="1852"/>
      <c r="L109" s="1852"/>
      <c r="M109" s="1852"/>
      <c r="N109" s="1852"/>
      <c r="O109" s="1852"/>
      <c r="P109" s="1852"/>
    </row>
    <row r="111" spans="2:17" ht="15.75" thickBot="1" x14ac:dyDescent="0.3"/>
    <row r="112" spans="2:17" ht="27" thickBot="1" x14ac:dyDescent="0.3">
      <c r="B112" s="1879" t="s">
        <v>187</v>
      </c>
      <c r="C112" s="1880"/>
      <c r="D112" s="1880"/>
      <c r="E112" s="1880"/>
      <c r="F112" s="1880"/>
      <c r="G112" s="1880"/>
      <c r="H112" s="1880"/>
      <c r="I112" s="1880"/>
      <c r="J112" s="1880"/>
      <c r="K112" s="1880"/>
      <c r="L112" s="1880"/>
      <c r="M112" s="1880"/>
      <c r="N112" s="1881"/>
    </row>
    <row r="114" spans="1:26" ht="15.75" thickBot="1" x14ac:dyDescent="0.3">
      <c r="M114" s="163"/>
      <c r="N114" s="163"/>
    </row>
    <row r="115" spans="1:26" s="48" customFormat="1" ht="60" x14ac:dyDescent="0.25">
      <c r="B115" s="164" t="s">
        <v>33</v>
      </c>
      <c r="C115" s="164" t="s">
        <v>34</v>
      </c>
      <c r="D115" s="164" t="s">
        <v>35</v>
      </c>
      <c r="E115" s="164" t="s">
        <v>36</v>
      </c>
      <c r="F115" s="164" t="s">
        <v>37</v>
      </c>
      <c r="G115" s="164" t="s">
        <v>38</v>
      </c>
      <c r="H115" s="164" t="s">
        <v>39</v>
      </c>
      <c r="I115" s="164" t="s">
        <v>40</v>
      </c>
      <c r="J115" s="164" t="s">
        <v>41</v>
      </c>
      <c r="K115" s="164" t="s">
        <v>42</v>
      </c>
      <c r="L115" s="164" t="s">
        <v>43</v>
      </c>
      <c r="M115" s="165" t="s">
        <v>44</v>
      </c>
      <c r="N115" s="164" t="s">
        <v>45</v>
      </c>
      <c r="O115" s="164" t="s">
        <v>46</v>
      </c>
      <c r="P115" s="166" t="s">
        <v>47</v>
      </c>
      <c r="Q115" s="166" t="s">
        <v>48</v>
      </c>
    </row>
    <row r="116" spans="1:26" s="61" customFormat="1" ht="71.25" x14ac:dyDescent="0.25">
      <c r="A116" s="52">
        <v>1</v>
      </c>
      <c r="B116" s="66" t="s">
        <v>2477</v>
      </c>
      <c r="C116" s="64" t="s">
        <v>2479</v>
      </c>
      <c r="D116" s="54" t="s">
        <v>2526</v>
      </c>
      <c r="E116" s="288" t="s">
        <v>2527</v>
      </c>
      <c r="F116" s="289" t="s">
        <v>18</v>
      </c>
      <c r="G116" s="924">
        <v>0.8</v>
      </c>
      <c r="H116" s="290"/>
      <c r="I116" s="291"/>
      <c r="J116" s="291" t="s">
        <v>19</v>
      </c>
      <c r="K116" s="293">
        <v>0</v>
      </c>
      <c r="L116" s="291"/>
      <c r="M116" s="288">
        <v>1627</v>
      </c>
      <c r="N116" s="288">
        <v>100</v>
      </c>
      <c r="O116" s="1026">
        <v>1524727710</v>
      </c>
      <c r="P116" s="1026">
        <v>224</v>
      </c>
      <c r="Q116" s="64" t="s">
        <v>2528</v>
      </c>
      <c r="R116" s="60"/>
      <c r="S116" s="60"/>
      <c r="T116" s="60"/>
      <c r="U116" s="60"/>
      <c r="V116" s="60"/>
      <c r="W116" s="60"/>
      <c r="X116" s="60"/>
      <c r="Y116" s="60"/>
      <c r="Z116" s="60"/>
    </row>
    <row r="117" spans="1:26" s="61" customFormat="1" ht="71.25" x14ac:dyDescent="0.25">
      <c r="A117" s="52">
        <f>+A116+1</f>
        <v>2</v>
      </c>
      <c r="B117" s="66" t="s">
        <v>2477</v>
      </c>
      <c r="C117" s="64" t="s">
        <v>2479</v>
      </c>
      <c r="D117" s="54" t="s">
        <v>2526</v>
      </c>
      <c r="E117" s="288">
        <v>189</v>
      </c>
      <c r="F117" s="289" t="s">
        <v>18</v>
      </c>
      <c r="G117" s="207">
        <v>0.8</v>
      </c>
      <c r="H117" s="289"/>
      <c r="I117" s="291"/>
      <c r="J117" s="291" t="s">
        <v>19</v>
      </c>
      <c r="K117" s="293">
        <v>0</v>
      </c>
      <c r="L117" s="291"/>
      <c r="M117" s="288">
        <v>477</v>
      </c>
      <c r="N117" s="288">
        <v>100</v>
      </c>
      <c r="O117" s="1026">
        <v>1200000000</v>
      </c>
      <c r="P117" s="1089">
        <v>225</v>
      </c>
      <c r="Q117" s="64" t="s">
        <v>2528</v>
      </c>
      <c r="R117" s="60"/>
      <c r="S117" s="60"/>
      <c r="T117" s="60"/>
      <c r="U117" s="60"/>
      <c r="V117" s="60"/>
      <c r="W117" s="60"/>
      <c r="X117" s="60"/>
      <c r="Y117" s="60"/>
      <c r="Z117" s="60"/>
    </row>
    <row r="118" spans="1:26" s="61" customFormat="1" ht="114" x14ac:dyDescent="0.25">
      <c r="A118" s="52">
        <f>+A117+1</f>
        <v>3</v>
      </c>
      <c r="B118" s="66" t="s">
        <v>2477</v>
      </c>
      <c r="C118" s="64" t="s">
        <v>2479</v>
      </c>
      <c r="D118" s="54" t="s">
        <v>2480</v>
      </c>
      <c r="E118" s="288">
        <v>186</v>
      </c>
      <c r="F118" s="289" t="s">
        <v>18</v>
      </c>
      <c r="G118" s="207">
        <v>0.8</v>
      </c>
      <c r="H118" s="290">
        <v>41821</v>
      </c>
      <c r="I118" s="290">
        <v>42004</v>
      </c>
      <c r="J118" s="291" t="s">
        <v>19</v>
      </c>
      <c r="K118" s="1090">
        <v>0</v>
      </c>
      <c r="L118" s="291"/>
      <c r="M118" s="293">
        <v>170</v>
      </c>
      <c r="N118" s="293">
        <v>100</v>
      </c>
      <c r="O118" s="1026">
        <v>132674035</v>
      </c>
      <c r="P118" s="1026">
        <v>226</v>
      </c>
      <c r="Q118" s="64" t="s">
        <v>2529</v>
      </c>
      <c r="R118" s="60"/>
      <c r="S118" s="60"/>
      <c r="T118" s="60"/>
      <c r="U118" s="60"/>
      <c r="V118" s="60"/>
      <c r="W118" s="60"/>
      <c r="X118" s="60"/>
      <c r="Y118" s="60"/>
      <c r="Z118" s="60"/>
    </row>
    <row r="119" spans="1:26" s="61" customFormat="1" x14ac:dyDescent="0.25">
      <c r="A119" s="52"/>
      <c r="B119" s="183" t="s">
        <v>28</v>
      </c>
      <c r="C119" s="54"/>
      <c r="D119" s="53"/>
      <c r="E119" s="207"/>
      <c r="F119" s="289"/>
      <c r="G119" s="289"/>
      <c r="H119" s="289"/>
      <c r="I119" s="291"/>
      <c r="J119" s="291"/>
      <c r="K119" s="544">
        <f>SUM(K116:K118)</f>
        <v>0</v>
      </c>
      <c r="L119" s="544">
        <f>SUM(L116:L118)</f>
        <v>0</v>
      </c>
      <c r="M119" s="586">
        <v>170</v>
      </c>
      <c r="N119" s="544">
        <f>SUM(N116:N118)</f>
        <v>300</v>
      </c>
      <c r="O119" s="1026"/>
      <c r="P119" s="1026"/>
      <c r="Q119" s="64"/>
    </row>
    <row r="120" spans="1:26" x14ac:dyDescent="0.25">
      <c r="B120" s="69"/>
      <c r="C120" s="69"/>
      <c r="D120" s="69"/>
      <c r="E120" s="188"/>
      <c r="F120" s="69"/>
      <c r="G120" s="69"/>
      <c r="H120" s="69"/>
      <c r="I120" s="69"/>
      <c r="J120" s="69"/>
      <c r="K120" s="69"/>
      <c r="L120" s="69"/>
      <c r="M120" s="69"/>
      <c r="N120" s="69"/>
      <c r="O120" s="69"/>
      <c r="P120" s="69"/>
    </row>
    <row r="121" spans="1:26" ht="18.75" x14ac:dyDescent="0.25">
      <c r="B121" s="222" t="s">
        <v>192</v>
      </c>
      <c r="C121" s="250">
        <f>+K119</f>
        <v>0</v>
      </c>
      <c r="H121" s="191"/>
      <c r="I121" s="191"/>
      <c r="J121" s="191"/>
      <c r="K121" s="191"/>
      <c r="L121" s="191"/>
      <c r="M121" s="191"/>
      <c r="N121" s="69"/>
      <c r="O121" s="69"/>
      <c r="P121" s="69"/>
    </row>
    <row r="123" spans="1:26" ht="15.75" thickBot="1" x14ac:dyDescent="0.3"/>
    <row r="124" spans="1:26" ht="30.75" thickBot="1" x14ac:dyDescent="0.3">
      <c r="B124" s="232" t="s">
        <v>193</v>
      </c>
      <c r="C124" s="233" t="s">
        <v>194</v>
      </c>
      <c r="D124" s="232" t="s">
        <v>27</v>
      </c>
      <c r="E124" s="233" t="s">
        <v>195</v>
      </c>
    </row>
    <row r="125" spans="1:26" x14ac:dyDescent="0.25">
      <c r="B125" s="103" t="s">
        <v>196</v>
      </c>
      <c r="C125" s="234">
        <v>20</v>
      </c>
      <c r="D125" s="234">
        <v>0</v>
      </c>
      <c r="E125" s="1923">
        <v>0</v>
      </c>
    </row>
    <row r="126" spans="1:26" x14ac:dyDescent="0.25">
      <c r="B126" s="103" t="s">
        <v>197</v>
      </c>
      <c r="C126" s="235">
        <v>30</v>
      </c>
      <c r="D126" s="715">
        <v>0</v>
      </c>
      <c r="E126" s="1924"/>
    </row>
    <row r="127" spans="1:26" ht="15.75" thickBot="1" x14ac:dyDescent="0.3">
      <c r="B127" s="103" t="s">
        <v>198</v>
      </c>
      <c r="C127" s="236">
        <v>40</v>
      </c>
      <c r="D127" s="236">
        <v>0</v>
      </c>
      <c r="E127" s="1925"/>
    </row>
    <row r="129" spans="2:17" ht="15.75" thickBot="1" x14ac:dyDescent="0.3"/>
    <row r="130" spans="2:17" ht="27" thickBot="1" x14ac:dyDescent="0.3">
      <c r="B130" s="1879" t="s">
        <v>199</v>
      </c>
      <c r="C130" s="1880"/>
      <c r="D130" s="1880"/>
      <c r="E130" s="1880"/>
      <c r="F130" s="1880"/>
      <c r="G130" s="1880"/>
      <c r="H130" s="1880"/>
      <c r="I130" s="1880"/>
      <c r="J130" s="1880"/>
      <c r="K130" s="1880"/>
      <c r="L130" s="1880"/>
      <c r="M130" s="1880"/>
      <c r="N130" s="1881"/>
    </row>
    <row r="132" spans="2:17" ht="75" x14ac:dyDescent="0.25">
      <c r="B132" s="193" t="s">
        <v>89</v>
      </c>
      <c r="C132" s="193" t="s">
        <v>90</v>
      </c>
      <c r="D132" s="193" t="s">
        <v>91</v>
      </c>
      <c r="E132" s="193" t="s">
        <v>92</v>
      </c>
      <c r="F132" s="193" t="s">
        <v>93</v>
      </c>
      <c r="G132" s="193" t="s">
        <v>94</v>
      </c>
      <c r="H132" s="193" t="s">
        <v>95</v>
      </c>
      <c r="I132" s="193" t="s">
        <v>96</v>
      </c>
      <c r="J132" s="1875" t="s">
        <v>97</v>
      </c>
      <c r="K132" s="1882"/>
      <c r="L132" s="1876"/>
      <c r="M132" s="193" t="s">
        <v>98</v>
      </c>
      <c r="N132" s="193" t="s">
        <v>254</v>
      </c>
      <c r="O132" s="193" t="s">
        <v>255</v>
      </c>
      <c r="P132" s="1875" t="s">
        <v>77</v>
      </c>
      <c r="Q132" s="1876"/>
    </row>
    <row r="133" spans="2:17" x14ac:dyDescent="0.25">
      <c r="B133" s="1990" t="s">
        <v>200</v>
      </c>
      <c r="C133" s="1992" t="s">
        <v>1673</v>
      </c>
      <c r="D133" s="1990" t="s">
        <v>2530</v>
      </c>
      <c r="E133" s="1994">
        <v>64869639</v>
      </c>
      <c r="F133" s="1994" t="s">
        <v>308</v>
      </c>
      <c r="G133" s="1990" t="s">
        <v>601</v>
      </c>
      <c r="H133" s="1999">
        <v>39906</v>
      </c>
      <c r="I133" s="2001" t="s">
        <v>694</v>
      </c>
      <c r="J133" s="1994" t="s">
        <v>2531</v>
      </c>
      <c r="K133" s="1994" t="s">
        <v>2532</v>
      </c>
      <c r="L133" s="1990" t="s">
        <v>2533</v>
      </c>
      <c r="M133" s="1870" t="s">
        <v>18</v>
      </c>
      <c r="N133" s="1870" t="s">
        <v>18</v>
      </c>
      <c r="O133" s="1870" t="s">
        <v>18</v>
      </c>
      <c r="P133" s="2242"/>
      <c r="Q133" s="2243"/>
    </row>
    <row r="134" spans="2:17" x14ac:dyDescent="0.25">
      <c r="B134" s="1991"/>
      <c r="C134" s="1993"/>
      <c r="D134" s="1991"/>
      <c r="E134" s="1995"/>
      <c r="F134" s="1995"/>
      <c r="G134" s="1991"/>
      <c r="H134" s="2010"/>
      <c r="I134" s="2011"/>
      <c r="J134" s="1995"/>
      <c r="K134" s="1995"/>
      <c r="L134" s="1991"/>
      <c r="M134" s="1924"/>
      <c r="N134" s="1924"/>
      <c r="O134" s="1924"/>
      <c r="P134" s="2176"/>
      <c r="Q134" s="2244"/>
    </row>
    <row r="135" spans="2:17" x14ac:dyDescent="0.25">
      <c r="B135" s="1991"/>
      <c r="C135" s="1993"/>
      <c r="D135" s="1991"/>
      <c r="E135" s="1995"/>
      <c r="F135" s="1995"/>
      <c r="G135" s="1991"/>
      <c r="H135" s="2010"/>
      <c r="I135" s="2011"/>
      <c r="J135" s="1995"/>
      <c r="K135" s="1995"/>
      <c r="L135" s="1991"/>
      <c r="M135" s="1924"/>
      <c r="N135" s="1924"/>
      <c r="O135" s="1924"/>
      <c r="P135" s="2176"/>
      <c r="Q135" s="2244"/>
    </row>
    <row r="136" spans="2:17" x14ac:dyDescent="0.25">
      <c r="B136" s="2006"/>
      <c r="C136" s="2005"/>
      <c r="D136" s="2006"/>
      <c r="E136" s="2009"/>
      <c r="F136" s="2009"/>
      <c r="G136" s="2006"/>
      <c r="H136" s="2000"/>
      <c r="I136" s="2002"/>
      <c r="J136" s="2009"/>
      <c r="K136" s="2009"/>
      <c r="L136" s="2006"/>
      <c r="M136" s="1871"/>
      <c r="N136" s="1871"/>
      <c r="O136" s="1871"/>
      <c r="P136" s="2245"/>
      <c r="Q136" s="2246"/>
    </row>
    <row r="137" spans="2:17" ht="30" x14ac:dyDescent="0.25">
      <c r="B137" s="1992" t="s">
        <v>1129</v>
      </c>
      <c r="C137" s="1992" t="s">
        <v>1673</v>
      </c>
      <c r="D137" s="1992" t="s">
        <v>2534</v>
      </c>
      <c r="E137" s="1994">
        <v>22642678</v>
      </c>
      <c r="F137" s="1990" t="s">
        <v>308</v>
      </c>
      <c r="G137" s="1990" t="s">
        <v>1367</v>
      </c>
      <c r="H137" s="1999">
        <v>40627</v>
      </c>
      <c r="I137" s="1091" t="s">
        <v>694</v>
      </c>
      <c r="J137" s="893" t="s">
        <v>2535</v>
      </c>
      <c r="K137" s="894" t="s">
        <v>2536</v>
      </c>
      <c r="L137" s="893" t="s">
        <v>2537</v>
      </c>
      <c r="M137" s="715"/>
      <c r="N137" s="715"/>
      <c r="O137" s="715"/>
      <c r="P137" s="1984" t="s">
        <v>2538</v>
      </c>
      <c r="Q137" s="1985"/>
    </row>
    <row r="138" spans="2:17" x14ac:dyDescent="0.25">
      <c r="B138" s="1993"/>
      <c r="C138" s="1993"/>
      <c r="D138" s="1993"/>
      <c r="E138" s="1995"/>
      <c r="F138" s="1991"/>
      <c r="G138" s="1991"/>
      <c r="H138" s="2010"/>
      <c r="I138" s="1092"/>
      <c r="J138" s="893" t="s">
        <v>2507</v>
      </c>
      <c r="K138" s="1093" t="s">
        <v>2539</v>
      </c>
      <c r="L138" s="916"/>
      <c r="M138" s="686"/>
      <c r="N138" s="686"/>
      <c r="O138" s="686"/>
      <c r="P138" s="1986"/>
      <c r="Q138" s="1987"/>
    </row>
    <row r="139" spans="2:17" x14ac:dyDescent="0.25">
      <c r="B139" s="1993"/>
      <c r="C139" s="1993"/>
      <c r="D139" s="1993"/>
      <c r="E139" s="1995"/>
      <c r="F139" s="1991"/>
      <c r="G139" s="1991"/>
      <c r="H139" s="2010"/>
      <c r="I139" s="1092"/>
      <c r="J139" s="1093" t="s">
        <v>2540</v>
      </c>
      <c r="K139" s="1093" t="s">
        <v>2539</v>
      </c>
      <c r="L139" s="916"/>
      <c r="M139" s="686"/>
      <c r="N139" s="686"/>
      <c r="O139" s="686"/>
      <c r="P139" s="1986"/>
      <c r="Q139" s="1987"/>
    </row>
    <row r="140" spans="2:17" ht="45" x14ac:dyDescent="0.25">
      <c r="B140" s="2005"/>
      <c r="C140" s="2005"/>
      <c r="D140" s="2005"/>
      <c r="E140" s="2009"/>
      <c r="F140" s="2006"/>
      <c r="G140" s="2006"/>
      <c r="H140" s="2000"/>
      <c r="I140" s="1094"/>
      <c r="J140" s="251" t="s">
        <v>2540</v>
      </c>
      <c r="K140" s="226" t="s">
        <v>2541</v>
      </c>
      <c r="L140" s="225" t="s">
        <v>2542</v>
      </c>
      <c r="M140" s="152" t="s">
        <v>18</v>
      </c>
      <c r="N140" s="152" t="s">
        <v>19</v>
      </c>
      <c r="O140" s="152" t="s">
        <v>19</v>
      </c>
      <c r="P140" s="2044"/>
      <c r="Q140" s="2045"/>
    </row>
    <row r="141" spans="2:17" ht="30" x14ac:dyDescent="0.25">
      <c r="B141" s="225" t="s">
        <v>223</v>
      </c>
      <c r="C141" s="225" t="s">
        <v>1673</v>
      </c>
      <c r="D141" s="224" t="s">
        <v>2543</v>
      </c>
      <c r="E141" s="224">
        <v>1065590541</v>
      </c>
      <c r="F141" s="224" t="s">
        <v>446</v>
      </c>
      <c r="G141" s="225" t="s">
        <v>2544</v>
      </c>
      <c r="H141" s="909">
        <v>41908</v>
      </c>
      <c r="I141" s="227" t="s">
        <v>694</v>
      </c>
      <c r="J141" s="251" t="s">
        <v>2545</v>
      </c>
      <c r="K141" s="223" t="s">
        <v>2546</v>
      </c>
      <c r="L141" s="223" t="s">
        <v>2547</v>
      </c>
      <c r="M141" s="152" t="s">
        <v>18</v>
      </c>
      <c r="N141" s="152" t="s">
        <v>18</v>
      </c>
      <c r="O141" s="152" t="s">
        <v>18</v>
      </c>
      <c r="P141" s="1963"/>
      <c r="Q141" s="1964"/>
    </row>
    <row r="144" spans="2:17" ht="15.75" thickBot="1" x14ac:dyDescent="0.3"/>
    <row r="145" spans="2:7" ht="30" x14ac:dyDescent="0.25">
      <c r="B145" s="162" t="s">
        <v>17</v>
      </c>
      <c r="C145" s="162" t="s">
        <v>193</v>
      </c>
      <c r="D145" s="193" t="s">
        <v>194</v>
      </c>
      <c r="E145" s="162" t="s">
        <v>27</v>
      </c>
      <c r="F145" s="233" t="s">
        <v>235</v>
      </c>
      <c r="G145" s="857"/>
    </row>
    <row r="146" spans="2:7" ht="108" x14ac:dyDescent="0.2">
      <c r="B146" s="1969" t="s">
        <v>236</v>
      </c>
      <c r="C146" s="196" t="s">
        <v>237</v>
      </c>
      <c r="D146" s="715">
        <v>25</v>
      </c>
      <c r="E146" s="715">
        <v>25</v>
      </c>
      <c r="F146" s="1970">
        <f>+E146+E147+E148</f>
        <v>35</v>
      </c>
      <c r="G146" s="858"/>
    </row>
    <row r="147" spans="2:7" ht="96" x14ac:dyDescent="0.2">
      <c r="B147" s="1969"/>
      <c r="C147" s="196" t="s">
        <v>238</v>
      </c>
      <c r="D147" s="242">
        <v>25</v>
      </c>
      <c r="E147" s="715">
        <v>0</v>
      </c>
      <c r="F147" s="1971"/>
      <c r="G147" s="858"/>
    </row>
    <row r="148" spans="2:7" ht="60" x14ac:dyDescent="0.2">
      <c r="B148" s="1969"/>
      <c r="C148" s="196" t="s">
        <v>239</v>
      </c>
      <c r="D148" s="715">
        <v>10</v>
      </c>
      <c r="E148" s="715">
        <v>10</v>
      </c>
      <c r="F148" s="1972"/>
      <c r="G148" s="858"/>
    </row>
    <row r="149" spans="2:7" x14ac:dyDescent="0.25">
      <c r="C149"/>
    </row>
    <row r="152" spans="2:7" x14ac:dyDescent="0.25">
      <c r="B152" s="160" t="s">
        <v>240</v>
      </c>
    </row>
    <row r="155" spans="2:7" x14ac:dyDescent="0.25">
      <c r="B155" s="41" t="s">
        <v>17</v>
      </c>
      <c r="C155" s="41" t="s">
        <v>26</v>
      </c>
      <c r="D155" s="162" t="s">
        <v>27</v>
      </c>
      <c r="E155" s="162" t="s">
        <v>28</v>
      </c>
    </row>
    <row r="156" spans="2:7" ht="28.5" x14ac:dyDescent="0.25">
      <c r="B156" s="45" t="s">
        <v>393</v>
      </c>
      <c r="C156" s="684">
        <v>40</v>
      </c>
      <c r="D156" s="715">
        <f>+E125</f>
        <v>0</v>
      </c>
      <c r="E156" s="1870">
        <f>+D156+D157</f>
        <v>35</v>
      </c>
    </row>
    <row r="157" spans="2:7" ht="42.75" x14ac:dyDescent="0.25">
      <c r="B157" s="45" t="s">
        <v>394</v>
      </c>
      <c r="C157" s="684">
        <v>60</v>
      </c>
      <c r="D157" s="715">
        <f>+F146</f>
        <v>35</v>
      </c>
      <c r="E157" s="1871"/>
    </row>
  </sheetData>
  <mergeCells count="99">
    <mergeCell ref="E156:E157"/>
    <mergeCell ref="O133:O136"/>
    <mergeCell ref="P133:Q136"/>
    <mergeCell ref="B137:B140"/>
    <mergeCell ref="C137:C140"/>
    <mergeCell ref="D137:D140"/>
    <mergeCell ref="E137:E140"/>
    <mergeCell ref="F137:F140"/>
    <mergeCell ref="G137:G140"/>
    <mergeCell ref="H137:H140"/>
    <mergeCell ref="P137:Q140"/>
    <mergeCell ref="I133:I136"/>
    <mergeCell ref="J133:J136"/>
    <mergeCell ref="N133:N136"/>
    <mergeCell ref="B130:N130"/>
    <mergeCell ref="J132:L132"/>
    <mergeCell ref="P141:Q141"/>
    <mergeCell ref="B146:B148"/>
    <mergeCell ref="F146:F148"/>
    <mergeCell ref="P132:Q132"/>
    <mergeCell ref="B133:B136"/>
    <mergeCell ref="C133:C136"/>
    <mergeCell ref="D133:D136"/>
    <mergeCell ref="E133:E136"/>
    <mergeCell ref="F133:F136"/>
    <mergeCell ref="G133:G136"/>
    <mergeCell ref="H133:H136"/>
    <mergeCell ref="K133:K136"/>
    <mergeCell ref="L133:L136"/>
    <mergeCell ref="M133:M136"/>
    <mergeCell ref="E125:E127"/>
    <mergeCell ref="G95:G97"/>
    <mergeCell ref="H95:H97"/>
    <mergeCell ref="I95:I97"/>
    <mergeCell ref="P95:Q95"/>
    <mergeCell ref="P96:Q96"/>
    <mergeCell ref="P97:Q97"/>
    <mergeCell ref="B102:N102"/>
    <mergeCell ref="D105:E105"/>
    <mergeCell ref="D106:E106"/>
    <mergeCell ref="B109:P109"/>
    <mergeCell ref="B112:N112"/>
    <mergeCell ref="I91:I94"/>
    <mergeCell ref="P91:Q91"/>
    <mergeCell ref="P92:Q92"/>
    <mergeCell ref="P93:Q93"/>
    <mergeCell ref="P94:Q94"/>
    <mergeCell ref="G91:G94"/>
    <mergeCell ref="H91:H94"/>
    <mergeCell ref="B95:B97"/>
    <mergeCell ref="C95:C97"/>
    <mergeCell ref="D95:D97"/>
    <mergeCell ref="E95:E97"/>
    <mergeCell ref="F95:F97"/>
    <mergeCell ref="B91:B94"/>
    <mergeCell ref="C91:C94"/>
    <mergeCell ref="D91:D94"/>
    <mergeCell ref="E91:E94"/>
    <mergeCell ref="F91:F94"/>
    <mergeCell ref="J86:L86"/>
    <mergeCell ref="P86:Q86"/>
    <mergeCell ref="P88:Q88"/>
    <mergeCell ref="B89:B90"/>
    <mergeCell ref="C89:C90"/>
    <mergeCell ref="D89:D90"/>
    <mergeCell ref="E89:E90"/>
    <mergeCell ref="F89:F90"/>
    <mergeCell ref="G89:G90"/>
    <mergeCell ref="H89:H90"/>
    <mergeCell ref="I89:I90"/>
    <mergeCell ref="P89:Q89"/>
    <mergeCell ref="P90:Q90"/>
    <mergeCell ref="B81:N81"/>
    <mergeCell ref="C63:N63"/>
    <mergeCell ref="B65:N65"/>
    <mergeCell ref="O68:P68"/>
    <mergeCell ref="O69:P69"/>
    <mergeCell ref="O71:P71"/>
    <mergeCell ref="O72:P72"/>
    <mergeCell ref="O73:P73"/>
    <mergeCell ref="O74:P74"/>
    <mergeCell ref="O75:P75"/>
    <mergeCell ref="R69:U69"/>
    <mergeCell ref="O70:P70"/>
    <mergeCell ref="R70:U70"/>
    <mergeCell ref="C10:E10"/>
    <mergeCell ref="B14:C21"/>
    <mergeCell ref="B22:C22"/>
    <mergeCell ref="E40:E41"/>
    <mergeCell ref="M45:N45"/>
    <mergeCell ref="B59:B60"/>
    <mergeCell ref="C59:C60"/>
    <mergeCell ref="D59:E59"/>
    <mergeCell ref="C9:N9"/>
    <mergeCell ref="B2:P2"/>
    <mergeCell ref="B4:P4"/>
    <mergeCell ref="C6:N6"/>
    <mergeCell ref="C7:N7"/>
    <mergeCell ref="C8:N8"/>
  </mergeCells>
  <dataValidations count="2">
    <dataValidation type="list" allowBlank="1" showInputMessage="1" showErrorMessage="1" sqref="WVE983073 A65569 IS65569 SO65569 ACK65569 AMG65569 AWC65569 BFY65569 BPU65569 BZQ65569 CJM65569 CTI65569 DDE65569 DNA65569 DWW65569 EGS65569 EQO65569 FAK65569 FKG65569 FUC65569 GDY65569 GNU65569 GXQ65569 HHM65569 HRI65569 IBE65569 ILA65569 IUW65569 JES65569 JOO65569 JYK65569 KIG65569 KSC65569 LBY65569 LLU65569 LVQ65569 MFM65569 MPI65569 MZE65569 NJA65569 NSW65569 OCS65569 OMO65569 OWK65569 PGG65569 PQC65569 PZY65569 QJU65569 QTQ65569 RDM65569 RNI65569 RXE65569 SHA65569 SQW65569 TAS65569 TKO65569 TUK65569 UEG65569 UOC65569 UXY65569 VHU65569 VRQ65569 WBM65569 WLI65569 WVE65569 A131105 IS131105 SO131105 ACK131105 AMG131105 AWC131105 BFY131105 BPU131105 BZQ131105 CJM131105 CTI131105 DDE131105 DNA131105 DWW131105 EGS131105 EQO131105 FAK131105 FKG131105 FUC131105 GDY131105 GNU131105 GXQ131105 HHM131105 HRI131105 IBE131105 ILA131105 IUW131105 JES131105 JOO131105 JYK131105 KIG131105 KSC131105 LBY131105 LLU131105 LVQ131105 MFM131105 MPI131105 MZE131105 NJA131105 NSW131105 OCS131105 OMO131105 OWK131105 PGG131105 PQC131105 PZY131105 QJU131105 QTQ131105 RDM131105 RNI131105 RXE131105 SHA131105 SQW131105 TAS131105 TKO131105 TUK131105 UEG131105 UOC131105 UXY131105 VHU131105 VRQ131105 WBM131105 WLI131105 WVE131105 A196641 IS196641 SO196641 ACK196641 AMG196641 AWC196641 BFY196641 BPU196641 BZQ196641 CJM196641 CTI196641 DDE196641 DNA196641 DWW196641 EGS196641 EQO196641 FAK196641 FKG196641 FUC196641 GDY196641 GNU196641 GXQ196641 HHM196641 HRI196641 IBE196641 ILA196641 IUW196641 JES196641 JOO196641 JYK196641 KIG196641 KSC196641 LBY196641 LLU196641 LVQ196641 MFM196641 MPI196641 MZE196641 NJA196641 NSW196641 OCS196641 OMO196641 OWK196641 PGG196641 PQC196641 PZY196641 QJU196641 QTQ196641 RDM196641 RNI196641 RXE196641 SHA196641 SQW196641 TAS196641 TKO196641 TUK196641 UEG196641 UOC196641 UXY196641 VHU196641 VRQ196641 WBM196641 WLI196641 WVE196641 A262177 IS262177 SO262177 ACK262177 AMG262177 AWC262177 BFY262177 BPU262177 BZQ262177 CJM262177 CTI262177 DDE262177 DNA262177 DWW262177 EGS262177 EQO262177 FAK262177 FKG262177 FUC262177 GDY262177 GNU262177 GXQ262177 HHM262177 HRI262177 IBE262177 ILA262177 IUW262177 JES262177 JOO262177 JYK262177 KIG262177 KSC262177 LBY262177 LLU262177 LVQ262177 MFM262177 MPI262177 MZE262177 NJA262177 NSW262177 OCS262177 OMO262177 OWK262177 PGG262177 PQC262177 PZY262177 QJU262177 QTQ262177 RDM262177 RNI262177 RXE262177 SHA262177 SQW262177 TAS262177 TKO262177 TUK262177 UEG262177 UOC262177 UXY262177 VHU262177 VRQ262177 WBM262177 WLI262177 WVE262177 A327713 IS327713 SO327713 ACK327713 AMG327713 AWC327713 BFY327713 BPU327713 BZQ327713 CJM327713 CTI327713 DDE327713 DNA327713 DWW327713 EGS327713 EQO327713 FAK327713 FKG327713 FUC327713 GDY327713 GNU327713 GXQ327713 HHM327713 HRI327713 IBE327713 ILA327713 IUW327713 JES327713 JOO327713 JYK327713 KIG327713 KSC327713 LBY327713 LLU327713 LVQ327713 MFM327713 MPI327713 MZE327713 NJA327713 NSW327713 OCS327713 OMO327713 OWK327713 PGG327713 PQC327713 PZY327713 QJU327713 QTQ327713 RDM327713 RNI327713 RXE327713 SHA327713 SQW327713 TAS327713 TKO327713 TUK327713 UEG327713 UOC327713 UXY327713 VHU327713 VRQ327713 WBM327713 WLI327713 WVE327713 A393249 IS393249 SO393249 ACK393249 AMG393249 AWC393249 BFY393249 BPU393249 BZQ393249 CJM393249 CTI393249 DDE393249 DNA393249 DWW393249 EGS393249 EQO393249 FAK393249 FKG393249 FUC393249 GDY393249 GNU393249 GXQ393249 HHM393249 HRI393249 IBE393249 ILA393249 IUW393249 JES393249 JOO393249 JYK393249 KIG393249 KSC393249 LBY393249 LLU393249 LVQ393249 MFM393249 MPI393249 MZE393249 NJA393249 NSW393249 OCS393249 OMO393249 OWK393249 PGG393249 PQC393249 PZY393249 QJU393249 QTQ393249 RDM393249 RNI393249 RXE393249 SHA393249 SQW393249 TAS393249 TKO393249 TUK393249 UEG393249 UOC393249 UXY393249 VHU393249 VRQ393249 WBM393249 WLI393249 WVE393249 A458785 IS458785 SO458785 ACK458785 AMG458785 AWC458785 BFY458785 BPU458785 BZQ458785 CJM458785 CTI458785 DDE458785 DNA458785 DWW458785 EGS458785 EQO458785 FAK458785 FKG458785 FUC458785 GDY458785 GNU458785 GXQ458785 HHM458785 HRI458785 IBE458785 ILA458785 IUW458785 JES458785 JOO458785 JYK458785 KIG458785 KSC458785 LBY458785 LLU458785 LVQ458785 MFM458785 MPI458785 MZE458785 NJA458785 NSW458785 OCS458785 OMO458785 OWK458785 PGG458785 PQC458785 PZY458785 QJU458785 QTQ458785 RDM458785 RNI458785 RXE458785 SHA458785 SQW458785 TAS458785 TKO458785 TUK458785 UEG458785 UOC458785 UXY458785 VHU458785 VRQ458785 WBM458785 WLI458785 WVE458785 A524321 IS524321 SO524321 ACK524321 AMG524321 AWC524321 BFY524321 BPU524321 BZQ524321 CJM524321 CTI524321 DDE524321 DNA524321 DWW524321 EGS524321 EQO524321 FAK524321 FKG524321 FUC524321 GDY524321 GNU524321 GXQ524321 HHM524321 HRI524321 IBE524321 ILA524321 IUW524321 JES524321 JOO524321 JYK524321 KIG524321 KSC524321 LBY524321 LLU524321 LVQ524321 MFM524321 MPI524321 MZE524321 NJA524321 NSW524321 OCS524321 OMO524321 OWK524321 PGG524321 PQC524321 PZY524321 QJU524321 QTQ524321 RDM524321 RNI524321 RXE524321 SHA524321 SQW524321 TAS524321 TKO524321 TUK524321 UEG524321 UOC524321 UXY524321 VHU524321 VRQ524321 WBM524321 WLI524321 WVE524321 A589857 IS589857 SO589857 ACK589857 AMG589857 AWC589857 BFY589857 BPU589857 BZQ589857 CJM589857 CTI589857 DDE589857 DNA589857 DWW589857 EGS589857 EQO589857 FAK589857 FKG589857 FUC589857 GDY589857 GNU589857 GXQ589857 HHM589857 HRI589857 IBE589857 ILA589857 IUW589857 JES589857 JOO589857 JYK589857 KIG589857 KSC589857 LBY589857 LLU589857 LVQ589857 MFM589857 MPI589857 MZE589857 NJA589857 NSW589857 OCS589857 OMO589857 OWK589857 PGG589857 PQC589857 PZY589857 QJU589857 QTQ589857 RDM589857 RNI589857 RXE589857 SHA589857 SQW589857 TAS589857 TKO589857 TUK589857 UEG589857 UOC589857 UXY589857 VHU589857 VRQ589857 WBM589857 WLI589857 WVE589857 A655393 IS655393 SO655393 ACK655393 AMG655393 AWC655393 BFY655393 BPU655393 BZQ655393 CJM655393 CTI655393 DDE655393 DNA655393 DWW655393 EGS655393 EQO655393 FAK655393 FKG655393 FUC655393 GDY655393 GNU655393 GXQ655393 HHM655393 HRI655393 IBE655393 ILA655393 IUW655393 JES655393 JOO655393 JYK655393 KIG655393 KSC655393 LBY655393 LLU655393 LVQ655393 MFM655393 MPI655393 MZE655393 NJA655393 NSW655393 OCS655393 OMO655393 OWK655393 PGG655393 PQC655393 PZY655393 QJU655393 QTQ655393 RDM655393 RNI655393 RXE655393 SHA655393 SQW655393 TAS655393 TKO655393 TUK655393 UEG655393 UOC655393 UXY655393 VHU655393 VRQ655393 WBM655393 WLI655393 WVE655393 A720929 IS720929 SO720929 ACK720929 AMG720929 AWC720929 BFY720929 BPU720929 BZQ720929 CJM720929 CTI720929 DDE720929 DNA720929 DWW720929 EGS720929 EQO720929 FAK720929 FKG720929 FUC720929 GDY720929 GNU720929 GXQ720929 HHM720929 HRI720929 IBE720929 ILA720929 IUW720929 JES720929 JOO720929 JYK720929 KIG720929 KSC720929 LBY720929 LLU720929 LVQ720929 MFM720929 MPI720929 MZE720929 NJA720929 NSW720929 OCS720929 OMO720929 OWK720929 PGG720929 PQC720929 PZY720929 QJU720929 QTQ720929 RDM720929 RNI720929 RXE720929 SHA720929 SQW720929 TAS720929 TKO720929 TUK720929 UEG720929 UOC720929 UXY720929 VHU720929 VRQ720929 WBM720929 WLI720929 WVE720929 A786465 IS786465 SO786465 ACK786465 AMG786465 AWC786465 BFY786465 BPU786465 BZQ786465 CJM786465 CTI786465 DDE786465 DNA786465 DWW786465 EGS786465 EQO786465 FAK786465 FKG786465 FUC786465 GDY786465 GNU786465 GXQ786465 HHM786465 HRI786465 IBE786465 ILA786465 IUW786465 JES786465 JOO786465 JYK786465 KIG786465 KSC786465 LBY786465 LLU786465 LVQ786465 MFM786465 MPI786465 MZE786465 NJA786465 NSW786465 OCS786465 OMO786465 OWK786465 PGG786465 PQC786465 PZY786465 QJU786465 QTQ786465 RDM786465 RNI786465 RXE786465 SHA786465 SQW786465 TAS786465 TKO786465 TUK786465 UEG786465 UOC786465 UXY786465 VHU786465 VRQ786465 WBM786465 WLI786465 WVE786465 A852001 IS852001 SO852001 ACK852001 AMG852001 AWC852001 BFY852001 BPU852001 BZQ852001 CJM852001 CTI852001 DDE852001 DNA852001 DWW852001 EGS852001 EQO852001 FAK852001 FKG852001 FUC852001 GDY852001 GNU852001 GXQ852001 HHM852001 HRI852001 IBE852001 ILA852001 IUW852001 JES852001 JOO852001 JYK852001 KIG852001 KSC852001 LBY852001 LLU852001 LVQ852001 MFM852001 MPI852001 MZE852001 NJA852001 NSW852001 OCS852001 OMO852001 OWK852001 PGG852001 PQC852001 PZY852001 QJU852001 QTQ852001 RDM852001 RNI852001 RXE852001 SHA852001 SQW852001 TAS852001 TKO852001 TUK852001 UEG852001 UOC852001 UXY852001 VHU852001 VRQ852001 WBM852001 WLI852001 WVE852001 A917537 IS917537 SO917537 ACK917537 AMG917537 AWC917537 BFY917537 BPU917537 BZQ917537 CJM917537 CTI917537 DDE917537 DNA917537 DWW917537 EGS917537 EQO917537 FAK917537 FKG917537 FUC917537 GDY917537 GNU917537 GXQ917537 HHM917537 HRI917537 IBE917537 ILA917537 IUW917537 JES917537 JOO917537 JYK917537 KIG917537 KSC917537 LBY917537 LLU917537 LVQ917537 MFM917537 MPI917537 MZE917537 NJA917537 NSW917537 OCS917537 OMO917537 OWK917537 PGG917537 PQC917537 PZY917537 QJU917537 QTQ917537 RDM917537 RNI917537 RXE917537 SHA917537 SQW917537 TAS917537 TKO917537 TUK917537 UEG917537 UOC917537 UXY917537 VHU917537 VRQ917537 WBM917537 WLI917537 WVE917537 A983073 IS983073 SO983073 ACK983073 AMG983073 AWC983073 BFY983073 BPU983073 BZQ983073 CJM983073 CTI983073 DDE983073 DNA983073 DWW983073 EGS983073 EQO983073 FAK983073 FKG983073 FUC983073 GDY983073 GNU983073 GXQ983073 HHM983073 HRI983073 IBE983073 ILA983073 IUW983073 JES983073 JOO983073 JYK983073 KIG983073 KSC983073 LBY983073 LLU983073 LVQ983073 MFM983073 MPI983073 MZE983073 NJA983073 NSW983073 OCS983073 OMO983073 OWK983073 PGG983073 PQC983073 PZY983073 QJU983073 QTQ983073 RDM983073 RNI983073 RXE983073 SHA983073 SQW983073 TAS983073 TKO983073 TUK983073 UEG983073 UOC983073 UXY983073 VHU983073 VRQ983073 WBM983073 WLI98307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3 WLL983073 C65569 IV65569 SR65569 ACN65569 AMJ65569 AWF65569 BGB65569 BPX65569 BZT65569 CJP65569 CTL65569 DDH65569 DND65569 DWZ65569 EGV65569 EQR65569 FAN65569 FKJ65569 FUF65569 GEB65569 GNX65569 GXT65569 HHP65569 HRL65569 IBH65569 ILD65569 IUZ65569 JEV65569 JOR65569 JYN65569 KIJ65569 KSF65569 LCB65569 LLX65569 LVT65569 MFP65569 MPL65569 MZH65569 NJD65569 NSZ65569 OCV65569 OMR65569 OWN65569 PGJ65569 PQF65569 QAB65569 QJX65569 QTT65569 RDP65569 RNL65569 RXH65569 SHD65569 SQZ65569 TAV65569 TKR65569 TUN65569 UEJ65569 UOF65569 UYB65569 VHX65569 VRT65569 WBP65569 WLL65569 WVH65569 C131105 IV131105 SR131105 ACN131105 AMJ131105 AWF131105 BGB131105 BPX131105 BZT131105 CJP131105 CTL131105 DDH131105 DND131105 DWZ131105 EGV131105 EQR131105 FAN131105 FKJ131105 FUF131105 GEB131105 GNX131105 GXT131105 HHP131105 HRL131105 IBH131105 ILD131105 IUZ131105 JEV131105 JOR131105 JYN131105 KIJ131105 KSF131105 LCB131105 LLX131105 LVT131105 MFP131105 MPL131105 MZH131105 NJD131105 NSZ131105 OCV131105 OMR131105 OWN131105 PGJ131105 PQF131105 QAB131105 QJX131105 QTT131105 RDP131105 RNL131105 RXH131105 SHD131105 SQZ131105 TAV131105 TKR131105 TUN131105 UEJ131105 UOF131105 UYB131105 VHX131105 VRT131105 WBP131105 WLL131105 WVH131105 C196641 IV196641 SR196641 ACN196641 AMJ196641 AWF196641 BGB196641 BPX196641 BZT196641 CJP196641 CTL196641 DDH196641 DND196641 DWZ196641 EGV196641 EQR196641 FAN196641 FKJ196641 FUF196641 GEB196641 GNX196641 GXT196641 HHP196641 HRL196641 IBH196641 ILD196641 IUZ196641 JEV196641 JOR196641 JYN196641 KIJ196641 KSF196641 LCB196641 LLX196641 LVT196641 MFP196641 MPL196641 MZH196641 NJD196641 NSZ196641 OCV196641 OMR196641 OWN196641 PGJ196641 PQF196641 QAB196641 QJX196641 QTT196641 RDP196641 RNL196641 RXH196641 SHD196641 SQZ196641 TAV196641 TKR196641 TUN196641 UEJ196641 UOF196641 UYB196641 VHX196641 VRT196641 WBP196641 WLL196641 WVH196641 C262177 IV262177 SR262177 ACN262177 AMJ262177 AWF262177 BGB262177 BPX262177 BZT262177 CJP262177 CTL262177 DDH262177 DND262177 DWZ262177 EGV262177 EQR262177 FAN262177 FKJ262177 FUF262177 GEB262177 GNX262177 GXT262177 HHP262177 HRL262177 IBH262177 ILD262177 IUZ262177 JEV262177 JOR262177 JYN262177 KIJ262177 KSF262177 LCB262177 LLX262177 LVT262177 MFP262177 MPL262177 MZH262177 NJD262177 NSZ262177 OCV262177 OMR262177 OWN262177 PGJ262177 PQF262177 QAB262177 QJX262177 QTT262177 RDP262177 RNL262177 RXH262177 SHD262177 SQZ262177 TAV262177 TKR262177 TUN262177 UEJ262177 UOF262177 UYB262177 VHX262177 VRT262177 WBP262177 WLL262177 WVH262177 C327713 IV327713 SR327713 ACN327713 AMJ327713 AWF327713 BGB327713 BPX327713 BZT327713 CJP327713 CTL327713 DDH327713 DND327713 DWZ327713 EGV327713 EQR327713 FAN327713 FKJ327713 FUF327713 GEB327713 GNX327713 GXT327713 HHP327713 HRL327713 IBH327713 ILD327713 IUZ327713 JEV327713 JOR327713 JYN327713 KIJ327713 KSF327713 LCB327713 LLX327713 LVT327713 MFP327713 MPL327713 MZH327713 NJD327713 NSZ327713 OCV327713 OMR327713 OWN327713 PGJ327713 PQF327713 QAB327713 QJX327713 QTT327713 RDP327713 RNL327713 RXH327713 SHD327713 SQZ327713 TAV327713 TKR327713 TUN327713 UEJ327713 UOF327713 UYB327713 VHX327713 VRT327713 WBP327713 WLL327713 WVH327713 C393249 IV393249 SR393249 ACN393249 AMJ393249 AWF393249 BGB393249 BPX393249 BZT393249 CJP393249 CTL393249 DDH393249 DND393249 DWZ393249 EGV393249 EQR393249 FAN393249 FKJ393249 FUF393249 GEB393249 GNX393249 GXT393249 HHP393249 HRL393249 IBH393249 ILD393249 IUZ393249 JEV393249 JOR393249 JYN393249 KIJ393249 KSF393249 LCB393249 LLX393249 LVT393249 MFP393249 MPL393249 MZH393249 NJD393249 NSZ393249 OCV393249 OMR393249 OWN393249 PGJ393249 PQF393249 QAB393249 QJX393249 QTT393249 RDP393249 RNL393249 RXH393249 SHD393249 SQZ393249 TAV393249 TKR393249 TUN393249 UEJ393249 UOF393249 UYB393249 VHX393249 VRT393249 WBP393249 WLL393249 WVH393249 C458785 IV458785 SR458785 ACN458785 AMJ458785 AWF458785 BGB458785 BPX458785 BZT458785 CJP458785 CTL458785 DDH458785 DND458785 DWZ458785 EGV458785 EQR458785 FAN458785 FKJ458785 FUF458785 GEB458785 GNX458785 GXT458785 HHP458785 HRL458785 IBH458785 ILD458785 IUZ458785 JEV458785 JOR458785 JYN458785 KIJ458785 KSF458785 LCB458785 LLX458785 LVT458785 MFP458785 MPL458785 MZH458785 NJD458785 NSZ458785 OCV458785 OMR458785 OWN458785 PGJ458785 PQF458785 QAB458785 QJX458785 QTT458785 RDP458785 RNL458785 RXH458785 SHD458785 SQZ458785 TAV458785 TKR458785 TUN458785 UEJ458785 UOF458785 UYB458785 VHX458785 VRT458785 WBP458785 WLL458785 WVH458785 C524321 IV524321 SR524321 ACN524321 AMJ524321 AWF524321 BGB524321 BPX524321 BZT524321 CJP524321 CTL524321 DDH524321 DND524321 DWZ524321 EGV524321 EQR524321 FAN524321 FKJ524321 FUF524321 GEB524321 GNX524321 GXT524321 HHP524321 HRL524321 IBH524321 ILD524321 IUZ524321 JEV524321 JOR524321 JYN524321 KIJ524321 KSF524321 LCB524321 LLX524321 LVT524321 MFP524321 MPL524321 MZH524321 NJD524321 NSZ524321 OCV524321 OMR524321 OWN524321 PGJ524321 PQF524321 QAB524321 QJX524321 QTT524321 RDP524321 RNL524321 RXH524321 SHD524321 SQZ524321 TAV524321 TKR524321 TUN524321 UEJ524321 UOF524321 UYB524321 VHX524321 VRT524321 WBP524321 WLL524321 WVH524321 C589857 IV589857 SR589857 ACN589857 AMJ589857 AWF589857 BGB589857 BPX589857 BZT589857 CJP589857 CTL589857 DDH589857 DND589857 DWZ589857 EGV589857 EQR589857 FAN589857 FKJ589857 FUF589857 GEB589857 GNX589857 GXT589857 HHP589857 HRL589857 IBH589857 ILD589857 IUZ589857 JEV589857 JOR589857 JYN589857 KIJ589857 KSF589857 LCB589857 LLX589857 LVT589857 MFP589857 MPL589857 MZH589857 NJD589857 NSZ589857 OCV589857 OMR589857 OWN589857 PGJ589857 PQF589857 QAB589857 QJX589857 QTT589857 RDP589857 RNL589857 RXH589857 SHD589857 SQZ589857 TAV589857 TKR589857 TUN589857 UEJ589857 UOF589857 UYB589857 VHX589857 VRT589857 WBP589857 WLL589857 WVH589857 C655393 IV655393 SR655393 ACN655393 AMJ655393 AWF655393 BGB655393 BPX655393 BZT655393 CJP655393 CTL655393 DDH655393 DND655393 DWZ655393 EGV655393 EQR655393 FAN655393 FKJ655393 FUF655393 GEB655393 GNX655393 GXT655393 HHP655393 HRL655393 IBH655393 ILD655393 IUZ655393 JEV655393 JOR655393 JYN655393 KIJ655393 KSF655393 LCB655393 LLX655393 LVT655393 MFP655393 MPL655393 MZH655393 NJD655393 NSZ655393 OCV655393 OMR655393 OWN655393 PGJ655393 PQF655393 QAB655393 QJX655393 QTT655393 RDP655393 RNL655393 RXH655393 SHD655393 SQZ655393 TAV655393 TKR655393 TUN655393 UEJ655393 UOF655393 UYB655393 VHX655393 VRT655393 WBP655393 WLL655393 WVH655393 C720929 IV720929 SR720929 ACN720929 AMJ720929 AWF720929 BGB720929 BPX720929 BZT720929 CJP720929 CTL720929 DDH720929 DND720929 DWZ720929 EGV720929 EQR720929 FAN720929 FKJ720929 FUF720929 GEB720929 GNX720929 GXT720929 HHP720929 HRL720929 IBH720929 ILD720929 IUZ720929 JEV720929 JOR720929 JYN720929 KIJ720929 KSF720929 LCB720929 LLX720929 LVT720929 MFP720929 MPL720929 MZH720929 NJD720929 NSZ720929 OCV720929 OMR720929 OWN720929 PGJ720929 PQF720929 QAB720929 QJX720929 QTT720929 RDP720929 RNL720929 RXH720929 SHD720929 SQZ720929 TAV720929 TKR720929 TUN720929 UEJ720929 UOF720929 UYB720929 VHX720929 VRT720929 WBP720929 WLL720929 WVH720929 C786465 IV786465 SR786465 ACN786465 AMJ786465 AWF786465 BGB786465 BPX786465 BZT786465 CJP786465 CTL786465 DDH786465 DND786465 DWZ786465 EGV786465 EQR786465 FAN786465 FKJ786465 FUF786465 GEB786465 GNX786465 GXT786465 HHP786465 HRL786465 IBH786465 ILD786465 IUZ786465 JEV786465 JOR786465 JYN786465 KIJ786465 KSF786465 LCB786465 LLX786465 LVT786465 MFP786465 MPL786465 MZH786465 NJD786465 NSZ786465 OCV786465 OMR786465 OWN786465 PGJ786465 PQF786465 QAB786465 QJX786465 QTT786465 RDP786465 RNL786465 RXH786465 SHD786465 SQZ786465 TAV786465 TKR786465 TUN786465 UEJ786465 UOF786465 UYB786465 VHX786465 VRT786465 WBP786465 WLL786465 WVH786465 C852001 IV852001 SR852001 ACN852001 AMJ852001 AWF852001 BGB852001 BPX852001 BZT852001 CJP852001 CTL852001 DDH852001 DND852001 DWZ852001 EGV852001 EQR852001 FAN852001 FKJ852001 FUF852001 GEB852001 GNX852001 GXT852001 HHP852001 HRL852001 IBH852001 ILD852001 IUZ852001 JEV852001 JOR852001 JYN852001 KIJ852001 KSF852001 LCB852001 LLX852001 LVT852001 MFP852001 MPL852001 MZH852001 NJD852001 NSZ852001 OCV852001 OMR852001 OWN852001 PGJ852001 PQF852001 QAB852001 QJX852001 QTT852001 RDP852001 RNL852001 RXH852001 SHD852001 SQZ852001 TAV852001 TKR852001 TUN852001 UEJ852001 UOF852001 UYB852001 VHX852001 VRT852001 WBP852001 WLL852001 WVH852001 C917537 IV917537 SR917537 ACN917537 AMJ917537 AWF917537 BGB917537 BPX917537 BZT917537 CJP917537 CTL917537 DDH917537 DND917537 DWZ917537 EGV917537 EQR917537 FAN917537 FKJ917537 FUF917537 GEB917537 GNX917537 GXT917537 HHP917537 HRL917537 IBH917537 ILD917537 IUZ917537 JEV917537 JOR917537 JYN917537 KIJ917537 KSF917537 LCB917537 LLX917537 LVT917537 MFP917537 MPL917537 MZH917537 NJD917537 NSZ917537 OCV917537 OMR917537 OWN917537 PGJ917537 PQF917537 QAB917537 QJX917537 QTT917537 RDP917537 RNL917537 RXH917537 SHD917537 SQZ917537 TAV917537 TKR917537 TUN917537 UEJ917537 UOF917537 UYB917537 VHX917537 VRT917537 WBP917537 WLL917537 WVH917537 C983073 IV983073 SR983073 ACN983073 AMJ983073 AWF983073 BGB983073 BPX983073 BZT983073 CJP983073 CTL983073 DDH983073 DND983073 DWZ983073 EGV983073 EQR983073 FAN983073 FKJ983073 FUF983073 GEB983073 GNX983073 GXT983073 HHP983073 HRL983073 IBH983073 ILD983073 IUZ983073 JEV983073 JOR983073 JYN983073 KIJ983073 KSF983073 LCB983073 LLX983073 LVT983073 MFP983073 MPL983073 MZH983073 NJD983073 NSZ983073 OCV983073 OMR983073 OWN983073 PGJ983073 PQF983073 QAB983073 QJX983073 QTT983073 RDP983073 RNL983073 RXH983073 SHD983073 SQZ983073 TAV983073 TKR983073 TUN983073 UEJ983073 UOF983073 UYB983073 VHX983073 VRT983073 WBP98307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0"/>
  <sheetViews>
    <sheetView topLeftCell="B16" zoomScale="91" zoomScaleNormal="91" workbookViewId="0">
      <selection activeCell="M133" sqref="M133"/>
    </sheetView>
  </sheetViews>
  <sheetFormatPr baseColWidth="10" defaultRowHeight="15" x14ac:dyDescent="0.25"/>
  <cols>
    <col min="1" max="1" width="3.140625" style="1" bestFit="1" customWidth="1"/>
    <col min="2" max="2" width="102.7109375" style="1" bestFit="1" customWidth="1"/>
    <col min="3" max="3" width="31.140625" style="1" customWidth="1"/>
    <col min="4" max="4" width="35.5703125" style="1" customWidth="1"/>
    <col min="5" max="5" width="32" style="1" customWidth="1"/>
    <col min="6" max="7" width="29.7109375" style="1" customWidth="1"/>
    <col min="8" max="8" width="24.5703125" style="1" customWidth="1"/>
    <col min="9" max="9" width="24" style="1" customWidth="1"/>
    <col min="10" max="10" width="35.28515625" style="1" customWidth="1"/>
    <col min="11" max="11" width="30.28515625" style="1" customWidth="1"/>
    <col min="12" max="12" width="31" style="1" customWidth="1"/>
    <col min="13" max="13" width="18.7109375" style="1" customWidth="1"/>
    <col min="14" max="14" width="22.140625" style="1" customWidth="1"/>
    <col min="15" max="15" width="26.140625" style="1" customWidth="1"/>
    <col min="16" max="16" width="19.5703125" style="1" bestFit="1" customWidth="1"/>
    <col min="17" max="17" width="31.42578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7" ht="26.25" x14ac:dyDescent="0.25">
      <c r="B2" s="2349" t="s">
        <v>0</v>
      </c>
      <c r="C2" s="2350"/>
      <c r="D2" s="2350"/>
      <c r="E2" s="2350"/>
      <c r="F2" s="2350"/>
      <c r="G2" s="2350"/>
      <c r="H2" s="2350"/>
      <c r="I2" s="2350"/>
      <c r="J2" s="2350"/>
      <c r="K2" s="2350"/>
      <c r="L2" s="2350"/>
      <c r="M2" s="2350"/>
      <c r="N2" s="2350"/>
      <c r="O2" s="2350"/>
      <c r="P2" s="2350"/>
      <c r="Q2" s="3"/>
    </row>
    <row r="3" spans="2:17" x14ac:dyDescent="0.25">
      <c r="B3" s="3"/>
      <c r="C3" s="3"/>
      <c r="D3" s="3"/>
      <c r="E3" s="3"/>
      <c r="F3" s="3"/>
      <c r="G3" s="3"/>
      <c r="H3" s="3"/>
      <c r="I3" s="3"/>
      <c r="J3" s="3"/>
      <c r="K3" s="3"/>
      <c r="L3" s="3"/>
      <c r="M3" s="3"/>
      <c r="N3" s="3"/>
      <c r="O3" s="3"/>
      <c r="P3" s="3"/>
      <c r="Q3" s="3"/>
    </row>
    <row r="4" spans="2:17" ht="26.25" x14ac:dyDescent="0.25">
      <c r="B4" s="2349" t="s">
        <v>1</v>
      </c>
      <c r="C4" s="2350"/>
      <c r="D4" s="2350"/>
      <c r="E4" s="2350"/>
      <c r="F4" s="2350"/>
      <c r="G4" s="2350"/>
      <c r="H4" s="2350"/>
      <c r="I4" s="2350"/>
      <c r="J4" s="2350"/>
      <c r="K4" s="2350"/>
      <c r="L4" s="2350"/>
      <c r="M4" s="2350"/>
      <c r="N4" s="2350"/>
      <c r="O4" s="2350"/>
      <c r="P4" s="2350"/>
      <c r="Q4" s="3"/>
    </row>
    <row r="5" spans="2:17" ht="15.75" thickBot="1" x14ac:dyDescent="0.3">
      <c r="B5" s="3"/>
      <c r="C5" s="3"/>
      <c r="D5" s="3"/>
      <c r="E5" s="3"/>
      <c r="F5" s="3"/>
      <c r="G5" s="3"/>
      <c r="H5" s="3"/>
      <c r="I5" s="3"/>
      <c r="J5" s="3"/>
      <c r="K5" s="3"/>
      <c r="L5" s="3"/>
      <c r="M5" s="3"/>
      <c r="N5" s="3"/>
      <c r="O5" s="3"/>
      <c r="P5" s="3"/>
      <c r="Q5" s="3"/>
    </row>
    <row r="6" spans="2:17" ht="21" thickBot="1" x14ac:dyDescent="0.3">
      <c r="B6" s="278" t="s">
        <v>2</v>
      </c>
      <c r="C6" s="1854" t="s">
        <v>587</v>
      </c>
      <c r="D6" s="1854"/>
      <c r="E6" s="1854"/>
      <c r="F6" s="1854"/>
      <c r="G6" s="1854"/>
      <c r="H6" s="1854"/>
      <c r="I6" s="1854"/>
      <c r="J6" s="1854"/>
      <c r="K6" s="1854"/>
      <c r="L6" s="1854"/>
      <c r="M6" s="1854"/>
      <c r="N6" s="1855"/>
      <c r="O6" s="3"/>
      <c r="P6" s="3"/>
      <c r="Q6" s="3"/>
    </row>
    <row r="7" spans="2:17" ht="15.75" thickBot="1" x14ac:dyDescent="0.3">
      <c r="B7" s="279" t="s">
        <v>4</v>
      </c>
      <c r="C7" s="1854"/>
      <c r="D7" s="1854"/>
      <c r="E7" s="1854"/>
      <c r="F7" s="1854"/>
      <c r="G7" s="1854"/>
      <c r="H7" s="1854"/>
      <c r="I7" s="1854"/>
      <c r="J7" s="1854"/>
      <c r="K7" s="1854"/>
      <c r="L7" s="1854"/>
      <c r="M7" s="1854"/>
      <c r="N7" s="1855"/>
      <c r="O7" s="3"/>
      <c r="P7" s="3"/>
      <c r="Q7" s="3"/>
    </row>
    <row r="8" spans="2:17" ht="15.75" thickBot="1" x14ac:dyDescent="0.3">
      <c r="B8" s="279" t="s">
        <v>5</v>
      </c>
      <c r="C8" s="1854"/>
      <c r="D8" s="1854"/>
      <c r="E8" s="1854"/>
      <c r="F8" s="1854"/>
      <c r="G8" s="1854"/>
      <c r="H8" s="1854"/>
      <c r="I8" s="1854"/>
      <c r="J8" s="1854"/>
      <c r="K8" s="1854"/>
      <c r="L8" s="1854"/>
      <c r="M8" s="1854"/>
      <c r="N8" s="1855"/>
      <c r="O8" s="3"/>
      <c r="P8" s="3"/>
      <c r="Q8" s="3"/>
    </row>
    <row r="9" spans="2:17" ht="15.75" thickBot="1" x14ac:dyDescent="0.3">
      <c r="B9" s="279" t="s">
        <v>6</v>
      </c>
      <c r="C9" s="1854"/>
      <c r="D9" s="1854"/>
      <c r="E9" s="1854"/>
      <c r="F9" s="1854"/>
      <c r="G9" s="1854"/>
      <c r="H9" s="1854"/>
      <c r="I9" s="1854"/>
      <c r="J9" s="1854"/>
      <c r="K9" s="1854"/>
      <c r="L9" s="1854"/>
      <c r="M9" s="1854"/>
      <c r="N9" s="1855"/>
      <c r="O9" s="3"/>
      <c r="P9" s="3"/>
      <c r="Q9" s="3"/>
    </row>
    <row r="10" spans="2:17" ht="15.75" thickBot="1" x14ac:dyDescent="0.3">
      <c r="B10" s="279" t="s">
        <v>7</v>
      </c>
      <c r="C10" s="2028">
        <v>9</v>
      </c>
      <c r="D10" s="2028"/>
      <c r="E10" s="2029"/>
      <c r="F10" s="4"/>
      <c r="G10" s="4"/>
      <c r="H10" s="4"/>
      <c r="I10" s="4"/>
      <c r="J10" s="4"/>
      <c r="K10" s="4"/>
      <c r="L10" s="4"/>
      <c r="M10" s="4"/>
      <c r="N10" s="5"/>
      <c r="O10" s="3"/>
      <c r="P10" s="3"/>
      <c r="Q10" s="3"/>
    </row>
    <row r="11" spans="2:17" ht="26.25" customHeight="1" thickBot="1" x14ac:dyDescent="0.3">
      <c r="B11" s="280" t="s">
        <v>8</v>
      </c>
      <c r="C11" s="7">
        <v>41989</v>
      </c>
      <c r="D11" s="1803"/>
      <c r="E11" s="1803"/>
      <c r="F11" s="1803"/>
      <c r="G11" s="1803"/>
      <c r="H11" s="1803"/>
      <c r="I11" s="1803"/>
      <c r="J11" s="1803"/>
      <c r="K11" s="1803"/>
      <c r="L11" s="1803"/>
      <c r="M11" s="1803"/>
      <c r="N11" s="1804"/>
      <c r="O11" s="3"/>
      <c r="P11" s="3"/>
      <c r="Q11" s="3"/>
    </row>
    <row r="12" spans="2:17" ht="15.75" x14ac:dyDescent="0.25">
      <c r="B12" s="281"/>
      <c r="C12" s="11"/>
      <c r="D12" s="282"/>
      <c r="E12" s="282"/>
      <c r="F12" s="282"/>
      <c r="G12" s="282"/>
      <c r="H12" s="282"/>
      <c r="I12" s="13"/>
      <c r="J12" s="13"/>
      <c r="K12" s="13"/>
      <c r="L12" s="13"/>
      <c r="M12" s="13"/>
      <c r="N12" s="282"/>
      <c r="O12" s="3"/>
      <c r="P12" s="3"/>
      <c r="Q12" s="3"/>
    </row>
    <row r="13" spans="2:17" x14ac:dyDescent="0.25">
      <c r="B13" s="3"/>
      <c r="C13" s="3"/>
      <c r="D13" s="3"/>
      <c r="E13" s="3"/>
      <c r="F13" s="3"/>
      <c r="G13" s="3"/>
      <c r="H13" s="3"/>
      <c r="I13" s="13"/>
      <c r="J13" s="13"/>
      <c r="K13" s="13"/>
      <c r="L13" s="13"/>
      <c r="M13" s="13"/>
      <c r="N13" s="14"/>
      <c r="O13" s="3"/>
      <c r="P13" s="3"/>
      <c r="Q13" s="3"/>
    </row>
    <row r="14" spans="2:17" x14ac:dyDescent="0.25">
      <c r="B14" s="2288" t="s">
        <v>9</v>
      </c>
      <c r="C14" s="2288"/>
      <c r="D14" s="1796" t="s">
        <v>10</v>
      </c>
      <c r="E14" s="1796" t="s">
        <v>11</v>
      </c>
      <c r="F14" s="1796" t="s">
        <v>12</v>
      </c>
      <c r="G14" s="16"/>
      <c r="H14" s="3"/>
      <c r="I14" s="17"/>
      <c r="J14" s="17"/>
      <c r="K14" s="17"/>
      <c r="L14" s="17"/>
      <c r="M14" s="17"/>
      <c r="N14" s="14"/>
      <c r="O14" s="3"/>
      <c r="P14" s="3"/>
      <c r="Q14" s="3"/>
    </row>
    <row r="15" spans="2:17" x14ac:dyDescent="0.25">
      <c r="B15" s="2288"/>
      <c r="C15" s="2288"/>
      <c r="D15" s="1796">
        <v>9</v>
      </c>
      <c r="E15" s="18">
        <v>1694432069</v>
      </c>
      <c r="F15" s="283">
        <v>140</v>
      </c>
      <c r="G15" s="20"/>
      <c r="H15" s="3"/>
      <c r="I15" s="21"/>
      <c r="J15" s="21"/>
      <c r="K15" s="21"/>
      <c r="L15" s="21"/>
      <c r="M15" s="21"/>
      <c r="N15" s="14"/>
      <c r="O15" s="3"/>
      <c r="P15" s="3"/>
      <c r="Q15" s="3"/>
    </row>
    <row r="16" spans="2:17" x14ac:dyDescent="0.25">
      <c r="B16" s="2288"/>
      <c r="C16" s="2288"/>
      <c r="D16" s="1796"/>
      <c r="E16" s="284"/>
      <c r="F16" s="283">
        <v>629</v>
      </c>
      <c r="G16" s="20"/>
      <c r="H16" s="3"/>
      <c r="I16" s="21"/>
      <c r="J16" s="21"/>
      <c r="K16" s="21"/>
      <c r="L16" s="21"/>
      <c r="M16" s="21"/>
      <c r="N16" s="14"/>
      <c r="O16" s="3"/>
      <c r="P16" s="3"/>
      <c r="Q16" s="3"/>
    </row>
    <row r="17" spans="1:17" x14ac:dyDescent="0.25">
      <c r="B17" s="2288"/>
      <c r="C17" s="2288"/>
      <c r="D17" s="1796"/>
      <c r="E17" s="18"/>
      <c r="F17" s="18"/>
      <c r="G17" s="20"/>
      <c r="H17" s="3"/>
      <c r="I17" s="21"/>
      <c r="J17" s="21"/>
      <c r="K17" s="21"/>
      <c r="L17" s="21"/>
      <c r="M17" s="21"/>
      <c r="N17" s="14"/>
      <c r="O17" s="3"/>
      <c r="P17" s="3"/>
      <c r="Q17" s="3"/>
    </row>
    <row r="18" spans="1:17" x14ac:dyDescent="0.25">
      <c r="B18" s="2288"/>
      <c r="C18" s="2288"/>
      <c r="D18" s="1796"/>
      <c r="E18" s="22"/>
      <c r="F18" s="18"/>
      <c r="G18" s="20"/>
      <c r="H18" s="23"/>
      <c r="I18" s="21"/>
      <c r="J18" s="21"/>
      <c r="K18" s="21"/>
      <c r="L18" s="21"/>
      <c r="M18" s="21"/>
      <c r="N18" s="24"/>
      <c r="O18" s="3"/>
      <c r="P18" s="3"/>
      <c r="Q18" s="3"/>
    </row>
    <row r="19" spans="1:17" x14ac:dyDescent="0.25">
      <c r="B19" s="2288"/>
      <c r="C19" s="2288"/>
      <c r="D19" s="1796"/>
      <c r="E19" s="22"/>
      <c r="F19" s="18"/>
      <c r="G19" s="20"/>
      <c r="H19" s="23"/>
      <c r="I19" s="25"/>
      <c r="J19" s="25"/>
      <c r="K19" s="25"/>
      <c r="L19" s="25"/>
      <c r="M19" s="25"/>
      <c r="N19" s="24"/>
      <c r="O19" s="3"/>
      <c r="P19" s="3"/>
      <c r="Q19" s="3"/>
    </row>
    <row r="20" spans="1:17" x14ac:dyDescent="0.25">
      <c r="B20" s="2288"/>
      <c r="C20" s="2288"/>
      <c r="D20" s="1796"/>
      <c r="E20" s="22"/>
      <c r="F20" s="18"/>
      <c r="G20" s="20"/>
      <c r="H20" s="23"/>
      <c r="I20" s="13"/>
      <c r="J20" s="13"/>
      <c r="K20" s="13"/>
      <c r="L20" s="13"/>
      <c r="M20" s="13"/>
      <c r="N20" s="24"/>
      <c r="O20" s="3"/>
      <c r="P20" s="3"/>
      <c r="Q20" s="3"/>
    </row>
    <row r="21" spans="1:17" x14ac:dyDescent="0.25">
      <c r="B21" s="2288"/>
      <c r="C21" s="2288"/>
      <c r="D21" s="1796"/>
      <c r="E21" s="22"/>
      <c r="F21" s="18"/>
      <c r="G21" s="20"/>
      <c r="H21" s="23"/>
      <c r="I21" s="13"/>
      <c r="J21" s="13"/>
      <c r="K21" s="13"/>
      <c r="L21" s="13"/>
      <c r="M21" s="13"/>
      <c r="N21" s="24"/>
      <c r="O21" s="3"/>
      <c r="P21" s="3"/>
      <c r="Q21" s="3"/>
    </row>
    <row r="22" spans="1:17" ht="15.75" thickBot="1" x14ac:dyDescent="0.3">
      <c r="B22" s="2289" t="s">
        <v>13</v>
      </c>
      <c r="C22" s="2290"/>
      <c r="D22" s="103">
        <v>9</v>
      </c>
      <c r="E22" s="18">
        <v>1694432069</v>
      </c>
      <c r="F22" s="1827">
        <v>769</v>
      </c>
      <c r="G22" s="20"/>
      <c r="H22" s="23"/>
      <c r="I22" s="13"/>
      <c r="J22" s="13"/>
      <c r="K22" s="13"/>
      <c r="L22" s="13"/>
      <c r="M22" s="13"/>
      <c r="N22" s="24"/>
      <c r="O22" s="3"/>
      <c r="P22" s="3"/>
      <c r="Q22" s="3"/>
    </row>
    <row r="23" spans="1:17" ht="43.5" thickBot="1" x14ac:dyDescent="0.3">
      <c r="A23" s="27"/>
      <c r="B23" s="28" t="s">
        <v>14</v>
      </c>
      <c r="C23" s="28" t="s">
        <v>15</v>
      </c>
      <c r="D23" s="3"/>
      <c r="E23" s="17"/>
      <c r="F23" s="17"/>
      <c r="G23" s="17"/>
      <c r="H23" s="17"/>
      <c r="I23" s="29"/>
      <c r="J23" s="29"/>
      <c r="K23" s="29"/>
      <c r="L23" s="29"/>
      <c r="M23" s="29"/>
      <c r="N23" s="3"/>
      <c r="O23" s="3"/>
      <c r="P23" s="3"/>
      <c r="Q23" s="3"/>
    </row>
    <row r="24" spans="1:17" ht="15.75" thickBot="1" x14ac:dyDescent="0.3">
      <c r="A24" s="30">
        <v>1</v>
      </c>
      <c r="B24" s="3"/>
      <c r="C24" s="31">
        <f>+F22*0.8</f>
        <v>615.20000000000005</v>
      </c>
      <c r="D24" s="32"/>
      <c r="E24" s="33">
        <f>E22</f>
        <v>1694432069</v>
      </c>
      <c r="F24" s="34"/>
      <c r="G24" s="34"/>
      <c r="H24" s="34"/>
      <c r="I24" s="35"/>
      <c r="J24" s="35"/>
      <c r="K24" s="35"/>
      <c r="L24" s="35"/>
      <c r="M24" s="35"/>
      <c r="N24" s="3"/>
      <c r="O24" s="3"/>
      <c r="P24" s="3"/>
      <c r="Q24" s="3"/>
    </row>
    <row r="25" spans="1:17" x14ac:dyDescent="0.25">
      <c r="A25" s="36"/>
      <c r="B25" s="3"/>
      <c r="C25" s="37"/>
      <c r="D25" s="21"/>
      <c r="E25" s="38"/>
      <c r="F25" s="34"/>
      <c r="G25" s="34"/>
      <c r="H25" s="34"/>
      <c r="I25" s="35"/>
      <c r="J25" s="35"/>
      <c r="K25" s="35"/>
      <c r="L25" s="35"/>
      <c r="M25" s="35"/>
      <c r="N25" s="3"/>
      <c r="O25" s="3"/>
      <c r="P25" s="3"/>
      <c r="Q25" s="3"/>
    </row>
    <row r="26" spans="1:17" x14ac:dyDescent="0.25">
      <c r="A26" s="36"/>
      <c r="B26" s="3"/>
      <c r="C26" s="37"/>
      <c r="D26" s="21"/>
      <c r="E26" s="38"/>
      <c r="F26" s="34"/>
      <c r="G26" s="34"/>
      <c r="H26" s="34"/>
      <c r="I26" s="35"/>
      <c r="J26" s="35"/>
      <c r="K26" s="35"/>
      <c r="L26" s="35"/>
      <c r="M26" s="35"/>
      <c r="N26" s="3"/>
      <c r="O26" s="3"/>
      <c r="P26" s="3"/>
      <c r="Q26" s="3"/>
    </row>
    <row r="27" spans="1:17" x14ac:dyDescent="0.2">
      <c r="A27" s="36"/>
      <c r="B27" s="39" t="s">
        <v>16</v>
      </c>
      <c r="C27" s="40"/>
      <c r="D27" s="40"/>
      <c r="E27" s="40"/>
      <c r="F27" s="40"/>
      <c r="G27" s="40"/>
      <c r="H27" s="40"/>
      <c r="I27" s="13"/>
      <c r="J27" s="13"/>
      <c r="K27" s="13"/>
      <c r="L27" s="13"/>
      <c r="M27" s="13"/>
      <c r="N27" s="14"/>
      <c r="O27" s="3"/>
      <c r="P27" s="3"/>
      <c r="Q27" s="3"/>
    </row>
    <row r="28" spans="1:17" x14ac:dyDescent="0.2">
      <c r="A28" s="36"/>
      <c r="B28" s="40"/>
      <c r="C28" s="40"/>
      <c r="D28" s="40"/>
      <c r="E28" s="40"/>
      <c r="F28" s="40"/>
      <c r="G28" s="40"/>
      <c r="H28" s="40"/>
      <c r="I28" s="13"/>
      <c r="J28" s="13"/>
      <c r="K28" s="13"/>
      <c r="L28" s="13"/>
      <c r="M28" s="13"/>
      <c r="N28" s="14"/>
      <c r="O28" s="3"/>
      <c r="P28" s="3"/>
      <c r="Q28" s="3"/>
    </row>
    <row r="29" spans="1:17" x14ac:dyDescent="0.2">
      <c r="A29" s="36"/>
      <c r="B29" s="41" t="s">
        <v>17</v>
      </c>
      <c r="C29" s="41" t="s">
        <v>18</v>
      </c>
      <c r="D29" s="41" t="s">
        <v>19</v>
      </c>
      <c r="E29" s="40"/>
      <c r="F29" s="40"/>
      <c r="G29" s="40"/>
      <c r="H29" s="40"/>
      <c r="I29" s="13"/>
      <c r="J29" s="13"/>
      <c r="K29" s="13"/>
      <c r="L29" s="13"/>
      <c r="M29" s="13"/>
      <c r="N29" s="14"/>
      <c r="O29" s="3"/>
      <c r="P29" s="3"/>
      <c r="Q29" s="3"/>
    </row>
    <row r="30" spans="1:17" x14ac:dyDescent="0.2">
      <c r="A30" s="36"/>
      <c r="B30" s="42" t="s">
        <v>20</v>
      </c>
      <c r="C30" s="1787" t="s">
        <v>21</v>
      </c>
      <c r="D30" s="1793"/>
      <c r="E30" s="40"/>
      <c r="F30" s="40"/>
      <c r="G30" s="40"/>
      <c r="H30" s="40"/>
      <c r="I30" s="13"/>
      <c r="J30" s="13"/>
      <c r="K30" s="13"/>
      <c r="L30" s="13"/>
      <c r="M30" s="13"/>
      <c r="N30" s="14"/>
      <c r="O30" s="3"/>
      <c r="P30" s="3"/>
      <c r="Q30" s="3"/>
    </row>
    <row r="31" spans="1:17" x14ac:dyDescent="0.2">
      <c r="A31" s="36"/>
      <c r="B31" s="42" t="s">
        <v>22</v>
      </c>
      <c r="C31" s="1787" t="s">
        <v>21</v>
      </c>
      <c r="D31" s="1793"/>
      <c r="E31" s="40"/>
      <c r="F31" s="40"/>
      <c r="G31" s="40"/>
      <c r="H31" s="40"/>
      <c r="I31" s="13"/>
      <c r="J31" s="13"/>
      <c r="K31" s="13"/>
      <c r="L31" s="13"/>
      <c r="M31" s="13"/>
      <c r="N31" s="14"/>
      <c r="O31" s="3"/>
      <c r="P31" s="3"/>
      <c r="Q31" s="3"/>
    </row>
    <row r="32" spans="1:17" x14ac:dyDescent="0.2">
      <c r="A32" s="36"/>
      <c r="B32" s="42" t="s">
        <v>23</v>
      </c>
      <c r="C32" s="1787"/>
      <c r="D32" s="1793" t="s">
        <v>21</v>
      </c>
      <c r="E32" s="40"/>
      <c r="F32" s="40"/>
      <c r="G32" s="40"/>
      <c r="H32" s="40"/>
      <c r="I32" s="13"/>
      <c r="J32" s="13"/>
      <c r="K32" s="13"/>
      <c r="L32" s="13"/>
      <c r="M32" s="13"/>
      <c r="N32" s="14"/>
      <c r="O32" s="3"/>
      <c r="P32" s="3"/>
      <c r="Q32" s="3"/>
    </row>
    <row r="33" spans="1:17" x14ac:dyDescent="0.2">
      <c r="A33" s="36"/>
      <c r="B33" s="42" t="s">
        <v>24</v>
      </c>
      <c r="C33" s="42"/>
      <c r="D33" s="1793" t="s">
        <v>21</v>
      </c>
      <c r="E33" s="40"/>
      <c r="F33" s="40"/>
      <c r="G33" s="40"/>
      <c r="H33" s="40"/>
      <c r="I33" s="13"/>
      <c r="J33" s="13"/>
      <c r="K33" s="13"/>
      <c r="L33" s="13"/>
      <c r="M33" s="13"/>
      <c r="N33" s="14"/>
      <c r="O33" s="3"/>
      <c r="P33" s="3"/>
      <c r="Q33" s="3"/>
    </row>
    <row r="34" spans="1:17" x14ac:dyDescent="0.2">
      <c r="A34" s="36"/>
      <c r="B34" s="40"/>
      <c r="C34" s="40"/>
      <c r="D34" s="263"/>
      <c r="E34" s="40"/>
      <c r="F34" s="40"/>
      <c r="G34" s="40"/>
      <c r="H34" s="40"/>
      <c r="I34" s="13"/>
      <c r="J34" s="13"/>
      <c r="K34" s="13"/>
      <c r="L34" s="13"/>
      <c r="M34" s="13"/>
      <c r="N34" s="14"/>
      <c r="O34" s="3"/>
      <c r="P34" s="3"/>
      <c r="Q34" s="3"/>
    </row>
    <row r="35" spans="1:17" x14ac:dyDescent="0.2">
      <c r="A35" s="36"/>
      <c r="B35" s="40"/>
      <c r="C35" s="40"/>
      <c r="D35" s="40"/>
      <c r="E35" s="40"/>
      <c r="F35" s="40"/>
      <c r="G35" s="40"/>
      <c r="H35" s="40"/>
      <c r="I35" s="13"/>
      <c r="J35" s="13"/>
      <c r="K35" s="13"/>
      <c r="L35" s="13"/>
      <c r="M35" s="13"/>
      <c r="N35" s="14"/>
      <c r="O35" s="3"/>
      <c r="P35" s="3"/>
      <c r="Q35" s="3"/>
    </row>
    <row r="36" spans="1:17" x14ac:dyDescent="0.2">
      <c r="A36" s="36"/>
      <c r="B36" s="39" t="s">
        <v>25</v>
      </c>
      <c r="C36" s="40"/>
      <c r="D36" s="40"/>
      <c r="E36" s="40"/>
      <c r="F36" s="40"/>
      <c r="G36" s="40"/>
      <c r="H36" s="40"/>
      <c r="I36" s="13"/>
      <c r="J36" s="13"/>
      <c r="K36" s="13"/>
      <c r="L36" s="13"/>
      <c r="M36" s="13"/>
      <c r="N36" s="14"/>
      <c r="O36" s="3"/>
      <c r="P36" s="3"/>
      <c r="Q36" s="3"/>
    </row>
    <row r="37" spans="1:17" x14ac:dyDescent="0.2">
      <c r="A37" s="36"/>
      <c r="B37" s="40"/>
      <c r="C37" s="40"/>
      <c r="D37" s="40"/>
      <c r="E37" s="40"/>
      <c r="F37" s="40"/>
      <c r="G37" s="40"/>
      <c r="H37" s="40"/>
      <c r="I37" s="13"/>
      <c r="J37" s="13"/>
      <c r="K37" s="13"/>
      <c r="L37" s="13"/>
      <c r="M37" s="13"/>
      <c r="N37" s="14"/>
      <c r="O37" s="3"/>
      <c r="P37" s="3"/>
      <c r="Q37" s="3"/>
    </row>
    <row r="38" spans="1:17" x14ac:dyDescent="0.2">
      <c r="A38" s="36"/>
      <c r="B38" s="40"/>
      <c r="C38" s="40"/>
      <c r="D38" s="40"/>
      <c r="E38" s="40"/>
      <c r="F38" s="40"/>
      <c r="G38" s="40"/>
      <c r="H38" s="40"/>
      <c r="I38" s="13"/>
      <c r="J38" s="13"/>
      <c r="K38" s="13"/>
      <c r="L38" s="13"/>
      <c r="M38" s="13"/>
      <c r="N38" s="14"/>
      <c r="O38" s="3"/>
      <c r="P38" s="3"/>
      <c r="Q38" s="3"/>
    </row>
    <row r="39" spans="1:17" x14ac:dyDescent="0.2">
      <c r="A39" s="36"/>
      <c r="B39" s="41" t="s">
        <v>17</v>
      </c>
      <c r="C39" s="41" t="s">
        <v>26</v>
      </c>
      <c r="D39" s="44" t="s">
        <v>27</v>
      </c>
      <c r="E39" s="44" t="s">
        <v>28</v>
      </c>
      <c r="F39" s="40"/>
      <c r="G39" s="40"/>
      <c r="H39" s="40"/>
      <c r="I39" s="13"/>
      <c r="J39" s="13"/>
      <c r="K39" s="13"/>
      <c r="L39" s="13"/>
      <c r="M39" s="13"/>
      <c r="N39" s="14"/>
      <c r="O39" s="3"/>
      <c r="P39" s="3"/>
      <c r="Q39" s="3"/>
    </row>
    <row r="40" spans="1:17" ht="28.5" x14ac:dyDescent="0.2">
      <c r="A40" s="36"/>
      <c r="B40" s="45" t="s">
        <v>29</v>
      </c>
      <c r="C40" s="1795">
        <v>40</v>
      </c>
      <c r="D40" s="1787">
        <v>40</v>
      </c>
      <c r="E40" s="2362">
        <f>+D40+D41</f>
        <v>50</v>
      </c>
      <c r="F40" s="40"/>
      <c r="G40" s="40"/>
      <c r="H40" s="40"/>
      <c r="I40" s="13"/>
      <c r="J40" s="13"/>
      <c r="K40" s="13"/>
      <c r="L40" s="13"/>
      <c r="M40" s="13"/>
      <c r="N40" s="14"/>
      <c r="O40" s="3"/>
      <c r="P40" s="3"/>
      <c r="Q40" s="3"/>
    </row>
    <row r="41" spans="1:17" ht="42.75" x14ac:dyDescent="0.2">
      <c r="A41" s="36"/>
      <c r="B41" s="45" t="s">
        <v>30</v>
      </c>
      <c r="C41" s="1795">
        <v>60</v>
      </c>
      <c r="D41" s="1787">
        <v>10</v>
      </c>
      <c r="E41" s="2363"/>
      <c r="F41" s="40"/>
      <c r="G41" s="40"/>
      <c r="H41" s="40"/>
      <c r="I41" s="13"/>
      <c r="J41" s="13"/>
      <c r="K41" s="13"/>
      <c r="L41" s="13"/>
      <c r="M41" s="13"/>
      <c r="N41" s="14"/>
      <c r="O41" s="3"/>
      <c r="P41" s="3"/>
      <c r="Q41" s="3"/>
    </row>
    <row r="42" spans="1:17" ht="5.25" customHeight="1" x14ac:dyDescent="0.25">
      <c r="A42" s="36"/>
      <c r="B42" s="3"/>
      <c r="C42" s="37"/>
      <c r="D42" s="21"/>
      <c r="E42" s="38"/>
      <c r="F42" s="34"/>
      <c r="G42" s="34"/>
      <c r="H42" s="34"/>
      <c r="I42" s="35"/>
      <c r="J42" s="35"/>
      <c r="K42" s="35"/>
      <c r="L42" s="35"/>
      <c r="M42" s="35"/>
      <c r="N42" s="3"/>
      <c r="O42" s="3"/>
      <c r="P42" s="3"/>
      <c r="Q42" s="3"/>
    </row>
    <row r="43" spans="1:17" hidden="1" x14ac:dyDescent="0.25">
      <c r="A43" s="36"/>
      <c r="B43" s="3"/>
      <c r="C43" s="37"/>
      <c r="D43" s="21"/>
      <c r="E43" s="38"/>
      <c r="F43" s="34"/>
      <c r="G43" s="34"/>
      <c r="H43" s="34"/>
      <c r="I43" s="35"/>
      <c r="J43" s="35"/>
      <c r="K43" s="35"/>
      <c r="L43" s="35"/>
      <c r="M43" s="35"/>
      <c r="N43" s="3"/>
      <c r="O43" s="3"/>
      <c r="P43" s="3"/>
      <c r="Q43" s="3"/>
    </row>
    <row r="44" spans="1:17" hidden="1" x14ac:dyDescent="0.25">
      <c r="A44" s="36"/>
      <c r="B44" s="3"/>
      <c r="C44" s="37"/>
      <c r="D44" s="21"/>
      <c r="E44" s="38"/>
      <c r="F44" s="34"/>
      <c r="G44" s="34"/>
      <c r="H44" s="34"/>
      <c r="I44" s="35"/>
      <c r="J44" s="35"/>
      <c r="K44" s="35"/>
      <c r="L44" s="35"/>
      <c r="M44" s="35"/>
      <c r="N44" s="3"/>
      <c r="O44" s="3"/>
      <c r="P44" s="3"/>
      <c r="Q44" s="3"/>
    </row>
    <row r="45" spans="1:17" ht="49.5" customHeight="1" thickBot="1" x14ac:dyDescent="0.3">
      <c r="B45" s="3"/>
      <c r="C45" s="3"/>
      <c r="D45" s="3"/>
      <c r="E45" s="3"/>
      <c r="F45" s="3"/>
      <c r="G45" s="3"/>
      <c r="H45" s="3"/>
      <c r="I45" s="3"/>
      <c r="J45" s="3"/>
      <c r="K45" s="3"/>
      <c r="L45" s="3"/>
      <c r="M45" s="2291" t="s">
        <v>31</v>
      </c>
      <c r="N45" s="2291"/>
      <c r="O45" s="3"/>
      <c r="P45" s="3"/>
      <c r="Q45" s="3"/>
    </row>
    <row r="46" spans="1:17" x14ac:dyDescent="0.25">
      <c r="B46" s="286"/>
      <c r="C46" s="3"/>
      <c r="D46" s="3"/>
      <c r="E46" s="3"/>
      <c r="F46" s="3"/>
      <c r="G46" s="3"/>
      <c r="H46" s="3"/>
      <c r="I46" s="3"/>
      <c r="J46" s="3"/>
      <c r="K46" s="3"/>
      <c r="L46" s="13"/>
      <c r="M46" s="47"/>
      <c r="N46" s="47"/>
      <c r="O46" s="3"/>
      <c r="P46" s="3"/>
      <c r="Q46" s="3"/>
    </row>
    <row r="47" spans="1:17" ht="15.75" thickBot="1" x14ac:dyDescent="0.3">
      <c r="B47" s="3" t="s">
        <v>588</v>
      </c>
      <c r="C47" s="3"/>
      <c r="D47" s="3"/>
      <c r="E47" s="3"/>
      <c r="F47" s="3"/>
      <c r="G47" s="3"/>
      <c r="H47" s="3"/>
      <c r="I47" s="3"/>
      <c r="J47" s="3"/>
      <c r="K47" s="3"/>
      <c r="L47" s="3"/>
      <c r="M47" s="47"/>
      <c r="N47" s="47"/>
      <c r="O47" s="3"/>
      <c r="P47" s="3"/>
      <c r="Q47" s="3"/>
    </row>
    <row r="48" spans="1:17" s="1789" customFormat="1" ht="60" x14ac:dyDescent="0.25">
      <c r="B48" s="49" t="s">
        <v>33</v>
      </c>
      <c r="C48" s="49" t="s">
        <v>34</v>
      </c>
      <c r="D48" s="49" t="s">
        <v>35</v>
      </c>
      <c r="E48" s="49" t="s">
        <v>36</v>
      </c>
      <c r="F48" s="49" t="s">
        <v>37</v>
      </c>
      <c r="G48" s="49" t="s">
        <v>38</v>
      </c>
      <c r="H48" s="49" t="s">
        <v>39</v>
      </c>
      <c r="I48" s="49" t="s">
        <v>40</v>
      </c>
      <c r="J48" s="49" t="s">
        <v>41</v>
      </c>
      <c r="K48" s="49" t="s">
        <v>42</v>
      </c>
      <c r="L48" s="49" t="s">
        <v>43</v>
      </c>
      <c r="M48" s="50" t="s">
        <v>44</v>
      </c>
      <c r="N48" s="49" t="s">
        <v>45</v>
      </c>
      <c r="O48" s="49" t="s">
        <v>46</v>
      </c>
      <c r="P48" s="51" t="s">
        <v>47</v>
      </c>
      <c r="Q48" s="51" t="s">
        <v>48</v>
      </c>
    </row>
    <row r="49" spans="1:26" s="61" customFormat="1" ht="99.75" x14ac:dyDescent="0.25">
      <c r="A49" s="52"/>
      <c r="B49" s="53" t="s">
        <v>589</v>
      </c>
      <c r="C49" s="53" t="s">
        <v>587</v>
      </c>
      <c r="D49" s="54" t="s">
        <v>590</v>
      </c>
      <c r="E49" s="65" t="s">
        <v>591</v>
      </c>
      <c r="F49" s="54" t="s">
        <v>18</v>
      </c>
      <c r="G49" s="65">
        <v>1</v>
      </c>
      <c r="H49" s="62">
        <v>40028</v>
      </c>
      <c r="I49" s="62">
        <v>40522</v>
      </c>
      <c r="J49" s="56" t="s">
        <v>19</v>
      </c>
      <c r="K49" s="57">
        <v>12.2</v>
      </c>
      <c r="L49" s="58">
        <v>4</v>
      </c>
      <c r="M49" s="58">
        <v>753</v>
      </c>
      <c r="N49" s="58">
        <v>753</v>
      </c>
      <c r="O49" s="287">
        <v>1522109500</v>
      </c>
      <c r="P49" s="59">
        <v>331</v>
      </c>
      <c r="Q49" s="116" t="s">
        <v>592</v>
      </c>
      <c r="R49" s="60"/>
      <c r="S49" s="60"/>
      <c r="T49" s="60"/>
      <c r="U49" s="60"/>
      <c r="V49" s="60"/>
      <c r="W49" s="60"/>
      <c r="X49" s="60"/>
      <c r="Y49" s="60"/>
      <c r="Z49" s="60"/>
    </row>
    <row r="50" spans="1:26" s="61" customFormat="1" ht="39" customHeight="1" x14ac:dyDescent="0.25">
      <c r="A50" s="52" t="e">
        <f>+#REF!+1</f>
        <v>#REF!</v>
      </c>
      <c r="B50" s="53" t="s">
        <v>589</v>
      </c>
      <c r="C50" s="53" t="s">
        <v>587</v>
      </c>
      <c r="D50" s="54" t="s">
        <v>593</v>
      </c>
      <c r="E50" s="58" t="s">
        <v>940</v>
      </c>
      <c r="F50" s="54" t="s">
        <v>18</v>
      </c>
      <c r="G50" s="65">
        <v>1</v>
      </c>
      <c r="H50" s="62">
        <v>40551</v>
      </c>
      <c r="I50" s="62">
        <v>40908</v>
      </c>
      <c r="J50" s="56" t="s">
        <v>19</v>
      </c>
      <c r="K50" s="270">
        <v>11.73</v>
      </c>
      <c r="L50" s="58">
        <v>0</v>
      </c>
      <c r="M50" s="58">
        <v>765</v>
      </c>
      <c r="N50" s="58">
        <v>765</v>
      </c>
      <c r="O50" s="287">
        <v>525771396</v>
      </c>
      <c r="P50" s="59">
        <v>329</v>
      </c>
      <c r="Q50" s="64"/>
      <c r="R50" s="60"/>
      <c r="S50" s="60"/>
      <c r="T50" s="60"/>
      <c r="U50" s="60"/>
      <c r="V50" s="60"/>
      <c r="W50" s="60"/>
      <c r="X50" s="60"/>
      <c r="Y50" s="60"/>
      <c r="Z50" s="60"/>
    </row>
    <row r="51" spans="1:26" s="61" customFormat="1" ht="47.25" customHeight="1" x14ac:dyDescent="0.25">
      <c r="A51" s="52"/>
      <c r="B51" s="53" t="s">
        <v>589</v>
      </c>
      <c r="C51" s="53" t="s">
        <v>587</v>
      </c>
      <c r="D51" s="54" t="s">
        <v>188</v>
      </c>
      <c r="E51" s="58">
        <v>701820120333</v>
      </c>
      <c r="F51" s="54" t="s">
        <v>18</v>
      </c>
      <c r="G51" s="65">
        <v>1</v>
      </c>
      <c r="H51" s="62">
        <v>41096</v>
      </c>
      <c r="I51" s="62">
        <v>41273</v>
      </c>
      <c r="J51" s="56" t="s">
        <v>19</v>
      </c>
      <c r="K51" s="270">
        <v>5.8</v>
      </c>
      <c r="L51" s="270">
        <v>0</v>
      </c>
      <c r="M51" s="58">
        <v>126</v>
      </c>
      <c r="N51" s="58">
        <v>126</v>
      </c>
      <c r="O51" s="287">
        <v>51953635</v>
      </c>
      <c r="P51" s="59">
        <v>330</v>
      </c>
      <c r="Q51" s="64"/>
      <c r="R51" s="60"/>
      <c r="S51" s="60"/>
      <c r="T51" s="60"/>
      <c r="U51" s="60"/>
      <c r="V51" s="60"/>
      <c r="W51" s="60"/>
      <c r="X51" s="60"/>
      <c r="Y51" s="60"/>
      <c r="Z51" s="60"/>
    </row>
    <row r="52" spans="1:26" s="61" customFormat="1" ht="47.25" customHeight="1" x14ac:dyDescent="0.25">
      <c r="A52" s="52"/>
      <c r="B52" s="66" t="s">
        <v>28</v>
      </c>
      <c r="C52" s="54"/>
      <c r="D52" s="54"/>
      <c r="E52" s="288"/>
      <c r="F52" s="289"/>
      <c r="G52" s="207"/>
      <c r="H52" s="290"/>
      <c r="I52" s="290"/>
      <c r="J52" s="291"/>
      <c r="K52" s="292">
        <f>SUM(K49:K51)</f>
        <v>29.73</v>
      </c>
      <c r="L52" s="293"/>
      <c r="M52" s="200">
        <v>765</v>
      </c>
      <c r="N52" s="293"/>
      <c r="O52" s="294"/>
      <c r="P52" s="294"/>
      <c r="Q52" s="64"/>
      <c r="R52" s="60"/>
      <c r="S52" s="60"/>
    </row>
    <row r="53" spans="1:26" s="69" customFormat="1" x14ac:dyDescent="0.25">
      <c r="B53" s="70"/>
      <c r="C53" s="70"/>
      <c r="D53" s="70"/>
      <c r="E53" s="71"/>
      <c r="F53" s="70"/>
      <c r="G53" s="70"/>
      <c r="H53" s="70"/>
      <c r="I53" s="70"/>
      <c r="J53" s="70"/>
      <c r="K53" s="70"/>
      <c r="L53" s="70"/>
      <c r="M53" s="70"/>
      <c r="N53" s="70"/>
      <c r="O53" s="70"/>
      <c r="P53" s="70"/>
      <c r="Q53" s="70"/>
    </row>
    <row r="54" spans="1:26" s="69" customFormat="1" x14ac:dyDescent="0.25">
      <c r="B54" s="2145" t="s">
        <v>56</v>
      </c>
      <c r="C54" s="2145" t="s">
        <v>57</v>
      </c>
      <c r="D54" s="2147" t="s">
        <v>58</v>
      </c>
      <c r="E54" s="2147"/>
      <c r="F54" s="70"/>
      <c r="G54" s="70"/>
      <c r="H54" s="70"/>
      <c r="I54" s="70"/>
      <c r="J54" s="70"/>
      <c r="K54" s="70"/>
      <c r="L54" s="70"/>
      <c r="M54" s="70"/>
      <c r="N54" s="70"/>
      <c r="O54" s="70"/>
      <c r="P54" s="70"/>
      <c r="Q54" s="70"/>
    </row>
    <row r="55" spans="1:26" s="69" customFormat="1" x14ac:dyDescent="0.25">
      <c r="B55" s="2146"/>
      <c r="C55" s="2146"/>
      <c r="D55" s="1788" t="s">
        <v>59</v>
      </c>
      <c r="E55" s="73" t="s">
        <v>60</v>
      </c>
      <c r="F55" s="70"/>
      <c r="G55" s="70"/>
      <c r="H55" s="70"/>
      <c r="I55" s="70"/>
      <c r="J55" s="70"/>
      <c r="K55" s="70"/>
      <c r="L55" s="70"/>
      <c r="M55" s="70"/>
      <c r="N55" s="70"/>
      <c r="O55" s="70"/>
      <c r="P55" s="70"/>
      <c r="Q55" s="70"/>
    </row>
    <row r="56" spans="1:26" s="69" customFormat="1" ht="18" x14ac:dyDescent="0.25">
      <c r="B56" s="74" t="s">
        <v>61</v>
      </c>
      <c r="C56" s="295">
        <v>29.73</v>
      </c>
      <c r="D56" s="1806" t="s">
        <v>21</v>
      </c>
      <c r="E56" s="1798"/>
      <c r="F56" s="208"/>
      <c r="G56" s="208"/>
      <c r="H56" s="208"/>
      <c r="I56" s="208"/>
      <c r="J56" s="208"/>
      <c r="K56" s="208"/>
      <c r="L56" s="208"/>
      <c r="M56" s="208"/>
      <c r="N56" s="70"/>
      <c r="O56" s="70"/>
      <c r="P56" s="70"/>
      <c r="Q56" s="70"/>
    </row>
    <row r="57" spans="1:26" s="69" customFormat="1" x14ac:dyDescent="0.25">
      <c r="B57" s="74" t="s">
        <v>62</v>
      </c>
      <c r="C57" s="297" t="s">
        <v>595</v>
      </c>
      <c r="D57" s="1798" t="s">
        <v>21</v>
      </c>
      <c r="E57" s="1798"/>
      <c r="F57" s="70"/>
      <c r="G57" s="70"/>
      <c r="H57" s="70"/>
      <c r="I57" s="70"/>
      <c r="J57" s="70"/>
      <c r="K57" s="70"/>
      <c r="L57" s="70"/>
      <c r="M57" s="70"/>
      <c r="N57" s="70"/>
      <c r="O57" s="70"/>
      <c r="P57" s="70"/>
      <c r="Q57" s="70"/>
    </row>
    <row r="58" spans="1:26" s="69" customFormat="1" x14ac:dyDescent="0.25">
      <c r="B58" s="298"/>
      <c r="C58" s="2351"/>
      <c r="D58" s="2351"/>
      <c r="E58" s="2351"/>
      <c r="F58" s="2351"/>
      <c r="G58" s="2351"/>
      <c r="H58" s="2351"/>
      <c r="I58" s="2351"/>
      <c r="J58" s="2351"/>
      <c r="K58" s="2351"/>
      <c r="L58" s="2351"/>
      <c r="M58" s="2351"/>
      <c r="N58" s="2351"/>
      <c r="O58" s="70"/>
      <c r="P58" s="70"/>
      <c r="Q58" s="70"/>
    </row>
    <row r="59" spans="1:26" ht="15.75" thickBot="1" x14ac:dyDescent="0.3">
      <c r="B59" s="3"/>
      <c r="C59" s="3"/>
      <c r="D59" s="3"/>
      <c r="E59" s="3"/>
      <c r="F59" s="3"/>
      <c r="G59" s="3"/>
      <c r="H59" s="3"/>
      <c r="I59" s="3"/>
      <c r="J59" s="3"/>
      <c r="K59" s="3"/>
      <c r="L59" s="3"/>
      <c r="M59" s="3"/>
      <c r="N59" s="3"/>
      <c r="O59" s="3"/>
      <c r="P59" s="3"/>
      <c r="Q59" s="3"/>
    </row>
    <row r="60" spans="1:26" ht="27" thickBot="1" x14ac:dyDescent="0.3">
      <c r="B60" s="2352" t="s">
        <v>63</v>
      </c>
      <c r="C60" s="2352"/>
      <c r="D60" s="2352"/>
      <c r="E60" s="2352"/>
      <c r="F60" s="2352"/>
      <c r="G60" s="2352"/>
      <c r="H60" s="2352"/>
      <c r="I60" s="2352"/>
      <c r="J60" s="2352"/>
      <c r="K60" s="2352"/>
      <c r="L60" s="2352"/>
      <c r="M60" s="2352"/>
      <c r="N60" s="2352"/>
      <c r="O60" s="3"/>
      <c r="P60" s="3"/>
      <c r="Q60" s="3"/>
    </row>
    <row r="61" spans="1:26" x14ac:dyDescent="0.25">
      <c r="B61" s="3"/>
      <c r="C61" s="3"/>
      <c r="D61" s="3"/>
      <c r="E61" s="3"/>
      <c r="F61" s="3"/>
      <c r="G61" s="3"/>
      <c r="H61" s="3"/>
      <c r="I61" s="3"/>
      <c r="J61" s="3"/>
      <c r="K61" s="3"/>
      <c r="L61" s="3"/>
      <c r="M61" s="3"/>
      <c r="N61" s="3"/>
      <c r="O61" s="3"/>
      <c r="P61" s="3"/>
      <c r="Q61" s="3"/>
    </row>
    <row r="62" spans="1:26" x14ac:dyDescent="0.25">
      <c r="B62" s="3"/>
      <c r="C62" s="3"/>
      <c r="D62" s="3"/>
      <c r="E62" s="3"/>
      <c r="F62" s="3"/>
      <c r="G62" s="3"/>
      <c r="H62" s="3"/>
      <c r="I62" s="3"/>
      <c r="J62" s="3"/>
      <c r="K62" s="3"/>
      <c r="L62" s="3"/>
      <c r="M62" s="3"/>
      <c r="N62" s="3"/>
      <c r="O62" s="3"/>
      <c r="P62" s="3"/>
      <c r="Q62" s="3"/>
    </row>
    <row r="63" spans="1:26" ht="105" x14ac:dyDescent="0.25">
      <c r="B63" s="41" t="s">
        <v>64</v>
      </c>
      <c r="C63" s="79" t="s">
        <v>65</v>
      </c>
      <c r="D63" s="79" t="s">
        <v>66</v>
      </c>
      <c r="E63" s="79" t="s">
        <v>67</v>
      </c>
      <c r="F63" s="79" t="s">
        <v>68</v>
      </c>
      <c r="G63" s="79" t="s">
        <v>69</v>
      </c>
      <c r="H63" s="79" t="s">
        <v>70</v>
      </c>
      <c r="I63" s="79" t="s">
        <v>71</v>
      </c>
      <c r="J63" s="79" t="s">
        <v>72</v>
      </c>
      <c r="K63" s="79" t="s">
        <v>73</v>
      </c>
      <c r="L63" s="79" t="s">
        <v>74</v>
      </c>
      <c r="M63" s="80" t="s">
        <v>75</v>
      </c>
      <c r="N63" s="80" t="s">
        <v>76</v>
      </c>
      <c r="O63" s="2189" t="s">
        <v>77</v>
      </c>
      <c r="P63" s="2191"/>
      <c r="Q63" s="79" t="s">
        <v>78</v>
      </c>
    </row>
    <row r="64" spans="1:26" s="69" customFormat="1" ht="58.5" customHeight="1" x14ac:dyDescent="0.2">
      <c r="B64" s="85" t="s">
        <v>596</v>
      </c>
      <c r="C64" s="299"/>
      <c r="D64" s="88"/>
      <c r="E64" s="1798"/>
      <c r="F64" s="300"/>
      <c r="G64" s="300"/>
      <c r="H64" s="1798"/>
      <c r="I64" s="1798"/>
      <c r="J64" s="1798"/>
      <c r="K64" s="1798"/>
      <c r="L64" s="1798"/>
      <c r="M64" s="300"/>
      <c r="N64" s="1798"/>
      <c r="O64" s="2353" t="s">
        <v>6752</v>
      </c>
      <c r="P64" s="2354"/>
      <c r="Q64" s="2137" t="s">
        <v>413</v>
      </c>
    </row>
    <row r="65" spans="2:17" ht="45" customHeight="1" x14ac:dyDescent="0.2">
      <c r="B65" s="301" t="s">
        <v>597</v>
      </c>
      <c r="C65" s="1792"/>
      <c r="D65" s="88"/>
      <c r="E65" s="1798"/>
      <c r="F65" s="1798"/>
      <c r="G65" s="1798"/>
      <c r="H65" s="1798"/>
      <c r="I65" s="1798"/>
      <c r="J65" s="1798"/>
      <c r="K65" s="1798"/>
      <c r="L65" s="1798"/>
      <c r="M65" s="1798"/>
      <c r="N65" s="1787"/>
      <c r="O65" s="2355"/>
      <c r="P65" s="2356"/>
      <c r="Q65" s="2138"/>
    </row>
    <row r="66" spans="2:17" ht="37.5" customHeight="1" x14ac:dyDescent="0.2">
      <c r="B66" s="301" t="s">
        <v>597</v>
      </c>
      <c r="C66" s="1792"/>
      <c r="D66" s="88"/>
      <c r="E66" s="1798"/>
      <c r="F66" s="1798"/>
      <c r="G66" s="1798"/>
      <c r="H66" s="1798"/>
      <c r="I66" s="1798"/>
      <c r="J66" s="1798"/>
      <c r="K66" s="1798"/>
      <c r="L66" s="1798"/>
      <c r="M66" s="1798"/>
      <c r="N66" s="1787"/>
      <c r="O66" s="2355"/>
      <c r="P66" s="2356"/>
      <c r="Q66" s="2138"/>
    </row>
    <row r="67" spans="2:17" ht="136.5" customHeight="1" x14ac:dyDescent="0.2">
      <c r="B67" s="301" t="s">
        <v>597</v>
      </c>
      <c r="C67" s="1792"/>
      <c r="D67" s="88"/>
      <c r="E67" s="1798"/>
      <c r="F67" s="1798"/>
      <c r="G67" s="1798"/>
      <c r="H67" s="1798"/>
      <c r="I67" s="1798"/>
      <c r="J67" s="1798"/>
      <c r="K67" s="1798"/>
      <c r="L67" s="1798"/>
      <c r="M67" s="1798"/>
      <c r="N67" s="1787"/>
      <c r="O67" s="2357"/>
      <c r="P67" s="2358"/>
      <c r="Q67" s="2139"/>
    </row>
    <row r="68" spans="2:17" x14ac:dyDescent="0.25">
      <c r="B68" s="29"/>
      <c r="C68" s="29"/>
      <c r="D68" s="29"/>
      <c r="E68" s="29"/>
      <c r="F68" s="29"/>
      <c r="G68" s="29"/>
      <c r="H68" s="29"/>
      <c r="I68" s="29"/>
      <c r="J68" s="29"/>
      <c r="K68" s="29"/>
      <c r="L68" s="29"/>
      <c r="M68" s="29"/>
      <c r="N68" s="29"/>
      <c r="O68" s="303"/>
      <c r="P68" s="303"/>
      <c r="Q68" s="29"/>
    </row>
    <row r="69" spans="2:17" x14ac:dyDescent="0.25">
      <c r="B69" s="29"/>
      <c r="C69" s="29"/>
      <c r="D69" s="29"/>
      <c r="E69" s="29"/>
      <c r="F69" s="29"/>
      <c r="G69" s="29"/>
      <c r="H69" s="29"/>
      <c r="I69" s="29"/>
      <c r="J69" s="29"/>
      <c r="K69" s="29"/>
      <c r="L69" s="29"/>
      <c r="M69" s="29"/>
      <c r="N69" s="29"/>
      <c r="O69" s="303"/>
      <c r="P69" s="303"/>
      <c r="Q69" s="29"/>
    </row>
    <row r="70" spans="2:17" x14ac:dyDescent="0.25">
      <c r="B70" s="3" t="s">
        <v>85</v>
      </c>
      <c r="C70" s="3"/>
      <c r="D70" s="3"/>
      <c r="E70" s="3"/>
      <c r="F70" s="3"/>
      <c r="G70" s="3"/>
      <c r="H70" s="3"/>
      <c r="I70" s="3"/>
      <c r="J70" s="3"/>
      <c r="K70" s="3"/>
      <c r="L70" s="3"/>
      <c r="M70" s="3"/>
      <c r="N70" s="3"/>
      <c r="O70" s="3"/>
      <c r="P70" s="3"/>
      <c r="Q70" s="3"/>
    </row>
    <row r="71" spans="2:17" x14ac:dyDescent="0.25">
      <c r="B71" s="3" t="s">
        <v>86</v>
      </c>
      <c r="C71" s="3"/>
      <c r="D71" s="3"/>
      <c r="E71" s="3"/>
      <c r="F71" s="3"/>
      <c r="G71" s="3"/>
      <c r="H71" s="3"/>
      <c r="I71" s="3"/>
      <c r="J71" s="3"/>
      <c r="K71" s="3"/>
      <c r="L71" s="3"/>
      <c r="M71" s="3"/>
      <c r="N71" s="3"/>
      <c r="O71" s="3"/>
      <c r="P71" s="3"/>
      <c r="Q71" s="3"/>
    </row>
    <row r="72" spans="2:17" x14ac:dyDescent="0.25">
      <c r="B72" s="3" t="s">
        <v>87</v>
      </c>
      <c r="C72" s="3"/>
      <c r="D72" s="3"/>
      <c r="E72" s="3"/>
      <c r="F72" s="3"/>
      <c r="G72" s="3"/>
      <c r="H72" s="3"/>
      <c r="I72" s="3"/>
      <c r="J72" s="3"/>
      <c r="K72" s="3"/>
      <c r="L72" s="3"/>
      <c r="M72" s="3"/>
      <c r="N72" s="3"/>
      <c r="O72" s="3"/>
      <c r="P72" s="3"/>
      <c r="Q72" s="3"/>
    </row>
    <row r="73" spans="2:17" x14ac:dyDescent="0.25">
      <c r="B73" s="3"/>
      <c r="C73" s="3"/>
      <c r="D73" s="3"/>
      <c r="E73" s="3"/>
      <c r="F73" s="3"/>
      <c r="G73" s="3"/>
      <c r="H73" s="3"/>
      <c r="I73" s="3"/>
      <c r="J73" s="3"/>
      <c r="K73" s="3"/>
      <c r="L73" s="3"/>
      <c r="M73" s="3"/>
      <c r="N73" s="3"/>
      <c r="O73" s="3"/>
      <c r="P73" s="3"/>
      <c r="Q73" s="3"/>
    </row>
    <row r="74" spans="2:17" ht="15.75" thickBot="1" x14ac:dyDescent="0.3">
      <c r="B74" s="3"/>
      <c r="C74" s="3"/>
      <c r="D74" s="3"/>
      <c r="E74" s="3"/>
      <c r="F74" s="3"/>
      <c r="G74" s="3"/>
      <c r="H74" s="3"/>
      <c r="I74" s="3"/>
      <c r="J74" s="3"/>
      <c r="K74" s="3"/>
      <c r="L74" s="3"/>
      <c r="M74" s="3"/>
      <c r="N74" s="3"/>
      <c r="O74" s="3"/>
      <c r="P74" s="3"/>
      <c r="Q74" s="3"/>
    </row>
    <row r="75" spans="2:17" ht="27" thickBot="1" x14ac:dyDescent="0.3">
      <c r="B75" s="2359" t="s">
        <v>88</v>
      </c>
      <c r="C75" s="2360"/>
      <c r="D75" s="2360"/>
      <c r="E75" s="2360"/>
      <c r="F75" s="2360"/>
      <c r="G75" s="2360"/>
      <c r="H75" s="2360"/>
      <c r="I75" s="2360"/>
      <c r="J75" s="2360"/>
      <c r="K75" s="2360"/>
      <c r="L75" s="2360"/>
      <c r="M75" s="2360"/>
      <c r="N75" s="2361"/>
      <c r="O75" s="3"/>
      <c r="P75" s="3"/>
      <c r="Q75" s="3"/>
    </row>
    <row r="76" spans="2:17" x14ac:dyDescent="0.25">
      <c r="B76" s="3"/>
      <c r="C76" s="3"/>
      <c r="D76" s="3"/>
      <c r="E76" s="3"/>
      <c r="F76" s="3"/>
      <c r="G76" s="3"/>
      <c r="H76" s="3"/>
      <c r="I76" s="3"/>
      <c r="J76" s="3"/>
      <c r="K76" s="3"/>
      <c r="L76" s="3"/>
      <c r="M76" s="3"/>
      <c r="N76" s="3"/>
      <c r="O76" s="3"/>
      <c r="P76" s="3"/>
      <c r="Q76" s="3"/>
    </row>
    <row r="77" spans="2:17" x14ac:dyDescent="0.25">
      <c r="B77" s="3"/>
      <c r="C77" s="3"/>
      <c r="D77" s="3"/>
      <c r="E77" s="3"/>
      <c r="F77" s="3"/>
      <c r="G77" s="3"/>
      <c r="H77" s="3"/>
      <c r="I77" s="3"/>
      <c r="J77" s="3"/>
      <c r="K77" s="3"/>
      <c r="L77" s="3"/>
      <c r="M77" s="3"/>
      <c r="N77" s="3"/>
      <c r="O77" s="3"/>
      <c r="P77" s="3"/>
      <c r="Q77" s="3"/>
    </row>
    <row r="78" spans="2:17" x14ac:dyDescent="0.25">
      <c r="B78" s="3"/>
      <c r="C78" s="3"/>
      <c r="D78" s="3"/>
      <c r="E78" s="3"/>
      <c r="F78" s="3"/>
      <c r="G78" s="3"/>
      <c r="H78" s="3"/>
      <c r="I78" s="3"/>
      <c r="J78" s="3"/>
      <c r="K78" s="3"/>
      <c r="L78" s="3"/>
      <c r="M78" s="3"/>
      <c r="N78" s="3"/>
      <c r="O78" s="3"/>
      <c r="P78" s="3"/>
      <c r="Q78" s="3"/>
    </row>
    <row r="79" spans="2:17" x14ac:dyDescent="0.25">
      <c r="B79" s="3"/>
      <c r="C79" s="3"/>
      <c r="D79" s="3"/>
      <c r="E79" s="3"/>
      <c r="F79" s="3"/>
      <c r="G79" s="3"/>
      <c r="H79" s="3"/>
      <c r="I79" s="3"/>
      <c r="J79" s="3"/>
      <c r="K79" s="3"/>
      <c r="L79" s="3"/>
      <c r="M79" s="3"/>
      <c r="N79" s="3"/>
      <c r="O79" s="3"/>
      <c r="P79" s="3"/>
      <c r="Q79" s="3"/>
    </row>
    <row r="80" spans="2:17" ht="75" x14ac:dyDescent="0.25">
      <c r="B80" s="41" t="s">
        <v>89</v>
      </c>
      <c r="C80" s="41" t="s">
        <v>90</v>
      </c>
      <c r="D80" s="41" t="s">
        <v>91</v>
      </c>
      <c r="E80" s="41" t="s">
        <v>92</v>
      </c>
      <c r="F80" s="41" t="s">
        <v>93</v>
      </c>
      <c r="G80" s="41" t="s">
        <v>94</v>
      </c>
      <c r="H80" s="41" t="s">
        <v>95</v>
      </c>
      <c r="I80" s="41" t="s">
        <v>96</v>
      </c>
      <c r="J80" s="2189" t="s">
        <v>97</v>
      </c>
      <c r="K80" s="2190"/>
      <c r="L80" s="2191"/>
      <c r="M80" s="41" t="s">
        <v>98</v>
      </c>
      <c r="N80" s="41" t="s">
        <v>405</v>
      </c>
      <c r="O80" s="41" t="s">
        <v>406</v>
      </c>
      <c r="P80" s="2189" t="s">
        <v>77</v>
      </c>
      <c r="Q80" s="2191"/>
    </row>
    <row r="81" spans="2:22" s="69" customFormat="1" ht="128.25" x14ac:dyDescent="0.25">
      <c r="B81" s="1790" t="s">
        <v>598</v>
      </c>
      <c r="C81" s="1790" t="s">
        <v>102</v>
      </c>
      <c r="D81" s="86" t="s">
        <v>599</v>
      </c>
      <c r="E81" s="1798">
        <v>1103100897</v>
      </c>
      <c r="F81" s="1790" t="s">
        <v>600</v>
      </c>
      <c r="G81" s="1790" t="s">
        <v>601</v>
      </c>
      <c r="H81" s="1805">
        <v>40445</v>
      </c>
      <c r="I81" s="1799" t="s">
        <v>82</v>
      </c>
      <c r="J81" s="119" t="s">
        <v>602</v>
      </c>
      <c r="K81" s="119" t="s">
        <v>603</v>
      </c>
      <c r="L81" s="119" t="s">
        <v>604</v>
      </c>
      <c r="M81" s="1790" t="s">
        <v>18</v>
      </c>
      <c r="N81" s="1790" t="s">
        <v>18</v>
      </c>
      <c r="O81" s="1790" t="s">
        <v>18</v>
      </c>
      <c r="P81" s="2364"/>
      <c r="Q81" s="2365"/>
    </row>
    <row r="82" spans="2:22" s="69" customFormat="1" ht="114" x14ac:dyDescent="0.25">
      <c r="B82" s="2366" t="s">
        <v>605</v>
      </c>
      <c r="C82" s="2366" t="s">
        <v>102</v>
      </c>
      <c r="D82" s="2366" t="s">
        <v>606</v>
      </c>
      <c r="E82" s="2137">
        <v>1012837266</v>
      </c>
      <c r="F82" s="2366" t="s">
        <v>607</v>
      </c>
      <c r="G82" s="2366" t="s">
        <v>263</v>
      </c>
      <c r="H82" s="2102">
        <v>41741</v>
      </c>
      <c r="I82" s="2137" t="s">
        <v>82</v>
      </c>
      <c r="J82" s="117" t="s">
        <v>608</v>
      </c>
      <c r="K82" s="305" t="s">
        <v>609</v>
      </c>
      <c r="L82" s="117" t="s">
        <v>610</v>
      </c>
      <c r="M82" s="2366" t="s">
        <v>18</v>
      </c>
      <c r="N82" s="2366" t="s">
        <v>18</v>
      </c>
      <c r="O82" s="2366" t="s">
        <v>18</v>
      </c>
      <c r="P82" s="2368"/>
      <c r="Q82" s="2369"/>
    </row>
    <row r="83" spans="2:22" s="69" customFormat="1" ht="99.75" x14ac:dyDescent="0.25">
      <c r="B83" s="2367"/>
      <c r="C83" s="2367"/>
      <c r="D83" s="2367"/>
      <c r="E83" s="2139"/>
      <c r="F83" s="2367"/>
      <c r="G83" s="2367"/>
      <c r="H83" s="2104"/>
      <c r="I83" s="2139"/>
      <c r="J83" s="117" t="s">
        <v>608</v>
      </c>
      <c r="K83" s="305" t="s">
        <v>611</v>
      </c>
      <c r="L83" s="117" t="s">
        <v>612</v>
      </c>
      <c r="M83" s="2367"/>
      <c r="N83" s="2367"/>
      <c r="O83" s="2367"/>
      <c r="P83" s="2370"/>
      <c r="Q83" s="2371"/>
    </row>
    <row r="84" spans="2:22" s="306" customFormat="1" ht="85.5" x14ac:dyDescent="0.25">
      <c r="B84" s="2366" t="s">
        <v>613</v>
      </c>
      <c r="C84" s="2366" t="s">
        <v>118</v>
      </c>
      <c r="D84" s="2366" t="s">
        <v>687</v>
      </c>
      <c r="E84" s="2137">
        <v>1102798854</v>
      </c>
      <c r="F84" s="2366" t="s">
        <v>370</v>
      </c>
      <c r="G84" s="2366" t="s">
        <v>601</v>
      </c>
      <c r="H84" s="2102">
        <v>39703</v>
      </c>
      <c r="I84" s="2137" t="s">
        <v>82</v>
      </c>
      <c r="J84" s="201" t="s">
        <v>608</v>
      </c>
      <c r="K84" s="305" t="s">
        <v>614</v>
      </c>
      <c r="L84" s="117" t="s">
        <v>615</v>
      </c>
      <c r="M84" s="2099" t="s">
        <v>18</v>
      </c>
      <c r="N84" s="2099" t="s">
        <v>18</v>
      </c>
      <c r="O84" s="2099" t="s">
        <v>18</v>
      </c>
      <c r="P84" s="2368"/>
      <c r="Q84" s="2369"/>
    </row>
    <row r="85" spans="2:22" s="69" customFormat="1" ht="128.25" x14ac:dyDescent="0.25">
      <c r="B85" s="2372"/>
      <c r="C85" s="2372"/>
      <c r="D85" s="2372"/>
      <c r="E85" s="2138"/>
      <c r="F85" s="2372"/>
      <c r="G85" s="2372"/>
      <c r="H85" s="2103"/>
      <c r="I85" s="2138"/>
      <c r="J85" s="117" t="s">
        <v>616</v>
      </c>
      <c r="K85" s="305" t="s">
        <v>617</v>
      </c>
      <c r="L85" s="117" t="s">
        <v>618</v>
      </c>
      <c r="M85" s="2101"/>
      <c r="N85" s="2101"/>
      <c r="O85" s="2101"/>
      <c r="P85" s="2370"/>
      <c r="Q85" s="2371"/>
    </row>
    <row r="86" spans="2:22" s="69" customFormat="1" ht="99.75" x14ac:dyDescent="0.25">
      <c r="B86" s="2366" t="s">
        <v>613</v>
      </c>
      <c r="C86" s="2366" t="s">
        <v>118</v>
      </c>
      <c r="D86" s="2366" t="s">
        <v>619</v>
      </c>
      <c r="E86" s="2137">
        <v>92542879</v>
      </c>
      <c r="F86" s="2366" t="s">
        <v>203</v>
      </c>
      <c r="G86" s="2366" t="s">
        <v>601</v>
      </c>
      <c r="H86" s="2102">
        <v>39072</v>
      </c>
      <c r="I86" s="2137" t="s">
        <v>82</v>
      </c>
      <c r="J86" s="117" t="s">
        <v>620</v>
      </c>
      <c r="K86" s="305" t="s">
        <v>621</v>
      </c>
      <c r="L86" s="117" t="s">
        <v>622</v>
      </c>
      <c r="M86" s="2137" t="s">
        <v>18</v>
      </c>
      <c r="N86" s="2137" t="s">
        <v>18</v>
      </c>
      <c r="O86" s="2137" t="s">
        <v>18</v>
      </c>
      <c r="P86" s="2368"/>
      <c r="Q86" s="2369"/>
    </row>
    <row r="87" spans="2:22" s="69" customFormat="1" ht="85.5" x14ac:dyDescent="0.25">
      <c r="B87" s="2372"/>
      <c r="C87" s="2372"/>
      <c r="D87" s="2372"/>
      <c r="E87" s="2138"/>
      <c r="F87" s="2372"/>
      <c r="G87" s="2372"/>
      <c r="H87" s="2103"/>
      <c r="I87" s="2138"/>
      <c r="J87" s="117" t="s">
        <v>623</v>
      </c>
      <c r="K87" s="305" t="s">
        <v>624</v>
      </c>
      <c r="L87" s="117" t="s">
        <v>625</v>
      </c>
      <c r="M87" s="2138"/>
      <c r="N87" s="2138"/>
      <c r="O87" s="2138"/>
      <c r="P87" s="2376"/>
      <c r="Q87" s="2377"/>
    </row>
    <row r="88" spans="2:22" s="69" customFormat="1" ht="57" x14ac:dyDescent="0.25">
      <c r="B88" s="2367"/>
      <c r="C88" s="2367"/>
      <c r="D88" s="2367"/>
      <c r="E88" s="2139"/>
      <c r="F88" s="2367"/>
      <c r="G88" s="2367"/>
      <c r="H88" s="2104"/>
      <c r="I88" s="2139"/>
      <c r="J88" s="117" t="s">
        <v>626</v>
      </c>
      <c r="K88" s="305" t="s">
        <v>627</v>
      </c>
      <c r="L88" s="117" t="s">
        <v>628</v>
      </c>
      <c r="M88" s="2139"/>
      <c r="N88" s="2139"/>
      <c r="O88" s="2139"/>
      <c r="P88" s="2370"/>
      <c r="Q88" s="2371"/>
    </row>
    <row r="89" spans="2:22" s="69" customFormat="1" ht="99.75" x14ac:dyDescent="0.25">
      <c r="B89" s="2366" t="s">
        <v>613</v>
      </c>
      <c r="C89" s="2366" t="s">
        <v>118</v>
      </c>
      <c r="D89" s="2366" t="s">
        <v>5852</v>
      </c>
      <c r="E89" s="2137">
        <v>64576000</v>
      </c>
      <c r="F89" s="2366" t="s">
        <v>308</v>
      </c>
      <c r="G89" s="2366" t="s">
        <v>296</v>
      </c>
      <c r="H89" s="2102">
        <v>36364</v>
      </c>
      <c r="I89" s="2137" t="s">
        <v>82</v>
      </c>
      <c r="J89" s="86" t="s">
        <v>6753</v>
      </c>
      <c r="K89" s="307" t="s">
        <v>6754</v>
      </c>
      <c r="L89" s="86" t="s">
        <v>6755</v>
      </c>
      <c r="M89" s="2188" t="s">
        <v>18</v>
      </c>
      <c r="N89" s="2188" t="s">
        <v>18</v>
      </c>
      <c r="O89" s="2188" t="s">
        <v>18</v>
      </c>
      <c r="P89" s="2373" t="s">
        <v>6756</v>
      </c>
      <c r="Q89" s="2373"/>
      <c r="R89" s="2353" t="s">
        <v>6757</v>
      </c>
      <c r="S89" s="2374"/>
      <c r="T89" s="2374"/>
      <c r="U89" s="2374"/>
      <c r="V89" s="2354"/>
    </row>
    <row r="90" spans="2:22" s="69" customFormat="1" ht="57" x14ac:dyDescent="0.25">
      <c r="B90" s="2367"/>
      <c r="C90" s="2367"/>
      <c r="D90" s="2367"/>
      <c r="E90" s="2139"/>
      <c r="F90" s="2367"/>
      <c r="G90" s="2367"/>
      <c r="H90" s="2104"/>
      <c r="I90" s="2139"/>
      <c r="J90" s="117" t="s">
        <v>6758</v>
      </c>
      <c r="K90" s="305" t="s">
        <v>6759</v>
      </c>
      <c r="L90" s="117" t="s">
        <v>6760</v>
      </c>
      <c r="M90" s="2188"/>
      <c r="N90" s="2188"/>
      <c r="O90" s="2188"/>
      <c r="P90" s="2373"/>
      <c r="Q90" s="2373"/>
      <c r="R90" s="2357"/>
      <c r="S90" s="2375"/>
      <c r="T90" s="2375"/>
      <c r="U90" s="2375"/>
      <c r="V90" s="2358"/>
    </row>
    <row r="91" spans="2:22" s="69" customFormat="1" ht="99.75" x14ac:dyDescent="0.25">
      <c r="B91" s="2366" t="s">
        <v>613</v>
      </c>
      <c r="C91" s="2366" t="s">
        <v>118</v>
      </c>
      <c r="D91" s="2366" t="s">
        <v>629</v>
      </c>
      <c r="E91" s="2137">
        <v>100686501</v>
      </c>
      <c r="F91" s="2137" t="s">
        <v>370</v>
      </c>
      <c r="G91" s="2366" t="s">
        <v>601</v>
      </c>
      <c r="H91" s="2102">
        <v>40893</v>
      </c>
      <c r="I91" s="2137" t="s">
        <v>82</v>
      </c>
      <c r="J91" s="117" t="s">
        <v>630</v>
      </c>
      <c r="K91" s="305" t="s">
        <v>631</v>
      </c>
      <c r="L91" s="117" t="s">
        <v>632</v>
      </c>
      <c r="M91" s="2366" t="s">
        <v>18</v>
      </c>
      <c r="N91" s="2366" t="s">
        <v>18</v>
      </c>
      <c r="O91" s="2366" t="s">
        <v>18</v>
      </c>
      <c r="P91" s="2378"/>
      <c r="Q91" s="2379"/>
    </row>
    <row r="92" spans="2:22" s="69" customFormat="1" ht="99.75" x14ac:dyDescent="0.25">
      <c r="B92" s="2367"/>
      <c r="C92" s="2367"/>
      <c r="D92" s="2367"/>
      <c r="E92" s="2139"/>
      <c r="F92" s="2139"/>
      <c r="G92" s="2367"/>
      <c r="H92" s="2104"/>
      <c r="I92" s="2139"/>
      <c r="J92" s="117" t="s">
        <v>633</v>
      </c>
      <c r="K92" s="305" t="s">
        <v>634</v>
      </c>
      <c r="L92" s="117" t="s">
        <v>635</v>
      </c>
      <c r="M92" s="2367"/>
      <c r="N92" s="2367"/>
      <c r="O92" s="2367"/>
      <c r="P92" s="2380"/>
      <c r="Q92" s="2381"/>
    </row>
    <row r="93" spans="2:22" ht="99.75" x14ac:dyDescent="0.25">
      <c r="B93" s="2096" t="s">
        <v>636</v>
      </c>
      <c r="C93" s="2096" t="s">
        <v>637</v>
      </c>
      <c r="D93" s="2096" t="s">
        <v>638</v>
      </c>
      <c r="E93" s="2099">
        <v>45647642</v>
      </c>
      <c r="F93" s="2096" t="s">
        <v>639</v>
      </c>
      <c r="G93" s="2096" t="s">
        <v>640</v>
      </c>
      <c r="H93" s="2134">
        <v>41166</v>
      </c>
      <c r="I93" s="2137" t="s">
        <v>82</v>
      </c>
      <c r="J93" s="201" t="s">
        <v>608</v>
      </c>
      <c r="K93" s="305" t="s">
        <v>641</v>
      </c>
      <c r="L93" s="117" t="s">
        <v>642</v>
      </c>
      <c r="M93" s="2099" t="s">
        <v>18</v>
      </c>
      <c r="N93" s="2099" t="s">
        <v>19</v>
      </c>
      <c r="O93" s="2099" t="s">
        <v>18</v>
      </c>
      <c r="P93" s="2126" t="s">
        <v>688</v>
      </c>
      <c r="Q93" s="2127"/>
    </row>
    <row r="94" spans="2:22" ht="57" x14ac:dyDescent="0.2">
      <c r="B94" s="2097"/>
      <c r="C94" s="2097"/>
      <c r="D94" s="2097"/>
      <c r="E94" s="2100"/>
      <c r="F94" s="2097"/>
      <c r="G94" s="2097"/>
      <c r="H94" s="2135"/>
      <c r="I94" s="2138"/>
      <c r="J94" s="91" t="s">
        <v>643</v>
      </c>
      <c r="K94" s="308" t="s">
        <v>644</v>
      </c>
      <c r="L94" s="117" t="s">
        <v>645</v>
      </c>
      <c r="M94" s="2100"/>
      <c r="N94" s="2100"/>
      <c r="O94" s="2100"/>
      <c r="P94" s="2128"/>
      <c r="Q94" s="2129"/>
    </row>
    <row r="95" spans="2:22" ht="70.5" customHeight="1" x14ac:dyDescent="0.25">
      <c r="B95" s="2098"/>
      <c r="C95" s="2098"/>
      <c r="D95" s="2098"/>
      <c r="E95" s="2101"/>
      <c r="F95" s="2098"/>
      <c r="G95" s="2098"/>
      <c r="H95" s="2136"/>
      <c r="I95" s="2139"/>
      <c r="J95" s="42" t="s">
        <v>646</v>
      </c>
      <c r="K95" s="982" t="s">
        <v>647</v>
      </c>
      <c r="L95" s="91" t="s">
        <v>648</v>
      </c>
      <c r="M95" s="2101"/>
      <c r="N95" s="2101"/>
      <c r="O95" s="2101"/>
      <c r="P95" s="2130"/>
      <c r="Q95" s="2131"/>
    </row>
    <row r="96" spans="2:22" ht="85.5" x14ac:dyDescent="0.25">
      <c r="B96" s="2312" t="s">
        <v>649</v>
      </c>
      <c r="C96" s="2312" t="s">
        <v>637</v>
      </c>
      <c r="D96" s="2312" t="s">
        <v>650</v>
      </c>
      <c r="E96" s="2144">
        <v>1102804320</v>
      </c>
      <c r="F96" s="2312" t="s">
        <v>651</v>
      </c>
      <c r="G96" s="2312" t="s">
        <v>601</v>
      </c>
      <c r="H96" s="2385">
        <v>40809</v>
      </c>
      <c r="I96" s="2386" t="s">
        <v>82</v>
      </c>
      <c r="J96" s="1800" t="s">
        <v>652</v>
      </c>
      <c r="K96" s="307" t="s">
        <v>653</v>
      </c>
      <c r="L96" s="86" t="s">
        <v>654</v>
      </c>
      <c r="M96" s="2099" t="s">
        <v>18</v>
      </c>
      <c r="N96" s="2099" t="s">
        <v>18</v>
      </c>
      <c r="O96" s="2099" t="s">
        <v>18</v>
      </c>
      <c r="P96" s="2188"/>
      <c r="Q96" s="2188"/>
    </row>
    <row r="97" spans="2:17" ht="114" x14ac:dyDescent="0.25">
      <c r="B97" s="2312"/>
      <c r="C97" s="2312"/>
      <c r="D97" s="2312"/>
      <c r="E97" s="2144"/>
      <c r="F97" s="2312"/>
      <c r="G97" s="2312"/>
      <c r="H97" s="2385"/>
      <c r="I97" s="2386"/>
      <c r="J97" s="1800" t="s">
        <v>655</v>
      </c>
      <c r="K97" s="307" t="s">
        <v>656</v>
      </c>
      <c r="L97" s="86" t="s">
        <v>657</v>
      </c>
      <c r="M97" s="2101"/>
      <c r="N97" s="2101"/>
      <c r="O97" s="2101"/>
      <c r="P97" s="2188"/>
      <c r="Q97" s="2188"/>
    </row>
    <row r="100" spans="2:17" ht="15.75" thickBot="1" x14ac:dyDescent="0.25">
      <c r="B100" s="89"/>
      <c r="C100" s="13"/>
      <c r="D100" s="87"/>
      <c r="E100" s="3"/>
      <c r="F100" s="3"/>
      <c r="G100" s="309"/>
      <c r="H100" s="310"/>
      <c r="I100" s="3"/>
      <c r="J100" s="87"/>
      <c r="K100" s="310"/>
      <c r="L100" s="87"/>
      <c r="M100" s="13"/>
      <c r="N100" s="13"/>
      <c r="O100" s="13"/>
      <c r="P100" s="3"/>
      <c r="Q100" s="3"/>
    </row>
    <row r="101" spans="2:17" ht="27" thickBot="1" x14ac:dyDescent="0.3">
      <c r="B101" s="2359" t="s">
        <v>184</v>
      </c>
      <c r="C101" s="2360"/>
      <c r="D101" s="2360"/>
      <c r="E101" s="2360"/>
      <c r="F101" s="2360"/>
      <c r="G101" s="2360"/>
      <c r="H101" s="2360"/>
      <c r="I101" s="2360"/>
      <c r="J101" s="2360"/>
      <c r="K101" s="2360"/>
      <c r="L101" s="2360"/>
      <c r="M101" s="2360"/>
      <c r="N101" s="2361"/>
      <c r="O101" s="3"/>
      <c r="P101" s="3"/>
      <c r="Q101" s="3"/>
    </row>
    <row r="102" spans="2:17" x14ac:dyDescent="0.25">
      <c r="B102" s="3"/>
      <c r="C102" s="3"/>
      <c r="D102" s="3"/>
      <c r="E102" s="3"/>
      <c r="F102" s="3"/>
      <c r="G102" s="3"/>
      <c r="H102" s="3"/>
      <c r="I102" s="3"/>
      <c r="J102" s="3"/>
      <c r="K102" s="3"/>
      <c r="L102" s="3"/>
      <c r="M102" s="3"/>
      <c r="N102" s="3"/>
      <c r="O102" s="3"/>
      <c r="P102" s="3"/>
      <c r="Q102" s="3"/>
    </row>
    <row r="103" spans="2:17" x14ac:dyDescent="0.25">
      <c r="B103" s="3"/>
      <c r="C103" s="3"/>
      <c r="D103" s="3"/>
      <c r="E103" s="3"/>
      <c r="F103" s="3"/>
      <c r="G103" s="3"/>
      <c r="H103" s="3"/>
      <c r="I103" s="3"/>
      <c r="J103" s="3"/>
      <c r="K103" s="3"/>
      <c r="L103" s="3"/>
      <c r="M103" s="3"/>
      <c r="N103" s="3"/>
      <c r="O103" s="3"/>
      <c r="P103" s="3"/>
      <c r="Q103" s="3"/>
    </row>
    <row r="104" spans="2:17" ht="30" x14ac:dyDescent="0.25">
      <c r="B104" s="79" t="s">
        <v>17</v>
      </c>
      <c r="C104" s="79" t="s">
        <v>404</v>
      </c>
      <c r="D104" s="2189" t="s">
        <v>77</v>
      </c>
      <c r="E104" s="2191"/>
      <c r="F104" s="3"/>
      <c r="G104" s="3"/>
      <c r="H104" s="3"/>
      <c r="I104" s="3"/>
      <c r="J104" s="3"/>
      <c r="K104" s="3"/>
      <c r="L104" s="3"/>
      <c r="M104" s="3"/>
      <c r="N104" s="3"/>
      <c r="O104" s="3"/>
      <c r="P104" s="3"/>
      <c r="Q104" s="3"/>
    </row>
    <row r="105" spans="2:17" x14ac:dyDescent="0.25">
      <c r="B105" s="91" t="s">
        <v>185</v>
      </c>
      <c r="C105" s="1798" t="s">
        <v>18</v>
      </c>
      <c r="D105" s="2144"/>
      <c r="E105" s="2144"/>
      <c r="F105" s="3"/>
      <c r="G105" s="3"/>
      <c r="H105" s="3"/>
      <c r="I105" s="3"/>
      <c r="J105" s="3"/>
      <c r="K105" s="3"/>
      <c r="L105" s="3"/>
      <c r="M105" s="3"/>
      <c r="N105" s="3"/>
      <c r="O105" s="3"/>
      <c r="P105" s="3"/>
      <c r="Q105" s="3"/>
    </row>
    <row r="106" spans="2:17" x14ac:dyDescent="0.25">
      <c r="B106" s="3"/>
      <c r="C106" s="3"/>
      <c r="D106" s="3"/>
      <c r="E106" s="3"/>
      <c r="F106" s="3"/>
      <c r="G106" s="3"/>
      <c r="H106" s="3"/>
      <c r="I106" s="3"/>
      <c r="J106" s="3"/>
      <c r="K106" s="3"/>
      <c r="L106" s="3"/>
      <c r="M106" s="3"/>
      <c r="N106" s="3"/>
      <c r="O106" s="3"/>
      <c r="P106" s="3"/>
      <c r="Q106" s="3"/>
    </row>
    <row r="107" spans="2:17" x14ac:dyDescent="0.25">
      <c r="B107" s="3"/>
      <c r="C107" s="3"/>
      <c r="D107" s="3"/>
      <c r="E107" s="3"/>
      <c r="F107" s="3"/>
      <c r="G107" s="3"/>
      <c r="H107" s="3"/>
      <c r="I107" s="3"/>
      <c r="J107" s="3"/>
      <c r="K107" s="3"/>
      <c r="L107" s="3"/>
      <c r="M107" s="3"/>
      <c r="N107" s="3"/>
      <c r="O107" s="3"/>
      <c r="P107" s="3"/>
      <c r="Q107" s="3"/>
    </row>
    <row r="108" spans="2:17" ht="26.25" x14ac:dyDescent="0.25">
      <c r="B108" s="2349" t="s">
        <v>186</v>
      </c>
      <c r="C108" s="2350"/>
      <c r="D108" s="2350"/>
      <c r="E108" s="2350"/>
      <c r="F108" s="2350"/>
      <c r="G108" s="2350"/>
      <c r="H108" s="2350"/>
      <c r="I108" s="2350"/>
      <c r="J108" s="2350"/>
      <c r="K108" s="2350"/>
      <c r="L108" s="2350"/>
      <c r="M108" s="2350"/>
      <c r="N108" s="2350"/>
      <c r="O108" s="2350"/>
      <c r="P108" s="2350"/>
      <c r="Q108" s="3"/>
    </row>
    <row r="109" spans="2:17" x14ac:dyDescent="0.25">
      <c r="B109" s="3"/>
      <c r="C109" s="3"/>
      <c r="D109" s="3"/>
      <c r="E109" s="3"/>
      <c r="F109" s="3"/>
      <c r="G109" s="3"/>
      <c r="H109" s="3"/>
      <c r="I109" s="3"/>
      <c r="J109" s="3"/>
      <c r="K109" s="3"/>
      <c r="L109" s="3"/>
      <c r="M109" s="3"/>
      <c r="N109" s="3"/>
      <c r="O109" s="3"/>
      <c r="P109" s="3"/>
      <c r="Q109" s="3"/>
    </row>
    <row r="110" spans="2:17" ht="15.75" thickBot="1" x14ac:dyDescent="0.3">
      <c r="B110" s="3"/>
      <c r="C110" s="3"/>
      <c r="D110" s="3"/>
      <c r="E110" s="3"/>
      <c r="F110" s="3"/>
      <c r="G110" s="3"/>
      <c r="H110" s="3"/>
      <c r="I110" s="3"/>
      <c r="J110" s="3"/>
      <c r="K110" s="3"/>
      <c r="L110" s="3"/>
      <c r="M110" s="3"/>
      <c r="N110" s="3"/>
      <c r="O110" s="3"/>
      <c r="P110" s="3"/>
      <c r="Q110" s="3"/>
    </row>
    <row r="111" spans="2:17" ht="27" thickBot="1" x14ac:dyDescent="0.3">
      <c r="B111" s="2359" t="s">
        <v>187</v>
      </c>
      <c r="C111" s="2360"/>
      <c r="D111" s="2360"/>
      <c r="E111" s="2360"/>
      <c r="F111" s="2360"/>
      <c r="G111" s="2360"/>
      <c r="H111" s="2360"/>
      <c r="I111" s="2360"/>
      <c r="J111" s="2360"/>
      <c r="K111" s="2360"/>
      <c r="L111" s="2360"/>
      <c r="M111" s="2360"/>
      <c r="N111" s="2361"/>
      <c r="O111" s="3"/>
      <c r="P111" s="3"/>
      <c r="Q111" s="3"/>
    </row>
    <row r="112" spans="2:17" x14ac:dyDescent="0.25">
      <c r="B112" s="3"/>
      <c r="C112" s="3"/>
      <c r="D112" s="3"/>
      <c r="E112" s="3"/>
      <c r="F112" s="3"/>
      <c r="G112" s="3"/>
      <c r="H112" s="3"/>
      <c r="I112" s="3"/>
      <c r="J112" s="3"/>
      <c r="K112" s="3"/>
      <c r="L112" s="3"/>
      <c r="M112" s="3"/>
      <c r="N112" s="3"/>
      <c r="O112" s="3"/>
      <c r="P112" s="3"/>
      <c r="Q112" s="3"/>
    </row>
    <row r="113" spans="1:26" ht="15.75" thickBot="1" x14ac:dyDescent="0.3">
      <c r="B113" s="3"/>
      <c r="C113" s="3"/>
      <c r="D113" s="3"/>
      <c r="E113" s="3"/>
      <c r="F113" s="3"/>
      <c r="G113" s="3"/>
      <c r="H113" s="3"/>
      <c r="I113" s="3"/>
      <c r="J113" s="3"/>
      <c r="K113" s="3"/>
      <c r="L113" s="3"/>
      <c r="M113" s="47"/>
      <c r="N113" s="47"/>
      <c r="O113" s="3"/>
      <c r="P113" s="3"/>
      <c r="Q113" s="3"/>
    </row>
    <row r="114" spans="1:26" s="1789" customFormat="1" ht="60.75" thickBot="1" x14ac:dyDescent="0.3">
      <c r="B114" s="49" t="s">
        <v>33</v>
      </c>
      <c r="C114" s="49" t="s">
        <v>34</v>
      </c>
      <c r="D114" s="49" t="s">
        <v>35</v>
      </c>
      <c r="E114" s="49" t="s">
        <v>36</v>
      </c>
      <c r="F114" s="49" t="s">
        <v>37</v>
      </c>
      <c r="G114" s="49" t="s">
        <v>38</v>
      </c>
      <c r="H114" s="49" t="s">
        <v>39</v>
      </c>
      <c r="I114" s="49" t="s">
        <v>40</v>
      </c>
      <c r="J114" s="49" t="s">
        <v>41</v>
      </c>
      <c r="K114" s="49" t="s">
        <v>42</v>
      </c>
      <c r="L114" s="49" t="s">
        <v>43</v>
      </c>
      <c r="M114" s="50" t="s">
        <v>44</v>
      </c>
      <c r="N114" s="49" t="s">
        <v>45</v>
      </c>
      <c r="O114" s="49" t="s">
        <v>46</v>
      </c>
      <c r="P114" s="51" t="s">
        <v>47</v>
      </c>
      <c r="Q114" s="51" t="s">
        <v>48</v>
      </c>
    </row>
    <row r="115" spans="1:26" s="61" customFormat="1" x14ac:dyDescent="0.25">
      <c r="A115" s="52">
        <v>1</v>
      </c>
      <c r="B115" s="2382"/>
      <c r="C115" s="2383"/>
      <c r="D115" s="2383"/>
      <c r="E115" s="2383"/>
      <c r="F115" s="2383"/>
      <c r="G115" s="2383"/>
      <c r="H115" s="2383"/>
      <c r="I115" s="2383"/>
      <c r="J115" s="2383"/>
      <c r="K115" s="2383"/>
      <c r="L115" s="2383"/>
      <c r="M115" s="2384"/>
      <c r="N115" s="293"/>
      <c r="O115" s="294"/>
      <c r="P115" s="294"/>
      <c r="Q115" s="64"/>
      <c r="R115" s="60"/>
      <c r="S115" s="60"/>
      <c r="T115" s="60"/>
      <c r="U115" s="60"/>
      <c r="V115" s="60"/>
      <c r="W115" s="60"/>
      <c r="X115" s="60"/>
      <c r="Y115" s="60"/>
      <c r="Z115" s="60"/>
    </row>
    <row r="116" spans="1:26" s="61" customFormat="1" ht="28.5" customHeight="1" x14ac:dyDescent="0.25">
      <c r="A116" s="52" t="e">
        <f>+A50+1</f>
        <v>#REF!</v>
      </c>
      <c r="B116" s="311" t="s">
        <v>658</v>
      </c>
      <c r="C116" s="312" t="s">
        <v>587</v>
      </c>
      <c r="D116" s="312" t="s">
        <v>188</v>
      </c>
      <c r="E116" s="318">
        <v>701820130190</v>
      </c>
      <c r="F116" s="313" t="s">
        <v>18</v>
      </c>
      <c r="G116" s="314">
        <v>1</v>
      </c>
      <c r="H116" s="315">
        <v>41332</v>
      </c>
      <c r="I116" s="315">
        <v>41639</v>
      </c>
      <c r="J116" s="316" t="s">
        <v>19</v>
      </c>
      <c r="K116" s="317">
        <v>10.029999999999999</v>
      </c>
      <c r="L116" s="317">
        <v>0</v>
      </c>
      <c r="M116" s="318">
        <v>690</v>
      </c>
      <c r="N116" s="58">
        <v>690</v>
      </c>
      <c r="O116" s="287">
        <v>632046796</v>
      </c>
      <c r="P116" s="63">
        <v>670</v>
      </c>
      <c r="Q116" s="64"/>
      <c r="R116" s="60"/>
      <c r="S116" s="60"/>
      <c r="T116" s="60"/>
      <c r="U116" s="60"/>
      <c r="V116" s="60"/>
      <c r="W116" s="60"/>
      <c r="X116" s="60"/>
      <c r="Y116" s="60"/>
      <c r="Z116" s="60"/>
    </row>
    <row r="117" spans="1:26" s="61" customFormat="1" ht="39.75" customHeight="1" x14ac:dyDescent="0.25">
      <c r="A117" s="52" t="e">
        <f>+#REF!+1</f>
        <v>#REF!</v>
      </c>
      <c r="B117" s="53" t="s">
        <v>658</v>
      </c>
      <c r="C117" s="312" t="s">
        <v>587</v>
      </c>
      <c r="D117" s="93" t="s">
        <v>593</v>
      </c>
      <c r="E117" s="58" t="s">
        <v>659</v>
      </c>
      <c r="F117" s="54" t="s">
        <v>18</v>
      </c>
      <c r="G117" s="65">
        <v>1</v>
      </c>
      <c r="H117" s="62">
        <v>41656</v>
      </c>
      <c r="I117" s="62">
        <v>41912</v>
      </c>
      <c r="J117" s="56" t="s">
        <v>19</v>
      </c>
      <c r="K117" s="57">
        <v>8.43</v>
      </c>
      <c r="L117" s="57">
        <v>0</v>
      </c>
      <c r="M117" s="58">
        <v>286</v>
      </c>
      <c r="N117" s="58">
        <v>286</v>
      </c>
      <c r="O117" s="59"/>
      <c r="P117" s="63">
        <v>671</v>
      </c>
      <c r="Q117" s="64"/>
      <c r="R117" s="60"/>
      <c r="S117" s="60"/>
      <c r="T117" s="60"/>
      <c r="U117" s="60"/>
      <c r="V117" s="60"/>
      <c r="W117" s="60"/>
      <c r="X117" s="60"/>
      <c r="Y117" s="60"/>
      <c r="Z117" s="60"/>
    </row>
    <row r="118" spans="1:26" s="61" customFormat="1" x14ac:dyDescent="0.25">
      <c r="A118" s="319"/>
      <c r="B118" s="53"/>
      <c r="C118" s="94"/>
      <c r="D118" s="93"/>
      <c r="E118" s="320"/>
      <c r="F118" s="289"/>
      <c r="G118" s="207"/>
      <c r="H118" s="290"/>
      <c r="I118" s="290"/>
      <c r="J118" s="291"/>
      <c r="K118" s="293">
        <f>SUM(K116:K117)</f>
        <v>18.46</v>
      </c>
      <c r="L118" s="293"/>
      <c r="M118" s="288"/>
      <c r="N118" s="288"/>
      <c r="O118" s="294"/>
      <c r="P118" s="294"/>
      <c r="Q118" s="64"/>
      <c r="R118" s="60"/>
      <c r="S118" s="60"/>
      <c r="T118" s="60"/>
      <c r="U118" s="60"/>
      <c r="V118" s="60"/>
      <c r="W118" s="60"/>
      <c r="X118" s="60"/>
      <c r="Y118" s="60"/>
      <c r="Z118" s="60"/>
    </row>
    <row r="119" spans="1:26" s="61" customFormat="1" x14ac:dyDescent="0.25">
      <c r="A119" s="319"/>
      <c r="B119" s="321"/>
      <c r="C119" s="322"/>
      <c r="D119" s="323"/>
      <c r="E119" s="324"/>
      <c r="F119" s="325"/>
      <c r="G119" s="326"/>
      <c r="H119" s="327"/>
      <c r="I119" s="327"/>
      <c r="J119" s="328"/>
      <c r="K119" s="329"/>
      <c r="L119" s="329"/>
      <c r="M119" s="330"/>
      <c r="N119" s="330"/>
      <c r="O119" s="331"/>
      <c r="P119" s="331"/>
      <c r="Q119" s="332"/>
      <c r="R119" s="60"/>
      <c r="S119" s="60"/>
      <c r="T119" s="60"/>
      <c r="U119" s="60"/>
      <c r="V119" s="60"/>
      <c r="W119" s="60"/>
      <c r="X119" s="60"/>
      <c r="Y119" s="60"/>
      <c r="Z119" s="60"/>
    </row>
    <row r="120" spans="1:26" ht="15.75" thickBot="1" x14ac:dyDescent="0.3">
      <c r="B120" s="3"/>
      <c r="C120" s="3"/>
      <c r="D120" s="3"/>
      <c r="E120" s="3"/>
      <c r="F120" s="3"/>
      <c r="G120" s="3"/>
      <c r="H120" s="3"/>
      <c r="I120" s="3"/>
      <c r="J120" s="3"/>
      <c r="K120" s="3"/>
      <c r="L120" s="3"/>
      <c r="M120" s="3"/>
      <c r="N120" s="3"/>
      <c r="O120" s="3"/>
      <c r="P120" s="3"/>
      <c r="Q120" s="3"/>
    </row>
    <row r="121" spans="1:26" ht="30.75" thickBot="1" x14ac:dyDescent="0.3">
      <c r="B121" s="101" t="s">
        <v>193</v>
      </c>
      <c r="C121" s="102" t="s">
        <v>194</v>
      </c>
      <c r="D121" s="101" t="s">
        <v>27</v>
      </c>
      <c r="E121" s="102" t="s">
        <v>195</v>
      </c>
      <c r="F121" s="3"/>
      <c r="G121" s="3"/>
      <c r="H121" s="3"/>
      <c r="I121" s="3"/>
      <c r="J121" s="3"/>
      <c r="K121" s="3"/>
      <c r="L121" s="3"/>
      <c r="M121" s="3"/>
      <c r="N121" s="3"/>
      <c r="O121" s="3"/>
      <c r="P121" s="3"/>
      <c r="Q121" s="3"/>
    </row>
    <row r="122" spans="1:26" x14ac:dyDescent="0.25">
      <c r="B122" s="103" t="s">
        <v>196</v>
      </c>
      <c r="C122" s="104">
        <v>20</v>
      </c>
      <c r="D122" s="104">
        <v>0</v>
      </c>
      <c r="E122" s="2320">
        <f>+D122+D123+D124</f>
        <v>40</v>
      </c>
      <c r="F122" s="3"/>
      <c r="G122" s="3"/>
      <c r="H122" s="3"/>
      <c r="I122" s="3"/>
      <c r="J122" s="3"/>
      <c r="K122" s="3"/>
      <c r="L122" s="3"/>
      <c r="M122" s="3"/>
      <c r="N122" s="3"/>
      <c r="O122" s="3"/>
      <c r="P122" s="3"/>
      <c r="Q122" s="3"/>
    </row>
    <row r="123" spans="1:26" x14ac:dyDescent="0.25">
      <c r="B123" s="103" t="s">
        <v>197</v>
      </c>
      <c r="C123" s="1798">
        <v>30</v>
      </c>
      <c r="D123" s="1787">
        <v>0</v>
      </c>
      <c r="E123" s="2100"/>
      <c r="F123" s="3"/>
      <c r="G123" s="3"/>
      <c r="H123" s="3"/>
      <c r="I123" s="3"/>
      <c r="J123" s="3"/>
      <c r="K123" s="3"/>
      <c r="L123" s="3"/>
      <c r="M123" s="3"/>
      <c r="N123" s="3"/>
      <c r="O123" s="3"/>
      <c r="P123" s="3"/>
      <c r="Q123" s="3"/>
    </row>
    <row r="124" spans="1:26" ht="15.75" thickBot="1" x14ac:dyDescent="0.3">
      <c r="B124" s="103" t="s">
        <v>198</v>
      </c>
      <c r="C124" s="106">
        <v>40</v>
      </c>
      <c r="D124" s="106">
        <v>40</v>
      </c>
      <c r="E124" s="2321"/>
      <c r="F124" s="3"/>
      <c r="G124" s="3"/>
      <c r="H124" s="3"/>
      <c r="I124" s="3"/>
      <c r="J124" s="3"/>
      <c r="K124" s="3"/>
      <c r="L124" s="3"/>
      <c r="M124" s="3"/>
      <c r="N124" s="3"/>
      <c r="O124" s="3"/>
      <c r="P124" s="3"/>
      <c r="Q124" s="3"/>
    </row>
    <row r="125" spans="1:26" x14ac:dyDescent="0.25">
      <c r="B125" s="3"/>
      <c r="C125" s="3"/>
      <c r="D125" s="3"/>
      <c r="E125" s="3"/>
      <c r="F125" s="3"/>
      <c r="G125" s="3"/>
      <c r="H125" s="3"/>
      <c r="I125" s="3"/>
      <c r="J125" s="3"/>
      <c r="K125" s="3"/>
      <c r="L125" s="3"/>
      <c r="M125" s="3"/>
      <c r="N125" s="3"/>
      <c r="O125" s="3"/>
      <c r="P125" s="3"/>
      <c r="Q125" s="3"/>
    </row>
    <row r="126" spans="1:26" ht="15.75" thickBot="1" x14ac:dyDescent="0.3">
      <c r="B126" s="3"/>
      <c r="C126" s="3"/>
      <c r="D126" s="3"/>
      <c r="E126" s="3"/>
      <c r="F126" s="3"/>
      <c r="G126" s="3"/>
      <c r="H126" s="3"/>
      <c r="I126" s="3"/>
      <c r="J126" s="3"/>
      <c r="K126" s="3"/>
      <c r="L126" s="3"/>
      <c r="M126" s="3"/>
      <c r="N126" s="3"/>
      <c r="O126" s="3"/>
      <c r="P126" s="3"/>
      <c r="Q126" s="3"/>
    </row>
    <row r="127" spans="1:26" ht="27" thickBot="1" x14ac:dyDescent="0.3">
      <c r="B127" s="2359" t="s">
        <v>199</v>
      </c>
      <c r="C127" s="2360"/>
      <c r="D127" s="2360"/>
      <c r="E127" s="2360"/>
      <c r="F127" s="2360"/>
      <c r="G127" s="2360"/>
      <c r="H127" s="2360"/>
      <c r="I127" s="2360"/>
      <c r="J127" s="2360"/>
      <c r="K127" s="2360"/>
      <c r="L127" s="2360"/>
      <c r="M127" s="2360"/>
      <c r="N127" s="2361"/>
      <c r="O127" s="3"/>
      <c r="P127" s="3"/>
      <c r="Q127" s="3"/>
    </row>
    <row r="128" spans="1:26" x14ac:dyDescent="0.25">
      <c r="B128" s="3"/>
      <c r="C128" s="3"/>
      <c r="D128" s="3"/>
      <c r="E128" s="3"/>
      <c r="F128" s="3"/>
      <c r="G128" s="3"/>
      <c r="H128" s="3"/>
      <c r="I128" s="3"/>
      <c r="J128" s="3"/>
      <c r="K128" s="3"/>
      <c r="L128" s="3"/>
      <c r="M128" s="3"/>
      <c r="N128" s="3"/>
      <c r="O128" s="3"/>
      <c r="P128" s="3"/>
      <c r="Q128" s="3"/>
    </row>
    <row r="129" spans="1:17" ht="75" x14ac:dyDescent="0.25">
      <c r="B129" s="41" t="s">
        <v>89</v>
      </c>
      <c r="C129" s="41" t="s">
        <v>90</v>
      </c>
      <c r="D129" s="41" t="s">
        <v>91</v>
      </c>
      <c r="E129" s="41" t="s">
        <v>92</v>
      </c>
      <c r="F129" s="41" t="s">
        <v>93</v>
      </c>
      <c r="G129" s="41" t="s">
        <v>94</v>
      </c>
      <c r="H129" s="41" t="s">
        <v>95</v>
      </c>
      <c r="I129" s="41" t="s">
        <v>96</v>
      </c>
      <c r="J129" s="2189" t="s">
        <v>97</v>
      </c>
      <c r="K129" s="2190"/>
      <c r="L129" s="2191"/>
      <c r="M129" s="41" t="s">
        <v>98</v>
      </c>
      <c r="N129" s="41" t="s">
        <v>405</v>
      </c>
      <c r="O129" s="41" t="s">
        <v>406</v>
      </c>
      <c r="P129" s="2189" t="s">
        <v>77</v>
      </c>
      <c r="Q129" s="2191"/>
    </row>
    <row r="130" spans="1:17" ht="60.75" customHeight="1" x14ac:dyDescent="0.2">
      <c r="B130" s="1801" t="s">
        <v>660</v>
      </c>
      <c r="C130" s="1790" t="s">
        <v>661</v>
      </c>
      <c r="D130" s="89" t="s">
        <v>662</v>
      </c>
      <c r="E130" s="1787">
        <v>23175895</v>
      </c>
      <c r="F130" s="1795" t="s">
        <v>663</v>
      </c>
      <c r="G130" s="1795" t="s">
        <v>601</v>
      </c>
      <c r="H130" s="1797" t="s">
        <v>664</v>
      </c>
      <c r="I130" s="1798" t="s">
        <v>82</v>
      </c>
      <c r="J130" s="1795" t="s">
        <v>665</v>
      </c>
      <c r="K130" s="580" t="s">
        <v>666</v>
      </c>
      <c r="L130" s="299" t="s">
        <v>266</v>
      </c>
      <c r="M130" s="1787" t="s">
        <v>18</v>
      </c>
      <c r="N130" s="1787" t="s">
        <v>19</v>
      </c>
      <c r="O130" s="1787" t="s">
        <v>18</v>
      </c>
      <c r="P130" s="2387" t="s">
        <v>6761</v>
      </c>
      <c r="Q130" s="2388"/>
    </row>
    <row r="131" spans="1:17" ht="114.75" customHeight="1" x14ac:dyDescent="0.2">
      <c r="B131" s="1801" t="s">
        <v>660</v>
      </c>
      <c r="C131" s="1790" t="s">
        <v>667</v>
      </c>
      <c r="D131" s="89" t="s">
        <v>668</v>
      </c>
      <c r="E131" s="1787">
        <v>12614417</v>
      </c>
      <c r="F131" s="1792" t="s">
        <v>669</v>
      </c>
      <c r="G131" s="1787" t="s">
        <v>670</v>
      </c>
      <c r="H131" s="1797">
        <v>32451</v>
      </c>
      <c r="I131" s="1798" t="s">
        <v>82</v>
      </c>
      <c r="J131" s="1795" t="s">
        <v>416</v>
      </c>
      <c r="K131" s="580" t="s">
        <v>671</v>
      </c>
      <c r="L131" s="299" t="s">
        <v>266</v>
      </c>
      <c r="M131" s="1787" t="s">
        <v>18</v>
      </c>
      <c r="N131" s="1787" t="s">
        <v>19</v>
      </c>
      <c r="O131" s="1787" t="s">
        <v>403</v>
      </c>
      <c r="P131" s="2142" t="s">
        <v>6762</v>
      </c>
      <c r="Q131" s="2143"/>
    </row>
    <row r="132" spans="1:17" ht="77.25" customHeight="1" x14ac:dyDescent="0.2">
      <c r="B132" s="1801" t="s">
        <v>211</v>
      </c>
      <c r="C132" s="1790" t="s">
        <v>661</v>
      </c>
      <c r="D132" s="91" t="s">
        <v>672</v>
      </c>
      <c r="E132" s="1787">
        <v>64721103</v>
      </c>
      <c r="F132" s="89" t="s">
        <v>673</v>
      </c>
      <c r="G132" s="1795" t="s">
        <v>674</v>
      </c>
      <c r="H132" s="1797">
        <v>41157</v>
      </c>
      <c r="I132" s="1798" t="s">
        <v>82</v>
      </c>
      <c r="J132" s="1795" t="s">
        <v>675</v>
      </c>
      <c r="K132" s="580" t="s">
        <v>676</v>
      </c>
      <c r="L132" s="299" t="s">
        <v>266</v>
      </c>
      <c r="M132" s="1787" t="s">
        <v>18</v>
      </c>
      <c r="N132" s="1787" t="s">
        <v>19</v>
      </c>
      <c r="O132" s="1787" t="s">
        <v>18</v>
      </c>
      <c r="P132" s="2387" t="s">
        <v>6763</v>
      </c>
      <c r="Q132" s="2388"/>
    </row>
    <row r="133" spans="1:17" ht="106.5" customHeight="1" x14ac:dyDescent="0.25">
      <c r="A133" s="1" t="s">
        <v>401</v>
      </c>
      <c r="B133" s="1801" t="s">
        <v>211</v>
      </c>
      <c r="C133" s="1790" t="s">
        <v>667</v>
      </c>
      <c r="D133" s="91" t="s">
        <v>677</v>
      </c>
      <c r="E133" s="1787">
        <v>64570777</v>
      </c>
      <c r="F133" s="91" t="s">
        <v>417</v>
      </c>
      <c r="G133" s="1795" t="s">
        <v>601</v>
      </c>
      <c r="H133" s="1797">
        <v>38978</v>
      </c>
      <c r="I133" s="1787" t="s">
        <v>82</v>
      </c>
      <c r="J133" s="1787" t="s">
        <v>678</v>
      </c>
      <c r="K133" s="951" t="s">
        <v>679</v>
      </c>
      <c r="L133" s="1795" t="s">
        <v>266</v>
      </c>
      <c r="M133" s="1787" t="s">
        <v>18</v>
      </c>
      <c r="N133" s="1787" t="s">
        <v>18</v>
      </c>
      <c r="O133" s="1787" t="s">
        <v>18</v>
      </c>
      <c r="P133" s="2389" t="s">
        <v>680</v>
      </c>
      <c r="Q133" s="2390"/>
    </row>
    <row r="134" spans="1:17" ht="48" customHeight="1" x14ac:dyDescent="0.25">
      <c r="B134" s="1801" t="s">
        <v>223</v>
      </c>
      <c r="C134" s="334" t="s">
        <v>681</v>
      </c>
      <c r="D134" s="91" t="s">
        <v>682</v>
      </c>
      <c r="E134" s="1787">
        <v>64721567</v>
      </c>
      <c r="F134" s="42" t="s">
        <v>683</v>
      </c>
      <c r="G134" s="1795" t="s">
        <v>684</v>
      </c>
      <c r="H134" s="1797">
        <v>40809</v>
      </c>
      <c r="I134" s="1787">
        <v>179495</v>
      </c>
      <c r="J134" s="1787" t="s">
        <v>685</v>
      </c>
      <c r="K134" s="951" t="s">
        <v>686</v>
      </c>
      <c r="L134" s="1787" t="s">
        <v>266</v>
      </c>
      <c r="M134" s="1787" t="s">
        <v>18</v>
      </c>
      <c r="N134" s="1787" t="s">
        <v>18</v>
      </c>
      <c r="O134" s="1787" t="s">
        <v>18</v>
      </c>
      <c r="P134" s="2094"/>
      <c r="Q134" s="2095"/>
    </row>
    <row r="135" spans="1:17" x14ac:dyDescent="0.25">
      <c r="B135" s="3"/>
      <c r="C135" s="13"/>
      <c r="D135" s="87"/>
      <c r="E135" s="3"/>
      <c r="F135" s="3"/>
      <c r="G135" s="87"/>
      <c r="H135" s="310"/>
      <c r="I135" s="3"/>
      <c r="J135" s="3"/>
      <c r="K135" s="90"/>
      <c r="L135" s="3"/>
      <c r="M135" s="13"/>
      <c r="N135" s="13"/>
      <c r="O135" s="13"/>
      <c r="P135" s="3"/>
      <c r="Q135" s="3"/>
    </row>
    <row r="136" spans="1:17" x14ac:dyDescent="0.25">
      <c r="B136" s="3"/>
      <c r="C136" s="13"/>
      <c r="D136" s="87"/>
      <c r="E136" s="3"/>
      <c r="F136" s="3"/>
      <c r="G136" s="87"/>
      <c r="H136" s="310"/>
      <c r="I136" s="3"/>
      <c r="J136" s="3"/>
      <c r="K136" s="90"/>
      <c r="L136" s="3"/>
      <c r="M136" s="13"/>
      <c r="N136" s="13"/>
      <c r="O136" s="13"/>
      <c r="P136" s="3"/>
      <c r="Q136" s="3"/>
    </row>
    <row r="137" spans="1:17" ht="15.75" thickBot="1" x14ac:dyDescent="0.3">
      <c r="B137" s="3"/>
      <c r="C137" s="13"/>
      <c r="D137" s="3"/>
      <c r="E137" s="3"/>
      <c r="F137" s="3"/>
      <c r="G137" s="3"/>
      <c r="H137" s="3"/>
      <c r="I137" s="3"/>
      <c r="J137" s="3"/>
      <c r="K137" s="3"/>
      <c r="L137" s="3"/>
      <c r="M137" s="3"/>
      <c r="N137" s="3"/>
      <c r="O137" s="3"/>
      <c r="P137" s="3"/>
      <c r="Q137" s="3"/>
    </row>
    <row r="138" spans="1:17" ht="30" x14ac:dyDescent="0.25">
      <c r="B138" s="44" t="s">
        <v>17</v>
      </c>
      <c r="C138" s="44" t="s">
        <v>193</v>
      </c>
      <c r="D138" s="41" t="s">
        <v>194</v>
      </c>
      <c r="E138" s="44" t="s">
        <v>27</v>
      </c>
      <c r="F138" s="102" t="s">
        <v>235</v>
      </c>
      <c r="G138" s="107"/>
      <c r="H138" s="3"/>
      <c r="I138" s="3"/>
      <c r="J138" s="3"/>
      <c r="K138" s="3"/>
      <c r="L138" s="3"/>
      <c r="M138" s="3"/>
      <c r="N138" s="3"/>
      <c r="O138" s="3"/>
      <c r="P138" s="3"/>
      <c r="Q138" s="3"/>
    </row>
    <row r="139" spans="1:17" ht="156.75" x14ac:dyDescent="0.25">
      <c r="B139" s="1969" t="s">
        <v>236</v>
      </c>
      <c r="C139" s="1828" t="s">
        <v>237</v>
      </c>
      <c r="D139" s="1787">
        <v>25</v>
      </c>
      <c r="E139" s="1787">
        <v>0</v>
      </c>
      <c r="F139" s="2323">
        <f>+E139+E140+E141</f>
        <v>10</v>
      </c>
      <c r="G139" s="109"/>
      <c r="H139" s="3"/>
      <c r="I139" s="3"/>
      <c r="J139" s="3"/>
      <c r="K139" s="3"/>
      <c r="L139" s="3"/>
      <c r="M139" s="3"/>
      <c r="N139" s="3"/>
      <c r="O139" s="3"/>
      <c r="P139" s="3"/>
      <c r="Q139" s="3"/>
    </row>
    <row r="140" spans="1:17" ht="114" x14ac:dyDescent="0.25">
      <c r="B140" s="1969"/>
      <c r="C140" s="1828" t="s">
        <v>238</v>
      </c>
      <c r="D140" s="1795">
        <v>25</v>
      </c>
      <c r="E140" s="1787">
        <v>0</v>
      </c>
      <c r="F140" s="2324"/>
      <c r="G140" s="109"/>
      <c r="H140" s="3"/>
      <c r="I140" s="3"/>
      <c r="J140" s="3"/>
      <c r="K140" s="3"/>
      <c r="L140" s="3"/>
      <c r="M140" s="3"/>
      <c r="N140" s="3"/>
      <c r="O140" s="3"/>
      <c r="P140" s="3"/>
      <c r="Q140" s="3"/>
    </row>
    <row r="141" spans="1:17" ht="75.75" customHeight="1" x14ac:dyDescent="0.25">
      <c r="B141" s="1969"/>
      <c r="C141" s="1828" t="s">
        <v>239</v>
      </c>
      <c r="D141" s="1787">
        <v>10</v>
      </c>
      <c r="E141" s="1787">
        <v>10</v>
      </c>
      <c r="F141" s="2325"/>
      <c r="G141" s="109"/>
      <c r="H141" s="3"/>
      <c r="I141" s="3"/>
      <c r="J141" s="3"/>
      <c r="K141" s="3"/>
      <c r="L141" s="3"/>
      <c r="M141" s="3"/>
      <c r="N141" s="3"/>
      <c r="O141" s="3"/>
      <c r="P141" s="3"/>
      <c r="Q141" s="3"/>
    </row>
    <row r="142" spans="1:17" x14ac:dyDescent="0.25">
      <c r="C142"/>
    </row>
    <row r="145" spans="2:5" x14ac:dyDescent="0.25">
      <c r="B145" s="160" t="s">
        <v>240</v>
      </c>
    </row>
    <row r="148" spans="2:5" x14ac:dyDescent="0.25">
      <c r="B148" s="41" t="s">
        <v>17</v>
      </c>
      <c r="C148" s="41" t="s">
        <v>26</v>
      </c>
      <c r="D148" s="162" t="s">
        <v>27</v>
      </c>
      <c r="E148" s="162" t="s">
        <v>28</v>
      </c>
    </row>
    <row r="149" spans="2:5" ht="28.5" x14ac:dyDescent="0.25">
      <c r="B149" s="45" t="s">
        <v>393</v>
      </c>
      <c r="C149" s="1795">
        <v>40</v>
      </c>
      <c r="D149" s="1787">
        <v>40</v>
      </c>
      <c r="E149" s="2391">
        <f>+D149+D150</f>
        <v>50</v>
      </c>
    </row>
    <row r="150" spans="2:5" ht="42.75" x14ac:dyDescent="0.25">
      <c r="B150" s="45" t="s">
        <v>394</v>
      </c>
      <c r="C150" s="1795">
        <v>60</v>
      </c>
      <c r="D150" s="1787">
        <f>+F139</f>
        <v>10</v>
      </c>
      <c r="E150" s="2392"/>
    </row>
  </sheetData>
  <mergeCells count="126">
    <mergeCell ref="P132:Q132"/>
    <mergeCell ref="P133:Q133"/>
    <mergeCell ref="P134:Q134"/>
    <mergeCell ref="B139:B141"/>
    <mergeCell ref="F139:F141"/>
    <mergeCell ref="E149:E150"/>
    <mergeCell ref="E122:E124"/>
    <mergeCell ref="B127:N127"/>
    <mergeCell ref="J129:L129"/>
    <mergeCell ref="P129:Q129"/>
    <mergeCell ref="P130:Q130"/>
    <mergeCell ref="P131:Q131"/>
    <mergeCell ref="B101:N101"/>
    <mergeCell ref="D104:E104"/>
    <mergeCell ref="D105:E105"/>
    <mergeCell ref="B108:P108"/>
    <mergeCell ref="B111:N111"/>
    <mergeCell ref="B115:M115"/>
    <mergeCell ref="H96:H97"/>
    <mergeCell ref="I96:I97"/>
    <mergeCell ref="M96:M97"/>
    <mergeCell ref="N96:N97"/>
    <mergeCell ref="O96:O97"/>
    <mergeCell ref="P96:Q97"/>
    <mergeCell ref="B96:B97"/>
    <mergeCell ref="C96:C97"/>
    <mergeCell ref="D96:D97"/>
    <mergeCell ref="E96:E97"/>
    <mergeCell ref="F96:F97"/>
    <mergeCell ref="G96:G97"/>
    <mergeCell ref="N93:N95"/>
    <mergeCell ref="O93:O95"/>
    <mergeCell ref="P93:Q95"/>
    <mergeCell ref="B93:B95"/>
    <mergeCell ref="C93:C95"/>
    <mergeCell ref="D93:D95"/>
    <mergeCell ref="E93:E95"/>
    <mergeCell ref="F93:F95"/>
    <mergeCell ref="G93:G95"/>
    <mergeCell ref="B91:B92"/>
    <mergeCell ref="C91:C92"/>
    <mergeCell ref="D91:D92"/>
    <mergeCell ref="E91:E92"/>
    <mergeCell ref="F91:F92"/>
    <mergeCell ref="G91:G92"/>
    <mergeCell ref="H93:H95"/>
    <mergeCell ref="I93:I95"/>
    <mergeCell ref="M93:M95"/>
    <mergeCell ref="R89:V90"/>
    <mergeCell ref="N86:N88"/>
    <mergeCell ref="O86:O88"/>
    <mergeCell ref="P86:Q88"/>
    <mergeCell ref="H91:H92"/>
    <mergeCell ref="I91:I92"/>
    <mergeCell ref="M91:M92"/>
    <mergeCell ref="N91:N92"/>
    <mergeCell ref="O91:O92"/>
    <mergeCell ref="P91:Q92"/>
    <mergeCell ref="G89:G90"/>
    <mergeCell ref="H89:H90"/>
    <mergeCell ref="P84:Q85"/>
    <mergeCell ref="B86:B88"/>
    <mergeCell ref="C86:C88"/>
    <mergeCell ref="D86:D88"/>
    <mergeCell ref="E86:E88"/>
    <mergeCell ref="F86:F88"/>
    <mergeCell ref="G86:G88"/>
    <mergeCell ref="H86:H88"/>
    <mergeCell ref="I86:I88"/>
    <mergeCell ref="M86:M88"/>
    <mergeCell ref="G84:G85"/>
    <mergeCell ref="H84:H85"/>
    <mergeCell ref="I84:I85"/>
    <mergeCell ref="M84:M85"/>
    <mergeCell ref="N84:N85"/>
    <mergeCell ref="O84:O85"/>
    <mergeCell ref="I89:I90"/>
    <mergeCell ref="M89:M90"/>
    <mergeCell ref="N89:N90"/>
    <mergeCell ref="O89:O90"/>
    <mergeCell ref="P89:Q90"/>
    <mergeCell ref="B84:B85"/>
    <mergeCell ref="C84:C85"/>
    <mergeCell ref="D84:D85"/>
    <mergeCell ref="E84:E85"/>
    <mergeCell ref="F84:F85"/>
    <mergeCell ref="B89:B90"/>
    <mergeCell ref="C89:C90"/>
    <mergeCell ref="D89:D90"/>
    <mergeCell ref="E89:E90"/>
    <mergeCell ref="F89:F90"/>
    <mergeCell ref="J80:L80"/>
    <mergeCell ref="P80:Q80"/>
    <mergeCell ref="P81:Q81"/>
    <mergeCell ref="B82:B83"/>
    <mergeCell ref="C82:C83"/>
    <mergeCell ref="D82:D83"/>
    <mergeCell ref="E82:E83"/>
    <mergeCell ref="F82:F83"/>
    <mergeCell ref="G82:G83"/>
    <mergeCell ref="H82:H83"/>
    <mergeCell ref="I82:I83"/>
    <mergeCell ref="M82:M83"/>
    <mergeCell ref="N82:N83"/>
    <mergeCell ref="O82:O83"/>
    <mergeCell ref="P82:Q83"/>
    <mergeCell ref="O64:P67"/>
    <mergeCell ref="Q64:Q67"/>
    <mergeCell ref="B75:N75"/>
    <mergeCell ref="C10:E10"/>
    <mergeCell ref="B14:C21"/>
    <mergeCell ref="B22:C22"/>
    <mergeCell ref="E40:E41"/>
    <mergeCell ref="M45:N45"/>
    <mergeCell ref="B54:B55"/>
    <mergeCell ref="C54:C55"/>
    <mergeCell ref="D54:E54"/>
    <mergeCell ref="B2:P2"/>
    <mergeCell ref="B4:P4"/>
    <mergeCell ref="C6:N6"/>
    <mergeCell ref="C7:N7"/>
    <mergeCell ref="C8:N8"/>
    <mergeCell ref="C9:N9"/>
    <mergeCell ref="C58:N58"/>
    <mergeCell ref="B60:N60"/>
    <mergeCell ref="O63:P63"/>
  </mergeCells>
  <dataValidations count="2">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84"/>
  <sheetViews>
    <sheetView topLeftCell="B17" zoomScale="70" zoomScaleNormal="70" workbookViewId="0">
      <selection activeCell="C45" sqref="C45"/>
    </sheetView>
  </sheetViews>
  <sheetFormatPr baseColWidth="10" defaultRowHeight="15" x14ac:dyDescent="0.25"/>
  <cols>
    <col min="1" max="1" width="3.140625" style="1" bestFit="1" customWidth="1"/>
    <col min="2" max="2" width="100.28515625" style="1" customWidth="1"/>
    <col min="3" max="3" width="34.85546875" style="1" customWidth="1"/>
    <col min="4" max="4" width="32.28515625" style="1" customWidth="1"/>
    <col min="5" max="5" width="25" style="1" customWidth="1"/>
    <col min="6" max="7" width="29.7109375" style="1" customWidth="1"/>
    <col min="8" max="8" width="24.5703125" style="1" customWidth="1"/>
    <col min="9" max="9" width="24" style="1" customWidth="1"/>
    <col min="10" max="10" width="20.28515625" style="1" customWidth="1"/>
    <col min="11" max="11" width="40.28515625" style="1" customWidth="1"/>
    <col min="12" max="12" width="33" style="1" customWidth="1"/>
    <col min="13" max="13" width="18.7109375" style="1" customWidth="1"/>
    <col min="14" max="14" width="22.140625" style="1" customWidth="1"/>
    <col min="15" max="15" width="26.140625" style="1" customWidth="1"/>
    <col min="16" max="16" width="19.5703125" style="1" bestFit="1" customWidth="1"/>
    <col min="17" max="17" width="55.855468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4146</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6" t="s">
        <v>4147</v>
      </c>
      <c r="D6" s="1856"/>
      <c r="E6" s="1856"/>
      <c r="F6" s="1856"/>
      <c r="G6" s="1856"/>
      <c r="H6" s="1856"/>
      <c r="I6" s="1856"/>
      <c r="J6" s="1856"/>
      <c r="K6" s="1856"/>
      <c r="L6" s="1856"/>
      <c r="M6" s="1856"/>
      <c r="N6" s="1857"/>
    </row>
    <row r="7" spans="2:16" ht="16.5" thickBot="1" x14ac:dyDescent="0.3">
      <c r="B7" s="127" t="s">
        <v>4</v>
      </c>
      <c r="C7" s="1856" t="s">
        <v>4148</v>
      </c>
      <c r="D7" s="1856"/>
      <c r="E7" s="1856"/>
      <c r="F7" s="1856"/>
      <c r="G7" s="1856"/>
      <c r="H7" s="1856"/>
      <c r="I7" s="1856"/>
      <c r="J7" s="1856"/>
      <c r="K7" s="1856"/>
      <c r="L7" s="1856"/>
      <c r="M7" s="1856"/>
      <c r="N7" s="1857"/>
    </row>
    <row r="8" spans="2:16" ht="16.5" thickBot="1" x14ac:dyDescent="0.3">
      <c r="B8" s="127" t="s">
        <v>5</v>
      </c>
      <c r="C8" s="1856" t="s">
        <v>4149</v>
      </c>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9</v>
      </c>
      <c r="D10" s="1865"/>
      <c r="E10" s="1866"/>
      <c r="F10" s="216"/>
      <c r="G10" s="216"/>
      <c r="H10" s="216"/>
      <c r="I10" s="216"/>
      <c r="J10" s="216"/>
      <c r="K10" s="216"/>
      <c r="L10" s="216"/>
      <c r="M10" s="216"/>
      <c r="N10" s="217"/>
    </row>
    <row r="11" spans="2:16" ht="16.5" thickBot="1" x14ac:dyDescent="0.3">
      <c r="B11" s="130" t="s">
        <v>8</v>
      </c>
      <c r="C11" s="907">
        <v>41983</v>
      </c>
      <c r="D11" s="218"/>
      <c r="E11" s="218"/>
      <c r="F11" s="218"/>
      <c r="G11" s="218"/>
      <c r="H11" s="218"/>
      <c r="I11" s="218"/>
      <c r="J11" s="218"/>
      <c r="K11" s="218"/>
      <c r="L11" s="218"/>
      <c r="M11" s="218"/>
      <c r="N11" s="219"/>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9</v>
      </c>
      <c r="C14" s="1867"/>
      <c r="D14" s="702" t="s">
        <v>10</v>
      </c>
      <c r="E14" s="702" t="s">
        <v>11</v>
      </c>
      <c r="F14" s="702" t="s">
        <v>12</v>
      </c>
      <c r="G14" s="139"/>
      <c r="I14" s="140"/>
      <c r="J14" s="140"/>
      <c r="K14" s="140"/>
      <c r="L14" s="140"/>
      <c r="M14" s="140"/>
      <c r="N14" s="137"/>
    </row>
    <row r="15" spans="2:16" x14ac:dyDescent="0.25">
      <c r="B15" s="1867"/>
      <c r="C15" s="1867"/>
      <c r="D15" s="702">
        <v>9</v>
      </c>
      <c r="E15" s="141">
        <v>1694432069</v>
      </c>
      <c r="F15" s="142">
        <v>769</v>
      </c>
      <c r="G15" s="143"/>
      <c r="I15" s="144"/>
      <c r="J15" s="144"/>
      <c r="K15" s="144"/>
      <c r="L15" s="144"/>
      <c r="M15" s="144"/>
      <c r="N15" s="137"/>
    </row>
    <row r="16" spans="2:16" x14ac:dyDescent="0.25">
      <c r="B16" s="1867"/>
      <c r="C16" s="1867"/>
      <c r="D16" s="702"/>
      <c r="E16" s="141"/>
      <c r="F16" s="142"/>
      <c r="G16" s="143"/>
      <c r="I16" s="144"/>
      <c r="J16" s="144"/>
      <c r="K16" s="144"/>
      <c r="L16" s="144"/>
      <c r="M16" s="144"/>
      <c r="N16" s="137"/>
    </row>
    <row r="17" spans="1:14" x14ac:dyDescent="0.25">
      <c r="B17" s="1867"/>
      <c r="C17" s="1867"/>
      <c r="D17" s="702"/>
      <c r="E17" s="141"/>
      <c r="F17" s="142"/>
      <c r="G17" s="143"/>
      <c r="I17" s="144"/>
      <c r="J17" s="144"/>
      <c r="K17" s="144"/>
      <c r="L17" s="144"/>
      <c r="M17" s="144"/>
      <c r="N17" s="137"/>
    </row>
    <row r="18" spans="1:14" x14ac:dyDescent="0.25">
      <c r="B18" s="1867"/>
      <c r="C18" s="1867"/>
      <c r="D18" s="702"/>
      <c r="E18" s="145"/>
      <c r="F18" s="142"/>
      <c r="G18" s="143"/>
      <c r="H18" s="146"/>
      <c r="I18" s="144"/>
      <c r="J18" s="144"/>
      <c r="K18" s="144"/>
      <c r="L18" s="144"/>
      <c r="M18" s="144"/>
      <c r="N18" s="147"/>
    </row>
    <row r="19" spans="1:14" x14ac:dyDescent="0.25">
      <c r="B19" s="1867"/>
      <c r="C19" s="1867"/>
      <c r="D19" s="702"/>
      <c r="E19" s="145"/>
      <c r="F19" s="142"/>
      <c r="G19" s="143"/>
      <c r="H19" s="146"/>
      <c r="I19" s="148"/>
      <c r="J19" s="148"/>
      <c r="K19" s="148"/>
      <c r="L19" s="148"/>
      <c r="M19" s="148"/>
      <c r="N19" s="147"/>
    </row>
    <row r="20" spans="1:14" x14ac:dyDescent="0.25">
      <c r="B20" s="1867"/>
      <c r="C20" s="1867"/>
      <c r="D20" s="702"/>
      <c r="E20" s="145"/>
      <c r="F20" s="142"/>
      <c r="G20" s="143"/>
      <c r="H20" s="146"/>
      <c r="I20" s="48"/>
      <c r="J20" s="48"/>
      <c r="K20" s="48"/>
      <c r="L20" s="48"/>
      <c r="M20" s="48"/>
      <c r="N20" s="147"/>
    </row>
    <row r="21" spans="1:14" x14ac:dyDescent="0.25">
      <c r="B21" s="1867"/>
      <c r="C21" s="1867"/>
      <c r="D21" s="702"/>
      <c r="E21" s="145"/>
      <c r="F21" s="142"/>
      <c r="G21" s="143"/>
      <c r="H21" s="146"/>
      <c r="I21" s="48"/>
      <c r="J21" s="48"/>
      <c r="K21" s="48"/>
      <c r="L21" s="48"/>
      <c r="M21" s="48"/>
      <c r="N21" s="147"/>
    </row>
    <row r="22" spans="1:14" ht="15.75" thickBot="1" x14ac:dyDescent="0.3">
      <c r="B22" s="1868" t="s">
        <v>13</v>
      </c>
      <c r="C22" s="1869"/>
      <c r="D22" s="702">
        <v>9</v>
      </c>
      <c r="E22" s="141">
        <v>1694432069</v>
      </c>
      <c r="F22" s="142">
        <v>769</v>
      </c>
      <c r="G22" s="143"/>
      <c r="H22" s="146"/>
      <c r="I22" s="48"/>
      <c r="J22" s="48"/>
      <c r="K22" s="48"/>
      <c r="L22" s="48"/>
      <c r="M22" s="48"/>
      <c r="N22" s="147"/>
    </row>
    <row r="23" spans="1:14" ht="30.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615.20000000000005</v>
      </c>
      <c r="D24" s="154"/>
      <c r="E24" s="155">
        <f>E22</f>
        <v>1694432069</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715"/>
      <c r="D30" s="715" t="s">
        <v>21</v>
      </c>
      <c r="E30"/>
      <c r="F30"/>
      <c r="G30"/>
      <c r="H30"/>
      <c r="I30" s="48"/>
      <c r="J30" s="48"/>
      <c r="K30" s="48"/>
      <c r="L30" s="48"/>
      <c r="M30" s="48"/>
      <c r="N30" s="137"/>
    </row>
    <row r="31" spans="1:14" x14ac:dyDescent="0.25">
      <c r="A31" s="36"/>
      <c r="B31" s="152" t="s">
        <v>22</v>
      </c>
      <c r="C31" s="715"/>
      <c r="D31" s="715" t="s">
        <v>21</v>
      </c>
      <c r="E31"/>
      <c r="F31"/>
      <c r="G31"/>
      <c r="H31"/>
      <c r="I31" s="48"/>
      <c r="J31" s="48"/>
      <c r="K31" s="48"/>
      <c r="L31" s="48"/>
      <c r="M31" s="48"/>
      <c r="N31" s="137"/>
    </row>
    <row r="32" spans="1:14" x14ac:dyDescent="0.25">
      <c r="A32" s="36"/>
      <c r="B32" s="152" t="s">
        <v>23</v>
      </c>
      <c r="C32" s="715" t="s">
        <v>21</v>
      </c>
      <c r="D32" s="715"/>
      <c r="E32"/>
      <c r="F32"/>
      <c r="G32"/>
      <c r="H32"/>
      <c r="I32" s="48"/>
      <c r="J32" s="48"/>
      <c r="K32" s="48"/>
      <c r="L32" s="48"/>
      <c r="M32" s="48"/>
      <c r="N32" s="137"/>
    </row>
    <row r="33" spans="1:17" x14ac:dyDescent="0.25">
      <c r="A33" s="36"/>
      <c r="B33" s="152" t="s">
        <v>24</v>
      </c>
      <c r="C33" s="715" t="s">
        <v>21</v>
      </c>
      <c r="D33" s="715"/>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715">
        <v>40</v>
      </c>
      <c r="E40" s="1870">
        <v>100</v>
      </c>
      <c r="F40"/>
      <c r="G40"/>
      <c r="H40"/>
      <c r="I40" s="48"/>
      <c r="J40" s="48"/>
      <c r="K40" s="48"/>
      <c r="L40" s="48"/>
      <c r="M40" s="48"/>
      <c r="N40" s="137"/>
    </row>
    <row r="41" spans="1:17" ht="42.75" x14ac:dyDescent="0.25">
      <c r="A41" s="36"/>
      <c r="B41" s="45" t="s">
        <v>30</v>
      </c>
      <c r="C41" s="684">
        <v>60</v>
      </c>
      <c r="D41" s="715">
        <v>60</v>
      </c>
      <c r="E41" s="187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E45" s="1" t="s">
        <v>401</v>
      </c>
      <c r="M45" s="1872" t="s">
        <v>31</v>
      </c>
      <c r="N45" s="1872"/>
    </row>
    <row r="46" spans="1:17" x14ac:dyDescent="0.25">
      <c r="B46" s="160" t="s">
        <v>32</v>
      </c>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30" customHeight="1" x14ac:dyDescent="0.25">
      <c r="A49" s="52">
        <v>1</v>
      </c>
      <c r="B49" s="173" t="s">
        <v>4150</v>
      </c>
      <c r="C49" s="172" t="s">
        <v>4151</v>
      </c>
      <c r="D49" s="172" t="s">
        <v>4152</v>
      </c>
      <c r="E49" s="221" t="s">
        <v>4153</v>
      </c>
      <c r="F49" s="175" t="s">
        <v>18</v>
      </c>
      <c r="G49" s="247">
        <v>1</v>
      </c>
      <c r="H49" s="220">
        <v>41113</v>
      </c>
      <c r="I49" s="220">
        <v>41879</v>
      </c>
      <c r="J49" s="176" t="s">
        <v>19</v>
      </c>
      <c r="K49" s="971">
        <v>25.16</v>
      </c>
      <c r="L49" s="971">
        <v>0</v>
      </c>
      <c r="M49" s="971">
        <v>1083</v>
      </c>
      <c r="N49" s="1058">
        <f>M49*G49</f>
        <v>1083</v>
      </c>
      <c r="O49" s="180">
        <v>93853219</v>
      </c>
      <c r="P49" s="180">
        <v>80</v>
      </c>
      <c r="Q49" s="2091" t="s">
        <v>4154</v>
      </c>
      <c r="R49" s="60"/>
      <c r="S49" s="60"/>
      <c r="T49" s="60"/>
      <c r="U49" s="60"/>
      <c r="V49" s="60"/>
      <c r="W49" s="60"/>
      <c r="X49" s="60"/>
      <c r="Y49" s="60"/>
      <c r="Z49" s="60"/>
    </row>
    <row r="50" spans="1:26" s="61" customFormat="1" x14ac:dyDescent="0.25">
      <c r="A50" s="52">
        <f t="shared" ref="A50:A56" si="0">+A49+1</f>
        <v>2</v>
      </c>
      <c r="B50" s="173"/>
      <c r="C50" s="172"/>
      <c r="D50" s="173"/>
      <c r="E50" s="221"/>
      <c r="F50" s="175"/>
      <c r="G50" s="247"/>
      <c r="H50" s="175"/>
      <c r="I50" s="176"/>
      <c r="J50" s="176"/>
      <c r="K50" s="971"/>
      <c r="L50" s="971"/>
      <c r="M50" s="971"/>
      <c r="N50" s="1058">
        <f>M50*G50</f>
        <v>0</v>
      </c>
      <c r="O50" s="180"/>
      <c r="P50" s="180"/>
      <c r="Q50" s="2393"/>
      <c r="R50" s="60"/>
      <c r="S50" s="60"/>
      <c r="T50" s="60"/>
      <c r="U50" s="60"/>
      <c r="V50" s="60"/>
      <c r="W50" s="60"/>
      <c r="X50" s="60"/>
      <c r="Y50" s="60"/>
      <c r="Z50" s="60"/>
    </row>
    <row r="51" spans="1:26" s="61" customFormat="1" x14ac:dyDescent="0.25">
      <c r="A51" s="52">
        <f t="shared" si="0"/>
        <v>3</v>
      </c>
      <c r="B51" s="173"/>
      <c r="C51" s="172"/>
      <c r="D51" s="173"/>
      <c r="E51" s="221"/>
      <c r="F51" s="175"/>
      <c r="G51" s="182"/>
      <c r="H51" s="175"/>
      <c r="I51" s="176"/>
      <c r="J51" s="176"/>
      <c r="K51" s="971"/>
      <c r="L51" s="971"/>
      <c r="M51" s="971"/>
      <c r="N51" s="1058"/>
      <c r="O51" s="180"/>
      <c r="P51" s="180"/>
      <c r="Q51" s="2393"/>
      <c r="R51" s="60"/>
      <c r="S51" s="60"/>
      <c r="T51" s="60"/>
      <c r="U51" s="60"/>
      <c r="V51" s="60"/>
      <c r="W51" s="60"/>
      <c r="X51" s="60"/>
      <c r="Y51" s="60"/>
      <c r="Z51" s="60"/>
    </row>
    <row r="52" spans="1:26" s="61" customFormat="1" x14ac:dyDescent="0.25">
      <c r="A52" s="52">
        <f t="shared" si="0"/>
        <v>4</v>
      </c>
      <c r="B52" s="173"/>
      <c r="C52" s="172"/>
      <c r="D52" s="173"/>
      <c r="E52" s="221"/>
      <c r="F52" s="175"/>
      <c r="G52" s="175"/>
      <c r="H52" s="175"/>
      <c r="I52" s="176"/>
      <c r="J52" s="176"/>
      <c r="K52" s="176"/>
      <c r="L52" s="176"/>
      <c r="M52" s="178"/>
      <c r="N52" s="937"/>
      <c r="O52" s="180"/>
      <c r="P52" s="180"/>
      <c r="Q52" s="2393"/>
      <c r="R52" s="60"/>
      <c r="S52" s="60"/>
      <c r="T52" s="60"/>
      <c r="U52" s="60"/>
      <c r="V52" s="60"/>
      <c r="W52" s="60"/>
      <c r="X52" s="60"/>
      <c r="Y52" s="60"/>
      <c r="Z52" s="60"/>
    </row>
    <row r="53" spans="1:26" s="61" customFormat="1" x14ac:dyDescent="0.25">
      <c r="A53" s="52">
        <f t="shared" si="0"/>
        <v>5</v>
      </c>
      <c r="B53" s="173"/>
      <c r="C53" s="172"/>
      <c r="D53" s="173"/>
      <c r="E53" s="221"/>
      <c r="F53" s="175"/>
      <c r="G53" s="175"/>
      <c r="H53" s="175"/>
      <c r="I53" s="176"/>
      <c r="J53" s="176"/>
      <c r="K53" s="176"/>
      <c r="L53" s="176"/>
      <c r="M53" s="178"/>
      <c r="N53" s="937"/>
      <c r="O53" s="180"/>
      <c r="P53" s="180"/>
      <c r="Q53" s="2393"/>
      <c r="R53" s="60"/>
      <c r="S53" s="60"/>
      <c r="T53" s="60"/>
      <c r="U53" s="60"/>
      <c r="V53" s="60"/>
      <c r="W53" s="60"/>
      <c r="X53" s="60"/>
      <c r="Y53" s="60"/>
      <c r="Z53" s="60"/>
    </row>
    <row r="54" spans="1:26" s="61" customFormat="1" x14ac:dyDescent="0.25">
      <c r="A54" s="52">
        <f t="shared" si="0"/>
        <v>6</v>
      </c>
      <c r="B54" s="173"/>
      <c r="C54" s="172"/>
      <c r="D54" s="173"/>
      <c r="E54" s="221"/>
      <c r="F54" s="175"/>
      <c r="G54" s="175"/>
      <c r="H54" s="175"/>
      <c r="I54" s="176"/>
      <c r="J54" s="176"/>
      <c r="K54" s="176"/>
      <c r="L54" s="176"/>
      <c r="M54" s="178"/>
      <c r="N54" s="937"/>
      <c r="O54" s="180"/>
      <c r="P54" s="180"/>
      <c r="Q54" s="2393"/>
      <c r="R54" s="60"/>
      <c r="S54" s="60"/>
      <c r="T54" s="60"/>
      <c r="U54" s="60"/>
      <c r="V54" s="60"/>
      <c r="W54" s="60"/>
      <c r="X54" s="60"/>
      <c r="Y54" s="60"/>
      <c r="Z54" s="60"/>
    </row>
    <row r="55" spans="1:26" s="61" customFormat="1" x14ac:dyDescent="0.25">
      <c r="A55" s="52">
        <f t="shared" si="0"/>
        <v>7</v>
      </c>
      <c r="B55" s="173"/>
      <c r="C55" s="172"/>
      <c r="D55" s="173"/>
      <c r="E55" s="221"/>
      <c r="F55" s="175"/>
      <c r="G55" s="175"/>
      <c r="H55" s="175"/>
      <c r="I55" s="176"/>
      <c r="J55" s="176"/>
      <c r="K55" s="176"/>
      <c r="L55" s="176"/>
      <c r="M55" s="178"/>
      <c r="N55" s="937"/>
      <c r="O55" s="180"/>
      <c r="P55" s="180"/>
      <c r="Q55" s="2393"/>
      <c r="R55" s="60"/>
      <c r="S55" s="60"/>
      <c r="T55" s="60"/>
      <c r="U55" s="60"/>
      <c r="V55" s="60"/>
      <c r="W55" s="60"/>
      <c r="X55" s="60"/>
      <c r="Y55" s="60"/>
      <c r="Z55" s="60"/>
    </row>
    <row r="56" spans="1:26" s="61" customFormat="1" x14ac:dyDescent="0.25">
      <c r="A56" s="52">
        <f t="shared" si="0"/>
        <v>8</v>
      </c>
      <c r="B56" s="173"/>
      <c r="C56" s="172"/>
      <c r="D56" s="173"/>
      <c r="E56" s="221"/>
      <c r="F56" s="175"/>
      <c r="G56" s="175"/>
      <c r="H56" s="175"/>
      <c r="I56" s="176"/>
      <c r="J56" s="176"/>
      <c r="K56" s="176"/>
      <c r="L56" s="176"/>
      <c r="M56" s="178"/>
      <c r="N56" s="937"/>
      <c r="O56" s="180"/>
      <c r="P56" s="180"/>
      <c r="Q56" s="2393"/>
      <c r="R56" s="60"/>
      <c r="S56" s="60"/>
      <c r="T56" s="60"/>
      <c r="U56" s="60"/>
      <c r="V56" s="60"/>
      <c r="W56" s="60"/>
      <c r="X56" s="60"/>
      <c r="Y56" s="60"/>
      <c r="Z56" s="60"/>
    </row>
    <row r="57" spans="1:26" s="61" customFormat="1" x14ac:dyDescent="0.25">
      <c r="A57" s="52"/>
      <c r="B57" s="183" t="s">
        <v>28</v>
      </c>
      <c r="C57" s="172"/>
      <c r="D57" s="173"/>
      <c r="E57" s="221"/>
      <c r="F57" s="175"/>
      <c r="G57" s="175"/>
      <c r="H57" s="175"/>
      <c r="I57" s="176"/>
      <c r="J57" s="176"/>
      <c r="K57" s="185">
        <f>SUM(K49:K56)</f>
        <v>25.16</v>
      </c>
      <c r="L57" s="185">
        <f>SUM(L49:L56)</f>
        <v>0</v>
      </c>
      <c r="M57" s="1059">
        <f>SUM(M49:M56)</f>
        <v>1083</v>
      </c>
      <c r="N57" s="1060"/>
      <c r="O57" s="180">
        <f>SUM(O49:O56)</f>
        <v>93853219</v>
      </c>
      <c r="P57" s="180"/>
      <c r="Q57" s="2092"/>
    </row>
    <row r="58" spans="1:26" s="69" customFormat="1" x14ac:dyDescent="0.25">
      <c r="E58" s="188"/>
    </row>
    <row r="59" spans="1:26" s="69" customFormat="1" x14ac:dyDescent="0.25">
      <c r="B59" s="1860" t="s">
        <v>56</v>
      </c>
      <c r="C59" s="1860" t="s">
        <v>57</v>
      </c>
      <c r="D59" s="1862" t="s">
        <v>58</v>
      </c>
      <c r="E59" s="1862"/>
    </row>
    <row r="60" spans="1:26" s="69" customFormat="1" x14ac:dyDescent="0.25">
      <c r="B60" s="1861"/>
      <c r="C60" s="1861"/>
      <c r="D60" s="703" t="s">
        <v>59</v>
      </c>
      <c r="E60" s="190" t="s">
        <v>60</v>
      </c>
    </row>
    <row r="61" spans="1:26" s="69" customFormat="1" ht="18.75" x14ac:dyDescent="0.25">
      <c r="B61" s="222" t="s">
        <v>61</v>
      </c>
      <c r="C61" s="798">
        <f>+K57</f>
        <v>25.16</v>
      </c>
      <c r="D61" s="235" t="s">
        <v>21</v>
      </c>
      <c r="E61" s="774"/>
      <c r="F61" s="191"/>
      <c r="G61" s="191"/>
      <c r="H61" s="191"/>
      <c r="I61" s="191"/>
      <c r="J61" s="191"/>
      <c r="K61" s="191"/>
      <c r="L61" s="191"/>
      <c r="M61" s="191"/>
    </row>
    <row r="62" spans="1:26" s="69" customFormat="1" x14ac:dyDescent="0.25">
      <c r="B62" s="222" t="s">
        <v>62</v>
      </c>
      <c r="C62" s="798" t="s">
        <v>4155</v>
      </c>
      <c r="D62" s="235" t="s">
        <v>21</v>
      </c>
      <c r="E62" s="774"/>
    </row>
    <row r="63" spans="1:26" s="69" customFormat="1" x14ac:dyDescent="0.25">
      <c r="B63" s="192"/>
      <c r="C63" s="1863"/>
      <c r="D63" s="1863"/>
      <c r="E63" s="1863"/>
      <c r="F63" s="1863"/>
      <c r="G63" s="1863"/>
      <c r="H63" s="1863"/>
      <c r="I63" s="1863"/>
      <c r="J63" s="1863"/>
      <c r="K63" s="1863"/>
      <c r="L63" s="1863"/>
      <c r="M63" s="1863"/>
      <c r="N63" s="1863"/>
    </row>
    <row r="64" spans="1:26" ht="15.75" thickBot="1" x14ac:dyDescent="0.3"/>
    <row r="65" spans="2:17" ht="27" thickBot="1" x14ac:dyDescent="0.3">
      <c r="B65" s="1864" t="s">
        <v>63</v>
      </c>
      <c r="C65" s="1864"/>
      <c r="D65" s="1864"/>
      <c r="E65" s="1864"/>
      <c r="F65" s="1864"/>
      <c r="G65" s="1864"/>
      <c r="H65" s="1864"/>
      <c r="I65" s="1864"/>
      <c r="J65" s="1864"/>
      <c r="K65" s="1864"/>
      <c r="L65" s="1864"/>
      <c r="M65" s="1864"/>
      <c r="N65" s="1864"/>
    </row>
    <row r="68" spans="2:17" ht="90" x14ac:dyDescent="0.25">
      <c r="B68" s="193" t="s">
        <v>64</v>
      </c>
      <c r="C68" s="194" t="s">
        <v>65</v>
      </c>
      <c r="D68" s="194" t="s">
        <v>66</v>
      </c>
      <c r="E68" s="194" t="s">
        <v>67</v>
      </c>
      <c r="F68" s="194" t="s">
        <v>68</v>
      </c>
      <c r="G68" s="194" t="s">
        <v>69</v>
      </c>
      <c r="H68" s="194" t="s">
        <v>70</v>
      </c>
      <c r="I68" s="194" t="s">
        <v>71</v>
      </c>
      <c r="J68" s="194" t="s">
        <v>72</v>
      </c>
      <c r="K68" s="194" t="s">
        <v>73</v>
      </c>
      <c r="L68" s="194" t="s">
        <v>74</v>
      </c>
      <c r="M68" s="195" t="s">
        <v>75</v>
      </c>
      <c r="N68" s="195" t="s">
        <v>76</v>
      </c>
      <c r="O68" s="1875" t="s">
        <v>77</v>
      </c>
      <c r="P68" s="1876"/>
      <c r="Q68" s="194" t="s">
        <v>78</v>
      </c>
    </row>
    <row r="69" spans="2:17" ht="30" x14ac:dyDescent="0.25">
      <c r="B69" s="224" t="s">
        <v>4156</v>
      </c>
      <c r="C69" s="225" t="s">
        <v>3741</v>
      </c>
      <c r="D69" s="226" t="s">
        <v>4157</v>
      </c>
      <c r="E69" s="227">
        <v>140</v>
      </c>
      <c r="F69" s="378" t="s">
        <v>82</v>
      </c>
      <c r="G69" s="378" t="s">
        <v>403</v>
      </c>
      <c r="H69" s="378" t="s">
        <v>18</v>
      </c>
      <c r="I69" s="223" t="s">
        <v>403</v>
      </c>
      <c r="J69" s="223" t="s">
        <v>18</v>
      </c>
      <c r="K69" s="223" t="s">
        <v>18</v>
      </c>
      <c r="L69" s="223" t="s">
        <v>18</v>
      </c>
      <c r="M69" s="223" t="s">
        <v>18</v>
      </c>
      <c r="N69" s="223" t="s">
        <v>18</v>
      </c>
      <c r="O69" s="2039" t="s">
        <v>4158</v>
      </c>
      <c r="P69" s="2040"/>
      <c r="Q69" s="152" t="s">
        <v>18</v>
      </c>
    </row>
    <row r="70" spans="2:17" ht="60" x14ac:dyDescent="0.25">
      <c r="B70" s="224" t="s">
        <v>4159</v>
      </c>
      <c r="C70" s="225" t="s">
        <v>2291</v>
      </c>
      <c r="D70" s="226" t="s">
        <v>4160</v>
      </c>
      <c r="E70" s="227">
        <v>200</v>
      </c>
      <c r="F70" s="378" t="s">
        <v>82</v>
      </c>
      <c r="G70" s="378" t="s">
        <v>403</v>
      </c>
      <c r="H70" s="378" t="s">
        <v>18</v>
      </c>
      <c r="I70" s="223" t="s">
        <v>403</v>
      </c>
      <c r="J70" s="223" t="s">
        <v>18</v>
      </c>
      <c r="K70" s="223" t="s">
        <v>18</v>
      </c>
      <c r="L70" s="223" t="s">
        <v>18</v>
      </c>
      <c r="M70" s="223" t="s">
        <v>18</v>
      </c>
      <c r="N70" s="223" t="s">
        <v>18</v>
      </c>
      <c r="O70" s="2041"/>
      <c r="P70" s="2042"/>
      <c r="Q70" s="152" t="s">
        <v>18</v>
      </c>
    </row>
    <row r="71" spans="2:17" ht="60" x14ac:dyDescent="0.25">
      <c r="B71" s="224" t="s">
        <v>4159</v>
      </c>
      <c r="C71" s="225" t="s">
        <v>2291</v>
      </c>
      <c r="D71" s="226" t="s">
        <v>4161</v>
      </c>
      <c r="E71" s="227">
        <v>254</v>
      </c>
      <c r="F71" s="378" t="s">
        <v>82</v>
      </c>
      <c r="G71" s="378" t="s">
        <v>403</v>
      </c>
      <c r="H71" s="378" t="s">
        <v>18</v>
      </c>
      <c r="I71" s="223" t="s">
        <v>403</v>
      </c>
      <c r="J71" s="223" t="s">
        <v>18</v>
      </c>
      <c r="K71" s="223" t="s">
        <v>18</v>
      </c>
      <c r="L71" s="223" t="s">
        <v>18</v>
      </c>
      <c r="M71" s="223" t="s">
        <v>18</v>
      </c>
      <c r="N71" s="223" t="s">
        <v>18</v>
      </c>
      <c r="O71" s="2041"/>
      <c r="P71" s="2042"/>
      <c r="Q71" s="152" t="s">
        <v>18</v>
      </c>
    </row>
    <row r="72" spans="2:17" ht="60" x14ac:dyDescent="0.25">
      <c r="B72" s="224" t="s">
        <v>4159</v>
      </c>
      <c r="C72" s="225" t="s">
        <v>2291</v>
      </c>
      <c r="D72" s="226" t="s">
        <v>4162</v>
      </c>
      <c r="E72" s="227">
        <v>175</v>
      </c>
      <c r="F72" s="378" t="s">
        <v>82</v>
      </c>
      <c r="G72" s="378" t="s">
        <v>403</v>
      </c>
      <c r="H72" s="378" t="s">
        <v>18</v>
      </c>
      <c r="I72" s="223" t="s">
        <v>403</v>
      </c>
      <c r="J72" s="223" t="s">
        <v>18</v>
      </c>
      <c r="K72" s="223" t="s">
        <v>18</v>
      </c>
      <c r="L72" s="223" t="s">
        <v>18</v>
      </c>
      <c r="M72" s="223" t="s">
        <v>18</v>
      </c>
      <c r="N72" s="223" t="s">
        <v>18</v>
      </c>
      <c r="O72" s="2049"/>
      <c r="P72" s="2050"/>
      <c r="Q72" s="152" t="s">
        <v>18</v>
      </c>
    </row>
    <row r="73" spans="2:17" x14ac:dyDescent="0.25">
      <c r="B73" s="224"/>
      <c r="C73" s="224"/>
      <c r="D73" s="227"/>
      <c r="E73" s="227"/>
      <c r="F73" s="378"/>
      <c r="G73" s="378"/>
      <c r="H73" s="378"/>
      <c r="I73" s="223"/>
      <c r="J73" s="223"/>
      <c r="K73" s="152"/>
      <c r="L73" s="152"/>
      <c r="M73" s="152"/>
      <c r="N73" s="152"/>
      <c r="O73" s="2003"/>
      <c r="P73" s="2004"/>
      <c r="Q73" s="152"/>
    </row>
    <row r="74" spans="2:17" x14ac:dyDescent="0.25">
      <c r="B74" s="224"/>
      <c r="C74" s="224"/>
      <c r="D74" s="227"/>
      <c r="E74" s="227"/>
      <c r="F74" s="378"/>
      <c r="G74" s="378"/>
      <c r="H74" s="378"/>
      <c r="I74" s="223"/>
      <c r="J74" s="223"/>
      <c r="K74" s="152"/>
      <c r="L74" s="152"/>
      <c r="M74" s="152"/>
      <c r="N74" s="152"/>
      <c r="O74" s="2003"/>
      <c r="P74" s="2004"/>
      <c r="Q74" s="152"/>
    </row>
    <row r="75" spans="2:17" x14ac:dyDescent="0.25">
      <c r="B75" s="152"/>
      <c r="C75" s="152"/>
      <c r="D75" s="152"/>
      <c r="E75" s="152"/>
      <c r="F75" s="152"/>
      <c r="G75" s="152"/>
      <c r="H75" s="152"/>
      <c r="I75" s="152"/>
      <c r="J75" s="152"/>
      <c r="K75" s="152"/>
      <c r="L75" s="152"/>
      <c r="M75" s="152"/>
      <c r="N75" s="152"/>
      <c r="O75" s="2003"/>
      <c r="P75" s="2004"/>
      <c r="Q75" s="152"/>
    </row>
    <row r="76" spans="2:17" x14ac:dyDescent="0.25">
      <c r="B76" s="1" t="s">
        <v>85</v>
      </c>
    </row>
    <row r="77" spans="2:17" x14ac:dyDescent="0.25">
      <c r="B77" s="1" t="s">
        <v>86</v>
      </c>
    </row>
    <row r="78" spans="2:17" x14ac:dyDescent="0.25">
      <c r="B78" s="1" t="s">
        <v>87</v>
      </c>
    </row>
    <row r="80" spans="2:17" ht="15.75" thickBot="1" x14ac:dyDescent="0.3"/>
    <row r="81" spans="1:17" ht="27" thickBot="1" x14ac:dyDescent="0.3">
      <c r="B81" s="1879" t="s">
        <v>88</v>
      </c>
      <c r="C81" s="1880"/>
      <c r="D81" s="1880"/>
      <c r="E81" s="1880"/>
      <c r="F81" s="1880"/>
      <c r="G81" s="1880"/>
      <c r="H81" s="1880"/>
      <c r="I81" s="1880"/>
      <c r="J81" s="1880"/>
      <c r="K81" s="1880"/>
      <c r="L81" s="1880"/>
      <c r="M81" s="1880"/>
      <c r="N81" s="1881"/>
    </row>
    <row r="86" spans="1:17" ht="75" x14ac:dyDescent="0.25">
      <c r="B86" s="193" t="s">
        <v>89</v>
      </c>
      <c r="C86" s="193" t="s">
        <v>90</v>
      </c>
      <c r="D86" s="193" t="s">
        <v>91</v>
      </c>
      <c r="E86" s="193" t="s">
        <v>92</v>
      </c>
      <c r="F86" s="193" t="s">
        <v>93</v>
      </c>
      <c r="G86" s="193" t="s">
        <v>94</v>
      </c>
      <c r="H86" s="193" t="s">
        <v>95</v>
      </c>
      <c r="I86" s="193" t="s">
        <v>96</v>
      </c>
      <c r="J86" s="1875" t="s">
        <v>97</v>
      </c>
      <c r="K86" s="1882"/>
      <c r="L86" s="1876"/>
      <c r="M86" s="193" t="s">
        <v>98</v>
      </c>
      <c r="N86" s="193" t="s">
        <v>254</v>
      </c>
      <c r="O86" s="193" t="s">
        <v>255</v>
      </c>
      <c r="P86" s="1875" t="s">
        <v>77</v>
      </c>
      <c r="Q86" s="1876"/>
    </row>
    <row r="87" spans="1:17" ht="45" x14ac:dyDescent="0.25">
      <c r="B87" s="1980" t="s">
        <v>4163</v>
      </c>
      <c r="C87" s="1980" t="s">
        <v>637</v>
      </c>
      <c r="D87" s="1980" t="s">
        <v>4164</v>
      </c>
      <c r="E87" s="1980">
        <v>42271833</v>
      </c>
      <c r="F87" s="1980" t="s">
        <v>4165</v>
      </c>
      <c r="G87" s="1980" t="s">
        <v>105</v>
      </c>
      <c r="H87" s="2051">
        <v>36587</v>
      </c>
      <c r="I87" s="2030" t="s">
        <v>298</v>
      </c>
      <c r="J87" s="225" t="s">
        <v>4166</v>
      </c>
      <c r="K87" s="226" t="s">
        <v>4167</v>
      </c>
      <c r="L87" s="2030" t="s">
        <v>4168</v>
      </c>
      <c r="M87" s="1870" t="s">
        <v>2008</v>
      </c>
      <c r="N87" s="2015" t="s">
        <v>403</v>
      </c>
      <c r="O87" s="1870" t="s">
        <v>403</v>
      </c>
      <c r="P87" s="1984" t="s">
        <v>4169</v>
      </c>
      <c r="Q87" s="1985"/>
    </row>
    <row r="88" spans="1:17" ht="30" x14ac:dyDescent="0.25">
      <c r="B88" s="1981"/>
      <c r="C88" s="1981"/>
      <c r="D88" s="1981"/>
      <c r="E88" s="1981"/>
      <c r="F88" s="1981"/>
      <c r="G88" s="1981"/>
      <c r="H88" s="2052"/>
      <c r="I88" s="2032"/>
      <c r="J88" s="225" t="s">
        <v>2054</v>
      </c>
      <c r="K88" s="226" t="s">
        <v>4170</v>
      </c>
      <c r="L88" s="2032"/>
      <c r="M88" s="1924"/>
      <c r="N88" s="2016"/>
      <c r="O88" s="1924"/>
      <c r="P88" s="1986"/>
      <c r="Q88" s="1987"/>
    </row>
    <row r="89" spans="1:17" ht="27" customHeight="1" x14ac:dyDescent="0.25">
      <c r="B89" s="1981"/>
      <c r="C89" s="1981"/>
      <c r="D89" s="1981"/>
      <c r="E89" s="1981"/>
      <c r="F89" s="1981"/>
      <c r="G89" s="1981"/>
      <c r="H89" s="2052"/>
      <c r="I89" s="2032"/>
      <c r="J89" s="225" t="s">
        <v>4171</v>
      </c>
      <c r="K89" s="226" t="s">
        <v>4172</v>
      </c>
      <c r="L89" s="2031"/>
      <c r="M89" s="1871"/>
      <c r="N89" s="2017"/>
      <c r="O89" s="1871"/>
      <c r="P89" s="2044"/>
      <c r="Q89" s="2045"/>
    </row>
    <row r="90" spans="1:17" ht="54" customHeight="1" x14ac:dyDescent="0.25">
      <c r="A90" s="244"/>
      <c r="B90" s="2395" t="s">
        <v>4173</v>
      </c>
      <c r="C90" s="2395" t="s">
        <v>102</v>
      </c>
      <c r="D90" s="2395" t="s">
        <v>4174</v>
      </c>
      <c r="E90" s="2395">
        <v>45469589</v>
      </c>
      <c r="F90" s="2395" t="s">
        <v>4175</v>
      </c>
      <c r="G90" s="2395" t="s">
        <v>4176</v>
      </c>
      <c r="H90" s="2396">
        <v>34887</v>
      </c>
      <c r="I90" s="2395" t="s">
        <v>298</v>
      </c>
      <c r="J90" s="967" t="s">
        <v>4177</v>
      </c>
      <c r="K90" s="967" t="s">
        <v>4178</v>
      </c>
      <c r="L90" s="1066" t="s">
        <v>4179</v>
      </c>
      <c r="M90" s="1209"/>
      <c r="N90" s="1209"/>
      <c r="O90" s="1209"/>
      <c r="P90" s="716"/>
      <c r="Q90" s="717"/>
    </row>
    <row r="91" spans="1:17" ht="90" customHeight="1" x14ac:dyDescent="0.25">
      <c r="A91" s="244"/>
      <c r="B91" s="2395"/>
      <c r="C91" s="2395"/>
      <c r="D91" s="2395"/>
      <c r="E91" s="2395"/>
      <c r="F91" s="2395"/>
      <c r="G91" s="2395"/>
      <c r="H91" s="2396"/>
      <c r="I91" s="2395"/>
      <c r="J91" s="967" t="s">
        <v>4180</v>
      </c>
      <c r="K91" s="967" t="s">
        <v>4181</v>
      </c>
      <c r="L91" s="1225" t="s">
        <v>4182</v>
      </c>
      <c r="M91" s="2394" t="s">
        <v>2008</v>
      </c>
      <c r="N91" s="2394" t="s">
        <v>403</v>
      </c>
      <c r="O91" s="2394" t="s">
        <v>403</v>
      </c>
      <c r="P91" s="2048" t="s">
        <v>4183</v>
      </c>
      <c r="Q91" s="2048"/>
    </row>
    <row r="92" spans="1:17" ht="59.25" customHeight="1" x14ac:dyDescent="0.25">
      <c r="A92" s="244"/>
      <c r="B92" s="2395"/>
      <c r="C92" s="2395"/>
      <c r="D92" s="2395"/>
      <c r="E92" s="2395"/>
      <c r="F92" s="2395"/>
      <c r="G92" s="2395"/>
      <c r="H92" s="2396"/>
      <c r="I92" s="2395"/>
      <c r="J92" s="911" t="s">
        <v>4184</v>
      </c>
      <c r="K92" s="1118" t="s">
        <v>4185</v>
      </c>
      <c r="L92" s="244" t="s">
        <v>4186</v>
      </c>
      <c r="M92" s="2394"/>
      <c r="N92" s="2394"/>
      <c r="O92" s="2394"/>
      <c r="P92" s="2048"/>
      <c r="Q92" s="2048"/>
    </row>
    <row r="93" spans="1:17" ht="30" x14ac:dyDescent="0.25">
      <c r="B93" s="1981" t="s">
        <v>4187</v>
      </c>
      <c r="C93" s="1980" t="s">
        <v>834</v>
      </c>
      <c r="D93" s="1980" t="s">
        <v>4188</v>
      </c>
      <c r="E93" s="1980">
        <v>34982505</v>
      </c>
      <c r="F93" s="1980" t="s">
        <v>4189</v>
      </c>
      <c r="G93" s="1980" t="s">
        <v>4190</v>
      </c>
      <c r="H93" s="2051">
        <v>32042</v>
      </c>
      <c r="I93" s="2030" t="s">
        <v>298</v>
      </c>
      <c r="J93" s="225" t="s">
        <v>4191</v>
      </c>
      <c r="K93" s="226" t="s">
        <v>4192</v>
      </c>
      <c r="L93" s="2172" t="s">
        <v>2467</v>
      </c>
      <c r="M93" s="1870" t="s">
        <v>2008</v>
      </c>
      <c r="N93" s="1924" t="s">
        <v>403</v>
      </c>
      <c r="O93" s="1924" t="s">
        <v>403</v>
      </c>
      <c r="P93" s="1984" t="s">
        <v>4193</v>
      </c>
      <c r="Q93" s="1985"/>
    </row>
    <row r="94" spans="1:17" ht="90" x14ac:dyDescent="0.25">
      <c r="B94" s="1981"/>
      <c r="C94" s="1981"/>
      <c r="D94" s="1981"/>
      <c r="E94" s="1981"/>
      <c r="F94" s="1981"/>
      <c r="G94" s="1981"/>
      <c r="H94" s="2052"/>
      <c r="I94" s="2032"/>
      <c r="J94" s="225" t="s">
        <v>4194</v>
      </c>
      <c r="K94" s="226" t="s">
        <v>4195</v>
      </c>
      <c r="L94" s="2397"/>
      <c r="M94" s="1924"/>
      <c r="N94" s="1924"/>
      <c r="O94" s="1924"/>
      <c r="P94" s="1986"/>
      <c r="Q94" s="1987"/>
    </row>
    <row r="95" spans="1:17" ht="75" x14ac:dyDescent="0.25">
      <c r="B95" s="1981"/>
      <c r="C95" s="1981"/>
      <c r="D95" s="1981"/>
      <c r="E95" s="1981"/>
      <c r="F95" s="1981"/>
      <c r="G95" s="1981"/>
      <c r="H95" s="2052"/>
      <c r="I95" s="2032"/>
      <c r="J95" s="225" t="s">
        <v>4196</v>
      </c>
      <c r="K95" s="226" t="s">
        <v>4197</v>
      </c>
      <c r="L95" s="2397"/>
      <c r="M95" s="1924"/>
      <c r="N95" s="1924"/>
      <c r="O95" s="1924"/>
      <c r="P95" s="1986"/>
      <c r="Q95" s="1987"/>
    </row>
    <row r="96" spans="1:17" ht="45" x14ac:dyDescent="0.25">
      <c r="B96" s="1981"/>
      <c r="C96" s="2025"/>
      <c r="D96" s="2025"/>
      <c r="E96" s="2025"/>
      <c r="F96" s="2025"/>
      <c r="G96" s="2025"/>
      <c r="H96" s="2053"/>
      <c r="I96" s="2031"/>
      <c r="J96" s="225" t="s">
        <v>4198</v>
      </c>
      <c r="K96" s="226" t="s">
        <v>4199</v>
      </c>
      <c r="L96" s="2173"/>
      <c r="M96" s="1871"/>
      <c r="N96" s="1871"/>
      <c r="O96" s="1871"/>
      <c r="P96" s="2044"/>
      <c r="Q96" s="2045"/>
    </row>
    <row r="97" spans="1:17" ht="55.5" customHeight="1" x14ac:dyDescent="0.25">
      <c r="A97" s="244"/>
      <c r="B97" s="2401" t="s">
        <v>149</v>
      </c>
      <c r="C97" s="2401" t="s">
        <v>118</v>
      </c>
      <c r="D97" s="2401" t="s">
        <v>4200</v>
      </c>
      <c r="E97" s="2401">
        <v>1047428462</v>
      </c>
      <c r="F97" s="2401" t="s">
        <v>120</v>
      </c>
      <c r="G97" s="2401" t="s">
        <v>4201</v>
      </c>
      <c r="H97" s="2398">
        <v>41523</v>
      </c>
      <c r="I97" s="2401" t="s">
        <v>298</v>
      </c>
      <c r="J97" s="967" t="s">
        <v>4202</v>
      </c>
      <c r="K97" s="967" t="s">
        <v>4203</v>
      </c>
      <c r="L97" s="967" t="s">
        <v>4204</v>
      </c>
      <c r="M97" s="2015" t="s">
        <v>2008</v>
      </c>
      <c r="N97" s="2015" t="s">
        <v>403</v>
      </c>
      <c r="O97" s="2015" t="s">
        <v>403</v>
      </c>
      <c r="P97" s="2039" t="s">
        <v>4205</v>
      </c>
      <c r="Q97" s="2040"/>
    </row>
    <row r="98" spans="1:17" ht="57.75" customHeight="1" x14ac:dyDescent="0.25">
      <c r="A98" s="244"/>
      <c r="B98" s="2402"/>
      <c r="C98" s="2402"/>
      <c r="D98" s="2402"/>
      <c r="E98" s="2402"/>
      <c r="F98" s="2402"/>
      <c r="G98" s="2402"/>
      <c r="H98" s="2399"/>
      <c r="I98" s="2402"/>
      <c r="J98" s="967" t="s">
        <v>4202</v>
      </c>
      <c r="K98" s="967" t="s">
        <v>4206</v>
      </c>
      <c r="L98" s="967" t="s">
        <v>4207</v>
      </c>
      <c r="M98" s="2016"/>
      <c r="N98" s="2016"/>
      <c r="O98" s="2016"/>
      <c r="P98" s="2041"/>
      <c r="Q98" s="2042"/>
    </row>
    <row r="99" spans="1:17" ht="72.75" customHeight="1" x14ac:dyDescent="0.25">
      <c r="A99" s="244"/>
      <c r="B99" s="2402"/>
      <c r="C99" s="2402"/>
      <c r="D99" s="2402"/>
      <c r="E99" s="2402"/>
      <c r="F99" s="2402"/>
      <c r="G99" s="2402"/>
      <c r="H99" s="2399"/>
      <c r="I99" s="2402"/>
      <c r="J99" s="967" t="s">
        <v>4208</v>
      </c>
      <c r="K99" s="967" t="s">
        <v>4209</v>
      </c>
      <c r="L99" s="1225" t="s">
        <v>4210</v>
      </c>
      <c r="M99" s="2016"/>
      <c r="N99" s="2016"/>
      <c r="O99" s="2016"/>
      <c r="P99" s="2041"/>
      <c r="Q99" s="2042"/>
    </row>
    <row r="100" spans="1:17" ht="30" x14ac:dyDescent="0.25">
      <c r="A100" s="244"/>
      <c r="B100" s="2403"/>
      <c r="C100" s="2403"/>
      <c r="D100" s="2403"/>
      <c r="E100" s="2403"/>
      <c r="F100" s="2403"/>
      <c r="G100" s="2403"/>
      <c r="H100" s="2400"/>
      <c r="I100" s="2403"/>
      <c r="J100" s="967" t="s">
        <v>4202</v>
      </c>
      <c r="K100" s="967" t="s">
        <v>4211</v>
      </c>
      <c r="L100" s="1227" t="s">
        <v>4212</v>
      </c>
      <c r="M100" s="2017"/>
      <c r="N100" s="2017"/>
      <c r="O100" s="2017"/>
      <c r="P100" s="2049"/>
      <c r="Q100" s="2050"/>
    </row>
    <row r="101" spans="1:17" ht="30" x14ac:dyDescent="0.25">
      <c r="B101" s="242" t="s">
        <v>149</v>
      </c>
      <c r="C101" s="242" t="s">
        <v>118</v>
      </c>
      <c r="D101" s="242" t="s">
        <v>4213</v>
      </c>
      <c r="E101" s="242">
        <v>1102812462</v>
      </c>
      <c r="F101" s="242" t="s">
        <v>120</v>
      </c>
      <c r="G101" s="242" t="s">
        <v>105</v>
      </c>
      <c r="H101" s="1010">
        <v>40893</v>
      </c>
      <c r="I101" s="814" t="s">
        <v>298</v>
      </c>
      <c r="J101" s="225" t="s">
        <v>4214</v>
      </c>
      <c r="K101" s="226" t="s">
        <v>4215</v>
      </c>
      <c r="L101" s="814" t="s">
        <v>2563</v>
      </c>
      <c r="M101" s="685" t="s">
        <v>2008</v>
      </c>
      <c r="N101" s="685" t="s">
        <v>403</v>
      </c>
      <c r="O101" s="685" t="s">
        <v>403</v>
      </c>
      <c r="P101" s="1984" t="s">
        <v>4216</v>
      </c>
      <c r="Q101" s="1985"/>
    </row>
    <row r="102" spans="1:17" ht="30" x14ac:dyDescent="0.25">
      <c r="B102" s="1071" t="s">
        <v>149</v>
      </c>
      <c r="C102" s="1071" t="s">
        <v>118</v>
      </c>
      <c r="D102" s="1071" t="s">
        <v>4217</v>
      </c>
      <c r="E102" s="1071">
        <v>1143346518</v>
      </c>
      <c r="F102" s="1071" t="s">
        <v>120</v>
      </c>
      <c r="G102" s="1071" t="s">
        <v>4218</v>
      </c>
      <c r="H102" s="1228">
        <v>41544</v>
      </c>
      <c r="I102" s="248" t="s">
        <v>298</v>
      </c>
      <c r="J102" s="225" t="s">
        <v>658</v>
      </c>
      <c r="K102" s="226" t="s">
        <v>4219</v>
      </c>
      <c r="L102" s="248" t="s">
        <v>2563</v>
      </c>
      <c r="M102" s="715" t="s">
        <v>2008</v>
      </c>
      <c r="N102" s="715" t="s">
        <v>403</v>
      </c>
      <c r="O102" s="715" t="s">
        <v>403</v>
      </c>
      <c r="P102" s="1984" t="s">
        <v>4220</v>
      </c>
      <c r="Q102" s="1985"/>
    </row>
    <row r="103" spans="1:17" ht="30" x14ac:dyDescent="0.25">
      <c r="B103" s="1071" t="s">
        <v>149</v>
      </c>
      <c r="C103" s="1071" t="s">
        <v>118</v>
      </c>
      <c r="D103" s="1071" t="s">
        <v>4221</v>
      </c>
      <c r="E103" s="1071">
        <v>1102842850</v>
      </c>
      <c r="F103" s="1071" t="s">
        <v>129</v>
      </c>
      <c r="G103" s="1071" t="s">
        <v>105</v>
      </c>
      <c r="H103" s="1228">
        <v>41590</v>
      </c>
      <c r="I103" s="248" t="s">
        <v>298</v>
      </c>
      <c r="J103" s="225" t="s">
        <v>1121</v>
      </c>
      <c r="K103" s="226" t="s">
        <v>4222</v>
      </c>
      <c r="L103" s="248" t="s">
        <v>2563</v>
      </c>
      <c r="M103" s="715" t="s">
        <v>2008</v>
      </c>
      <c r="N103" s="715" t="s">
        <v>403</v>
      </c>
      <c r="O103" s="715" t="s">
        <v>403</v>
      </c>
      <c r="P103" s="1984" t="s">
        <v>4223</v>
      </c>
      <c r="Q103" s="1985"/>
    </row>
    <row r="104" spans="1:17" ht="45" x14ac:dyDescent="0.25">
      <c r="B104" s="1980" t="s">
        <v>149</v>
      </c>
      <c r="C104" s="2407">
        <v>47119</v>
      </c>
      <c r="D104" s="1980" t="s">
        <v>4224</v>
      </c>
      <c r="E104" s="1980">
        <v>1104376940</v>
      </c>
      <c r="F104" s="1980" t="s">
        <v>129</v>
      </c>
      <c r="G104" s="1980" t="s">
        <v>105</v>
      </c>
      <c r="H104" s="2051">
        <v>40522</v>
      </c>
      <c r="I104" s="2030" t="s">
        <v>298</v>
      </c>
      <c r="J104" s="225" t="s">
        <v>105</v>
      </c>
      <c r="K104" s="226" t="s">
        <v>4225</v>
      </c>
      <c r="L104" s="2030"/>
      <c r="M104" s="1870"/>
      <c r="N104" s="1870"/>
      <c r="O104" s="1870"/>
      <c r="P104" s="1998" t="s">
        <v>4226</v>
      </c>
      <c r="Q104" s="1998"/>
    </row>
    <row r="105" spans="1:17" ht="30" x14ac:dyDescent="0.25">
      <c r="B105" s="1981"/>
      <c r="C105" s="1981"/>
      <c r="D105" s="1981"/>
      <c r="E105" s="1981"/>
      <c r="F105" s="1981"/>
      <c r="G105" s="1981"/>
      <c r="H105" s="2052"/>
      <c r="I105" s="2032"/>
      <c r="J105" s="225" t="s">
        <v>4227</v>
      </c>
      <c r="K105" s="226" t="s">
        <v>4228</v>
      </c>
      <c r="L105" s="2032"/>
      <c r="M105" s="1924"/>
      <c r="N105" s="1924"/>
      <c r="O105" s="1924"/>
      <c r="P105" s="1998"/>
      <c r="Q105" s="1998"/>
    </row>
    <row r="106" spans="1:17" ht="30" x14ac:dyDescent="0.25">
      <c r="B106" s="1981"/>
      <c r="C106" s="1981"/>
      <c r="D106" s="1981"/>
      <c r="E106" s="1981"/>
      <c r="F106" s="1981"/>
      <c r="G106" s="1981"/>
      <c r="H106" s="2052"/>
      <c r="I106" s="2032"/>
      <c r="J106" s="225" t="s">
        <v>4177</v>
      </c>
      <c r="K106" s="226" t="s">
        <v>4229</v>
      </c>
      <c r="L106" s="2032"/>
      <c r="M106" s="1924"/>
      <c r="N106" s="1924"/>
      <c r="O106" s="1924"/>
      <c r="P106" s="1998"/>
      <c r="Q106" s="1998"/>
    </row>
    <row r="107" spans="1:17" ht="90" x14ac:dyDescent="0.25">
      <c r="B107" s="2025"/>
      <c r="C107" s="2025"/>
      <c r="D107" s="2025"/>
      <c r="E107" s="2025"/>
      <c r="F107" s="2025"/>
      <c r="G107" s="2025"/>
      <c r="H107" s="2053"/>
      <c r="I107" s="2031"/>
      <c r="J107" s="225" t="s">
        <v>4230</v>
      </c>
      <c r="K107" s="226" t="s">
        <v>4231</v>
      </c>
      <c r="L107" s="2031"/>
      <c r="M107" s="1871"/>
      <c r="N107" s="1871"/>
      <c r="O107" s="1871"/>
      <c r="P107" s="1998"/>
      <c r="Q107" s="1998"/>
    </row>
    <row r="108" spans="1:17" x14ac:dyDescent="0.25">
      <c r="B108" s="1071"/>
      <c r="C108" s="1071"/>
      <c r="D108" s="1071"/>
      <c r="E108" s="1071"/>
      <c r="F108" s="1071"/>
      <c r="G108" s="1071"/>
      <c r="H108" s="1228"/>
      <c r="I108" s="1221"/>
      <c r="J108" s="225"/>
      <c r="K108" s="226"/>
      <c r="L108" s="1221"/>
      <c r="M108" s="686"/>
      <c r="N108" s="686"/>
      <c r="O108" s="686"/>
      <c r="P108" s="1963"/>
      <c r="Q108" s="1964"/>
    </row>
    <row r="109" spans="1:17" x14ac:dyDescent="0.25">
      <c r="B109" s="225" t="s">
        <v>1773</v>
      </c>
      <c r="C109" s="225"/>
      <c r="D109" s="225"/>
      <c r="E109" s="225"/>
      <c r="F109" s="225"/>
      <c r="G109" s="225"/>
      <c r="H109" s="225"/>
      <c r="I109" s="226"/>
      <c r="J109" s="251"/>
      <c r="K109" s="223"/>
      <c r="L109" s="223"/>
      <c r="M109" s="152"/>
      <c r="N109" s="152"/>
      <c r="O109" s="152"/>
      <c r="P109" s="1922"/>
      <c r="Q109" s="1922"/>
    </row>
    <row r="111" spans="1:17" ht="15.75" thickBot="1" x14ac:dyDescent="0.3"/>
    <row r="112" spans="1:17" ht="27" thickBot="1" x14ac:dyDescent="0.3">
      <c r="B112" s="1879" t="s">
        <v>184</v>
      </c>
      <c r="C112" s="1880"/>
      <c r="D112" s="1880"/>
      <c r="E112" s="1880"/>
      <c r="F112" s="1880"/>
      <c r="G112" s="1880"/>
      <c r="H112" s="1880"/>
      <c r="I112" s="1880"/>
      <c r="J112" s="1880"/>
      <c r="K112" s="1880"/>
      <c r="L112" s="1880"/>
      <c r="M112" s="1880"/>
      <c r="N112" s="1881"/>
    </row>
    <row r="115" spans="1:26" ht="30" x14ac:dyDescent="0.25">
      <c r="B115" s="194" t="s">
        <v>17</v>
      </c>
      <c r="C115" s="194" t="s">
        <v>415</v>
      </c>
      <c r="D115" s="1875" t="s">
        <v>77</v>
      </c>
      <c r="E115" s="1876"/>
    </row>
    <row r="116" spans="1:26" x14ac:dyDescent="0.25">
      <c r="B116" s="229" t="s">
        <v>185</v>
      </c>
      <c r="C116" s="715" t="s">
        <v>403</v>
      </c>
      <c r="D116" s="1998" t="s">
        <v>4232</v>
      </c>
      <c r="E116" s="1998"/>
    </row>
    <row r="117" spans="1:26" ht="106.5" customHeight="1" x14ac:dyDescent="0.25">
      <c r="B117" s="229" t="s">
        <v>185</v>
      </c>
      <c r="C117" s="152" t="s">
        <v>403</v>
      </c>
      <c r="D117" s="1877" t="s">
        <v>4233</v>
      </c>
      <c r="E117" s="1878"/>
    </row>
    <row r="119" spans="1:26" ht="26.25" x14ac:dyDescent="0.25">
      <c r="B119" s="1851" t="s">
        <v>186</v>
      </c>
      <c r="C119" s="1852"/>
      <c r="D119" s="1852"/>
      <c r="E119" s="1852"/>
      <c r="F119" s="1852"/>
      <c r="G119" s="1852"/>
      <c r="H119" s="1852"/>
      <c r="I119" s="1852"/>
      <c r="J119" s="1852"/>
      <c r="K119" s="1852"/>
      <c r="L119" s="1852"/>
      <c r="M119" s="1852"/>
      <c r="N119" s="1852"/>
      <c r="O119" s="1852"/>
      <c r="P119" s="1852"/>
    </row>
    <row r="121" spans="1:26" ht="15.75" thickBot="1" x14ac:dyDescent="0.3"/>
    <row r="122" spans="1:26" ht="27" thickBot="1" x14ac:dyDescent="0.3">
      <c r="B122" s="1879" t="s">
        <v>187</v>
      </c>
      <c r="C122" s="1880"/>
      <c r="D122" s="1880"/>
      <c r="E122" s="1880"/>
      <c r="F122" s="1880"/>
      <c r="G122" s="1880"/>
      <c r="H122" s="1880"/>
      <c r="I122" s="1880"/>
      <c r="J122" s="1880"/>
      <c r="K122" s="1880"/>
      <c r="L122" s="1880"/>
      <c r="M122" s="1880"/>
      <c r="N122" s="1881"/>
    </row>
    <row r="124" spans="1:26" ht="15.75" thickBot="1" x14ac:dyDescent="0.3">
      <c r="M124" s="163"/>
      <c r="N124" s="163"/>
    </row>
    <row r="125" spans="1:26" s="48" customFormat="1" ht="60" x14ac:dyDescent="0.25">
      <c r="B125" s="164" t="s">
        <v>33</v>
      </c>
      <c r="C125" s="164" t="s">
        <v>34</v>
      </c>
      <c r="D125" s="164" t="s">
        <v>35</v>
      </c>
      <c r="E125" s="164" t="s">
        <v>36</v>
      </c>
      <c r="F125" s="164" t="s">
        <v>37</v>
      </c>
      <c r="G125" s="164" t="s">
        <v>38</v>
      </c>
      <c r="H125" s="164" t="s">
        <v>39</v>
      </c>
      <c r="I125" s="164" t="s">
        <v>40</v>
      </c>
      <c r="J125" s="164" t="s">
        <v>41</v>
      </c>
      <c r="K125" s="164" t="s">
        <v>42</v>
      </c>
      <c r="L125" s="164" t="s">
        <v>43</v>
      </c>
      <c r="M125" s="165" t="s">
        <v>44</v>
      </c>
      <c r="N125" s="164" t="s">
        <v>45</v>
      </c>
      <c r="O125" s="164" t="s">
        <v>46</v>
      </c>
      <c r="P125" s="166" t="s">
        <v>47</v>
      </c>
      <c r="Q125" s="166" t="s">
        <v>48</v>
      </c>
    </row>
    <row r="126" spans="1:26" s="61" customFormat="1" ht="75" customHeight="1" x14ac:dyDescent="0.25">
      <c r="A126" s="52">
        <v>1</v>
      </c>
      <c r="B126" s="173" t="s">
        <v>4150</v>
      </c>
      <c r="C126" s="173" t="s">
        <v>4234</v>
      </c>
      <c r="D126" s="173" t="s">
        <v>4235</v>
      </c>
      <c r="E126" s="971" t="s">
        <v>4236</v>
      </c>
      <c r="F126" s="175" t="s">
        <v>403</v>
      </c>
      <c r="G126" s="247">
        <v>1</v>
      </c>
      <c r="H126" s="220">
        <v>40547</v>
      </c>
      <c r="I126" s="220">
        <v>40892</v>
      </c>
      <c r="J126" s="176" t="s">
        <v>413</v>
      </c>
      <c r="K126" s="178">
        <v>11.36</v>
      </c>
      <c r="L126" s="971">
        <v>0</v>
      </c>
      <c r="M126" s="1229"/>
      <c r="N126" s="1229"/>
      <c r="O126" s="180">
        <v>348597850</v>
      </c>
      <c r="P126" s="180">
        <v>362</v>
      </c>
      <c r="Q126" s="2404" t="s">
        <v>4237</v>
      </c>
      <c r="R126" s="60"/>
      <c r="S126" s="60"/>
      <c r="T126" s="60"/>
      <c r="U126" s="60"/>
      <c r="V126" s="60"/>
      <c r="W126" s="60"/>
      <c r="X126" s="60"/>
      <c r="Y126" s="60"/>
      <c r="Z126" s="60"/>
    </row>
    <row r="127" spans="1:26" s="61" customFormat="1" ht="45" x14ac:dyDescent="0.25">
      <c r="A127" s="52">
        <f t="shared" ref="A127:A133" si="1">+A126+1</f>
        <v>2</v>
      </c>
      <c r="B127" s="173" t="s">
        <v>4150</v>
      </c>
      <c r="C127" s="173" t="s">
        <v>4234</v>
      </c>
      <c r="D127" s="173" t="s">
        <v>4235</v>
      </c>
      <c r="E127" s="971">
        <v>2111308</v>
      </c>
      <c r="F127" s="175" t="s">
        <v>403</v>
      </c>
      <c r="G127" s="247">
        <v>1</v>
      </c>
      <c r="H127" s="220">
        <v>40917</v>
      </c>
      <c r="I127" s="220">
        <v>41090</v>
      </c>
      <c r="J127" s="176" t="s">
        <v>413</v>
      </c>
      <c r="K127" s="971">
        <v>7.7</v>
      </c>
      <c r="L127" s="971">
        <v>0</v>
      </c>
      <c r="M127" s="808"/>
      <c r="N127" s="808"/>
      <c r="O127" s="180">
        <v>88281274</v>
      </c>
      <c r="P127" s="180">
        <v>363</v>
      </c>
      <c r="Q127" s="2404"/>
      <c r="R127" s="60"/>
      <c r="S127" s="60"/>
      <c r="T127" s="60"/>
      <c r="U127" s="60"/>
      <c r="V127" s="60"/>
      <c r="W127" s="60"/>
      <c r="X127" s="60"/>
      <c r="Y127" s="60"/>
      <c r="Z127" s="60"/>
    </row>
    <row r="128" spans="1:26" s="61" customFormat="1" ht="45" x14ac:dyDescent="0.25">
      <c r="A128" s="52">
        <f t="shared" si="1"/>
        <v>3</v>
      </c>
      <c r="B128" s="173" t="s">
        <v>4150</v>
      </c>
      <c r="C128" s="173" t="s">
        <v>4234</v>
      </c>
      <c r="D128" s="187" t="s">
        <v>4238</v>
      </c>
      <c r="E128" s="221" t="s">
        <v>4239</v>
      </c>
      <c r="F128" s="175" t="s">
        <v>403</v>
      </c>
      <c r="G128" s="247">
        <v>1</v>
      </c>
      <c r="H128" s="220">
        <v>41247</v>
      </c>
      <c r="I128" s="220">
        <v>41933</v>
      </c>
      <c r="J128" s="176" t="s">
        <v>413</v>
      </c>
      <c r="K128" s="971">
        <v>21.86</v>
      </c>
      <c r="L128" s="971">
        <v>0.7</v>
      </c>
      <c r="M128" s="971">
        <v>74</v>
      </c>
      <c r="N128" s="971">
        <v>74</v>
      </c>
      <c r="O128" s="180">
        <v>327865509</v>
      </c>
      <c r="P128" s="180">
        <v>264</v>
      </c>
      <c r="Q128" s="181" t="s">
        <v>52</v>
      </c>
      <c r="R128" s="60"/>
      <c r="S128" s="60"/>
      <c r="T128" s="60"/>
      <c r="U128" s="60"/>
      <c r="V128" s="60"/>
      <c r="W128" s="60"/>
      <c r="X128" s="60"/>
      <c r="Y128" s="60"/>
      <c r="Z128" s="60"/>
    </row>
    <row r="129" spans="1:26" s="61" customFormat="1" ht="45" x14ac:dyDescent="0.25">
      <c r="A129" s="52">
        <f t="shared" si="1"/>
        <v>4</v>
      </c>
      <c r="B129" s="173" t="s">
        <v>4150</v>
      </c>
      <c r="C129" s="173" t="s">
        <v>4234</v>
      </c>
      <c r="D129" s="187" t="s">
        <v>4238</v>
      </c>
      <c r="E129" s="182" t="s">
        <v>4240</v>
      </c>
      <c r="F129" s="175" t="s">
        <v>403</v>
      </c>
      <c r="G129" s="182">
        <v>1</v>
      </c>
      <c r="H129" s="220">
        <v>41313</v>
      </c>
      <c r="I129" s="220">
        <v>41639</v>
      </c>
      <c r="J129" s="176" t="s">
        <v>413</v>
      </c>
      <c r="K129" s="971">
        <v>0</v>
      </c>
      <c r="L129" s="971">
        <v>10.71</v>
      </c>
      <c r="M129" s="221">
        <v>216</v>
      </c>
      <c r="N129" s="221">
        <v>216</v>
      </c>
      <c r="O129" s="180">
        <v>434472768</v>
      </c>
      <c r="P129" s="180">
        <v>365</v>
      </c>
      <c r="Q129" s="181" t="s">
        <v>52</v>
      </c>
      <c r="R129" s="60"/>
      <c r="S129" s="60"/>
      <c r="T129" s="60"/>
      <c r="U129" s="60"/>
      <c r="V129" s="60"/>
      <c r="W129" s="60"/>
      <c r="X129" s="60"/>
      <c r="Y129" s="60"/>
      <c r="Z129" s="60"/>
    </row>
    <row r="130" spans="1:26" s="61" customFormat="1" ht="45" x14ac:dyDescent="0.25">
      <c r="A130" s="52">
        <f t="shared" si="1"/>
        <v>5</v>
      </c>
      <c r="B130" s="173" t="s">
        <v>4150</v>
      </c>
      <c r="C130" s="173" t="s">
        <v>4234</v>
      </c>
      <c r="D130" s="187" t="s">
        <v>4238</v>
      </c>
      <c r="E130" s="221" t="s">
        <v>4241</v>
      </c>
      <c r="F130" s="175" t="s">
        <v>403</v>
      </c>
      <c r="G130" s="182">
        <v>1</v>
      </c>
      <c r="H130" s="220">
        <v>41557</v>
      </c>
      <c r="I130" s="220">
        <v>41943</v>
      </c>
      <c r="J130" s="176" t="s">
        <v>413</v>
      </c>
      <c r="K130" s="971">
        <v>0</v>
      </c>
      <c r="L130" s="971">
        <v>12.66</v>
      </c>
      <c r="M130" s="221">
        <v>240</v>
      </c>
      <c r="N130" s="221">
        <v>240</v>
      </c>
      <c r="O130" s="180">
        <v>548934000</v>
      </c>
      <c r="P130" s="1230" t="s">
        <v>4242</v>
      </c>
      <c r="Q130" s="181" t="s">
        <v>52</v>
      </c>
      <c r="R130" s="60"/>
      <c r="S130" s="60"/>
      <c r="T130" s="60"/>
      <c r="U130" s="60"/>
      <c r="V130" s="60"/>
      <c r="W130" s="60"/>
      <c r="X130" s="60"/>
      <c r="Y130" s="60"/>
      <c r="Z130" s="60"/>
    </row>
    <row r="131" spans="1:26" s="61" customFormat="1" ht="45" x14ac:dyDescent="0.25">
      <c r="A131" s="52">
        <f t="shared" si="1"/>
        <v>6</v>
      </c>
      <c r="B131" s="173" t="s">
        <v>4150</v>
      </c>
      <c r="C131" s="173" t="s">
        <v>4234</v>
      </c>
      <c r="D131" s="187" t="s">
        <v>4238</v>
      </c>
      <c r="E131" s="971" t="s">
        <v>4243</v>
      </c>
      <c r="F131" s="175" t="s">
        <v>403</v>
      </c>
      <c r="G131" s="182">
        <v>1</v>
      </c>
      <c r="H131" s="220">
        <v>41655</v>
      </c>
      <c r="I131" s="220">
        <v>41943</v>
      </c>
      <c r="J131" s="176" t="s">
        <v>413</v>
      </c>
      <c r="K131" s="971">
        <v>0</v>
      </c>
      <c r="L131" s="971">
        <v>9.4600000000000009</v>
      </c>
      <c r="M131" s="971">
        <v>216</v>
      </c>
      <c r="N131" s="971">
        <v>216</v>
      </c>
      <c r="O131" s="180">
        <v>117497304</v>
      </c>
      <c r="P131" s="180" t="s">
        <v>4244</v>
      </c>
      <c r="Q131" s="181" t="s">
        <v>52</v>
      </c>
      <c r="R131" s="60"/>
      <c r="S131" s="60"/>
      <c r="T131" s="60"/>
      <c r="U131" s="60"/>
      <c r="V131" s="60"/>
      <c r="W131" s="60"/>
      <c r="X131" s="60"/>
      <c r="Y131" s="60"/>
      <c r="Z131" s="60"/>
    </row>
    <row r="132" spans="1:26" s="61" customFormat="1" x14ac:dyDescent="0.25">
      <c r="A132" s="52">
        <f t="shared" si="1"/>
        <v>7</v>
      </c>
      <c r="B132" s="173"/>
      <c r="C132" s="172"/>
      <c r="D132" s="173"/>
      <c r="E132" s="182"/>
      <c r="F132" s="175"/>
      <c r="G132" s="175"/>
      <c r="H132" s="175"/>
      <c r="I132" s="176"/>
      <c r="J132" s="176"/>
      <c r="K132" s="176"/>
      <c r="L132" s="176"/>
      <c r="M132" s="178"/>
      <c r="N132" s="178"/>
      <c r="O132" s="180"/>
      <c r="P132" s="180"/>
      <c r="Q132" s="181"/>
      <c r="R132" s="60"/>
      <c r="S132" s="60"/>
      <c r="T132" s="60"/>
      <c r="U132" s="60"/>
      <c r="V132" s="60"/>
      <c r="W132" s="60"/>
      <c r="X132" s="60"/>
      <c r="Y132" s="60"/>
      <c r="Z132" s="60"/>
    </row>
    <row r="133" spans="1:26" s="61" customFormat="1" x14ac:dyDescent="0.25">
      <c r="A133" s="52">
        <f t="shared" si="1"/>
        <v>8</v>
      </c>
      <c r="B133" s="173"/>
      <c r="C133" s="172"/>
      <c r="D133" s="173"/>
      <c r="E133" s="182"/>
      <c r="F133" s="175"/>
      <c r="G133" s="175"/>
      <c r="H133" s="175"/>
      <c r="I133" s="176"/>
      <c r="J133" s="176"/>
      <c r="K133" s="176"/>
      <c r="L133" s="176"/>
      <c r="M133" s="178"/>
      <c r="N133" s="178"/>
      <c r="O133" s="180"/>
      <c r="P133" s="180"/>
      <c r="Q133" s="181"/>
      <c r="R133" s="60"/>
      <c r="S133" s="60"/>
      <c r="T133" s="60"/>
      <c r="U133" s="60"/>
      <c r="V133" s="60"/>
      <c r="W133" s="60"/>
      <c r="X133" s="60"/>
      <c r="Y133" s="60"/>
      <c r="Z133" s="60"/>
    </row>
    <row r="134" spans="1:26" s="61" customFormat="1" x14ac:dyDescent="0.25">
      <c r="A134" s="52"/>
      <c r="B134" s="183" t="s">
        <v>28</v>
      </c>
      <c r="C134" s="172"/>
      <c r="D134" s="173"/>
      <c r="E134" s="182"/>
      <c r="F134" s="175"/>
      <c r="G134" s="175"/>
      <c r="H134" s="175"/>
      <c r="I134" s="176"/>
      <c r="J134" s="176"/>
      <c r="K134" s="185">
        <f>SUM(K126:K133)</f>
        <v>40.92</v>
      </c>
      <c r="L134" s="185">
        <f>SUM(L126:L133)</f>
        <v>33.53</v>
      </c>
      <c r="M134" s="245">
        <f>SUM(M126:M133)</f>
        <v>746</v>
      </c>
      <c r="N134" s="185">
        <f>SUM(N126:N133)</f>
        <v>746</v>
      </c>
      <c r="O134" s="180"/>
      <c r="P134" s="180"/>
      <c r="Q134" s="187"/>
    </row>
    <row r="135" spans="1:26" x14ac:dyDescent="0.25">
      <c r="B135" s="69"/>
      <c r="C135" s="69"/>
      <c r="D135" s="69"/>
      <c r="E135" s="188"/>
      <c r="F135" s="69"/>
      <c r="G135" s="69"/>
      <c r="H135" s="69"/>
      <c r="I135" s="69"/>
      <c r="J135" s="69"/>
      <c r="K135" s="69"/>
      <c r="L135" s="69"/>
      <c r="M135" s="69"/>
      <c r="N135" s="69"/>
      <c r="O135" s="69"/>
      <c r="P135" s="69"/>
    </row>
    <row r="136" spans="1:26" ht="18.75" x14ac:dyDescent="0.25">
      <c r="B136" s="222" t="s">
        <v>192</v>
      </c>
      <c r="C136" s="250">
        <f>+K134</f>
        <v>40.92</v>
      </c>
      <c r="H136" s="191"/>
      <c r="I136" s="191"/>
      <c r="J136" s="191"/>
      <c r="K136" s="191"/>
      <c r="L136" s="191"/>
      <c r="M136" s="191"/>
      <c r="N136" s="69"/>
      <c r="O136" s="69"/>
      <c r="P136" s="69"/>
    </row>
    <row r="138" spans="1:26" ht="15.75" thickBot="1" x14ac:dyDescent="0.3"/>
    <row r="139" spans="1:26" ht="30.75" thickBot="1" x14ac:dyDescent="0.3">
      <c r="B139" s="232" t="s">
        <v>193</v>
      </c>
      <c r="C139" s="233" t="s">
        <v>194</v>
      </c>
      <c r="D139" s="232" t="s">
        <v>27</v>
      </c>
      <c r="E139" s="233" t="s">
        <v>195</v>
      </c>
    </row>
    <row r="140" spans="1:26" x14ac:dyDescent="0.25">
      <c r="B140" s="103" t="s">
        <v>196</v>
      </c>
      <c r="C140" s="234">
        <v>20</v>
      </c>
      <c r="D140" s="1082">
        <v>0</v>
      </c>
      <c r="E140" s="2405">
        <f>+D140+D141+D142</f>
        <v>40</v>
      </c>
    </row>
    <row r="141" spans="1:26" x14ac:dyDescent="0.25">
      <c r="B141" s="103" t="s">
        <v>197</v>
      </c>
      <c r="C141" s="235">
        <v>30</v>
      </c>
      <c r="D141" s="860">
        <v>0</v>
      </c>
      <c r="E141" s="2016"/>
    </row>
    <row r="142" spans="1:26" ht="15.75" thickBot="1" x14ac:dyDescent="0.3">
      <c r="B142" s="103" t="s">
        <v>198</v>
      </c>
      <c r="C142" s="236">
        <v>40</v>
      </c>
      <c r="D142" s="1083">
        <v>40</v>
      </c>
      <c r="E142" s="2406"/>
    </row>
    <row r="144" spans="1:26" ht="15.75" thickBot="1" x14ac:dyDescent="0.3"/>
    <row r="145" spans="2:17" ht="27" thickBot="1" x14ac:dyDescent="0.3">
      <c r="B145" s="1879" t="s">
        <v>199</v>
      </c>
      <c r="C145" s="1880"/>
      <c r="D145" s="1880"/>
      <c r="E145" s="1880"/>
      <c r="F145" s="1880"/>
      <c r="G145" s="1880"/>
      <c r="H145" s="1880"/>
      <c r="I145" s="1880"/>
      <c r="J145" s="1880"/>
      <c r="K145" s="1880"/>
      <c r="L145" s="1880"/>
      <c r="M145" s="1880"/>
      <c r="N145" s="1881"/>
    </row>
    <row r="147" spans="2:17" ht="75" x14ac:dyDescent="0.25">
      <c r="B147" s="193" t="s">
        <v>89</v>
      </c>
      <c r="C147" s="193" t="s">
        <v>90</v>
      </c>
      <c r="D147" s="193" t="s">
        <v>91</v>
      </c>
      <c r="E147" s="193" t="s">
        <v>92</v>
      </c>
      <c r="F147" s="193" t="s">
        <v>93</v>
      </c>
      <c r="G147" s="193" t="s">
        <v>94</v>
      </c>
      <c r="H147" s="193" t="s">
        <v>95</v>
      </c>
      <c r="I147" s="193" t="s">
        <v>96</v>
      </c>
      <c r="J147" s="1875" t="s">
        <v>97</v>
      </c>
      <c r="K147" s="1882"/>
      <c r="L147" s="1876"/>
      <c r="M147" s="193" t="s">
        <v>98</v>
      </c>
      <c r="N147" s="193" t="s">
        <v>254</v>
      </c>
      <c r="O147" s="193" t="s">
        <v>255</v>
      </c>
      <c r="P147" s="1875" t="s">
        <v>77</v>
      </c>
      <c r="Q147" s="1876"/>
    </row>
    <row r="148" spans="2:17" ht="30" x14ac:dyDescent="0.25">
      <c r="B148" s="1980" t="s">
        <v>1230</v>
      </c>
      <c r="C148" s="1980" t="s">
        <v>4245</v>
      </c>
      <c r="D148" s="1980" t="s">
        <v>4246</v>
      </c>
      <c r="E148" s="1870">
        <v>64895179</v>
      </c>
      <c r="F148" s="1980" t="s">
        <v>120</v>
      </c>
      <c r="G148" s="1980" t="s">
        <v>4247</v>
      </c>
      <c r="H148" s="2252" t="s">
        <v>4248</v>
      </c>
      <c r="I148" s="2066" t="s">
        <v>298</v>
      </c>
      <c r="J148" s="225" t="s">
        <v>4177</v>
      </c>
      <c r="K148" s="226" t="s">
        <v>4249</v>
      </c>
      <c r="L148" s="226" t="s">
        <v>4250</v>
      </c>
      <c r="M148" s="1870" t="s">
        <v>403</v>
      </c>
      <c r="N148" s="1870" t="s">
        <v>403</v>
      </c>
      <c r="O148" s="1870" t="s">
        <v>403</v>
      </c>
      <c r="P148" s="2242" t="s">
        <v>4251</v>
      </c>
      <c r="Q148" s="2243"/>
    </row>
    <row r="149" spans="2:17" x14ac:dyDescent="0.25">
      <c r="B149" s="1981"/>
      <c r="C149" s="1981"/>
      <c r="D149" s="1981"/>
      <c r="E149" s="1924"/>
      <c r="F149" s="1981"/>
      <c r="G149" s="1981"/>
      <c r="H149" s="2204"/>
      <c r="I149" s="2067"/>
      <c r="J149" s="225" t="s">
        <v>4252</v>
      </c>
      <c r="K149" s="226" t="s">
        <v>4253</v>
      </c>
      <c r="L149" s="226" t="s">
        <v>4250</v>
      </c>
      <c r="M149" s="1924"/>
      <c r="N149" s="1924"/>
      <c r="O149" s="1924"/>
      <c r="P149" s="2176"/>
      <c r="Q149" s="2244"/>
    </row>
    <row r="150" spans="2:17" ht="30" x14ac:dyDescent="0.25">
      <c r="B150" s="1981"/>
      <c r="C150" s="1981"/>
      <c r="D150" s="1981"/>
      <c r="E150" s="1924"/>
      <c r="F150" s="1981"/>
      <c r="G150" s="1981"/>
      <c r="H150" s="2204"/>
      <c r="I150" s="2067"/>
      <c r="J150" s="225" t="s">
        <v>4254</v>
      </c>
      <c r="K150" s="226" t="s">
        <v>4255</v>
      </c>
      <c r="L150" s="226" t="s">
        <v>4250</v>
      </c>
      <c r="M150" s="1924"/>
      <c r="N150" s="1924"/>
      <c r="O150" s="1924"/>
      <c r="P150" s="2176"/>
      <c r="Q150" s="2244"/>
    </row>
    <row r="151" spans="2:17" ht="30" x14ac:dyDescent="0.25">
      <c r="B151" s="1981"/>
      <c r="C151" s="1981"/>
      <c r="D151" s="1981"/>
      <c r="E151" s="1924"/>
      <c r="F151" s="1981"/>
      <c r="G151" s="1981"/>
      <c r="H151" s="2204"/>
      <c r="I151" s="2067"/>
      <c r="J151" s="225" t="s">
        <v>4256</v>
      </c>
      <c r="K151" s="226" t="s">
        <v>4257</v>
      </c>
      <c r="L151" s="226" t="s">
        <v>4250</v>
      </c>
      <c r="M151" s="1924"/>
      <c r="N151" s="1924"/>
      <c r="O151" s="1924"/>
      <c r="P151" s="2176"/>
      <c r="Q151" s="2244"/>
    </row>
    <row r="152" spans="2:17" ht="30" x14ac:dyDescent="0.25">
      <c r="B152" s="1981"/>
      <c r="C152" s="2025"/>
      <c r="D152" s="2025"/>
      <c r="E152" s="1871"/>
      <c r="F152" s="2025"/>
      <c r="G152" s="2025"/>
      <c r="H152" s="2205"/>
      <c r="I152" s="2068"/>
      <c r="J152" s="225" t="s">
        <v>4258</v>
      </c>
      <c r="K152" s="226" t="s">
        <v>4259</v>
      </c>
      <c r="L152" s="226" t="s">
        <v>4250</v>
      </c>
      <c r="M152" s="1871"/>
      <c r="N152" s="1871"/>
      <c r="O152" s="1871"/>
      <c r="P152" s="2245"/>
      <c r="Q152" s="2246"/>
    </row>
    <row r="153" spans="2:17" ht="30" x14ac:dyDescent="0.25">
      <c r="B153" s="1998" t="s">
        <v>4260</v>
      </c>
      <c r="C153" s="2401" t="s">
        <v>4245</v>
      </c>
      <c r="D153" s="1980" t="s">
        <v>4261</v>
      </c>
      <c r="E153" s="1870">
        <v>22789909</v>
      </c>
      <c r="F153" s="1980" t="s">
        <v>4262</v>
      </c>
      <c r="G153" s="1980" t="s">
        <v>674</v>
      </c>
      <c r="H153" s="2252">
        <v>38332</v>
      </c>
      <c r="I153" s="2066" t="s">
        <v>298</v>
      </c>
      <c r="J153" s="225" t="s">
        <v>4263</v>
      </c>
      <c r="K153" s="226" t="s">
        <v>4264</v>
      </c>
      <c r="L153" s="226" t="s">
        <v>4250</v>
      </c>
      <c r="M153" s="1870" t="s">
        <v>403</v>
      </c>
      <c r="N153" s="1870" t="s">
        <v>403</v>
      </c>
      <c r="O153" s="1870" t="s">
        <v>403</v>
      </c>
      <c r="P153" s="2408" t="s">
        <v>4265</v>
      </c>
      <c r="Q153" s="2409"/>
    </row>
    <row r="154" spans="2:17" ht="30" x14ac:dyDescent="0.25">
      <c r="B154" s="1998"/>
      <c r="C154" s="2402"/>
      <c r="D154" s="1981"/>
      <c r="E154" s="1924"/>
      <c r="F154" s="1981"/>
      <c r="G154" s="1981"/>
      <c r="H154" s="2204"/>
      <c r="I154" s="2067"/>
      <c r="J154" s="225" t="s">
        <v>4266</v>
      </c>
      <c r="K154" s="226" t="s">
        <v>4267</v>
      </c>
      <c r="L154" s="226" t="s">
        <v>4250</v>
      </c>
      <c r="M154" s="1924"/>
      <c r="N154" s="1924"/>
      <c r="O154" s="1924"/>
      <c r="P154" s="2410"/>
      <c r="Q154" s="2411"/>
    </row>
    <row r="155" spans="2:17" x14ac:dyDescent="0.25">
      <c r="B155" s="1998"/>
      <c r="C155" s="2402"/>
      <c r="D155" s="1981"/>
      <c r="E155" s="1924"/>
      <c r="F155" s="1981"/>
      <c r="G155" s="1981"/>
      <c r="H155" s="2204"/>
      <c r="I155" s="2067"/>
      <c r="J155" s="225" t="s">
        <v>4268</v>
      </c>
      <c r="K155" s="226" t="s">
        <v>4269</v>
      </c>
      <c r="L155" s="226" t="s">
        <v>4250</v>
      </c>
      <c r="M155" s="1924"/>
      <c r="N155" s="1924"/>
      <c r="O155" s="1924"/>
      <c r="P155" s="2410"/>
      <c r="Q155" s="2411"/>
    </row>
    <row r="156" spans="2:17" ht="30" x14ac:dyDescent="0.25">
      <c r="B156" s="1998"/>
      <c r="C156" s="2402"/>
      <c r="D156" s="1981"/>
      <c r="E156" s="1924"/>
      <c r="F156" s="1981"/>
      <c r="G156" s="1981"/>
      <c r="H156" s="2204"/>
      <c r="I156" s="2067"/>
      <c r="J156" s="225" t="s">
        <v>4270</v>
      </c>
      <c r="K156" s="226" t="s">
        <v>4271</v>
      </c>
      <c r="L156" s="226"/>
      <c r="M156" s="1924"/>
      <c r="N156" s="1924"/>
      <c r="O156" s="1924"/>
      <c r="P156" s="2410"/>
      <c r="Q156" s="2411"/>
    </row>
    <row r="157" spans="2:17" ht="80.25" customHeight="1" x14ac:dyDescent="0.25">
      <c r="B157" s="1998"/>
      <c r="C157" s="2403"/>
      <c r="D157" s="2025"/>
      <c r="E157" s="1871"/>
      <c r="F157" s="2025"/>
      <c r="G157" s="2025"/>
      <c r="H157" s="2205"/>
      <c r="I157" s="2068"/>
      <c r="J157" s="225" t="s">
        <v>4272</v>
      </c>
      <c r="K157" s="226" t="s">
        <v>4273</v>
      </c>
      <c r="L157" s="226" t="s">
        <v>4250</v>
      </c>
      <c r="M157" s="1871"/>
      <c r="N157" s="1871"/>
      <c r="O157" s="1871"/>
      <c r="P157" s="2412"/>
      <c r="Q157" s="2413"/>
    </row>
    <row r="158" spans="2:17" x14ac:dyDescent="0.25">
      <c r="B158" s="1998" t="s">
        <v>4274</v>
      </c>
      <c r="C158" s="2416" t="s">
        <v>4245</v>
      </c>
      <c r="D158" s="1950" t="s">
        <v>4275</v>
      </c>
      <c r="E158" s="1982">
        <v>73195945</v>
      </c>
      <c r="F158" s="1950" t="s">
        <v>1148</v>
      </c>
      <c r="G158" s="1950" t="s">
        <v>214</v>
      </c>
      <c r="H158" s="2065">
        <v>39549</v>
      </c>
      <c r="I158" s="2066" t="s">
        <v>298</v>
      </c>
      <c r="J158" s="225" t="s">
        <v>4276</v>
      </c>
      <c r="K158" s="226" t="s">
        <v>4277</v>
      </c>
      <c r="L158" s="226" t="s">
        <v>4250</v>
      </c>
      <c r="M158" s="1870" t="s">
        <v>403</v>
      </c>
      <c r="N158" s="1870" t="s">
        <v>403</v>
      </c>
      <c r="O158" s="1870" t="s">
        <v>403</v>
      </c>
      <c r="P158" s="2242" t="s">
        <v>4278</v>
      </c>
      <c r="Q158" s="2243"/>
    </row>
    <row r="159" spans="2:17" x14ac:dyDescent="0.25">
      <c r="B159" s="1998"/>
      <c r="C159" s="1981"/>
      <c r="D159" s="1951"/>
      <c r="E159" s="1983"/>
      <c r="F159" s="1951"/>
      <c r="G159" s="1951"/>
      <c r="H159" s="2414"/>
      <c r="I159" s="2067"/>
      <c r="J159" s="225" t="s">
        <v>4279</v>
      </c>
      <c r="K159" s="226" t="s">
        <v>4280</v>
      </c>
      <c r="L159" s="226" t="s">
        <v>4250</v>
      </c>
      <c r="M159" s="1924"/>
      <c r="N159" s="1924"/>
      <c r="O159" s="1924"/>
      <c r="P159" s="2176"/>
      <c r="Q159" s="2244"/>
    </row>
    <row r="160" spans="2:17" ht="30" x14ac:dyDescent="0.25">
      <c r="B160" s="1998"/>
      <c r="C160" s="1981"/>
      <c r="D160" s="1951"/>
      <c r="E160" s="1983"/>
      <c r="F160" s="1951"/>
      <c r="G160" s="1951"/>
      <c r="H160" s="2414"/>
      <c r="I160" s="2067"/>
      <c r="J160" s="225" t="s">
        <v>4281</v>
      </c>
      <c r="K160" s="226" t="s">
        <v>4282</v>
      </c>
      <c r="L160" s="226" t="s">
        <v>4250</v>
      </c>
      <c r="M160" s="1924"/>
      <c r="N160" s="1924"/>
      <c r="O160" s="1924"/>
      <c r="P160" s="2176"/>
      <c r="Q160" s="2244"/>
    </row>
    <row r="161" spans="2:17" ht="60" x14ac:dyDescent="0.25">
      <c r="B161" s="1998"/>
      <c r="C161" s="1981"/>
      <c r="D161" s="1951"/>
      <c r="E161" s="1983"/>
      <c r="F161" s="1951"/>
      <c r="G161" s="1951"/>
      <c r="H161" s="2414"/>
      <c r="I161" s="2067"/>
      <c r="J161" s="225" t="s">
        <v>4283</v>
      </c>
      <c r="K161" s="226" t="s">
        <v>4284</v>
      </c>
      <c r="L161" s="226" t="s">
        <v>4250</v>
      </c>
      <c r="M161" s="1924"/>
      <c r="N161" s="1924"/>
      <c r="O161" s="1924"/>
      <c r="P161" s="2176"/>
      <c r="Q161" s="2244"/>
    </row>
    <row r="162" spans="2:17" ht="30" x14ac:dyDescent="0.25">
      <c r="B162" s="1998"/>
      <c r="C162" s="1981"/>
      <c r="D162" s="1951"/>
      <c r="E162" s="1983"/>
      <c r="F162" s="1951"/>
      <c r="G162" s="1951"/>
      <c r="H162" s="2414"/>
      <c r="I162" s="2067"/>
      <c r="J162" s="225" t="s">
        <v>4285</v>
      </c>
      <c r="K162" s="226" t="s">
        <v>4286</v>
      </c>
      <c r="L162" s="226" t="s">
        <v>4250</v>
      </c>
      <c r="M162" s="1924"/>
      <c r="N162" s="1924"/>
      <c r="O162" s="1924"/>
      <c r="P162" s="2176"/>
      <c r="Q162" s="2244"/>
    </row>
    <row r="163" spans="2:17" ht="30" x14ac:dyDescent="0.25">
      <c r="B163" s="1998"/>
      <c r="C163" s="2025"/>
      <c r="D163" s="1952"/>
      <c r="E163" s="2064"/>
      <c r="F163" s="1952"/>
      <c r="G163" s="1952"/>
      <c r="H163" s="2415"/>
      <c r="I163" s="2068"/>
      <c r="J163" s="225" t="s">
        <v>4287</v>
      </c>
      <c r="K163" s="226" t="s">
        <v>4288</v>
      </c>
      <c r="L163" s="226" t="s">
        <v>4250</v>
      </c>
      <c r="M163" s="1871"/>
      <c r="N163" s="1871"/>
      <c r="O163" s="1871"/>
      <c r="P163" s="2245"/>
      <c r="Q163" s="2246"/>
    </row>
    <row r="166" spans="2:17" ht="15.75" thickBot="1" x14ac:dyDescent="0.3"/>
    <row r="167" spans="2:17" ht="30" x14ac:dyDescent="0.25">
      <c r="B167" s="162" t="s">
        <v>17</v>
      </c>
      <c r="C167" s="162" t="s">
        <v>193</v>
      </c>
      <c r="D167" s="193" t="s">
        <v>194</v>
      </c>
      <c r="E167" s="162" t="s">
        <v>27</v>
      </c>
      <c r="F167" s="233" t="s">
        <v>235</v>
      </c>
      <c r="G167" s="857"/>
    </row>
    <row r="168" spans="2:17" ht="108" x14ac:dyDescent="0.2">
      <c r="B168" s="1969" t="s">
        <v>236</v>
      </c>
      <c r="C168" s="196" t="s">
        <v>237</v>
      </c>
      <c r="D168" s="715">
        <v>25</v>
      </c>
      <c r="E168" s="715">
        <v>25</v>
      </c>
      <c r="F168" s="1970">
        <f>+E168+E169+E170</f>
        <v>60</v>
      </c>
      <c r="G168" s="858"/>
    </row>
    <row r="169" spans="2:17" ht="72" x14ac:dyDescent="0.2">
      <c r="B169" s="1969"/>
      <c r="C169" s="196" t="s">
        <v>238</v>
      </c>
      <c r="D169" s="242">
        <v>25</v>
      </c>
      <c r="E169" s="715">
        <v>25</v>
      </c>
      <c r="F169" s="1971"/>
      <c r="G169" s="858"/>
    </row>
    <row r="170" spans="2:17" ht="60" x14ac:dyDescent="0.2">
      <c r="B170" s="1969"/>
      <c r="C170" s="196" t="s">
        <v>239</v>
      </c>
      <c r="D170" s="715">
        <v>10</v>
      </c>
      <c r="E170" s="715">
        <v>10</v>
      </c>
      <c r="F170" s="1972"/>
      <c r="G170" s="858"/>
    </row>
    <row r="171" spans="2:17" x14ac:dyDescent="0.25">
      <c r="C171"/>
    </row>
    <row r="174" spans="2:17" x14ac:dyDescent="0.25">
      <c r="B174" s="160" t="s">
        <v>240</v>
      </c>
    </row>
    <row r="177" spans="2:5" x14ac:dyDescent="0.25">
      <c r="B177" s="41" t="s">
        <v>17</v>
      </c>
      <c r="C177" s="41" t="s">
        <v>26</v>
      </c>
      <c r="D177" s="162" t="s">
        <v>27</v>
      </c>
      <c r="E177" s="162" t="s">
        <v>28</v>
      </c>
    </row>
    <row r="178" spans="2:5" ht="28.5" x14ac:dyDescent="0.25">
      <c r="B178" s="45" t="s">
        <v>393</v>
      </c>
      <c r="C178" s="684">
        <v>40</v>
      </c>
      <c r="D178" s="715">
        <f>+E140</f>
        <v>40</v>
      </c>
      <c r="E178" s="1870">
        <f>+D178+D179</f>
        <v>100</v>
      </c>
    </row>
    <row r="179" spans="2:5" ht="42.75" x14ac:dyDescent="0.25">
      <c r="B179" s="45" t="s">
        <v>394</v>
      </c>
      <c r="C179" s="684">
        <v>60</v>
      </c>
      <c r="D179" s="715">
        <f>+F168</f>
        <v>60</v>
      </c>
      <c r="E179" s="1871"/>
    </row>
    <row r="181" spans="2:5" ht="69.75" customHeight="1" x14ac:dyDescent="0.25">
      <c r="B181" s="1231" t="s">
        <v>4289</v>
      </c>
      <c r="C181" s="151"/>
    </row>
    <row r="183" spans="2:5" ht="34.5" customHeight="1" x14ac:dyDescent="0.25">
      <c r="B183" s="856" t="s">
        <v>4290</v>
      </c>
    </row>
    <row r="184" spans="2:5" x14ac:dyDescent="0.25">
      <c r="B184" s="151"/>
    </row>
  </sheetData>
  <mergeCells count="143">
    <mergeCell ref="B168:B170"/>
    <mergeCell ref="F168:F170"/>
    <mergeCell ref="E178:E179"/>
    <mergeCell ref="H158:H163"/>
    <mergeCell ref="I158:I163"/>
    <mergeCell ref="M158:M163"/>
    <mergeCell ref="N158:N163"/>
    <mergeCell ref="O158:O163"/>
    <mergeCell ref="P158:Q163"/>
    <mergeCell ref="B158:B163"/>
    <mergeCell ref="C158:C163"/>
    <mergeCell ref="D158:D163"/>
    <mergeCell ref="E158:E163"/>
    <mergeCell ref="F158:F163"/>
    <mergeCell ref="G158:G163"/>
    <mergeCell ref="H153:H157"/>
    <mergeCell ref="I153:I157"/>
    <mergeCell ref="M153:M157"/>
    <mergeCell ref="N153:N157"/>
    <mergeCell ref="O153:O157"/>
    <mergeCell ref="P153:Q157"/>
    <mergeCell ref="B153:B157"/>
    <mergeCell ref="C153:C157"/>
    <mergeCell ref="D153:D157"/>
    <mergeCell ref="E153:E157"/>
    <mergeCell ref="F153:F157"/>
    <mergeCell ref="G153:G157"/>
    <mergeCell ref="H148:H152"/>
    <mergeCell ref="I148:I152"/>
    <mergeCell ref="M148:M152"/>
    <mergeCell ref="N148:N152"/>
    <mergeCell ref="O148:O152"/>
    <mergeCell ref="P148:Q152"/>
    <mergeCell ref="B148:B152"/>
    <mergeCell ref="C148:C152"/>
    <mergeCell ref="D148:D152"/>
    <mergeCell ref="E148:E152"/>
    <mergeCell ref="F148:F152"/>
    <mergeCell ref="G148:G152"/>
    <mergeCell ref="J147:L147"/>
    <mergeCell ref="P147:Q147"/>
    <mergeCell ref="P108:Q108"/>
    <mergeCell ref="P109:Q109"/>
    <mergeCell ref="B112:N112"/>
    <mergeCell ref="D115:E115"/>
    <mergeCell ref="D116:E116"/>
    <mergeCell ref="D117:E117"/>
    <mergeCell ref="B119:P119"/>
    <mergeCell ref="B122:N122"/>
    <mergeCell ref="M97:M100"/>
    <mergeCell ref="N97:N100"/>
    <mergeCell ref="Q126:Q127"/>
    <mergeCell ref="E140:E142"/>
    <mergeCell ref="B145:N145"/>
    <mergeCell ref="O97:O100"/>
    <mergeCell ref="P97:Q100"/>
    <mergeCell ref="B97:B100"/>
    <mergeCell ref="C97:C100"/>
    <mergeCell ref="D97:D100"/>
    <mergeCell ref="E97:E100"/>
    <mergeCell ref="F97:F100"/>
    <mergeCell ref="G97:G100"/>
    <mergeCell ref="L104:L107"/>
    <mergeCell ref="M104:M107"/>
    <mergeCell ref="N104:N107"/>
    <mergeCell ref="O104:O107"/>
    <mergeCell ref="P104:Q107"/>
    <mergeCell ref="P101:Q101"/>
    <mergeCell ref="P102:Q102"/>
    <mergeCell ref="P103:Q103"/>
    <mergeCell ref="B104:B107"/>
    <mergeCell ref="C104:C107"/>
    <mergeCell ref="D104:D107"/>
    <mergeCell ref="E104:E107"/>
    <mergeCell ref="F104:F107"/>
    <mergeCell ref="G104:G107"/>
    <mergeCell ref="H104:H107"/>
    <mergeCell ref="I93:I96"/>
    <mergeCell ref="L93:L96"/>
    <mergeCell ref="H97:H100"/>
    <mergeCell ref="I97:I100"/>
    <mergeCell ref="I104:I107"/>
    <mergeCell ref="B93:B96"/>
    <mergeCell ref="C93:C96"/>
    <mergeCell ref="D93:D96"/>
    <mergeCell ref="E93:E96"/>
    <mergeCell ref="F93:F96"/>
    <mergeCell ref="G93:G96"/>
    <mergeCell ref="H93:H96"/>
    <mergeCell ref="B90:B92"/>
    <mergeCell ref="C90:C92"/>
    <mergeCell ref="D90:D92"/>
    <mergeCell ref="E90:E92"/>
    <mergeCell ref="F90:F92"/>
    <mergeCell ref="G90:G92"/>
    <mergeCell ref="H90:H92"/>
    <mergeCell ref="Q49:Q57"/>
    <mergeCell ref="P87:Q89"/>
    <mergeCell ref="H87:H89"/>
    <mergeCell ref="I87:I89"/>
    <mergeCell ref="M93:M96"/>
    <mergeCell ref="N93:N96"/>
    <mergeCell ref="O93:O96"/>
    <mergeCell ref="P93:Q96"/>
    <mergeCell ref="N91:N92"/>
    <mergeCell ref="O91:O92"/>
    <mergeCell ref="P91:Q92"/>
    <mergeCell ref="I90:I92"/>
    <mergeCell ref="M91:M92"/>
    <mergeCell ref="E87:E89"/>
    <mergeCell ref="F87:F89"/>
    <mergeCell ref="G87:G89"/>
    <mergeCell ref="O69:P72"/>
    <mergeCell ref="O73:P73"/>
    <mergeCell ref="O74:P74"/>
    <mergeCell ref="O75:P75"/>
    <mergeCell ref="B81:N81"/>
    <mergeCell ref="J86:L86"/>
    <mergeCell ref="P86:Q86"/>
    <mergeCell ref="L87:L89"/>
    <mergeCell ref="M87:M89"/>
    <mergeCell ref="N87:N89"/>
    <mergeCell ref="O87:O89"/>
    <mergeCell ref="B87:B89"/>
    <mergeCell ref="B2:P2"/>
    <mergeCell ref="B4:P4"/>
    <mergeCell ref="C6:N6"/>
    <mergeCell ref="C7:N7"/>
    <mergeCell ref="C8:N8"/>
    <mergeCell ref="C9:N9"/>
    <mergeCell ref="B59:B60"/>
    <mergeCell ref="C59:C60"/>
    <mergeCell ref="D59:E59"/>
    <mergeCell ref="C63:N63"/>
    <mergeCell ref="B65:N65"/>
    <mergeCell ref="O68:P68"/>
    <mergeCell ref="C10:E10"/>
    <mergeCell ref="B14:C21"/>
    <mergeCell ref="B22:C22"/>
    <mergeCell ref="E40:E41"/>
    <mergeCell ref="M45:N45"/>
    <mergeCell ref="C87:C89"/>
    <mergeCell ref="D87:D89"/>
  </mergeCells>
  <dataValidations count="2">
    <dataValidation type="decimal" allowBlank="1" showInputMessage="1" showErrorMessage="1" sqref="WVH983095 WLL983095 C65591 IV65591 SR65591 ACN65591 AMJ65591 AWF65591 BGB65591 BPX65591 BZT65591 CJP65591 CTL65591 DDH65591 DND65591 DWZ65591 EGV65591 EQR65591 FAN65591 FKJ65591 FUF65591 GEB65591 GNX65591 GXT65591 HHP65591 HRL65591 IBH65591 ILD65591 IUZ65591 JEV65591 JOR65591 JYN65591 KIJ65591 KSF65591 LCB65591 LLX65591 LVT65591 MFP65591 MPL65591 MZH65591 NJD65591 NSZ65591 OCV65591 OMR65591 OWN65591 PGJ65591 PQF65591 QAB65591 QJX65591 QTT65591 RDP65591 RNL65591 RXH65591 SHD65591 SQZ65591 TAV65591 TKR65591 TUN65591 UEJ65591 UOF65591 UYB65591 VHX65591 VRT65591 WBP65591 WLL65591 WVH65591 C131127 IV131127 SR131127 ACN131127 AMJ131127 AWF131127 BGB131127 BPX131127 BZT131127 CJP131127 CTL131127 DDH131127 DND131127 DWZ131127 EGV131127 EQR131127 FAN131127 FKJ131127 FUF131127 GEB131127 GNX131127 GXT131127 HHP131127 HRL131127 IBH131127 ILD131127 IUZ131127 JEV131127 JOR131127 JYN131127 KIJ131127 KSF131127 LCB131127 LLX131127 LVT131127 MFP131127 MPL131127 MZH131127 NJD131127 NSZ131127 OCV131127 OMR131127 OWN131127 PGJ131127 PQF131127 QAB131127 QJX131127 QTT131127 RDP131127 RNL131127 RXH131127 SHD131127 SQZ131127 TAV131127 TKR131127 TUN131127 UEJ131127 UOF131127 UYB131127 VHX131127 VRT131127 WBP131127 WLL131127 WVH131127 C196663 IV196663 SR196663 ACN196663 AMJ196663 AWF196663 BGB196663 BPX196663 BZT196663 CJP196663 CTL196663 DDH196663 DND196663 DWZ196663 EGV196663 EQR196663 FAN196663 FKJ196663 FUF196663 GEB196663 GNX196663 GXT196663 HHP196663 HRL196663 IBH196663 ILD196663 IUZ196663 JEV196663 JOR196663 JYN196663 KIJ196663 KSF196663 LCB196663 LLX196663 LVT196663 MFP196663 MPL196663 MZH196663 NJD196663 NSZ196663 OCV196663 OMR196663 OWN196663 PGJ196663 PQF196663 QAB196663 QJX196663 QTT196663 RDP196663 RNL196663 RXH196663 SHD196663 SQZ196663 TAV196663 TKR196663 TUN196663 UEJ196663 UOF196663 UYB196663 VHX196663 VRT196663 WBP196663 WLL196663 WVH196663 C262199 IV262199 SR262199 ACN262199 AMJ262199 AWF262199 BGB262199 BPX262199 BZT262199 CJP262199 CTL262199 DDH262199 DND262199 DWZ262199 EGV262199 EQR262199 FAN262199 FKJ262199 FUF262199 GEB262199 GNX262199 GXT262199 HHP262199 HRL262199 IBH262199 ILD262199 IUZ262199 JEV262199 JOR262199 JYN262199 KIJ262199 KSF262199 LCB262199 LLX262199 LVT262199 MFP262199 MPL262199 MZH262199 NJD262199 NSZ262199 OCV262199 OMR262199 OWN262199 PGJ262199 PQF262199 QAB262199 QJX262199 QTT262199 RDP262199 RNL262199 RXH262199 SHD262199 SQZ262199 TAV262199 TKR262199 TUN262199 UEJ262199 UOF262199 UYB262199 VHX262199 VRT262199 WBP262199 WLL262199 WVH262199 C327735 IV327735 SR327735 ACN327735 AMJ327735 AWF327735 BGB327735 BPX327735 BZT327735 CJP327735 CTL327735 DDH327735 DND327735 DWZ327735 EGV327735 EQR327735 FAN327735 FKJ327735 FUF327735 GEB327735 GNX327735 GXT327735 HHP327735 HRL327735 IBH327735 ILD327735 IUZ327735 JEV327735 JOR327735 JYN327735 KIJ327735 KSF327735 LCB327735 LLX327735 LVT327735 MFP327735 MPL327735 MZH327735 NJD327735 NSZ327735 OCV327735 OMR327735 OWN327735 PGJ327735 PQF327735 QAB327735 QJX327735 QTT327735 RDP327735 RNL327735 RXH327735 SHD327735 SQZ327735 TAV327735 TKR327735 TUN327735 UEJ327735 UOF327735 UYB327735 VHX327735 VRT327735 WBP327735 WLL327735 WVH327735 C393271 IV393271 SR393271 ACN393271 AMJ393271 AWF393271 BGB393271 BPX393271 BZT393271 CJP393271 CTL393271 DDH393271 DND393271 DWZ393271 EGV393271 EQR393271 FAN393271 FKJ393271 FUF393271 GEB393271 GNX393271 GXT393271 HHP393271 HRL393271 IBH393271 ILD393271 IUZ393271 JEV393271 JOR393271 JYN393271 KIJ393271 KSF393271 LCB393271 LLX393271 LVT393271 MFP393271 MPL393271 MZH393271 NJD393271 NSZ393271 OCV393271 OMR393271 OWN393271 PGJ393271 PQF393271 QAB393271 QJX393271 QTT393271 RDP393271 RNL393271 RXH393271 SHD393271 SQZ393271 TAV393271 TKR393271 TUN393271 UEJ393271 UOF393271 UYB393271 VHX393271 VRT393271 WBP393271 WLL393271 WVH393271 C458807 IV458807 SR458807 ACN458807 AMJ458807 AWF458807 BGB458807 BPX458807 BZT458807 CJP458807 CTL458807 DDH458807 DND458807 DWZ458807 EGV458807 EQR458807 FAN458807 FKJ458807 FUF458807 GEB458807 GNX458807 GXT458807 HHP458807 HRL458807 IBH458807 ILD458807 IUZ458807 JEV458807 JOR458807 JYN458807 KIJ458807 KSF458807 LCB458807 LLX458807 LVT458807 MFP458807 MPL458807 MZH458807 NJD458807 NSZ458807 OCV458807 OMR458807 OWN458807 PGJ458807 PQF458807 QAB458807 QJX458807 QTT458807 RDP458807 RNL458807 RXH458807 SHD458807 SQZ458807 TAV458807 TKR458807 TUN458807 UEJ458807 UOF458807 UYB458807 VHX458807 VRT458807 WBP458807 WLL458807 WVH458807 C524343 IV524343 SR524343 ACN524343 AMJ524343 AWF524343 BGB524343 BPX524343 BZT524343 CJP524343 CTL524343 DDH524343 DND524343 DWZ524343 EGV524343 EQR524343 FAN524343 FKJ524343 FUF524343 GEB524343 GNX524343 GXT524343 HHP524343 HRL524343 IBH524343 ILD524343 IUZ524343 JEV524343 JOR524343 JYN524343 KIJ524343 KSF524343 LCB524343 LLX524343 LVT524343 MFP524343 MPL524343 MZH524343 NJD524343 NSZ524343 OCV524343 OMR524343 OWN524343 PGJ524343 PQF524343 QAB524343 QJX524343 QTT524343 RDP524343 RNL524343 RXH524343 SHD524343 SQZ524343 TAV524343 TKR524343 TUN524343 UEJ524343 UOF524343 UYB524343 VHX524343 VRT524343 WBP524343 WLL524343 WVH524343 C589879 IV589879 SR589879 ACN589879 AMJ589879 AWF589879 BGB589879 BPX589879 BZT589879 CJP589879 CTL589879 DDH589879 DND589879 DWZ589879 EGV589879 EQR589879 FAN589879 FKJ589879 FUF589879 GEB589879 GNX589879 GXT589879 HHP589879 HRL589879 IBH589879 ILD589879 IUZ589879 JEV589879 JOR589879 JYN589879 KIJ589879 KSF589879 LCB589879 LLX589879 LVT589879 MFP589879 MPL589879 MZH589879 NJD589879 NSZ589879 OCV589879 OMR589879 OWN589879 PGJ589879 PQF589879 QAB589879 QJX589879 QTT589879 RDP589879 RNL589879 RXH589879 SHD589879 SQZ589879 TAV589879 TKR589879 TUN589879 UEJ589879 UOF589879 UYB589879 VHX589879 VRT589879 WBP589879 WLL589879 WVH589879 C655415 IV655415 SR655415 ACN655415 AMJ655415 AWF655415 BGB655415 BPX655415 BZT655415 CJP655415 CTL655415 DDH655415 DND655415 DWZ655415 EGV655415 EQR655415 FAN655415 FKJ655415 FUF655415 GEB655415 GNX655415 GXT655415 HHP655415 HRL655415 IBH655415 ILD655415 IUZ655415 JEV655415 JOR655415 JYN655415 KIJ655415 KSF655415 LCB655415 LLX655415 LVT655415 MFP655415 MPL655415 MZH655415 NJD655415 NSZ655415 OCV655415 OMR655415 OWN655415 PGJ655415 PQF655415 QAB655415 QJX655415 QTT655415 RDP655415 RNL655415 RXH655415 SHD655415 SQZ655415 TAV655415 TKR655415 TUN655415 UEJ655415 UOF655415 UYB655415 VHX655415 VRT655415 WBP655415 WLL655415 WVH655415 C720951 IV720951 SR720951 ACN720951 AMJ720951 AWF720951 BGB720951 BPX720951 BZT720951 CJP720951 CTL720951 DDH720951 DND720951 DWZ720951 EGV720951 EQR720951 FAN720951 FKJ720951 FUF720951 GEB720951 GNX720951 GXT720951 HHP720951 HRL720951 IBH720951 ILD720951 IUZ720951 JEV720951 JOR720951 JYN720951 KIJ720951 KSF720951 LCB720951 LLX720951 LVT720951 MFP720951 MPL720951 MZH720951 NJD720951 NSZ720951 OCV720951 OMR720951 OWN720951 PGJ720951 PQF720951 QAB720951 QJX720951 QTT720951 RDP720951 RNL720951 RXH720951 SHD720951 SQZ720951 TAV720951 TKR720951 TUN720951 UEJ720951 UOF720951 UYB720951 VHX720951 VRT720951 WBP720951 WLL720951 WVH720951 C786487 IV786487 SR786487 ACN786487 AMJ786487 AWF786487 BGB786487 BPX786487 BZT786487 CJP786487 CTL786487 DDH786487 DND786487 DWZ786487 EGV786487 EQR786487 FAN786487 FKJ786487 FUF786487 GEB786487 GNX786487 GXT786487 HHP786487 HRL786487 IBH786487 ILD786487 IUZ786487 JEV786487 JOR786487 JYN786487 KIJ786487 KSF786487 LCB786487 LLX786487 LVT786487 MFP786487 MPL786487 MZH786487 NJD786487 NSZ786487 OCV786487 OMR786487 OWN786487 PGJ786487 PQF786487 QAB786487 QJX786487 QTT786487 RDP786487 RNL786487 RXH786487 SHD786487 SQZ786487 TAV786487 TKR786487 TUN786487 UEJ786487 UOF786487 UYB786487 VHX786487 VRT786487 WBP786487 WLL786487 WVH786487 C852023 IV852023 SR852023 ACN852023 AMJ852023 AWF852023 BGB852023 BPX852023 BZT852023 CJP852023 CTL852023 DDH852023 DND852023 DWZ852023 EGV852023 EQR852023 FAN852023 FKJ852023 FUF852023 GEB852023 GNX852023 GXT852023 HHP852023 HRL852023 IBH852023 ILD852023 IUZ852023 JEV852023 JOR852023 JYN852023 KIJ852023 KSF852023 LCB852023 LLX852023 LVT852023 MFP852023 MPL852023 MZH852023 NJD852023 NSZ852023 OCV852023 OMR852023 OWN852023 PGJ852023 PQF852023 QAB852023 QJX852023 QTT852023 RDP852023 RNL852023 RXH852023 SHD852023 SQZ852023 TAV852023 TKR852023 TUN852023 UEJ852023 UOF852023 UYB852023 VHX852023 VRT852023 WBP852023 WLL852023 WVH852023 C917559 IV917559 SR917559 ACN917559 AMJ917559 AWF917559 BGB917559 BPX917559 BZT917559 CJP917559 CTL917559 DDH917559 DND917559 DWZ917559 EGV917559 EQR917559 FAN917559 FKJ917559 FUF917559 GEB917559 GNX917559 GXT917559 HHP917559 HRL917559 IBH917559 ILD917559 IUZ917559 JEV917559 JOR917559 JYN917559 KIJ917559 KSF917559 LCB917559 LLX917559 LVT917559 MFP917559 MPL917559 MZH917559 NJD917559 NSZ917559 OCV917559 OMR917559 OWN917559 PGJ917559 PQF917559 QAB917559 QJX917559 QTT917559 RDP917559 RNL917559 RXH917559 SHD917559 SQZ917559 TAV917559 TKR917559 TUN917559 UEJ917559 UOF917559 UYB917559 VHX917559 VRT917559 WBP917559 WLL917559 WVH917559 C983095 IV983095 SR983095 ACN983095 AMJ983095 AWF983095 BGB983095 BPX983095 BZT983095 CJP983095 CTL983095 DDH983095 DND983095 DWZ983095 EGV983095 EQR983095 FAN983095 FKJ983095 FUF983095 GEB983095 GNX983095 GXT983095 HHP983095 HRL983095 IBH983095 ILD983095 IUZ983095 JEV983095 JOR983095 JYN983095 KIJ983095 KSF983095 LCB983095 LLX983095 LVT983095 MFP983095 MPL983095 MZH983095 NJD983095 NSZ983095 OCV983095 OMR983095 OWN983095 PGJ983095 PQF983095 QAB983095 QJX983095 QTT983095 RDP983095 RNL983095 RXH983095 SHD983095 SQZ983095 TAV983095 TKR983095 TUN983095 UEJ983095 UOF983095 UYB983095 VHX983095 VRT983095 WBP98309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95 A65591 IS65591 SO65591 ACK65591 AMG65591 AWC65591 BFY65591 BPU65591 BZQ65591 CJM65591 CTI65591 DDE65591 DNA65591 DWW65591 EGS65591 EQO65591 FAK65591 FKG65591 FUC65591 GDY65591 GNU65591 GXQ65591 HHM65591 HRI65591 IBE65591 ILA65591 IUW65591 JES65591 JOO65591 JYK65591 KIG65591 KSC65591 LBY65591 LLU65591 LVQ65591 MFM65591 MPI65591 MZE65591 NJA65591 NSW65591 OCS65591 OMO65591 OWK65591 PGG65591 PQC65591 PZY65591 QJU65591 QTQ65591 RDM65591 RNI65591 RXE65591 SHA65591 SQW65591 TAS65591 TKO65591 TUK65591 UEG65591 UOC65591 UXY65591 VHU65591 VRQ65591 WBM65591 WLI65591 WVE65591 A131127 IS131127 SO131127 ACK131127 AMG131127 AWC131127 BFY131127 BPU131127 BZQ131127 CJM131127 CTI131127 DDE131127 DNA131127 DWW131127 EGS131127 EQO131127 FAK131127 FKG131127 FUC131127 GDY131127 GNU131127 GXQ131127 HHM131127 HRI131127 IBE131127 ILA131127 IUW131127 JES131127 JOO131127 JYK131127 KIG131127 KSC131127 LBY131127 LLU131127 LVQ131127 MFM131127 MPI131127 MZE131127 NJA131127 NSW131127 OCS131127 OMO131127 OWK131127 PGG131127 PQC131127 PZY131127 QJU131127 QTQ131127 RDM131127 RNI131127 RXE131127 SHA131127 SQW131127 TAS131127 TKO131127 TUK131127 UEG131127 UOC131127 UXY131127 VHU131127 VRQ131127 WBM131127 WLI131127 WVE131127 A196663 IS196663 SO196663 ACK196663 AMG196663 AWC196663 BFY196663 BPU196663 BZQ196663 CJM196663 CTI196663 DDE196663 DNA196663 DWW196663 EGS196663 EQO196663 FAK196663 FKG196663 FUC196663 GDY196663 GNU196663 GXQ196663 HHM196663 HRI196663 IBE196663 ILA196663 IUW196663 JES196663 JOO196663 JYK196663 KIG196663 KSC196663 LBY196663 LLU196663 LVQ196663 MFM196663 MPI196663 MZE196663 NJA196663 NSW196663 OCS196663 OMO196663 OWK196663 PGG196663 PQC196663 PZY196663 QJU196663 QTQ196663 RDM196663 RNI196663 RXE196663 SHA196663 SQW196663 TAS196663 TKO196663 TUK196663 UEG196663 UOC196663 UXY196663 VHU196663 VRQ196663 WBM196663 WLI196663 WVE196663 A262199 IS262199 SO262199 ACK262199 AMG262199 AWC262199 BFY262199 BPU262199 BZQ262199 CJM262199 CTI262199 DDE262199 DNA262199 DWW262199 EGS262199 EQO262199 FAK262199 FKG262199 FUC262199 GDY262199 GNU262199 GXQ262199 HHM262199 HRI262199 IBE262199 ILA262199 IUW262199 JES262199 JOO262199 JYK262199 KIG262199 KSC262199 LBY262199 LLU262199 LVQ262199 MFM262199 MPI262199 MZE262199 NJA262199 NSW262199 OCS262199 OMO262199 OWK262199 PGG262199 PQC262199 PZY262199 QJU262199 QTQ262199 RDM262199 RNI262199 RXE262199 SHA262199 SQW262199 TAS262199 TKO262199 TUK262199 UEG262199 UOC262199 UXY262199 VHU262199 VRQ262199 WBM262199 WLI262199 WVE262199 A327735 IS327735 SO327735 ACK327735 AMG327735 AWC327735 BFY327735 BPU327735 BZQ327735 CJM327735 CTI327735 DDE327735 DNA327735 DWW327735 EGS327735 EQO327735 FAK327735 FKG327735 FUC327735 GDY327735 GNU327735 GXQ327735 HHM327735 HRI327735 IBE327735 ILA327735 IUW327735 JES327735 JOO327735 JYK327735 KIG327735 KSC327735 LBY327735 LLU327735 LVQ327735 MFM327735 MPI327735 MZE327735 NJA327735 NSW327735 OCS327735 OMO327735 OWK327735 PGG327735 PQC327735 PZY327735 QJU327735 QTQ327735 RDM327735 RNI327735 RXE327735 SHA327735 SQW327735 TAS327735 TKO327735 TUK327735 UEG327735 UOC327735 UXY327735 VHU327735 VRQ327735 WBM327735 WLI327735 WVE327735 A393271 IS393271 SO393271 ACK393271 AMG393271 AWC393271 BFY393271 BPU393271 BZQ393271 CJM393271 CTI393271 DDE393271 DNA393271 DWW393271 EGS393271 EQO393271 FAK393271 FKG393271 FUC393271 GDY393271 GNU393271 GXQ393271 HHM393271 HRI393271 IBE393271 ILA393271 IUW393271 JES393271 JOO393271 JYK393271 KIG393271 KSC393271 LBY393271 LLU393271 LVQ393271 MFM393271 MPI393271 MZE393271 NJA393271 NSW393271 OCS393271 OMO393271 OWK393271 PGG393271 PQC393271 PZY393271 QJU393271 QTQ393271 RDM393271 RNI393271 RXE393271 SHA393271 SQW393271 TAS393271 TKO393271 TUK393271 UEG393271 UOC393271 UXY393271 VHU393271 VRQ393271 WBM393271 WLI393271 WVE393271 A458807 IS458807 SO458807 ACK458807 AMG458807 AWC458807 BFY458807 BPU458807 BZQ458807 CJM458807 CTI458807 DDE458807 DNA458807 DWW458807 EGS458807 EQO458807 FAK458807 FKG458807 FUC458807 GDY458807 GNU458807 GXQ458807 HHM458807 HRI458807 IBE458807 ILA458807 IUW458807 JES458807 JOO458807 JYK458807 KIG458807 KSC458807 LBY458807 LLU458807 LVQ458807 MFM458807 MPI458807 MZE458807 NJA458807 NSW458807 OCS458807 OMO458807 OWK458807 PGG458807 PQC458807 PZY458807 QJU458807 QTQ458807 RDM458807 RNI458807 RXE458807 SHA458807 SQW458807 TAS458807 TKO458807 TUK458807 UEG458807 UOC458807 UXY458807 VHU458807 VRQ458807 WBM458807 WLI458807 WVE458807 A524343 IS524343 SO524343 ACK524343 AMG524343 AWC524343 BFY524343 BPU524343 BZQ524343 CJM524343 CTI524343 DDE524343 DNA524343 DWW524343 EGS524343 EQO524343 FAK524343 FKG524343 FUC524343 GDY524343 GNU524343 GXQ524343 HHM524343 HRI524343 IBE524343 ILA524343 IUW524343 JES524343 JOO524343 JYK524343 KIG524343 KSC524343 LBY524343 LLU524343 LVQ524343 MFM524343 MPI524343 MZE524343 NJA524343 NSW524343 OCS524343 OMO524343 OWK524343 PGG524343 PQC524343 PZY524343 QJU524343 QTQ524343 RDM524343 RNI524343 RXE524343 SHA524343 SQW524343 TAS524343 TKO524343 TUK524343 UEG524343 UOC524343 UXY524343 VHU524343 VRQ524343 WBM524343 WLI524343 WVE524343 A589879 IS589879 SO589879 ACK589879 AMG589879 AWC589879 BFY589879 BPU589879 BZQ589879 CJM589879 CTI589879 DDE589879 DNA589879 DWW589879 EGS589879 EQO589879 FAK589879 FKG589879 FUC589879 GDY589879 GNU589879 GXQ589879 HHM589879 HRI589879 IBE589879 ILA589879 IUW589879 JES589879 JOO589879 JYK589879 KIG589879 KSC589879 LBY589879 LLU589879 LVQ589879 MFM589879 MPI589879 MZE589879 NJA589879 NSW589879 OCS589879 OMO589879 OWK589879 PGG589879 PQC589879 PZY589879 QJU589879 QTQ589879 RDM589879 RNI589879 RXE589879 SHA589879 SQW589879 TAS589879 TKO589879 TUK589879 UEG589879 UOC589879 UXY589879 VHU589879 VRQ589879 WBM589879 WLI589879 WVE589879 A655415 IS655415 SO655415 ACK655415 AMG655415 AWC655415 BFY655415 BPU655415 BZQ655415 CJM655415 CTI655415 DDE655415 DNA655415 DWW655415 EGS655415 EQO655415 FAK655415 FKG655415 FUC655415 GDY655415 GNU655415 GXQ655415 HHM655415 HRI655415 IBE655415 ILA655415 IUW655415 JES655415 JOO655415 JYK655415 KIG655415 KSC655415 LBY655415 LLU655415 LVQ655415 MFM655415 MPI655415 MZE655415 NJA655415 NSW655415 OCS655415 OMO655415 OWK655415 PGG655415 PQC655415 PZY655415 QJU655415 QTQ655415 RDM655415 RNI655415 RXE655415 SHA655415 SQW655415 TAS655415 TKO655415 TUK655415 UEG655415 UOC655415 UXY655415 VHU655415 VRQ655415 WBM655415 WLI655415 WVE655415 A720951 IS720951 SO720951 ACK720951 AMG720951 AWC720951 BFY720951 BPU720951 BZQ720951 CJM720951 CTI720951 DDE720951 DNA720951 DWW720951 EGS720951 EQO720951 FAK720951 FKG720951 FUC720951 GDY720951 GNU720951 GXQ720951 HHM720951 HRI720951 IBE720951 ILA720951 IUW720951 JES720951 JOO720951 JYK720951 KIG720951 KSC720951 LBY720951 LLU720951 LVQ720951 MFM720951 MPI720951 MZE720951 NJA720951 NSW720951 OCS720951 OMO720951 OWK720951 PGG720951 PQC720951 PZY720951 QJU720951 QTQ720951 RDM720951 RNI720951 RXE720951 SHA720951 SQW720951 TAS720951 TKO720951 TUK720951 UEG720951 UOC720951 UXY720951 VHU720951 VRQ720951 WBM720951 WLI720951 WVE720951 A786487 IS786487 SO786487 ACK786487 AMG786487 AWC786487 BFY786487 BPU786487 BZQ786487 CJM786487 CTI786487 DDE786487 DNA786487 DWW786487 EGS786487 EQO786487 FAK786487 FKG786487 FUC786487 GDY786487 GNU786487 GXQ786487 HHM786487 HRI786487 IBE786487 ILA786487 IUW786487 JES786487 JOO786487 JYK786487 KIG786487 KSC786487 LBY786487 LLU786487 LVQ786487 MFM786487 MPI786487 MZE786487 NJA786487 NSW786487 OCS786487 OMO786487 OWK786487 PGG786487 PQC786487 PZY786487 QJU786487 QTQ786487 RDM786487 RNI786487 RXE786487 SHA786487 SQW786487 TAS786487 TKO786487 TUK786487 UEG786487 UOC786487 UXY786487 VHU786487 VRQ786487 WBM786487 WLI786487 WVE786487 A852023 IS852023 SO852023 ACK852023 AMG852023 AWC852023 BFY852023 BPU852023 BZQ852023 CJM852023 CTI852023 DDE852023 DNA852023 DWW852023 EGS852023 EQO852023 FAK852023 FKG852023 FUC852023 GDY852023 GNU852023 GXQ852023 HHM852023 HRI852023 IBE852023 ILA852023 IUW852023 JES852023 JOO852023 JYK852023 KIG852023 KSC852023 LBY852023 LLU852023 LVQ852023 MFM852023 MPI852023 MZE852023 NJA852023 NSW852023 OCS852023 OMO852023 OWK852023 PGG852023 PQC852023 PZY852023 QJU852023 QTQ852023 RDM852023 RNI852023 RXE852023 SHA852023 SQW852023 TAS852023 TKO852023 TUK852023 UEG852023 UOC852023 UXY852023 VHU852023 VRQ852023 WBM852023 WLI852023 WVE852023 A917559 IS917559 SO917559 ACK917559 AMG917559 AWC917559 BFY917559 BPU917559 BZQ917559 CJM917559 CTI917559 DDE917559 DNA917559 DWW917559 EGS917559 EQO917559 FAK917559 FKG917559 FUC917559 GDY917559 GNU917559 GXQ917559 HHM917559 HRI917559 IBE917559 ILA917559 IUW917559 JES917559 JOO917559 JYK917559 KIG917559 KSC917559 LBY917559 LLU917559 LVQ917559 MFM917559 MPI917559 MZE917559 NJA917559 NSW917559 OCS917559 OMO917559 OWK917559 PGG917559 PQC917559 PZY917559 QJU917559 QTQ917559 RDM917559 RNI917559 RXE917559 SHA917559 SQW917559 TAS917559 TKO917559 TUK917559 UEG917559 UOC917559 UXY917559 VHU917559 VRQ917559 WBM917559 WLI917559 WVE917559 A983095 IS983095 SO983095 ACK983095 AMG983095 AWC983095 BFY983095 BPU983095 BZQ983095 CJM983095 CTI983095 DDE983095 DNA983095 DWW983095 EGS983095 EQO983095 FAK983095 FKG983095 FUC983095 GDY983095 GNU983095 GXQ983095 HHM983095 HRI983095 IBE983095 ILA983095 IUW983095 JES983095 JOO983095 JYK983095 KIG983095 KSC983095 LBY983095 LLU983095 LVQ983095 MFM983095 MPI983095 MZE983095 NJA983095 NSW983095 OCS983095 OMO983095 OWK983095 PGG983095 PQC983095 PZY983095 QJU983095 QTQ983095 RDM983095 RNI983095 RXE983095 SHA983095 SQW983095 TAS983095 TKO983095 TUK983095 UEG983095 UOC983095 UXY983095 VHU983095 VRQ983095 WBM983095 WLI98309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2:Z149"/>
  <sheetViews>
    <sheetView topLeftCell="B1" zoomScale="70" zoomScaleNormal="70" workbookViewId="0">
      <selection activeCell="C10" sqref="C10:E10"/>
    </sheetView>
  </sheetViews>
  <sheetFormatPr baseColWidth="10" defaultRowHeight="15" x14ac:dyDescent="0.25"/>
  <cols>
    <col min="1" max="1" width="3.140625" style="1" bestFit="1" customWidth="1"/>
    <col min="2" max="2" width="102.7109375" style="1" bestFit="1" customWidth="1"/>
    <col min="3" max="3" width="31.140625" style="1" customWidth="1"/>
    <col min="4" max="4" width="30.140625" style="1" customWidth="1"/>
    <col min="5" max="5" width="30.42578125" style="1" customWidth="1"/>
    <col min="6" max="7" width="29.7109375" style="1" customWidth="1"/>
    <col min="8" max="8" width="24.5703125" style="1" customWidth="1"/>
    <col min="9" max="9" width="24" style="1" customWidth="1"/>
    <col min="10" max="10" width="35.140625" style="1" customWidth="1"/>
    <col min="11" max="11" width="30.42578125" style="1" customWidth="1"/>
    <col min="12" max="12" width="26.7109375" style="1" customWidth="1"/>
    <col min="13" max="13" width="18.7109375" style="1" customWidth="1"/>
    <col min="14" max="14" width="23" style="1" customWidth="1"/>
    <col min="15" max="15" width="26.140625" style="1" customWidth="1"/>
    <col min="16" max="16" width="19.5703125" style="1" bestFit="1" customWidth="1"/>
    <col min="17" max="17" width="91.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3" t="s">
        <v>5540</v>
      </c>
      <c r="D6" s="1854"/>
      <c r="E6" s="1854"/>
      <c r="F6" s="1854"/>
      <c r="G6" s="1854"/>
      <c r="H6" s="1854"/>
      <c r="I6" s="1854"/>
      <c r="J6" s="1854"/>
      <c r="K6" s="1854"/>
      <c r="L6" s="1854"/>
      <c r="M6" s="1854"/>
      <c r="N6" s="1855"/>
    </row>
    <row r="7" spans="2:16" ht="16.5" thickBot="1" x14ac:dyDescent="0.3">
      <c r="B7" s="127" t="s">
        <v>4</v>
      </c>
      <c r="C7" s="1853" t="s">
        <v>5541</v>
      </c>
      <c r="D7" s="1854"/>
      <c r="E7" s="1854"/>
      <c r="F7" s="1854"/>
      <c r="G7" s="1854"/>
      <c r="H7" s="1854"/>
      <c r="I7" s="1854"/>
      <c r="J7" s="1854"/>
      <c r="K7" s="1854"/>
      <c r="L7" s="1854"/>
      <c r="M7" s="1854"/>
      <c r="N7" s="1855"/>
    </row>
    <row r="8" spans="2:16" ht="16.5" thickBot="1" x14ac:dyDescent="0.3">
      <c r="B8" s="127" t="s">
        <v>5</v>
      </c>
      <c r="C8" s="2472" t="s">
        <v>2102</v>
      </c>
      <c r="D8" s="2472"/>
      <c r="E8" s="2472"/>
      <c r="F8" s="2472"/>
      <c r="G8" s="2472"/>
      <c r="H8" s="2472"/>
      <c r="I8" s="2472"/>
      <c r="J8" s="2472"/>
      <c r="K8" s="2472"/>
      <c r="L8" s="2472"/>
      <c r="M8" s="2472"/>
      <c r="N8" s="2473"/>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9</v>
      </c>
      <c r="D10" s="1865"/>
      <c r="E10" s="1866"/>
      <c r="F10" s="216"/>
      <c r="G10" s="216"/>
      <c r="H10" s="216"/>
      <c r="I10" s="216"/>
      <c r="J10" s="216"/>
      <c r="K10" s="216"/>
      <c r="L10" s="216"/>
      <c r="M10" s="216"/>
      <c r="N10" s="217"/>
    </row>
    <row r="11" spans="2:16" ht="16.5" thickBot="1" x14ac:dyDescent="0.3">
      <c r="B11" s="130" t="s">
        <v>8</v>
      </c>
      <c r="C11" s="859">
        <v>41981</v>
      </c>
      <c r="D11" s="761"/>
      <c r="E11" s="761"/>
      <c r="F11" s="761"/>
      <c r="G11" s="761"/>
      <c r="H11" s="761"/>
      <c r="I11" s="761"/>
      <c r="J11" s="761"/>
      <c r="K11" s="761"/>
      <c r="L11" s="761"/>
      <c r="M11" s="761"/>
      <c r="N11" s="762"/>
    </row>
    <row r="12" spans="2:16" ht="15.75" x14ac:dyDescent="0.25">
      <c r="B12" s="134"/>
      <c r="C12" s="135"/>
      <c r="D12" s="136"/>
      <c r="E12" s="136"/>
      <c r="F12" s="136"/>
      <c r="G12" s="136"/>
      <c r="H12" s="136"/>
      <c r="I12" s="1104"/>
      <c r="J12" s="1104"/>
      <c r="K12" s="1104"/>
      <c r="L12" s="1104"/>
      <c r="M12" s="1104"/>
      <c r="N12" s="136"/>
    </row>
    <row r="13" spans="2:16" x14ac:dyDescent="0.25">
      <c r="I13" s="1104"/>
      <c r="J13" s="1104"/>
      <c r="K13" s="1104"/>
      <c r="L13" s="1104"/>
      <c r="M13" s="1104"/>
      <c r="N13" s="137"/>
    </row>
    <row r="14" spans="2:16" x14ac:dyDescent="0.25">
      <c r="B14" s="1867" t="s">
        <v>9</v>
      </c>
      <c r="C14" s="1867"/>
      <c r="D14" s="738" t="s">
        <v>10</v>
      </c>
      <c r="E14" s="738" t="s">
        <v>11</v>
      </c>
      <c r="F14" s="738"/>
      <c r="G14" s="139"/>
      <c r="I14" s="140"/>
      <c r="J14" s="140"/>
      <c r="K14" s="140"/>
      <c r="L14" s="140"/>
      <c r="M14" s="140"/>
      <c r="N14" s="137"/>
    </row>
    <row r="15" spans="2:16" x14ac:dyDescent="0.25">
      <c r="B15" s="1867"/>
      <c r="C15" s="1867"/>
      <c r="D15" s="738">
        <v>9</v>
      </c>
      <c r="E15" s="141">
        <v>1694432069</v>
      </c>
      <c r="F15" s="142">
        <v>769</v>
      </c>
      <c r="G15" s="143"/>
      <c r="I15" s="144"/>
      <c r="J15" s="144"/>
      <c r="K15" s="144"/>
      <c r="L15" s="144"/>
      <c r="M15" s="144"/>
      <c r="N15" s="137"/>
    </row>
    <row r="16" spans="2:16" x14ac:dyDescent="0.25">
      <c r="B16" s="1867"/>
      <c r="C16" s="1867"/>
      <c r="D16" s="738"/>
      <c r="E16" s="141"/>
      <c r="F16" s="142"/>
      <c r="G16" s="143"/>
      <c r="I16" s="144"/>
      <c r="J16" s="144"/>
      <c r="K16" s="144"/>
      <c r="L16" s="144"/>
      <c r="M16" s="144"/>
      <c r="N16" s="137"/>
    </row>
    <row r="17" spans="1:14" x14ac:dyDescent="0.25">
      <c r="B17" s="1867"/>
      <c r="C17" s="1867"/>
      <c r="D17" s="738"/>
      <c r="E17" s="141"/>
      <c r="F17" s="142"/>
      <c r="G17" s="143"/>
      <c r="I17" s="144"/>
      <c r="J17" s="144"/>
      <c r="K17" s="144"/>
      <c r="L17" s="144"/>
      <c r="M17" s="144"/>
      <c r="N17" s="137"/>
    </row>
    <row r="18" spans="1:14" x14ac:dyDescent="0.25">
      <c r="B18" s="1867"/>
      <c r="C18" s="1867"/>
      <c r="D18" s="738"/>
      <c r="E18" s="145"/>
      <c r="F18" s="142"/>
      <c r="G18" s="143"/>
      <c r="H18" s="146"/>
      <c r="I18" s="144"/>
      <c r="J18" s="144"/>
      <c r="K18" s="144"/>
      <c r="L18" s="144"/>
      <c r="M18" s="144"/>
      <c r="N18" s="147"/>
    </row>
    <row r="19" spans="1:14" x14ac:dyDescent="0.25">
      <c r="B19" s="1867"/>
      <c r="C19" s="1867"/>
      <c r="D19" s="738"/>
      <c r="E19" s="145"/>
      <c r="F19" s="142"/>
      <c r="G19" s="143"/>
      <c r="H19" s="146"/>
      <c r="I19" s="148"/>
      <c r="J19" s="148"/>
      <c r="K19" s="148"/>
      <c r="L19" s="148"/>
      <c r="M19" s="148"/>
      <c r="N19" s="147"/>
    </row>
    <row r="20" spans="1:14" x14ac:dyDescent="0.25">
      <c r="B20" s="1867"/>
      <c r="C20" s="1867"/>
      <c r="D20" s="738"/>
      <c r="E20" s="145"/>
      <c r="F20" s="142"/>
      <c r="G20" s="143"/>
      <c r="H20" s="146"/>
      <c r="I20" s="1104"/>
      <c r="J20" s="1104"/>
      <c r="K20" s="1104"/>
      <c r="L20" s="1104"/>
      <c r="M20" s="1104"/>
      <c r="N20" s="147"/>
    </row>
    <row r="21" spans="1:14" x14ac:dyDescent="0.25">
      <c r="B21" s="1867"/>
      <c r="C21" s="1867"/>
      <c r="D21" s="738"/>
      <c r="E21" s="145"/>
      <c r="F21" s="142"/>
      <c r="G21" s="143"/>
      <c r="H21" s="146"/>
      <c r="I21" s="1104"/>
      <c r="J21" s="1104"/>
      <c r="K21" s="1104"/>
      <c r="L21" s="1104"/>
      <c r="M21" s="1104"/>
      <c r="N21" s="147"/>
    </row>
    <row r="22" spans="1:14" ht="15.75" thickBot="1" x14ac:dyDescent="0.3">
      <c r="B22" s="1868" t="s">
        <v>13</v>
      </c>
      <c r="C22" s="1869"/>
      <c r="D22" s="738"/>
      <c r="E22" s="149"/>
      <c r="F22" s="142">
        <v>769</v>
      </c>
      <c r="G22" s="143"/>
      <c r="H22" s="146"/>
      <c r="I22" s="1104"/>
      <c r="J22" s="1104"/>
      <c r="K22" s="1104"/>
      <c r="L22" s="1104"/>
      <c r="M22" s="1104"/>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615.20000000000005</v>
      </c>
      <c r="D24" s="154"/>
      <c r="E24" s="141">
        <v>1694432069</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1104"/>
      <c r="J27" s="1104"/>
      <c r="K27" s="1104"/>
      <c r="L27" s="1104"/>
      <c r="M27" s="1104"/>
      <c r="N27" s="137"/>
    </row>
    <row r="28" spans="1:14" x14ac:dyDescent="0.25">
      <c r="A28" s="36"/>
      <c r="B28"/>
      <c r="C28"/>
      <c r="D28"/>
      <c r="E28"/>
      <c r="F28"/>
      <c r="G28"/>
      <c r="H28"/>
      <c r="I28" s="1104"/>
      <c r="J28" s="1104"/>
      <c r="K28" s="1104"/>
      <c r="L28" s="1104"/>
      <c r="M28" s="1104"/>
      <c r="N28" s="137"/>
    </row>
    <row r="29" spans="1:14" x14ac:dyDescent="0.25">
      <c r="A29" s="36"/>
      <c r="B29" s="41" t="s">
        <v>17</v>
      </c>
      <c r="C29" s="41" t="s">
        <v>18</v>
      </c>
      <c r="D29" s="41" t="s">
        <v>19</v>
      </c>
      <c r="E29"/>
      <c r="F29"/>
      <c r="G29"/>
      <c r="H29"/>
      <c r="I29" s="1104"/>
      <c r="J29" s="1104"/>
      <c r="K29" s="1104"/>
      <c r="L29" s="1104"/>
      <c r="M29" s="1104"/>
      <c r="N29" s="137"/>
    </row>
    <row r="30" spans="1:14" x14ac:dyDescent="0.25">
      <c r="A30" s="36"/>
      <c r="B30" s="1151" t="s">
        <v>20</v>
      </c>
      <c r="C30" s="813" t="s">
        <v>21</v>
      </c>
      <c r="D30" s="813" t="s">
        <v>401</v>
      </c>
      <c r="E30"/>
      <c r="F30"/>
      <c r="G30"/>
      <c r="H30"/>
      <c r="I30" s="1104"/>
      <c r="J30" s="1104"/>
      <c r="K30" s="1104"/>
      <c r="L30" s="1104"/>
      <c r="M30" s="1104"/>
      <c r="N30" s="137"/>
    </row>
    <row r="31" spans="1:14" x14ac:dyDescent="0.25">
      <c r="A31" s="36"/>
      <c r="B31" s="1151" t="s">
        <v>22</v>
      </c>
      <c r="C31" s="813" t="s">
        <v>21</v>
      </c>
      <c r="D31" s="813"/>
      <c r="E31"/>
      <c r="F31"/>
      <c r="G31"/>
      <c r="H31"/>
      <c r="I31" s="1104"/>
      <c r="J31" s="1104"/>
      <c r="K31" s="1104"/>
      <c r="L31" s="1104"/>
      <c r="M31" s="1104"/>
      <c r="N31" s="137"/>
    </row>
    <row r="32" spans="1:14" x14ac:dyDescent="0.25">
      <c r="A32" s="36"/>
      <c r="B32" s="1151" t="s">
        <v>23</v>
      </c>
      <c r="C32" s="813" t="s">
        <v>21</v>
      </c>
      <c r="D32" s="813"/>
      <c r="E32"/>
      <c r="F32"/>
      <c r="G32"/>
      <c r="H32"/>
      <c r="I32" s="1104"/>
      <c r="J32" s="1104"/>
      <c r="K32" s="1104"/>
      <c r="L32" s="1104"/>
      <c r="M32" s="1104"/>
      <c r="N32" s="137"/>
    </row>
    <row r="33" spans="1:17" x14ac:dyDescent="0.25">
      <c r="A33" s="36"/>
      <c r="B33" s="1151" t="s">
        <v>24</v>
      </c>
      <c r="C33" s="1434" t="s">
        <v>21</v>
      </c>
      <c r="D33" s="813"/>
      <c r="E33"/>
      <c r="F33"/>
      <c r="G33"/>
      <c r="H33"/>
      <c r="I33" s="1104"/>
      <c r="J33" s="1104"/>
      <c r="K33" s="1104"/>
      <c r="L33" s="1104"/>
      <c r="M33" s="1104"/>
      <c r="N33" s="137"/>
    </row>
    <row r="34" spans="1:17" x14ac:dyDescent="0.25">
      <c r="A34" s="36"/>
      <c r="B34"/>
      <c r="C34"/>
      <c r="D34"/>
      <c r="E34"/>
      <c r="F34"/>
      <c r="G34"/>
      <c r="H34"/>
      <c r="I34" s="1104"/>
      <c r="J34" s="1104"/>
      <c r="K34" s="1104"/>
      <c r="L34" s="1104"/>
      <c r="M34" s="1104"/>
      <c r="N34" s="137"/>
    </row>
    <row r="35" spans="1:17" x14ac:dyDescent="0.25">
      <c r="A35" s="36"/>
      <c r="B35"/>
      <c r="C35"/>
      <c r="D35"/>
      <c r="E35"/>
      <c r="F35"/>
      <c r="G35"/>
      <c r="H35"/>
      <c r="I35" s="1104"/>
      <c r="J35" s="1104"/>
      <c r="K35" s="1104"/>
      <c r="L35" s="1104"/>
      <c r="M35" s="1104"/>
      <c r="N35" s="137"/>
    </row>
    <row r="36" spans="1:17" x14ac:dyDescent="0.25">
      <c r="A36" s="36"/>
      <c r="B36" s="160" t="s">
        <v>25</v>
      </c>
      <c r="C36"/>
      <c r="D36"/>
      <c r="E36"/>
      <c r="F36"/>
      <c r="G36"/>
      <c r="H36"/>
      <c r="I36" s="1104"/>
      <c r="J36" s="1104"/>
      <c r="K36" s="1104"/>
      <c r="L36" s="1104"/>
      <c r="M36" s="1104"/>
      <c r="N36" s="137"/>
    </row>
    <row r="37" spans="1:17" x14ac:dyDescent="0.25">
      <c r="A37" s="36"/>
      <c r="B37"/>
      <c r="C37"/>
      <c r="D37"/>
      <c r="E37"/>
      <c r="F37"/>
      <c r="G37"/>
      <c r="H37"/>
      <c r="I37" s="1104"/>
      <c r="J37" s="1104"/>
      <c r="K37" s="1104"/>
      <c r="L37" s="1104"/>
      <c r="M37" s="1104"/>
      <c r="N37" s="137"/>
    </row>
    <row r="38" spans="1:17" x14ac:dyDescent="0.25">
      <c r="A38" s="36"/>
      <c r="B38"/>
      <c r="C38"/>
      <c r="D38"/>
      <c r="E38"/>
      <c r="F38"/>
      <c r="G38"/>
      <c r="H38"/>
      <c r="I38" s="1104"/>
      <c r="J38" s="1104"/>
      <c r="K38" s="1104"/>
      <c r="L38" s="1104"/>
      <c r="M38" s="1104"/>
      <c r="N38" s="137"/>
    </row>
    <row r="39" spans="1:17" x14ac:dyDescent="0.25">
      <c r="A39" s="36"/>
      <c r="B39" s="41" t="s">
        <v>17</v>
      </c>
      <c r="C39" s="41" t="s">
        <v>26</v>
      </c>
      <c r="D39" s="162" t="s">
        <v>27</v>
      </c>
      <c r="E39" s="162" t="s">
        <v>28</v>
      </c>
      <c r="F39"/>
      <c r="G39"/>
      <c r="H39"/>
      <c r="I39" s="1104"/>
      <c r="J39" s="1104"/>
      <c r="K39" s="1104"/>
      <c r="L39" s="1104"/>
      <c r="M39" s="1104"/>
      <c r="N39" s="137"/>
    </row>
    <row r="40" spans="1:17" ht="28.5" x14ac:dyDescent="0.25">
      <c r="A40" s="36"/>
      <c r="B40" s="45" t="s">
        <v>29</v>
      </c>
      <c r="C40" s="743">
        <v>40</v>
      </c>
      <c r="D40" s="1226">
        <v>40</v>
      </c>
      <c r="E40" s="1870">
        <f>D40+D41</f>
        <v>100</v>
      </c>
      <c r="F40"/>
      <c r="G40"/>
      <c r="H40"/>
      <c r="I40" s="1104"/>
      <c r="J40" s="1104"/>
      <c r="K40" s="1104"/>
      <c r="L40" s="1104"/>
      <c r="M40" s="1104"/>
      <c r="N40" s="137"/>
    </row>
    <row r="41" spans="1:17" ht="42.75" x14ac:dyDescent="0.25">
      <c r="A41" s="36"/>
      <c r="B41" s="45" t="s">
        <v>30</v>
      </c>
      <c r="C41" s="743">
        <v>60</v>
      </c>
      <c r="D41" s="1226">
        <v>60</v>
      </c>
      <c r="E41" s="1871"/>
      <c r="F41"/>
      <c r="G41"/>
      <c r="H41" s="861"/>
      <c r="I41" s="1104"/>
      <c r="J41" s="1104"/>
      <c r="K41" s="1104"/>
      <c r="L41" s="1104"/>
      <c r="M41" s="1104"/>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1104"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72" thickBot="1" x14ac:dyDescent="0.3">
      <c r="A49" s="52">
        <v>1</v>
      </c>
      <c r="B49" s="53" t="s">
        <v>5540</v>
      </c>
      <c r="C49" s="53" t="s">
        <v>5542</v>
      </c>
      <c r="D49" s="54" t="s">
        <v>188</v>
      </c>
      <c r="E49" s="862">
        <v>701820120157</v>
      </c>
      <c r="F49" s="54" t="s">
        <v>18</v>
      </c>
      <c r="G49" s="55">
        <v>0.5</v>
      </c>
      <c r="H49" s="62">
        <v>40939</v>
      </c>
      <c r="I49" s="863">
        <v>41273</v>
      </c>
      <c r="J49" s="56" t="s">
        <v>19</v>
      </c>
      <c r="K49" s="98">
        <v>11</v>
      </c>
      <c r="L49" s="57">
        <v>0</v>
      </c>
      <c r="M49" s="58">
        <v>384</v>
      </c>
      <c r="N49" s="58" t="s">
        <v>5543</v>
      </c>
      <c r="O49" s="63">
        <v>252223944</v>
      </c>
      <c r="P49" s="64" t="s">
        <v>5544</v>
      </c>
      <c r="Q49" s="961"/>
      <c r="R49" s="60"/>
      <c r="S49" s="60"/>
      <c r="T49" s="60"/>
      <c r="U49" s="60"/>
      <c r="V49" s="60"/>
      <c r="W49" s="60"/>
      <c r="X49" s="60"/>
      <c r="Y49" s="60"/>
      <c r="Z49" s="60"/>
    </row>
    <row r="50" spans="1:26" s="61" customFormat="1" ht="72" thickBot="1" x14ac:dyDescent="0.3">
      <c r="A50" s="52">
        <f>+A49+1</f>
        <v>2</v>
      </c>
      <c r="B50" s="53" t="s">
        <v>5540</v>
      </c>
      <c r="C50" s="93" t="s">
        <v>5542</v>
      </c>
      <c r="D50" s="54" t="s">
        <v>188</v>
      </c>
      <c r="E50" s="862">
        <v>701820130157</v>
      </c>
      <c r="F50" s="54" t="s">
        <v>18</v>
      </c>
      <c r="G50" s="55">
        <v>0.5</v>
      </c>
      <c r="H50" s="624">
        <v>41304</v>
      </c>
      <c r="I50" s="864">
        <v>41639</v>
      </c>
      <c r="J50" s="96" t="s">
        <v>19</v>
      </c>
      <c r="K50" s="57">
        <v>11</v>
      </c>
      <c r="L50" s="57">
        <v>0</v>
      </c>
      <c r="M50" s="58">
        <v>384</v>
      </c>
      <c r="N50" s="97">
        <v>100</v>
      </c>
      <c r="O50" s="865">
        <v>317058810</v>
      </c>
      <c r="P50" s="866" t="s">
        <v>5545</v>
      </c>
      <c r="Q50" s="867"/>
      <c r="R50" s="60"/>
      <c r="S50" s="60"/>
      <c r="T50" s="60"/>
      <c r="U50" s="60"/>
      <c r="V50" s="60"/>
      <c r="W50" s="60"/>
      <c r="X50" s="60"/>
      <c r="Y50" s="60"/>
      <c r="Z50" s="60"/>
    </row>
    <row r="51" spans="1:26" s="61" customFormat="1" ht="29.25" thickBot="1" x14ac:dyDescent="0.3">
      <c r="A51" s="52"/>
      <c r="B51" s="53" t="s">
        <v>5540</v>
      </c>
      <c r="C51" s="53" t="s">
        <v>2102</v>
      </c>
      <c r="D51" s="54" t="s">
        <v>188</v>
      </c>
      <c r="E51" s="862">
        <v>701820130149</v>
      </c>
      <c r="F51" s="54" t="s">
        <v>18</v>
      </c>
      <c r="G51" s="55">
        <v>0.5</v>
      </c>
      <c r="H51" s="624">
        <v>41304</v>
      </c>
      <c r="I51" s="864">
        <v>41639</v>
      </c>
      <c r="J51" s="56" t="s">
        <v>19</v>
      </c>
      <c r="K51" s="57">
        <v>11</v>
      </c>
      <c r="L51" s="57">
        <v>0</v>
      </c>
      <c r="M51" s="58">
        <v>428</v>
      </c>
      <c r="N51" s="58">
        <v>100</v>
      </c>
      <c r="O51" s="865">
        <v>432280349</v>
      </c>
      <c r="P51" s="543" t="s">
        <v>5546</v>
      </c>
      <c r="Q51" s="867"/>
      <c r="R51" s="60"/>
      <c r="S51" s="60"/>
      <c r="T51" s="60"/>
      <c r="U51" s="60"/>
      <c r="V51" s="60"/>
      <c r="W51" s="60"/>
      <c r="X51" s="60"/>
      <c r="Y51" s="60"/>
      <c r="Z51" s="60"/>
    </row>
    <row r="52" spans="1:26" s="61" customFormat="1" x14ac:dyDescent="0.25">
      <c r="A52" s="52"/>
      <c r="B52" s="183" t="s">
        <v>28</v>
      </c>
      <c r="C52" s="172"/>
      <c r="D52" s="173"/>
      <c r="E52" s="862"/>
      <c r="F52" s="175"/>
      <c r="G52" s="175"/>
      <c r="H52" s="175"/>
      <c r="I52" s="176"/>
      <c r="J52" s="176"/>
      <c r="K52" s="185">
        <f>SUM(K49:K51)</f>
        <v>33</v>
      </c>
      <c r="L52" s="185">
        <f>SUM(L49:L51)</f>
        <v>0</v>
      </c>
      <c r="M52" s="797">
        <f>SUM(M49:M51)</f>
        <v>1196</v>
      </c>
      <c r="N52" s="878"/>
      <c r="O52" s="180"/>
      <c r="P52" s="180"/>
      <c r="Q52" s="187"/>
    </row>
    <row r="53" spans="1:26" s="69" customFormat="1" x14ac:dyDescent="0.25">
      <c r="E53" s="188"/>
      <c r="N53" s="879"/>
    </row>
    <row r="54" spans="1:26" s="69" customFormat="1" x14ac:dyDescent="0.25">
      <c r="B54" s="1860" t="s">
        <v>56</v>
      </c>
      <c r="C54" s="1860" t="s">
        <v>57</v>
      </c>
      <c r="D54" s="1862" t="s">
        <v>58</v>
      </c>
      <c r="E54" s="1862"/>
    </row>
    <row r="55" spans="1:26" s="69" customFormat="1" x14ac:dyDescent="0.25">
      <c r="B55" s="1861"/>
      <c r="C55" s="1861"/>
      <c r="D55" s="739" t="s">
        <v>59</v>
      </c>
      <c r="E55" s="190" t="s">
        <v>60</v>
      </c>
      <c r="H55" s="880"/>
      <c r="M55" s="879"/>
    </row>
    <row r="56" spans="1:26" s="69" customFormat="1" ht="18.75" x14ac:dyDescent="0.25">
      <c r="B56" s="222" t="s">
        <v>61</v>
      </c>
      <c r="C56" s="798">
        <f>+K52</f>
        <v>33</v>
      </c>
      <c r="D56" s="774" t="s">
        <v>21</v>
      </c>
      <c r="E56" s="774"/>
      <c r="F56" s="191"/>
      <c r="G56" s="191"/>
      <c r="H56" s="881"/>
      <c r="I56" s="191"/>
      <c r="J56" s="191"/>
      <c r="K56" s="191"/>
      <c r="L56" s="191"/>
      <c r="M56" s="191"/>
    </row>
    <row r="57" spans="1:26" s="69" customFormat="1" x14ac:dyDescent="0.25">
      <c r="B57" s="222" t="s">
        <v>62</v>
      </c>
      <c r="C57" s="798" t="s">
        <v>5547</v>
      </c>
      <c r="D57" s="774" t="s">
        <v>21</v>
      </c>
      <c r="E57" s="774"/>
    </row>
    <row r="58" spans="1:26" s="69" customFormat="1" x14ac:dyDescent="0.25">
      <c r="B58" s="192"/>
      <c r="C58" s="1863"/>
      <c r="D58" s="1863"/>
      <c r="E58" s="1863"/>
      <c r="F58" s="1863"/>
      <c r="G58" s="1863"/>
      <c r="H58" s="1863"/>
      <c r="I58" s="1863"/>
      <c r="J58" s="1863"/>
      <c r="K58" s="1863"/>
      <c r="L58" s="1863"/>
      <c r="M58" s="1863"/>
      <c r="N58" s="1863"/>
    </row>
    <row r="59" spans="1:26" ht="15.75" thickBot="1" x14ac:dyDescent="0.3"/>
    <row r="60" spans="1:26" ht="27" thickBot="1" x14ac:dyDescent="0.3">
      <c r="B60" s="1864" t="s">
        <v>63</v>
      </c>
      <c r="C60" s="1864"/>
      <c r="D60" s="1864"/>
      <c r="E60" s="1864"/>
      <c r="F60" s="1864"/>
      <c r="G60" s="1864"/>
      <c r="H60" s="1864"/>
      <c r="I60" s="1864"/>
      <c r="J60" s="1864"/>
      <c r="K60" s="1864"/>
      <c r="L60" s="1864"/>
      <c r="M60" s="1864"/>
      <c r="N60" s="1864"/>
    </row>
    <row r="63" spans="1:26" ht="75" x14ac:dyDescent="0.25">
      <c r="B63" s="193" t="s">
        <v>64</v>
      </c>
      <c r="C63" s="194" t="s">
        <v>65</v>
      </c>
      <c r="D63" s="194" t="s">
        <v>66</v>
      </c>
      <c r="E63" s="194" t="s">
        <v>67</v>
      </c>
      <c r="F63" s="194" t="s">
        <v>68</v>
      </c>
      <c r="G63" s="194" t="s">
        <v>69</v>
      </c>
      <c r="H63" s="194" t="s">
        <v>70</v>
      </c>
      <c r="I63" s="194" t="s">
        <v>71</v>
      </c>
      <c r="J63" s="194" t="s">
        <v>72</v>
      </c>
      <c r="K63" s="194" t="s">
        <v>73</v>
      </c>
      <c r="L63" s="194" t="s">
        <v>74</v>
      </c>
      <c r="M63" s="195" t="s">
        <v>75</v>
      </c>
      <c r="N63" s="195" t="s">
        <v>76</v>
      </c>
      <c r="O63" s="1875" t="s">
        <v>77</v>
      </c>
      <c r="P63" s="1876"/>
      <c r="Q63" s="194" t="s">
        <v>78</v>
      </c>
    </row>
    <row r="64" spans="1:26" ht="57.75" customHeight="1" x14ac:dyDescent="0.25">
      <c r="B64" s="224" t="s">
        <v>5548</v>
      </c>
      <c r="C64" s="225" t="s">
        <v>1490</v>
      </c>
      <c r="D64" s="227" t="s">
        <v>5549</v>
      </c>
      <c r="E64" s="227">
        <v>140</v>
      </c>
      <c r="F64" s="1204"/>
      <c r="G64" s="1204"/>
      <c r="H64" s="1204" t="s">
        <v>18</v>
      </c>
      <c r="I64" s="223" t="s">
        <v>694</v>
      </c>
      <c r="J64" s="223" t="s">
        <v>18</v>
      </c>
      <c r="K64" s="1151" t="s">
        <v>18</v>
      </c>
      <c r="L64" s="1151" t="s">
        <v>18</v>
      </c>
      <c r="M64" s="1151" t="s">
        <v>18</v>
      </c>
      <c r="N64" s="1151" t="s">
        <v>18</v>
      </c>
      <c r="O64" s="1984"/>
      <c r="P64" s="1985"/>
      <c r="Q64" s="1151" t="s">
        <v>18</v>
      </c>
    </row>
    <row r="65" spans="2:22" ht="45" customHeight="1" x14ac:dyDescent="0.25">
      <c r="B65" s="224" t="s">
        <v>5550</v>
      </c>
      <c r="C65" s="225" t="s">
        <v>1268</v>
      </c>
      <c r="D65" s="226" t="s">
        <v>5551</v>
      </c>
      <c r="E65" s="227">
        <v>200</v>
      </c>
      <c r="F65" s="1204"/>
      <c r="G65" s="1204"/>
      <c r="H65" s="1204"/>
      <c r="I65" s="223" t="s">
        <v>18</v>
      </c>
      <c r="J65" s="223" t="s">
        <v>18</v>
      </c>
      <c r="K65" s="1151" t="s">
        <v>18</v>
      </c>
      <c r="L65" s="1151" t="s">
        <v>18</v>
      </c>
      <c r="M65" s="1151" t="s">
        <v>18</v>
      </c>
      <c r="N65" s="1151" t="s">
        <v>18</v>
      </c>
      <c r="O65" s="1984" t="s">
        <v>5552</v>
      </c>
      <c r="P65" s="1985"/>
      <c r="Q65" s="2469" t="s">
        <v>18</v>
      </c>
    </row>
    <row r="66" spans="2:22" ht="45" x14ac:dyDescent="0.25">
      <c r="B66" s="224" t="s">
        <v>5550</v>
      </c>
      <c r="C66" s="225" t="s">
        <v>1268</v>
      </c>
      <c r="D66" s="226" t="s">
        <v>5553</v>
      </c>
      <c r="E66" s="227">
        <v>254</v>
      </c>
      <c r="F66" s="1204"/>
      <c r="G66" s="1204"/>
      <c r="H66" s="1204"/>
      <c r="I66" s="223" t="s">
        <v>18</v>
      </c>
      <c r="J66" s="223" t="s">
        <v>18</v>
      </c>
      <c r="K66" s="1151" t="s">
        <v>18</v>
      </c>
      <c r="L66" s="1151" t="s">
        <v>18</v>
      </c>
      <c r="M66" s="1151" t="s">
        <v>18</v>
      </c>
      <c r="N66" s="1151" t="s">
        <v>18</v>
      </c>
      <c r="O66" s="1986"/>
      <c r="P66" s="1987"/>
      <c r="Q66" s="2470"/>
    </row>
    <row r="67" spans="2:22" ht="31.5" customHeight="1" x14ac:dyDescent="0.25">
      <c r="B67" s="224" t="s">
        <v>5550</v>
      </c>
      <c r="C67" s="225" t="s">
        <v>1268</v>
      </c>
      <c r="D67" s="227" t="s">
        <v>5554</v>
      </c>
      <c r="E67" s="227">
        <v>175</v>
      </c>
      <c r="F67" s="1204"/>
      <c r="G67" s="1204"/>
      <c r="H67" s="1204"/>
      <c r="I67" s="223" t="s">
        <v>18</v>
      </c>
      <c r="J67" s="223" t="s">
        <v>18</v>
      </c>
      <c r="K67" s="1151" t="s">
        <v>18</v>
      </c>
      <c r="L67" s="1151" t="s">
        <v>18</v>
      </c>
      <c r="M67" s="1151" t="s">
        <v>18</v>
      </c>
      <c r="N67" s="1151" t="s">
        <v>18</v>
      </c>
      <c r="O67" s="2044"/>
      <c r="P67" s="2045"/>
      <c r="Q67" s="2471"/>
    </row>
    <row r="68" spans="2:22" x14ac:dyDescent="0.25">
      <c r="B68" s="1" t="s">
        <v>85</v>
      </c>
    </row>
    <row r="69" spans="2:22" x14ac:dyDescent="0.25">
      <c r="B69" s="1" t="s">
        <v>86</v>
      </c>
    </row>
    <row r="70" spans="2:22" x14ac:dyDescent="0.25">
      <c r="B70" s="1" t="s">
        <v>87</v>
      </c>
    </row>
    <row r="72" spans="2:22" ht="15.75" thickBot="1" x14ac:dyDescent="0.3"/>
    <row r="73" spans="2:22" ht="27" thickBot="1" x14ac:dyDescent="0.3">
      <c r="B73" s="1879" t="s">
        <v>88</v>
      </c>
      <c r="C73" s="1880"/>
      <c r="D73" s="1880"/>
      <c r="E73" s="1880"/>
      <c r="F73" s="1880"/>
      <c r="G73" s="1880"/>
      <c r="H73" s="1880"/>
      <c r="I73" s="1880"/>
      <c r="J73" s="1880"/>
      <c r="K73" s="1880"/>
      <c r="L73" s="1880"/>
      <c r="M73" s="1880"/>
      <c r="N73" s="1881"/>
    </row>
    <row r="78" spans="2:22" ht="75" x14ac:dyDescent="0.25">
      <c r="B78" s="193" t="s">
        <v>89</v>
      </c>
      <c r="C78" s="193" t="s">
        <v>90</v>
      </c>
      <c r="D78" s="193" t="s">
        <v>91</v>
      </c>
      <c r="E78" s="193" t="s">
        <v>92</v>
      </c>
      <c r="F78" s="193" t="s">
        <v>93</v>
      </c>
      <c r="G78" s="193" t="s">
        <v>94</v>
      </c>
      <c r="H78" s="193" t="s">
        <v>95</v>
      </c>
      <c r="I78" s="193" t="s">
        <v>96</v>
      </c>
      <c r="J78" s="1875" t="s">
        <v>97</v>
      </c>
      <c r="K78" s="1882"/>
      <c r="L78" s="1876"/>
      <c r="M78" s="193" t="s">
        <v>98</v>
      </c>
      <c r="N78" s="193" t="s">
        <v>254</v>
      </c>
      <c r="O78" s="193" t="s">
        <v>255</v>
      </c>
      <c r="P78" s="1875" t="s">
        <v>77</v>
      </c>
      <c r="Q78" s="1876"/>
    </row>
    <row r="79" spans="2:22" s="244" customFormat="1" ht="30" x14ac:dyDescent="0.25">
      <c r="B79" s="883"/>
      <c r="C79" s="469"/>
      <c r="D79" s="469"/>
      <c r="E79" s="469"/>
      <c r="F79" s="469"/>
      <c r="G79" s="469"/>
      <c r="H79" s="469"/>
      <c r="I79" s="469"/>
      <c r="J79" s="757" t="s">
        <v>555</v>
      </c>
      <c r="K79" s="758" t="s">
        <v>1495</v>
      </c>
      <c r="L79" s="759" t="s">
        <v>1496</v>
      </c>
      <c r="M79" s="469"/>
      <c r="N79" s="469"/>
      <c r="O79" s="469"/>
      <c r="P79" s="757"/>
      <c r="Q79" s="759"/>
    </row>
    <row r="80" spans="2:22" ht="57" x14ac:dyDescent="0.2">
      <c r="B80" s="740" t="s">
        <v>1200</v>
      </c>
      <c r="C80" s="1411" t="s">
        <v>637</v>
      </c>
      <c r="D80" s="1412" t="s">
        <v>5555</v>
      </c>
      <c r="E80" s="1412">
        <v>64571184</v>
      </c>
      <c r="F80" s="1177" t="s">
        <v>5556</v>
      </c>
      <c r="G80" s="1412" t="s">
        <v>5557</v>
      </c>
      <c r="H80" s="1413">
        <v>40523</v>
      </c>
      <c r="I80" s="888" t="s">
        <v>694</v>
      </c>
      <c r="J80" s="89" t="s">
        <v>1724</v>
      </c>
      <c r="K80" s="308"/>
      <c r="L80" s="88" t="s">
        <v>5558</v>
      </c>
      <c r="M80" s="741" t="s">
        <v>18</v>
      </c>
      <c r="N80" s="1433" t="s">
        <v>18</v>
      </c>
      <c r="O80" s="741" t="s">
        <v>18</v>
      </c>
      <c r="P80" s="2114"/>
      <c r="Q80" s="2115"/>
      <c r="R80" s="2417" t="s">
        <v>2045</v>
      </c>
      <c r="S80" s="2418"/>
      <c r="T80" s="2418"/>
      <c r="U80" s="2418"/>
      <c r="V80" s="2418"/>
    </row>
    <row r="81" spans="2:18" ht="165.75" customHeight="1" x14ac:dyDescent="0.25">
      <c r="B81" s="2465" t="s">
        <v>3600</v>
      </c>
      <c r="C81" s="2220" t="s">
        <v>637</v>
      </c>
      <c r="D81" s="2438" t="s">
        <v>5559</v>
      </c>
      <c r="E81" s="2465">
        <v>60268167</v>
      </c>
      <c r="F81" s="2465" t="s">
        <v>370</v>
      </c>
      <c r="G81" s="2438" t="s">
        <v>263</v>
      </c>
      <c r="H81" s="2459">
        <v>41166</v>
      </c>
      <c r="I81" s="2462" t="s">
        <v>694</v>
      </c>
      <c r="J81" s="201" t="s">
        <v>5560</v>
      </c>
      <c r="K81" s="117" t="s">
        <v>5561</v>
      </c>
      <c r="L81" s="117" t="s">
        <v>5562</v>
      </c>
      <c r="M81" s="2445" t="s">
        <v>18</v>
      </c>
      <c r="N81" s="2445" t="s">
        <v>18</v>
      </c>
      <c r="O81" s="2445" t="s">
        <v>18</v>
      </c>
      <c r="P81" s="2114"/>
      <c r="Q81" s="2115"/>
    </row>
    <row r="82" spans="2:18" ht="110.25" customHeight="1" thickBot="1" x14ac:dyDescent="0.3">
      <c r="B82" s="2461"/>
      <c r="C82" s="2221"/>
      <c r="D82" s="2467"/>
      <c r="E82" s="2461"/>
      <c r="F82" s="2461"/>
      <c r="G82" s="2467"/>
      <c r="H82" s="2460"/>
      <c r="I82" s="2463"/>
      <c r="J82" s="201" t="s">
        <v>5560</v>
      </c>
      <c r="K82" s="117" t="s">
        <v>5563</v>
      </c>
      <c r="L82" s="348" t="s">
        <v>5564</v>
      </c>
      <c r="M82" s="2446"/>
      <c r="N82" s="2446"/>
      <c r="O82" s="2446"/>
      <c r="P82" s="2116"/>
      <c r="Q82" s="2117"/>
    </row>
    <row r="83" spans="2:18" ht="114.75" thickBot="1" x14ac:dyDescent="0.3">
      <c r="B83" s="2461"/>
      <c r="C83" s="2466"/>
      <c r="D83" s="2468"/>
      <c r="E83" s="2461"/>
      <c r="F83" s="2461"/>
      <c r="G83" s="2468"/>
      <c r="H83" s="2461"/>
      <c r="I83" s="2461"/>
      <c r="J83" s="201" t="s">
        <v>5560</v>
      </c>
      <c r="K83" s="203" t="s">
        <v>5565</v>
      </c>
      <c r="L83" s="1414" t="s">
        <v>5566</v>
      </c>
      <c r="M83" s="2464"/>
      <c r="N83" s="2446"/>
      <c r="O83" s="2446"/>
      <c r="P83" s="2118"/>
      <c r="Q83" s="2119"/>
    </row>
    <row r="84" spans="2:18" ht="28.5" customHeight="1" thickBot="1" x14ac:dyDescent="0.25">
      <c r="B84" s="1426" t="s">
        <v>1521</v>
      </c>
      <c r="C84" s="1427" t="s">
        <v>102</v>
      </c>
      <c r="D84" s="1428" t="s">
        <v>5567</v>
      </c>
      <c r="E84" s="1429">
        <v>1102824985</v>
      </c>
      <c r="F84" s="1430" t="s">
        <v>5568</v>
      </c>
      <c r="G84" s="1431" t="s">
        <v>263</v>
      </c>
      <c r="H84" s="1432">
        <v>41172</v>
      </c>
      <c r="I84" s="888" t="s">
        <v>694</v>
      </c>
      <c r="J84" s="89" t="s">
        <v>5569</v>
      </c>
      <c r="K84" s="88" t="s">
        <v>5684</v>
      </c>
      <c r="L84" s="889" t="s">
        <v>1218</v>
      </c>
      <c r="M84" s="741" t="s">
        <v>18</v>
      </c>
      <c r="N84" s="741" t="s">
        <v>18</v>
      </c>
      <c r="O84" s="741" t="s">
        <v>18</v>
      </c>
      <c r="P84" s="2114"/>
      <c r="Q84" s="2115"/>
    </row>
    <row r="85" spans="2:18" ht="28.5" x14ac:dyDescent="0.2">
      <c r="B85" s="2447" t="s">
        <v>1521</v>
      </c>
      <c r="C85" s="2450" t="s">
        <v>834</v>
      </c>
      <c r="D85" s="2452" t="s">
        <v>5570</v>
      </c>
      <c r="E85" s="2453">
        <v>1102828881</v>
      </c>
      <c r="F85" s="2455" t="s">
        <v>5571</v>
      </c>
      <c r="G85" s="2457" t="s">
        <v>263</v>
      </c>
      <c r="H85" s="2440">
        <v>40998</v>
      </c>
      <c r="I85" s="2443" t="s">
        <v>694</v>
      </c>
      <c r="J85" s="1179" t="s">
        <v>5572</v>
      </c>
      <c r="K85" s="88" t="s">
        <v>5573</v>
      </c>
      <c r="L85" s="88" t="s">
        <v>1218</v>
      </c>
      <c r="M85" s="2445" t="s">
        <v>18</v>
      </c>
      <c r="N85" s="1909" t="s">
        <v>18</v>
      </c>
      <c r="O85" s="2445" t="s">
        <v>18</v>
      </c>
      <c r="P85" s="1905" t="s">
        <v>5685</v>
      </c>
      <c r="Q85" s="1906"/>
    </row>
    <row r="86" spans="2:18" ht="28.5" x14ac:dyDescent="0.2">
      <c r="B86" s="2448"/>
      <c r="C86" s="2451"/>
      <c r="D86" s="2452"/>
      <c r="E86" s="2454"/>
      <c r="F86" s="2456"/>
      <c r="G86" s="2458"/>
      <c r="H86" s="2441"/>
      <c r="I86" s="2444"/>
      <c r="J86" s="1179" t="s">
        <v>5572</v>
      </c>
      <c r="K86" s="88" t="s">
        <v>5574</v>
      </c>
      <c r="L86" s="88" t="s">
        <v>1218</v>
      </c>
      <c r="M86" s="2446"/>
      <c r="N86" s="1911"/>
      <c r="O86" s="2446"/>
      <c r="P86" s="1907"/>
      <c r="Q86" s="1908"/>
    </row>
    <row r="87" spans="2:18" x14ac:dyDescent="0.2">
      <c r="B87" s="2449"/>
      <c r="C87" s="2451"/>
      <c r="D87" s="2452"/>
      <c r="E87" s="2454"/>
      <c r="F87" s="2456"/>
      <c r="G87" s="2458"/>
      <c r="H87" s="2442"/>
      <c r="I87" s="2444"/>
      <c r="J87" s="1415" t="s">
        <v>5575</v>
      </c>
      <c r="K87" s="887" t="s">
        <v>5576</v>
      </c>
      <c r="L87" s="887" t="s">
        <v>1218</v>
      </c>
      <c r="M87" s="2446"/>
      <c r="N87" s="1911"/>
      <c r="O87" s="2446"/>
      <c r="P87" s="1907"/>
      <c r="Q87" s="1908"/>
    </row>
    <row r="88" spans="2:18" ht="114" x14ac:dyDescent="0.2">
      <c r="B88" s="2192" t="s">
        <v>1532</v>
      </c>
      <c r="C88" s="2220" t="s">
        <v>118</v>
      </c>
      <c r="D88" s="2438" t="s">
        <v>5577</v>
      </c>
      <c r="E88" s="2229">
        <v>1067855293</v>
      </c>
      <c r="F88" s="2229" t="s">
        <v>203</v>
      </c>
      <c r="G88" s="2438" t="s">
        <v>3031</v>
      </c>
      <c r="H88" s="2430">
        <v>40494</v>
      </c>
      <c r="I88" s="2432" t="s">
        <v>694</v>
      </c>
      <c r="J88" s="89" t="s">
        <v>5578</v>
      </c>
      <c r="K88" s="88" t="s">
        <v>5579</v>
      </c>
      <c r="L88" s="88" t="s">
        <v>5580</v>
      </c>
      <c r="M88" s="42" t="s">
        <v>18</v>
      </c>
      <c r="N88" s="42" t="s">
        <v>18</v>
      </c>
      <c r="O88" s="42" t="s">
        <v>18</v>
      </c>
      <c r="P88" s="2434"/>
      <c r="Q88" s="2435"/>
    </row>
    <row r="89" spans="2:18" ht="85.5" x14ac:dyDescent="0.25">
      <c r="B89" s="2194"/>
      <c r="C89" s="2222"/>
      <c r="D89" s="2439"/>
      <c r="E89" s="2231"/>
      <c r="F89" s="2231"/>
      <c r="G89" s="2439"/>
      <c r="H89" s="2431"/>
      <c r="I89" s="2433"/>
      <c r="J89" s="91" t="s">
        <v>5581</v>
      </c>
      <c r="K89" s="42" t="s">
        <v>5582</v>
      </c>
      <c r="L89" s="91" t="s">
        <v>5583</v>
      </c>
      <c r="M89" s="42" t="s">
        <v>18</v>
      </c>
      <c r="N89" s="42" t="s">
        <v>18</v>
      </c>
      <c r="O89" s="42" t="s">
        <v>18</v>
      </c>
      <c r="P89" s="2436"/>
      <c r="Q89" s="2437"/>
    </row>
    <row r="90" spans="2:18" ht="71.25" x14ac:dyDescent="0.25">
      <c r="B90" s="2192" t="s">
        <v>1532</v>
      </c>
      <c r="C90" s="2220" t="s">
        <v>118</v>
      </c>
      <c r="D90" s="2438" t="s">
        <v>760</v>
      </c>
      <c r="E90" s="2229">
        <v>1102847937</v>
      </c>
      <c r="F90" s="2229" t="s">
        <v>203</v>
      </c>
      <c r="G90" s="2438" t="s">
        <v>601</v>
      </c>
      <c r="H90" s="2430">
        <v>41620</v>
      </c>
      <c r="I90" s="2426" t="s">
        <v>694</v>
      </c>
      <c r="J90" s="745" t="s">
        <v>5584</v>
      </c>
      <c r="K90" s="42" t="s">
        <v>5585</v>
      </c>
      <c r="L90" s="91" t="s">
        <v>5586</v>
      </c>
      <c r="M90" s="2099" t="s">
        <v>18</v>
      </c>
      <c r="N90" s="2099" t="s">
        <v>18</v>
      </c>
      <c r="O90" s="2099" t="s">
        <v>18</v>
      </c>
      <c r="P90" s="2312"/>
      <c r="Q90" s="2312"/>
    </row>
    <row r="91" spans="2:18" ht="85.5" x14ac:dyDescent="0.25">
      <c r="B91" s="2194"/>
      <c r="C91" s="2222"/>
      <c r="D91" s="2439"/>
      <c r="E91" s="2231"/>
      <c r="F91" s="2231"/>
      <c r="G91" s="2439"/>
      <c r="H91" s="2431"/>
      <c r="I91" s="2427"/>
      <c r="J91" s="745" t="s">
        <v>5587</v>
      </c>
      <c r="K91" s="42" t="s">
        <v>5588</v>
      </c>
      <c r="L91" s="91" t="s">
        <v>5589</v>
      </c>
      <c r="M91" s="2101"/>
      <c r="N91" s="2101"/>
      <c r="O91" s="2101"/>
      <c r="P91" s="2312"/>
      <c r="Q91" s="2312"/>
    </row>
    <row r="92" spans="2:18" ht="120.75" customHeight="1" x14ac:dyDescent="0.2">
      <c r="B92" s="1030" t="s">
        <v>1532</v>
      </c>
      <c r="C92" s="1043" t="s">
        <v>118</v>
      </c>
      <c r="D92" s="1416" t="s">
        <v>3364</v>
      </c>
      <c r="E92" s="742">
        <v>64702345</v>
      </c>
      <c r="F92" s="742" t="s">
        <v>370</v>
      </c>
      <c r="G92" s="1416" t="s">
        <v>601</v>
      </c>
      <c r="H92" s="1417">
        <v>39276</v>
      </c>
      <c r="I92" s="748" t="s">
        <v>694</v>
      </c>
      <c r="J92" s="745" t="s">
        <v>5590</v>
      </c>
      <c r="K92" s="42" t="s">
        <v>5591</v>
      </c>
      <c r="L92" s="91" t="s">
        <v>370</v>
      </c>
      <c r="M92" s="42" t="s">
        <v>18</v>
      </c>
      <c r="N92" s="42" t="s">
        <v>18</v>
      </c>
      <c r="O92" s="42" t="s">
        <v>18</v>
      </c>
      <c r="P92" s="2428"/>
      <c r="Q92" s="2429"/>
    </row>
    <row r="93" spans="2:18" ht="49.5" customHeight="1" x14ac:dyDescent="0.25">
      <c r="B93" s="1030" t="s">
        <v>1532</v>
      </c>
      <c r="C93" s="1151" t="s">
        <v>854</v>
      </c>
      <c r="D93" s="1201" t="s">
        <v>5592</v>
      </c>
      <c r="E93" s="1202">
        <v>64575370</v>
      </c>
      <c r="F93" s="1202" t="s">
        <v>1232</v>
      </c>
      <c r="G93" s="1201" t="s">
        <v>1462</v>
      </c>
      <c r="H93" s="1203">
        <v>38701</v>
      </c>
      <c r="I93" s="748" t="s">
        <v>694</v>
      </c>
      <c r="J93" s="1152" t="s">
        <v>2520</v>
      </c>
      <c r="K93" s="1151" t="s">
        <v>5593</v>
      </c>
      <c r="L93" s="229" t="s">
        <v>308</v>
      </c>
      <c r="M93" s="42" t="s">
        <v>18</v>
      </c>
      <c r="N93" s="42" t="s">
        <v>18</v>
      </c>
      <c r="O93" s="42" t="s">
        <v>18</v>
      </c>
      <c r="P93" s="2312"/>
      <c r="Q93" s="2312"/>
      <c r="R93" s="746"/>
    </row>
    <row r="94" spans="2:18" ht="15.75" thickBot="1" x14ac:dyDescent="0.3">
      <c r="K94" s="1151"/>
      <c r="L94" s="1151"/>
      <c r="M94" s="1151"/>
      <c r="N94" s="1151"/>
      <c r="O94" s="1151"/>
      <c r="P94" s="1151"/>
      <c r="Q94" s="1151"/>
    </row>
    <row r="95" spans="2:18" ht="27" thickBot="1" x14ac:dyDescent="0.3">
      <c r="B95" s="1879" t="s">
        <v>184</v>
      </c>
      <c r="C95" s="1880"/>
      <c r="D95" s="1880"/>
      <c r="E95" s="1880"/>
      <c r="F95" s="1880"/>
      <c r="G95" s="1880"/>
      <c r="H95" s="1880"/>
      <c r="I95" s="1880"/>
      <c r="J95" s="1880"/>
      <c r="K95" s="2154"/>
      <c r="L95" s="2154"/>
      <c r="M95" s="2154"/>
      <c r="N95" s="2180"/>
    </row>
    <row r="98" spans="1:26" ht="30" x14ac:dyDescent="0.25">
      <c r="B98" s="194" t="s">
        <v>17</v>
      </c>
      <c r="C98" s="194" t="s">
        <v>415</v>
      </c>
      <c r="D98" s="1875" t="s">
        <v>77</v>
      </c>
      <c r="E98" s="1876"/>
    </row>
    <row r="99" spans="1:26" x14ac:dyDescent="0.25">
      <c r="B99" s="229" t="s">
        <v>185</v>
      </c>
      <c r="C99" s="1151" t="s">
        <v>18</v>
      </c>
      <c r="D99" s="1922"/>
      <c r="E99" s="1922"/>
      <c r="I99" s="897"/>
    </row>
    <row r="102" spans="1:26" ht="26.25" x14ac:dyDescent="0.25">
      <c r="B102" s="1851" t="s">
        <v>186</v>
      </c>
      <c r="C102" s="1852"/>
      <c r="D102" s="1852"/>
      <c r="E102" s="1852"/>
      <c r="F102" s="1852"/>
      <c r="G102" s="1852"/>
      <c r="H102" s="1852"/>
      <c r="I102" s="1852"/>
      <c r="J102" s="1852"/>
      <c r="K102" s="1852"/>
      <c r="L102" s="1852"/>
      <c r="M102" s="1852"/>
      <c r="N102" s="1852"/>
      <c r="O102" s="1852"/>
      <c r="P102" s="1852"/>
    </row>
    <row r="104" spans="1:26" ht="15.75" thickBot="1" x14ac:dyDescent="0.3"/>
    <row r="105" spans="1:26" ht="27" thickBot="1" x14ac:dyDescent="0.3">
      <c r="B105" s="1879" t="s">
        <v>187</v>
      </c>
      <c r="C105" s="1880"/>
      <c r="D105" s="1880"/>
      <c r="E105" s="1880"/>
      <c r="F105" s="1880"/>
      <c r="G105" s="1880"/>
      <c r="H105" s="1880"/>
      <c r="I105" s="1880"/>
      <c r="J105" s="1880"/>
      <c r="K105" s="1880"/>
      <c r="L105" s="1880"/>
      <c r="M105" s="1880"/>
      <c r="N105" s="1881"/>
    </row>
    <row r="107" spans="1:26" ht="15.75" thickBot="1" x14ac:dyDescent="0.3">
      <c r="M107" s="163"/>
      <c r="N107" s="163"/>
    </row>
    <row r="108" spans="1:26" s="1104" customFormat="1" ht="60" x14ac:dyDescent="0.25">
      <c r="B108" s="164" t="s">
        <v>33</v>
      </c>
      <c r="C108" s="164" t="s">
        <v>34</v>
      </c>
      <c r="D108" s="164" t="s">
        <v>35</v>
      </c>
      <c r="E108" s="164" t="s">
        <v>36</v>
      </c>
      <c r="F108" s="164" t="s">
        <v>37</v>
      </c>
      <c r="G108" s="164" t="s">
        <v>38</v>
      </c>
      <c r="H108" s="164" t="s">
        <v>39</v>
      </c>
      <c r="I108" s="164" t="s">
        <v>40</v>
      </c>
      <c r="J108" s="164" t="s">
        <v>41</v>
      </c>
      <c r="K108" s="164" t="s">
        <v>42</v>
      </c>
      <c r="L108" s="164" t="s">
        <v>43</v>
      </c>
      <c r="M108" s="165" t="s">
        <v>44</v>
      </c>
      <c r="N108" s="164" t="s">
        <v>45</v>
      </c>
      <c r="O108" s="164" t="s">
        <v>46</v>
      </c>
      <c r="P108" s="166" t="s">
        <v>47</v>
      </c>
      <c r="Q108" s="166" t="s">
        <v>48</v>
      </c>
    </row>
    <row r="109" spans="1:26" s="61" customFormat="1" ht="71.25" x14ac:dyDescent="0.25">
      <c r="A109" s="52"/>
      <c r="B109" s="53" t="s">
        <v>5540</v>
      </c>
      <c r="C109" s="53" t="s">
        <v>5594</v>
      </c>
      <c r="D109" s="54" t="s">
        <v>188</v>
      </c>
      <c r="E109" s="97">
        <v>701820140214</v>
      </c>
      <c r="F109" s="54" t="s">
        <v>18</v>
      </c>
      <c r="G109" s="55">
        <v>0.5</v>
      </c>
      <c r="H109" s="62">
        <v>41674</v>
      </c>
      <c r="I109" s="863">
        <v>41912</v>
      </c>
      <c r="J109" s="56" t="s">
        <v>19</v>
      </c>
      <c r="K109" s="269">
        <v>7.8</v>
      </c>
      <c r="L109" s="56"/>
      <c r="M109" s="58">
        <v>600</v>
      </c>
      <c r="N109" s="58">
        <v>100</v>
      </c>
      <c r="O109" s="63">
        <v>285449688</v>
      </c>
      <c r="P109" s="63">
        <v>134</v>
      </c>
      <c r="Q109" s="64"/>
      <c r="R109" s="60"/>
      <c r="S109" s="60"/>
      <c r="T109" s="60"/>
      <c r="U109" s="60"/>
      <c r="V109" s="60"/>
      <c r="W109" s="60"/>
      <c r="X109" s="60"/>
      <c r="Y109" s="60"/>
      <c r="Z109" s="60"/>
    </row>
    <row r="110" spans="1:26" s="61" customFormat="1" ht="28.5" x14ac:dyDescent="0.25">
      <c r="A110" s="52">
        <f>+A109+1</f>
        <v>1</v>
      </c>
      <c r="B110" s="53" t="s">
        <v>5540</v>
      </c>
      <c r="C110" s="64" t="s">
        <v>2102</v>
      </c>
      <c r="D110" s="54" t="s">
        <v>188</v>
      </c>
      <c r="E110" s="58">
        <v>701820100059</v>
      </c>
      <c r="F110" s="54" t="s">
        <v>5595</v>
      </c>
      <c r="G110" s="65">
        <v>0.5</v>
      </c>
      <c r="H110" s="62">
        <v>40205</v>
      </c>
      <c r="I110" s="863">
        <v>40543</v>
      </c>
      <c r="J110" s="56" t="s">
        <v>19</v>
      </c>
      <c r="K110" s="56" t="s">
        <v>3665</v>
      </c>
      <c r="L110" s="56"/>
      <c r="M110" s="58">
        <v>218</v>
      </c>
      <c r="N110" s="58">
        <v>100</v>
      </c>
      <c r="O110" s="63">
        <v>116907114</v>
      </c>
      <c r="P110" s="796" t="s">
        <v>5596</v>
      </c>
      <c r="Q110" s="64"/>
      <c r="R110" s="60"/>
      <c r="S110" s="60"/>
      <c r="T110" s="60"/>
      <c r="U110" s="60"/>
      <c r="V110" s="60"/>
      <c r="W110" s="60"/>
      <c r="X110" s="60"/>
      <c r="Y110" s="60"/>
      <c r="Z110" s="60"/>
    </row>
    <row r="111" spans="1:26" s="61" customFormat="1" ht="28.5" x14ac:dyDescent="0.25">
      <c r="A111" s="52">
        <f>+A110+1</f>
        <v>2</v>
      </c>
      <c r="B111" s="53" t="s">
        <v>5540</v>
      </c>
      <c r="C111" s="64" t="s">
        <v>2102</v>
      </c>
      <c r="D111" s="54" t="s">
        <v>188</v>
      </c>
      <c r="E111" s="58">
        <v>701820090154</v>
      </c>
      <c r="F111" s="54" t="s">
        <v>59</v>
      </c>
      <c r="G111" s="65">
        <v>0.5</v>
      </c>
      <c r="H111" s="62">
        <v>39840</v>
      </c>
      <c r="I111" s="268">
        <v>40178</v>
      </c>
      <c r="J111" s="56" t="s">
        <v>19</v>
      </c>
      <c r="K111" s="57">
        <f>27/30</f>
        <v>0.9</v>
      </c>
      <c r="L111" s="56"/>
      <c r="M111" s="58">
        <v>202</v>
      </c>
      <c r="N111" s="58">
        <v>100</v>
      </c>
      <c r="O111" s="63">
        <v>100580872</v>
      </c>
      <c r="P111" s="63" t="s">
        <v>5597</v>
      </c>
      <c r="Q111" s="64"/>
      <c r="R111" s="60"/>
      <c r="S111" s="60"/>
      <c r="T111" s="60"/>
      <c r="U111" s="60"/>
      <c r="V111" s="60"/>
      <c r="W111" s="60"/>
      <c r="X111" s="60"/>
      <c r="Y111" s="60"/>
      <c r="Z111" s="60"/>
    </row>
    <row r="112" spans="1:26" s="61" customFormat="1" x14ac:dyDescent="0.25">
      <c r="A112" s="52">
        <f>+A111+1</f>
        <v>3</v>
      </c>
      <c r="B112" s="173"/>
      <c r="C112" s="54"/>
      <c r="D112" s="53"/>
      <c r="E112" s="207"/>
      <c r="F112" s="54"/>
      <c r="G112" s="54"/>
      <c r="H112" s="54"/>
      <c r="I112" s="56"/>
      <c r="J112" s="56"/>
      <c r="K112" s="56"/>
      <c r="L112" s="56"/>
      <c r="M112" s="57"/>
      <c r="N112" s="57"/>
      <c r="O112" s="63"/>
      <c r="P112" s="63"/>
      <c r="Q112" s="64"/>
      <c r="R112" s="60"/>
      <c r="S112" s="60"/>
      <c r="T112" s="60"/>
      <c r="U112" s="60"/>
      <c r="V112" s="60"/>
      <c r="W112" s="60"/>
      <c r="X112" s="60"/>
      <c r="Y112" s="60"/>
      <c r="Z112" s="60"/>
    </row>
    <row r="113" spans="1:26" s="61" customFormat="1" x14ac:dyDescent="0.25">
      <c r="A113" s="52" t="e">
        <f>+#REF!+1</f>
        <v>#REF!</v>
      </c>
      <c r="B113" s="173"/>
      <c r="C113" s="54"/>
      <c r="D113" s="53"/>
      <c r="E113" s="207"/>
      <c r="F113" s="54"/>
      <c r="G113" s="54"/>
      <c r="H113" s="54"/>
      <c r="I113" s="56"/>
      <c r="J113" s="56"/>
      <c r="K113" s="56"/>
      <c r="L113" s="56"/>
      <c r="M113" s="57"/>
      <c r="N113" s="57"/>
      <c r="O113" s="63"/>
      <c r="P113" s="63"/>
      <c r="Q113" s="64"/>
      <c r="R113" s="60"/>
      <c r="S113" s="60"/>
      <c r="T113" s="60"/>
      <c r="U113" s="60"/>
      <c r="V113" s="60"/>
      <c r="W113" s="60"/>
      <c r="X113" s="60"/>
      <c r="Y113" s="60"/>
      <c r="Z113" s="60"/>
    </row>
    <row r="114" spans="1:26" s="61" customFormat="1" x14ac:dyDescent="0.25">
      <c r="A114" s="52"/>
      <c r="B114" s="183" t="s">
        <v>28</v>
      </c>
      <c r="C114" s="54"/>
      <c r="D114" s="53"/>
      <c r="E114" s="207"/>
      <c r="F114" s="289"/>
      <c r="G114" s="289"/>
      <c r="H114" s="289"/>
      <c r="I114" s="291"/>
      <c r="J114" s="291"/>
      <c r="K114" s="67" t="s">
        <v>5598</v>
      </c>
      <c r="L114" s="544">
        <f>SUM(L109:L113)</f>
        <v>0</v>
      </c>
      <c r="M114" s="418">
        <f>SUM(M109:M113)</f>
        <v>1020</v>
      </c>
      <c r="N114" s="67"/>
      <c r="O114" s="63">
        <f>SUM(O109:O113)</f>
        <v>502937674</v>
      </c>
      <c r="P114" s="294"/>
      <c r="Q114" s="64"/>
    </row>
    <row r="115" spans="1:26" x14ac:dyDescent="0.25">
      <c r="B115" s="69"/>
      <c r="C115" s="69"/>
      <c r="D115" s="69"/>
      <c r="E115" s="188"/>
      <c r="F115" s="69"/>
      <c r="G115" s="69"/>
      <c r="H115" s="69"/>
      <c r="I115" s="69"/>
      <c r="J115" s="69"/>
      <c r="K115" s="69"/>
      <c r="L115" s="69"/>
      <c r="M115" s="69"/>
      <c r="N115" s="69"/>
      <c r="O115" s="69"/>
      <c r="P115" s="69"/>
    </row>
    <row r="116" spans="1:26" ht="18.75" x14ac:dyDescent="0.25">
      <c r="B116" s="222" t="s">
        <v>192</v>
      </c>
      <c r="C116" s="250" t="str">
        <f>+K114</f>
        <v>19,85</v>
      </c>
      <c r="H116" s="191"/>
      <c r="I116" s="191"/>
      <c r="J116" s="191"/>
      <c r="K116" s="191"/>
      <c r="L116" s="191"/>
      <c r="M116" s="191"/>
      <c r="N116" s="69"/>
      <c r="O116" s="69"/>
      <c r="P116" s="69"/>
    </row>
    <row r="118" spans="1:26" ht="15.75" thickBot="1" x14ac:dyDescent="0.3"/>
    <row r="119" spans="1:26" ht="30.75" thickBot="1" x14ac:dyDescent="0.3">
      <c r="B119" s="232" t="s">
        <v>193</v>
      </c>
      <c r="C119" s="233" t="s">
        <v>194</v>
      </c>
      <c r="D119" s="232" t="s">
        <v>27</v>
      </c>
      <c r="E119" s="233" t="s">
        <v>195</v>
      </c>
    </row>
    <row r="120" spans="1:26" x14ac:dyDescent="0.25">
      <c r="B120" s="103" t="s">
        <v>196</v>
      </c>
      <c r="C120" s="234">
        <v>20</v>
      </c>
      <c r="D120" s="234">
        <v>0</v>
      </c>
      <c r="E120" s="1923">
        <v>40</v>
      </c>
    </row>
    <row r="121" spans="1:26" x14ac:dyDescent="0.25">
      <c r="B121" s="103" t="s">
        <v>197</v>
      </c>
      <c r="C121" s="813">
        <v>30</v>
      </c>
      <c r="D121" s="750">
        <v>0</v>
      </c>
      <c r="E121" s="1924"/>
    </row>
    <row r="122" spans="1:26" ht="15.75" thickBot="1" x14ac:dyDescent="0.3">
      <c r="B122" s="103" t="s">
        <v>198</v>
      </c>
      <c r="C122" s="236">
        <v>40</v>
      </c>
      <c r="D122" s="236">
        <v>40</v>
      </c>
      <c r="E122" s="1925"/>
    </row>
    <row r="124" spans="1:26" ht="15.75" thickBot="1" x14ac:dyDescent="0.3"/>
    <row r="125" spans="1:26" ht="27" thickBot="1" x14ac:dyDescent="0.3">
      <c r="B125" s="1879" t="s">
        <v>199</v>
      </c>
      <c r="C125" s="1880"/>
      <c r="D125" s="1880"/>
      <c r="E125" s="1880"/>
      <c r="F125" s="1880"/>
      <c r="G125" s="1880"/>
      <c r="H125" s="1880"/>
      <c r="I125" s="1880"/>
      <c r="J125" s="1880"/>
      <c r="K125" s="1880"/>
      <c r="L125" s="1880"/>
      <c r="M125" s="1880"/>
      <c r="N125" s="1881"/>
    </row>
    <row r="127" spans="1:26" ht="75" x14ac:dyDescent="0.25">
      <c r="B127" s="193" t="s">
        <v>89</v>
      </c>
      <c r="C127" s="193" t="s">
        <v>90</v>
      </c>
      <c r="D127" s="193" t="s">
        <v>91</v>
      </c>
      <c r="E127" s="193" t="s">
        <v>92</v>
      </c>
      <c r="F127" s="193" t="s">
        <v>93</v>
      </c>
      <c r="G127" s="193" t="s">
        <v>94</v>
      </c>
      <c r="H127" s="193" t="s">
        <v>95</v>
      </c>
      <c r="I127" s="193" t="s">
        <v>96</v>
      </c>
      <c r="J127" s="1875" t="s">
        <v>97</v>
      </c>
      <c r="K127" s="1882"/>
      <c r="L127" s="1876"/>
      <c r="M127" s="193" t="s">
        <v>98</v>
      </c>
      <c r="N127" s="193" t="s">
        <v>254</v>
      </c>
      <c r="O127" s="193" t="s">
        <v>255</v>
      </c>
      <c r="P127" s="1875" t="s">
        <v>77</v>
      </c>
      <c r="Q127" s="1876"/>
    </row>
    <row r="128" spans="1:26" ht="30" x14ac:dyDescent="0.25">
      <c r="B128" s="2423" t="s">
        <v>554</v>
      </c>
      <c r="C128" s="1965" t="s">
        <v>5599</v>
      </c>
      <c r="D128" s="1965" t="s">
        <v>5600</v>
      </c>
      <c r="E128" s="1965">
        <v>92642104</v>
      </c>
      <c r="F128" s="1965" t="s">
        <v>1675</v>
      </c>
      <c r="G128" s="1965" t="s">
        <v>1247</v>
      </c>
      <c r="H128" s="1966">
        <v>40535</v>
      </c>
      <c r="I128" s="1947" t="s">
        <v>694</v>
      </c>
      <c r="J128" s="225" t="s">
        <v>5601</v>
      </c>
      <c r="K128" s="226" t="s">
        <v>5602</v>
      </c>
      <c r="L128" s="226" t="s">
        <v>5603</v>
      </c>
      <c r="M128" s="1950" t="s">
        <v>18</v>
      </c>
      <c r="N128" s="2420" t="s">
        <v>18</v>
      </c>
      <c r="O128" s="1950" t="s">
        <v>18</v>
      </c>
      <c r="P128" s="2242"/>
      <c r="Q128" s="2243"/>
    </row>
    <row r="129" spans="2:17" ht="45" x14ac:dyDescent="0.25">
      <c r="B129" s="2424"/>
      <c r="C129" s="1948"/>
      <c r="D129" s="1948"/>
      <c r="E129" s="1948"/>
      <c r="F129" s="1948"/>
      <c r="G129" s="1948"/>
      <c r="H129" s="1948"/>
      <c r="I129" s="1948"/>
      <c r="J129" s="225" t="s">
        <v>1472</v>
      </c>
      <c r="K129" s="226"/>
      <c r="L129" s="226" t="s">
        <v>5604</v>
      </c>
      <c r="M129" s="1951"/>
      <c r="N129" s="2421"/>
      <c r="O129" s="1951"/>
      <c r="P129" s="2176"/>
      <c r="Q129" s="2244"/>
    </row>
    <row r="130" spans="2:17" ht="30" x14ac:dyDescent="0.25">
      <c r="B130" s="2425"/>
      <c r="C130" s="1949"/>
      <c r="D130" s="1949"/>
      <c r="E130" s="1949"/>
      <c r="F130" s="1949"/>
      <c r="G130" s="1949"/>
      <c r="H130" s="1949"/>
      <c r="I130" s="1949"/>
      <c r="J130" s="251" t="s">
        <v>1899</v>
      </c>
      <c r="K130" s="223" t="s">
        <v>1900</v>
      </c>
      <c r="L130" s="226" t="s">
        <v>1901</v>
      </c>
      <c r="M130" s="1952"/>
      <c r="N130" s="2422"/>
      <c r="O130" s="1952"/>
      <c r="P130" s="2245"/>
      <c r="Q130" s="2246"/>
    </row>
    <row r="131" spans="2:17" x14ac:dyDescent="0.25">
      <c r="B131" s="2211" t="s">
        <v>1566</v>
      </c>
      <c r="C131" s="1992" t="s">
        <v>5599</v>
      </c>
      <c r="D131" s="1994" t="s">
        <v>5605</v>
      </c>
      <c r="E131" s="1996">
        <v>30657956</v>
      </c>
      <c r="F131" s="1990" t="s">
        <v>5606</v>
      </c>
      <c r="G131" s="1990" t="s">
        <v>1247</v>
      </c>
      <c r="H131" s="1973">
        <v>41243</v>
      </c>
      <c r="I131" s="1975" t="s">
        <v>694</v>
      </c>
      <c r="J131" s="1151" t="s">
        <v>3507</v>
      </c>
      <c r="K131" s="223"/>
      <c r="L131" s="226" t="s">
        <v>1218</v>
      </c>
      <c r="M131" s="1978" t="s">
        <v>18</v>
      </c>
      <c r="N131" s="1978" t="s">
        <v>18</v>
      </c>
      <c r="O131" s="1982" t="s">
        <v>18</v>
      </c>
      <c r="P131" s="1984"/>
      <c r="Q131" s="1985"/>
    </row>
    <row r="132" spans="2:17" ht="27" customHeight="1" x14ac:dyDescent="0.25">
      <c r="B132" s="2419"/>
      <c r="C132" s="1993"/>
      <c r="D132" s="1995"/>
      <c r="E132" s="1997"/>
      <c r="F132" s="1991"/>
      <c r="G132" s="1991"/>
      <c r="H132" s="1974"/>
      <c r="I132" s="1977"/>
      <c r="J132" s="225" t="s">
        <v>5607</v>
      </c>
      <c r="K132" s="223" t="s">
        <v>5608</v>
      </c>
      <c r="L132" s="226" t="s">
        <v>1218</v>
      </c>
      <c r="M132" s="1874"/>
      <c r="N132" s="1979"/>
      <c r="O132" s="1983"/>
      <c r="P132" s="1988"/>
      <c r="Q132" s="1989"/>
    </row>
    <row r="133" spans="2:17" ht="44.25" customHeight="1" x14ac:dyDescent="0.25">
      <c r="B133" s="1277" t="s">
        <v>1574</v>
      </c>
      <c r="C133" s="1102" t="s">
        <v>5609</v>
      </c>
      <c r="D133" s="1202" t="s">
        <v>5610</v>
      </c>
      <c r="E133" s="969">
        <v>1102829390</v>
      </c>
      <c r="F133" s="1201" t="s">
        <v>388</v>
      </c>
      <c r="G133" s="1201" t="s">
        <v>5611</v>
      </c>
      <c r="H133" s="945">
        <v>41810</v>
      </c>
      <c r="I133" s="223" t="s">
        <v>694</v>
      </c>
      <c r="J133" s="1151"/>
      <c r="K133" s="1151"/>
      <c r="L133" s="229"/>
      <c r="M133" s="906" t="s">
        <v>18</v>
      </c>
      <c r="N133" s="906" t="s">
        <v>18</v>
      </c>
      <c r="O133" s="1151" t="s">
        <v>18</v>
      </c>
      <c r="P133" s="1984"/>
      <c r="Q133" s="1985"/>
    </row>
    <row r="134" spans="2:17" x14ac:dyDescent="0.25">
      <c r="B134" s="1201"/>
      <c r="C134" s="1201"/>
      <c r="D134" s="1202"/>
      <c r="E134" s="1202"/>
      <c r="F134" s="1201"/>
      <c r="G134" s="1201"/>
      <c r="H134" s="1203"/>
      <c r="I134" s="1204"/>
      <c r="J134" s="1151"/>
      <c r="K134" s="1151"/>
      <c r="L134" s="229"/>
      <c r="M134" s="943"/>
      <c r="N134" s="943"/>
      <c r="O134" s="1151"/>
      <c r="P134" s="1986"/>
      <c r="Q134" s="1987"/>
    </row>
    <row r="135" spans="2:17" x14ac:dyDescent="0.25">
      <c r="B135" s="1201"/>
      <c r="C135" s="1201"/>
      <c r="D135" s="1202"/>
      <c r="E135" s="1202"/>
      <c r="F135" s="1201"/>
      <c r="G135" s="1201"/>
      <c r="H135" s="1203"/>
      <c r="I135" s="1204"/>
      <c r="J135" s="1151"/>
      <c r="K135" s="1151"/>
      <c r="L135" s="229"/>
      <c r="M135" s="943"/>
      <c r="N135" s="943"/>
      <c r="O135" s="1151"/>
      <c r="P135" s="2044"/>
      <c r="Q135" s="2045"/>
    </row>
    <row r="136" spans="2:17" ht="15.75" thickBot="1" x14ac:dyDescent="0.3"/>
    <row r="137" spans="2:17" ht="30" x14ac:dyDescent="0.25">
      <c r="B137" s="162" t="s">
        <v>17</v>
      </c>
      <c r="C137" s="162" t="s">
        <v>193</v>
      </c>
      <c r="D137" s="193" t="s">
        <v>194</v>
      </c>
      <c r="E137" s="162" t="s">
        <v>27</v>
      </c>
      <c r="F137" s="233" t="s">
        <v>235</v>
      </c>
      <c r="G137" s="857"/>
    </row>
    <row r="138" spans="2:17" ht="108" x14ac:dyDescent="0.2">
      <c r="B138" s="1969" t="s">
        <v>236</v>
      </c>
      <c r="C138" s="196" t="s">
        <v>237</v>
      </c>
      <c r="D138" s="750">
        <v>25</v>
      </c>
      <c r="E138" s="750">
        <v>25</v>
      </c>
      <c r="F138" s="1970">
        <v>60</v>
      </c>
      <c r="G138" s="858"/>
    </row>
    <row r="139" spans="2:17" ht="96" x14ac:dyDescent="0.2">
      <c r="B139" s="1969"/>
      <c r="C139" s="196" t="s">
        <v>238</v>
      </c>
      <c r="D139" s="943">
        <v>25</v>
      </c>
      <c r="E139" s="750">
        <v>25</v>
      </c>
      <c r="F139" s="1971"/>
      <c r="G139" s="858"/>
    </row>
    <row r="140" spans="2:17" ht="60" x14ac:dyDescent="0.2">
      <c r="B140" s="1969"/>
      <c r="C140" s="196" t="s">
        <v>239</v>
      </c>
      <c r="D140" s="750">
        <v>10</v>
      </c>
      <c r="E140" s="750">
        <v>10</v>
      </c>
      <c r="F140" s="1972"/>
      <c r="G140" s="858"/>
    </row>
    <row r="141" spans="2:17" x14ac:dyDescent="0.25">
      <c r="C141"/>
    </row>
    <row r="144" spans="2:17" x14ac:dyDescent="0.25">
      <c r="B144" s="160" t="s">
        <v>240</v>
      </c>
    </row>
    <row r="147" spans="2:5" x14ac:dyDescent="0.25">
      <c r="B147" s="41" t="s">
        <v>17</v>
      </c>
      <c r="C147" s="41" t="s">
        <v>26</v>
      </c>
      <c r="D147" s="162" t="s">
        <v>27</v>
      </c>
      <c r="E147" s="162" t="s">
        <v>28</v>
      </c>
    </row>
    <row r="148" spans="2:5" ht="28.5" x14ac:dyDescent="0.25">
      <c r="B148" s="45" t="s">
        <v>393</v>
      </c>
      <c r="C148" s="743">
        <v>40</v>
      </c>
      <c r="D148" s="750">
        <v>40</v>
      </c>
      <c r="E148" s="1870">
        <v>100</v>
      </c>
    </row>
    <row r="149" spans="2:5" ht="42.75" x14ac:dyDescent="0.25">
      <c r="B149" s="45" t="s">
        <v>394</v>
      </c>
      <c r="C149" s="743">
        <v>60</v>
      </c>
      <c r="D149" s="750">
        <v>60</v>
      </c>
      <c r="E149" s="1871"/>
    </row>
  </sheetData>
  <mergeCells count="110">
    <mergeCell ref="B2:P2"/>
    <mergeCell ref="B4:P4"/>
    <mergeCell ref="C6:N6"/>
    <mergeCell ref="C7:N7"/>
    <mergeCell ref="C8:N8"/>
    <mergeCell ref="C9:N9"/>
    <mergeCell ref="C58:N58"/>
    <mergeCell ref="B60:N60"/>
    <mergeCell ref="O63:P63"/>
    <mergeCell ref="O64:P64"/>
    <mergeCell ref="O65:P67"/>
    <mergeCell ref="Q65:Q67"/>
    <mergeCell ref="C10:E10"/>
    <mergeCell ref="B14:C21"/>
    <mergeCell ref="B22:C22"/>
    <mergeCell ref="E40:E41"/>
    <mergeCell ref="M45:N45"/>
    <mergeCell ref="B54:B55"/>
    <mergeCell ref="C54:C55"/>
    <mergeCell ref="D54:E54"/>
    <mergeCell ref="P84:Q84"/>
    <mergeCell ref="H81:H83"/>
    <mergeCell ref="I81:I83"/>
    <mergeCell ref="M81:M83"/>
    <mergeCell ref="N81:N83"/>
    <mergeCell ref="O81:O83"/>
    <mergeCell ref="P81:Q83"/>
    <mergeCell ref="B73:N73"/>
    <mergeCell ref="J78:L78"/>
    <mergeCell ref="P78:Q78"/>
    <mergeCell ref="P80:Q80"/>
    <mergeCell ref="B81:B83"/>
    <mergeCell ref="C81:C83"/>
    <mergeCell ref="D81:D83"/>
    <mergeCell ref="E81:E83"/>
    <mergeCell ref="F81:F83"/>
    <mergeCell ref="G81:G83"/>
    <mergeCell ref="H85:H87"/>
    <mergeCell ref="I85:I87"/>
    <mergeCell ref="M85:M87"/>
    <mergeCell ref="N85:N87"/>
    <mergeCell ref="O85:O87"/>
    <mergeCell ref="P85:Q87"/>
    <mergeCell ref="B85:B87"/>
    <mergeCell ref="C85:C87"/>
    <mergeCell ref="D85:D87"/>
    <mergeCell ref="E85:E87"/>
    <mergeCell ref="F85:F87"/>
    <mergeCell ref="G85:G87"/>
    <mergeCell ref="H88:H89"/>
    <mergeCell ref="I88:I89"/>
    <mergeCell ref="P88:Q89"/>
    <mergeCell ref="B90:B91"/>
    <mergeCell ref="C90:C91"/>
    <mergeCell ref="D90:D91"/>
    <mergeCell ref="E90:E91"/>
    <mergeCell ref="F90:F91"/>
    <mergeCell ref="G90:G91"/>
    <mergeCell ref="H90:H91"/>
    <mergeCell ref="B88:B89"/>
    <mergeCell ref="C88:C89"/>
    <mergeCell ref="D88:D89"/>
    <mergeCell ref="E88:E89"/>
    <mergeCell ref="F88:F89"/>
    <mergeCell ref="G88:G89"/>
    <mergeCell ref="P93:Q93"/>
    <mergeCell ref="B95:N95"/>
    <mergeCell ref="D98:E98"/>
    <mergeCell ref="D99:E99"/>
    <mergeCell ref="B102:P102"/>
    <mergeCell ref="B105:N105"/>
    <mergeCell ref="I90:I91"/>
    <mergeCell ref="M90:M91"/>
    <mergeCell ref="N90:N91"/>
    <mergeCell ref="O90:O91"/>
    <mergeCell ref="P90:Q91"/>
    <mergeCell ref="P92:Q92"/>
    <mergeCell ref="B125:N125"/>
    <mergeCell ref="J127:L127"/>
    <mergeCell ref="P127:Q127"/>
    <mergeCell ref="B128:B130"/>
    <mergeCell ref="C128:C130"/>
    <mergeCell ref="D128:D130"/>
    <mergeCell ref="E128:E130"/>
    <mergeCell ref="F128:F130"/>
    <mergeCell ref="G128:G130"/>
    <mergeCell ref="R80:V80"/>
    <mergeCell ref="P133:Q135"/>
    <mergeCell ref="B138:B140"/>
    <mergeCell ref="F138:F140"/>
    <mergeCell ref="E148:E149"/>
    <mergeCell ref="H131:H132"/>
    <mergeCell ref="I131:I132"/>
    <mergeCell ref="M131:M132"/>
    <mergeCell ref="N131:N132"/>
    <mergeCell ref="O131:O132"/>
    <mergeCell ref="P131:Q132"/>
    <mergeCell ref="B131:B132"/>
    <mergeCell ref="C131:C132"/>
    <mergeCell ref="D131:D132"/>
    <mergeCell ref="E131:E132"/>
    <mergeCell ref="F131:F132"/>
    <mergeCell ref="G131:G132"/>
    <mergeCell ref="H128:H130"/>
    <mergeCell ref="I128:I130"/>
    <mergeCell ref="M128:M130"/>
    <mergeCell ref="N128:N130"/>
    <mergeCell ref="O128:O130"/>
    <mergeCell ref="P128:Q130"/>
    <mergeCell ref="E120:E122"/>
  </mergeCells>
  <dataValidations count="2">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Q186"/>
  <sheetViews>
    <sheetView topLeftCell="B2" zoomScale="90" zoomScaleNormal="90" workbookViewId="0">
      <selection activeCell="B24" sqref="B24"/>
    </sheetView>
  </sheetViews>
  <sheetFormatPr baseColWidth="10" defaultRowHeight="15" x14ac:dyDescent="0.25"/>
  <cols>
    <col min="1" max="1" width="3.140625" style="1" bestFit="1" customWidth="1"/>
    <col min="2" max="2" width="100.28515625" style="1" customWidth="1"/>
    <col min="3" max="3" width="34.85546875" style="1" customWidth="1"/>
    <col min="4" max="4" width="32.28515625" style="1" customWidth="1"/>
    <col min="5" max="5" width="25" style="1" customWidth="1"/>
    <col min="6" max="7" width="29.7109375" style="1" customWidth="1"/>
    <col min="8" max="8" width="24.5703125" style="1" customWidth="1"/>
    <col min="9" max="9" width="24" style="1" customWidth="1"/>
    <col min="10" max="10" width="21.140625" style="1" customWidth="1"/>
    <col min="11" max="11" width="31.5703125" style="1" customWidth="1"/>
    <col min="12" max="13" width="18.7109375" style="1" customWidth="1"/>
    <col min="14" max="14" width="22.140625" style="1" customWidth="1"/>
    <col min="15" max="15" width="26.140625" style="1" customWidth="1"/>
    <col min="16" max="16" width="22.28515625" style="1" customWidth="1"/>
    <col min="17" max="17" width="21.140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559</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6" t="s">
        <v>2279</v>
      </c>
      <c r="D6" s="1856"/>
      <c r="E6" s="1856"/>
      <c r="F6" s="1856"/>
      <c r="G6" s="1856"/>
      <c r="H6" s="1856"/>
      <c r="I6" s="1856"/>
      <c r="J6" s="1856"/>
      <c r="K6" s="1856"/>
      <c r="L6" s="1856"/>
      <c r="M6" s="1856"/>
      <c r="N6" s="1857"/>
    </row>
    <row r="7" spans="2:16" ht="16.5" thickBot="1" x14ac:dyDescent="0.3">
      <c r="B7" s="127" t="s">
        <v>4</v>
      </c>
      <c r="C7" s="1856" t="s">
        <v>2280</v>
      </c>
      <c r="D7" s="1856"/>
      <c r="E7" s="1856"/>
      <c r="F7" s="1856"/>
      <c r="G7" s="1856"/>
      <c r="H7" s="1856"/>
      <c r="I7" s="1856"/>
      <c r="J7" s="1856"/>
      <c r="K7" s="1856"/>
      <c r="L7" s="1856"/>
      <c r="M7" s="1856"/>
      <c r="N7" s="1857"/>
    </row>
    <row r="8" spans="2:16" ht="16.5" thickBot="1" x14ac:dyDescent="0.3">
      <c r="B8" s="127" t="s">
        <v>5</v>
      </c>
      <c r="C8" s="1856" t="s">
        <v>2281</v>
      </c>
      <c r="D8" s="1856"/>
      <c r="E8" s="1856"/>
      <c r="F8" s="1856"/>
      <c r="G8" s="1856"/>
      <c r="H8" s="1856"/>
      <c r="I8" s="1856"/>
      <c r="J8" s="1856"/>
      <c r="K8" s="1856"/>
      <c r="L8" s="1856"/>
      <c r="M8" s="1856"/>
      <c r="N8" s="1857"/>
    </row>
    <row r="9" spans="2:16" ht="16.5" thickBot="1" x14ac:dyDescent="0.3">
      <c r="B9" s="127" t="s">
        <v>6</v>
      </c>
      <c r="C9" s="1856" t="s">
        <v>2282</v>
      </c>
      <c r="D9" s="1856"/>
      <c r="E9" s="1856"/>
      <c r="F9" s="1856"/>
      <c r="G9" s="1856"/>
      <c r="H9" s="1856"/>
      <c r="I9" s="1856"/>
      <c r="J9" s="1856"/>
      <c r="K9" s="1856"/>
      <c r="L9" s="1856"/>
      <c r="M9" s="1856"/>
      <c r="N9" s="1857"/>
    </row>
    <row r="10" spans="2:16" ht="16.5" thickBot="1" x14ac:dyDescent="0.3">
      <c r="B10" s="127" t="s">
        <v>7</v>
      </c>
      <c r="C10" s="1865">
        <v>9</v>
      </c>
      <c r="D10" s="1865"/>
      <c r="E10" s="1866"/>
      <c r="F10" s="216"/>
      <c r="G10" s="216"/>
      <c r="H10" s="216"/>
      <c r="I10" s="216"/>
      <c r="J10" s="216"/>
      <c r="K10" s="216"/>
      <c r="L10" s="216"/>
      <c r="M10" s="216"/>
      <c r="N10" s="217"/>
    </row>
    <row r="11" spans="2:16" ht="16.5" thickBot="1" x14ac:dyDescent="0.3">
      <c r="B11" s="130" t="s">
        <v>8</v>
      </c>
      <c r="C11" s="907">
        <v>41982</v>
      </c>
      <c r="D11" s="218"/>
      <c r="E11" s="218"/>
      <c r="F11" s="218"/>
      <c r="G11" s="218"/>
      <c r="H11" s="218"/>
      <c r="I11" s="218"/>
      <c r="J11" s="218"/>
      <c r="K11" s="218"/>
      <c r="L11" s="218"/>
      <c r="M11" s="218"/>
      <c r="N11" s="219"/>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9</v>
      </c>
      <c r="C14" s="1867"/>
      <c r="D14" s="702" t="s">
        <v>10</v>
      </c>
      <c r="E14" s="702" t="s">
        <v>11</v>
      </c>
      <c r="F14" s="702" t="s">
        <v>12</v>
      </c>
      <c r="G14" s="139"/>
      <c r="I14" s="140"/>
      <c r="J14" s="140"/>
      <c r="K14" s="140"/>
      <c r="L14" s="140"/>
      <c r="M14" s="140"/>
      <c r="N14" s="137"/>
    </row>
    <row r="15" spans="2:16" x14ac:dyDescent="0.25">
      <c r="B15" s="1867"/>
      <c r="C15" s="1867"/>
      <c r="D15" s="702">
        <v>9</v>
      </c>
      <c r="E15" s="141">
        <v>1694432069</v>
      </c>
      <c r="F15" s="142">
        <v>769</v>
      </c>
      <c r="G15" s="143"/>
      <c r="I15" s="144"/>
      <c r="J15" s="144"/>
      <c r="K15" s="144"/>
      <c r="L15" s="144"/>
      <c r="M15" s="144"/>
      <c r="N15" s="137"/>
    </row>
    <row r="16" spans="2:16" x14ac:dyDescent="0.25">
      <c r="B16" s="1867"/>
      <c r="C16" s="1867"/>
      <c r="D16" s="702"/>
      <c r="E16" s="141"/>
      <c r="F16" s="142"/>
      <c r="G16" s="143"/>
      <c r="I16" s="144"/>
      <c r="J16" s="144"/>
      <c r="K16" s="144"/>
      <c r="L16" s="144"/>
      <c r="M16" s="144"/>
      <c r="N16" s="137"/>
    </row>
    <row r="17" spans="1:14" x14ac:dyDescent="0.25">
      <c r="B17" s="1867"/>
      <c r="C17" s="1867"/>
      <c r="D17" s="702"/>
      <c r="E17" s="141"/>
      <c r="F17" s="142"/>
      <c r="G17" s="143"/>
      <c r="I17" s="144"/>
      <c r="J17" s="144"/>
      <c r="K17" s="144"/>
      <c r="L17" s="144"/>
      <c r="M17" s="144"/>
      <c r="N17" s="137"/>
    </row>
    <row r="18" spans="1:14" x14ac:dyDescent="0.25">
      <c r="B18" s="1867"/>
      <c r="C18" s="1867"/>
      <c r="D18" s="702"/>
      <c r="E18" s="145"/>
      <c r="F18" s="142"/>
      <c r="G18" s="143"/>
      <c r="H18" s="146"/>
      <c r="I18" s="144"/>
      <c r="J18" s="144"/>
      <c r="K18" s="144"/>
      <c r="L18" s="144"/>
      <c r="M18" s="144"/>
      <c r="N18" s="147"/>
    </row>
    <row r="19" spans="1:14" x14ac:dyDescent="0.25">
      <c r="B19" s="1867"/>
      <c r="C19" s="1867"/>
      <c r="D19" s="702"/>
      <c r="E19" s="145"/>
      <c r="F19" s="142"/>
      <c r="G19" s="143"/>
      <c r="H19" s="146"/>
      <c r="I19" s="148"/>
      <c r="J19" s="148"/>
      <c r="K19" s="148"/>
      <c r="L19" s="148"/>
      <c r="M19" s="148"/>
      <c r="N19" s="147"/>
    </row>
    <row r="20" spans="1:14" x14ac:dyDescent="0.25">
      <c r="B20" s="1867"/>
      <c r="C20" s="1867"/>
      <c r="D20" s="702"/>
      <c r="E20" s="145"/>
      <c r="F20" s="142"/>
      <c r="G20" s="143"/>
      <c r="H20" s="146"/>
      <c r="I20" s="48"/>
      <c r="J20" s="48"/>
      <c r="K20" s="48"/>
      <c r="L20" s="48"/>
      <c r="M20" s="48"/>
      <c r="N20" s="147"/>
    </row>
    <row r="21" spans="1:14" x14ac:dyDescent="0.25">
      <c r="B21" s="1867"/>
      <c r="C21" s="1867"/>
      <c r="D21" s="702"/>
      <c r="E21" s="145"/>
      <c r="F21" s="142"/>
      <c r="G21" s="143"/>
      <c r="H21" s="146"/>
      <c r="I21" s="48"/>
      <c r="J21" s="48"/>
      <c r="K21" s="48"/>
      <c r="L21" s="48"/>
      <c r="M21" s="48"/>
      <c r="N21" s="147"/>
    </row>
    <row r="22" spans="1:14" ht="15.75" thickBot="1" x14ac:dyDescent="0.3">
      <c r="B22" s="1868" t="s">
        <v>13</v>
      </c>
      <c r="C22" s="1869"/>
      <c r="D22" s="702">
        <v>9</v>
      </c>
      <c r="E22" s="141">
        <v>1694432069</v>
      </c>
      <c r="F22" s="142">
        <v>769</v>
      </c>
      <c r="G22" s="143"/>
      <c r="H22" s="146"/>
      <c r="I22" s="48"/>
      <c r="J22" s="48"/>
      <c r="K22" s="48"/>
      <c r="L22" s="48"/>
      <c r="M22" s="48"/>
      <c r="N22" s="147"/>
    </row>
    <row r="23" spans="1:14" ht="30.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615.20000000000005</v>
      </c>
      <c r="D24" s="154"/>
      <c r="E24" s="155">
        <f>E22</f>
        <v>1694432069</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715" t="s">
        <v>21</v>
      </c>
      <c r="D30" s="715"/>
      <c r="E30"/>
      <c r="F30"/>
      <c r="G30"/>
      <c r="H30"/>
      <c r="I30" s="48"/>
      <c r="J30" s="48"/>
      <c r="K30" s="48"/>
      <c r="L30" s="48"/>
      <c r="M30" s="48"/>
      <c r="N30" s="137"/>
    </row>
    <row r="31" spans="1:14" x14ac:dyDescent="0.25">
      <c r="A31" s="36"/>
      <c r="B31" s="152" t="s">
        <v>22</v>
      </c>
      <c r="C31" s="715" t="s">
        <v>21</v>
      </c>
      <c r="D31" s="715"/>
      <c r="E31"/>
      <c r="F31"/>
      <c r="G31"/>
      <c r="H31"/>
      <c r="I31" s="48"/>
      <c r="J31" s="48"/>
      <c r="K31" s="48"/>
      <c r="L31" s="48"/>
      <c r="M31" s="48"/>
      <c r="N31" s="137"/>
    </row>
    <row r="32" spans="1:14" x14ac:dyDescent="0.25">
      <c r="A32" s="36"/>
      <c r="B32" s="152" t="s">
        <v>23</v>
      </c>
      <c r="C32" s="715" t="s">
        <v>21</v>
      </c>
      <c r="D32" s="715"/>
      <c r="E32"/>
      <c r="F32"/>
      <c r="G32"/>
      <c r="H32"/>
      <c r="I32" s="48"/>
      <c r="J32" s="48"/>
      <c r="K32" s="48"/>
      <c r="L32" s="48"/>
      <c r="M32" s="48"/>
      <c r="N32" s="137"/>
    </row>
    <row r="33" spans="1:17" x14ac:dyDescent="0.25">
      <c r="A33" s="36"/>
      <c r="B33" s="152" t="s">
        <v>24</v>
      </c>
      <c r="C33" s="715"/>
      <c r="D33" s="715" t="s">
        <v>21</v>
      </c>
      <c r="E33"/>
      <c r="F33"/>
      <c r="G33"/>
      <c r="H33"/>
      <c r="I33" s="48"/>
      <c r="J33" s="48"/>
      <c r="K33" s="48"/>
      <c r="L33" s="48"/>
      <c r="M33" s="48"/>
      <c r="N33" s="137"/>
    </row>
    <row r="34" spans="1:17" x14ac:dyDescent="0.25">
      <c r="A34" s="36"/>
      <c r="B34"/>
      <c r="C34" s="1056"/>
      <c r="D34" s="1056"/>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715">
        <v>40</v>
      </c>
      <c r="E40" s="1870">
        <v>65</v>
      </c>
      <c r="F40"/>
      <c r="G40"/>
      <c r="H40"/>
      <c r="I40" s="48"/>
      <c r="J40" s="48"/>
      <c r="K40" s="48"/>
      <c r="L40" s="48"/>
      <c r="M40" s="48"/>
      <c r="N40" s="137"/>
    </row>
    <row r="41" spans="1:17" ht="42.75" x14ac:dyDescent="0.25">
      <c r="A41" s="36"/>
      <c r="B41" s="45" t="s">
        <v>30</v>
      </c>
      <c r="C41" s="684">
        <v>60</v>
      </c>
      <c r="D41" s="715">
        <v>25</v>
      </c>
      <c r="E41" s="1871"/>
      <c r="F41"/>
      <c r="G41"/>
      <c r="H41"/>
      <c r="I41" s="48"/>
      <c r="J41" s="48"/>
      <c r="K41" s="48"/>
      <c r="L41" s="48"/>
      <c r="M41" s="48"/>
      <c r="N41" s="137"/>
    </row>
    <row r="42" spans="1:17" x14ac:dyDescent="0.25">
      <c r="A42" s="36"/>
      <c r="C42" s="158"/>
      <c r="D42" s="144"/>
      <c r="E42" s="159"/>
      <c r="F42" s="156"/>
      <c r="G42" s="156"/>
      <c r="H42" s="156">
        <v>0.5</v>
      </c>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x14ac:dyDescent="0.25">
      <c r="A49" s="52">
        <v>1</v>
      </c>
      <c r="B49" s="221" t="s">
        <v>2279</v>
      </c>
      <c r="C49" s="221" t="s">
        <v>2283</v>
      </c>
      <c r="D49" s="221" t="s">
        <v>564</v>
      </c>
      <c r="E49" s="1057">
        <v>701820100096</v>
      </c>
      <c r="F49" s="175" t="s">
        <v>403</v>
      </c>
      <c r="G49" s="247">
        <v>1</v>
      </c>
      <c r="H49" s="220">
        <v>40211</v>
      </c>
      <c r="I49" s="176">
        <v>40543</v>
      </c>
      <c r="J49" s="176" t="s">
        <v>413</v>
      </c>
      <c r="K49" s="178">
        <v>10.86</v>
      </c>
      <c r="L49" s="178">
        <v>10.86</v>
      </c>
      <c r="M49" s="971">
        <v>756</v>
      </c>
      <c r="N49" s="1058">
        <v>756</v>
      </c>
      <c r="O49" s="1020">
        <v>435384340</v>
      </c>
      <c r="P49" s="1020" t="s">
        <v>2284</v>
      </c>
      <c r="Q49" s="181"/>
      <c r="R49" s="60"/>
      <c r="S49" s="60"/>
      <c r="T49" s="60"/>
      <c r="U49" s="60"/>
      <c r="V49" s="60"/>
      <c r="W49" s="60"/>
      <c r="X49" s="60"/>
      <c r="Y49" s="60"/>
      <c r="Z49" s="60"/>
    </row>
    <row r="50" spans="1:26" s="61" customFormat="1" ht="270" x14ac:dyDescent="0.25">
      <c r="A50" s="52">
        <f t="shared" ref="A50:A56" si="0">+A49+1</f>
        <v>2</v>
      </c>
      <c r="B50" s="221" t="s">
        <v>2279</v>
      </c>
      <c r="C50" s="221" t="s">
        <v>2283</v>
      </c>
      <c r="D50" s="221" t="s">
        <v>564</v>
      </c>
      <c r="E50" s="1057">
        <v>701820110167</v>
      </c>
      <c r="F50" s="175" t="s">
        <v>403</v>
      </c>
      <c r="G50" s="247">
        <v>1</v>
      </c>
      <c r="H50" s="220">
        <v>40575</v>
      </c>
      <c r="I50" s="176">
        <v>40908</v>
      </c>
      <c r="J50" s="176" t="s">
        <v>413</v>
      </c>
      <c r="K50" s="178">
        <v>10.9</v>
      </c>
      <c r="L50" s="178">
        <v>10.9</v>
      </c>
      <c r="M50" s="971">
        <v>280</v>
      </c>
      <c r="N50" s="1058">
        <v>280</v>
      </c>
      <c r="O50" s="1020">
        <v>167371951</v>
      </c>
      <c r="P50" s="1020" t="s">
        <v>2285</v>
      </c>
      <c r="Q50" s="181" t="s">
        <v>2286</v>
      </c>
      <c r="R50" s="60"/>
      <c r="S50" s="60"/>
      <c r="T50" s="60"/>
      <c r="U50" s="60"/>
      <c r="V50" s="60"/>
      <c r="W50" s="60"/>
      <c r="X50" s="60"/>
      <c r="Y50" s="60"/>
      <c r="Z50" s="60"/>
    </row>
    <row r="51" spans="1:26" s="61" customFormat="1" x14ac:dyDescent="0.25">
      <c r="A51" s="52">
        <f t="shared" si="0"/>
        <v>3</v>
      </c>
      <c r="B51" s="221" t="s">
        <v>2279</v>
      </c>
      <c r="C51" s="221" t="s">
        <v>2281</v>
      </c>
      <c r="D51" s="221" t="s">
        <v>564</v>
      </c>
      <c r="E51" s="1057">
        <v>701820120208</v>
      </c>
      <c r="F51" s="175" t="s">
        <v>403</v>
      </c>
      <c r="G51" s="182">
        <v>1</v>
      </c>
      <c r="H51" s="220">
        <v>40929</v>
      </c>
      <c r="I51" s="176">
        <v>41274</v>
      </c>
      <c r="J51" s="176" t="s">
        <v>413</v>
      </c>
      <c r="K51" s="178">
        <v>11.3</v>
      </c>
      <c r="L51" s="178">
        <v>11.3</v>
      </c>
      <c r="M51" s="971">
        <v>238</v>
      </c>
      <c r="N51" s="1058">
        <v>238</v>
      </c>
      <c r="O51" s="1020">
        <v>154089295</v>
      </c>
      <c r="P51" s="1020"/>
      <c r="Q51" s="181"/>
      <c r="R51" s="60"/>
      <c r="S51" s="60"/>
      <c r="T51" s="60"/>
      <c r="U51" s="60"/>
      <c r="V51" s="60"/>
      <c r="W51" s="60"/>
      <c r="X51" s="60"/>
      <c r="Y51" s="60"/>
      <c r="Z51" s="60"/>
    </row>
    <row r="52" spans="1:26" s="61" customFormat="1" x14ac:dyDescent="0.25">
      <c r="A52" s="52">
        <f t="shared" si="0"/>
        <v>4</v>
      </c>
      <c r="B52" s="221" t="s">
        <v>2279</v>
      </c>
      <c r="C52" s="172"/>
      <c r="D52" s="173"/>
      <c r="E52" s="221"/>
      <c r="F52" s="175"/>
      <c r="G52" s="175"/>
      <c r="H52" s="175"/>
      <c r="I52" s="176"/>
      <c r="J52" s="176"/>
      <c r="K52" s="178"/>
      <c r="L52" s="178"/>
      <c r="M52" s="178"/>
      <c r="N52" s="937"/>
      <c r="O52" s="1020"/>
      <c r="P52" s="1020"/>
      <c r="Q52" s="181"/>
      <c r="R52" s="60"/>
      <c r="S52" s="60"/>
      <c r="T52" s="60"/>
      <c r="U52" s="60"/>
      <c r="V52" s="60"/>
      <c r="W52" s="60"/>
      <c r="X52" s="60"/>
      <c r="Y52" s="60"/>
      <c r="Z52" s="60"/>
    </row>
    <row r="53" spans="1:26" s="61" customFormat="1" x14ac:dyDescent="0.25">
      <c r="A53" s="52">
        <f t="shared" si="0"/>
        <v>5</v>
      </c>
      <c r="B53" s="173"/>
      <c r="C53" s="172"/>
      <c r="D53" s="173"/>
      <c r="E53" s="178"/>
      <c r="F53" s="175"/>
      <c r="G53" s="182"/>
      <c r="H53" s="175"/>
      <c r="I53" s="176"/>
      <c r="J53" s="176"/>
      <c r="K53" s="178"/>
      <c r="L53" s="178"/>
      <c r="M53" s="178"/>
      <c r="N53" s="937"/>
      <c r="O53" s="1020"/>
      <c r="P53" s="1020"/>
      <c r="Q53" s="181"/>
      <c r="R53" s="60"/>
      <c r="S53" s="60"/>
      <c r="T53" s="60"/>
      <c r="U53" s="60"/>
      <c r="V53" s="60"/>
      <c r="W53" s="60"/>
      <c r="X53" s="60"/>
      <c r="Y53" s="60"/>
      <c r="Z53" s="60"/>
    </row>
    <row r="54" spans="1:26" s="61" customFormat="1" x14ac:dyDescent="0.25">
      <c r="A54" s="52">
        <f t="shared" si="0"/>
        <v>6</v>
      </c>
      <c r="B54" s="173"/>
      <c r="C54" s="172"/>
      <c r="D54" s="173"/>
      <c r="E54" s="221"/>
      <c r="F54" s="175"/>
      <c r="G54" s="175"/>
      <c r="H54" s="175"/>
      <c r="I54" s="176"/>
      <c r="J54" s="176"/>
      <c r="K54" s="178"/>
      <c r="L54" s="176"/>
      <c r="M54" s="178"/>
      <c r="N54" s="937"/>
      <c r="O54" s="1020"/>
      <c r="P54" s="1020"/>
      <c r="Q54" s="181"/>
      <c r="R54" s="60"/>
      <c r="S54" s="60"/>
      <c r="T54" s="60"/>
      <c r="U54" s="60"/>
      <c r="V54" s="60"/>
      <c r="W54" s="60"/>
      <c r="X54" s="60"/>
      <c r="Y54" s="60"/>
      <c r="Z54" s="60"/>
    </row>
    <row r="55" spans="1:26" s="61" customFormat="1" x14ac:dyDescent="0.25">
      <c r="A55" s="52">
        <f t="shared" si="0"/>
        <v>7</v>
      </c>
      <c r="B55" s="173"/>
      <c r="C55" s="172"/>
      <c r="D55" s="173"/>
      <c r="E55" s="221"/>
      <c r="F55" s="175"/>
      <c r="G55" s="175"/>
      <c r="H55" s="175"/>
      <c r="I55" s="176"/>
      <c r="J55" s="176"/>
      <c r="K55" s="178"/>
      <c r="L55" s="176"/>
      <c r="M55" s="178"/>
      <c r="N55" s="937"/>
      <c r="O55" s="1020"/>
      <c r="P55" s="1020"/>
      <c r="Q55" s="181"/>
      <c r="R55" s="60"/>
      <c r="S55" s="60"/>
      <c r="T55" s="60"/>
      <c r="U55" s="60"/>
      <c r="V55" s="60"/>
      <c r="W55" s="60"/>
      <c r="X55" s="60"/>
      <c r="Y55" s="60"/>
      <c r="Z55" s="60"/>
    </row>
    <row r="56" spans="1:26" s="61" customFormat="1" x14ac:dyDescent="0.25">
      <c r="A56" s="52">
        <f t="shared" si="0"/>
        <v>8</v>
      </c>
      <c r="B56" s="173"/>
      <c r="C56" s="172"/>
      <c r="D56" s="173"/>
      <c r="E56" s="221"/>
      <c r="F56" s="175"/>
      <c r="G56" s="175"/>
      <c r="H56" s="175"/>
      <c r="I56" s="176"/>
      <c r="J56" s="176"/>
      <c r="K56" s="176"/>
      <c r="L56" s="176"/>
      <c r="M56" s="178"/>
      <c r="N56" s="937"/>
      <c r="O56" s="1020"/>
      <c r="P56" s="1020"/>
      <c r="Q56" s="181"/>
      <c r="R56" s="60"/>
      <c r="S56" s="60"/>
      <c r="T56" s="60"/>
      <c r="U56" s="60"/>
      <c r="V56" s="60"/>
      <c r="W56" s="60"/>
      <c r="X56" s="60"/>
      <c r="Y56" s="60"/>
      <c r="Z56" s="60"/>
    </row>
    <row r="57" spans="1:26" s="61" customFormat="1" x14ac:dyDescent="0.25">
      <c r="A57" s="52"/>
      <c r="B57" s="183" t="s">
        <v>28</v>
      </c>
      <c r="C57" s="172"/>
      <c r="D57" s="173"/>
      <c r="E57" s="221"/>
      <c r="F57" s="175"/>
      <c r="G57" s="175"/>
      <c r="H57" s="175"/>
      <c r="I57" s="176"/>
      <c r="J57" s="176"/>
      <c r="K57" s="185">
        <f>SUM(K49:K56)</f>
        <v>33.06</v>
      </c>
      <c r="L57" s="185">
        <f>SUM(L49:L56)</f>
        <v>33.06</v>
      </c>
      <c r="M57" s="1059">
        <f>SUM(M49:M56)</f>
        <v>1274</v>
      </c>
      <c r="N57" s="1060"/>
      <c r="O57" s="1020">
        <f>SUM(O49:O56)</f>
        <v>756845586</v>
      </c>
      <c r="P57" s="1020"/>
      <c r="Q57" s="187"/>
    </row>
    <row r="58" spans="1:26" s="69" customFormat="1" x14ac:dyDescent="0.25">
      <c r="E58" s="188"/>
    </row>
    <row r="59" spans="1:26" s="69" customFormat="1" x14ac:dyDescent="0.25">
      <c r="B59" s="1860" t="s">
        <v>56</v>
      </c>
      <c r="C59" s="1860" t="s">
        <v>57</v>
      </c>
      <c r="D59" s="1862" t="s">
        <v>58</v>
      </c>
      <c r="E59" s="1862"/>
    </row>
    <row r="60" spans="1:26" s="69" customFormat="1" x14ac:dyDescent="0.25">
      <c r="B60" s="1861"/>
      <c r="C60" s="1861"/>
      <c r="D60" s="703" t="s">
        <v>59</v>
      </c>
      <c r="E60" s="190" t="s">
        <v>60</v>
      </c>
    </row>
    <row r="61" spans="1:26" s="69" customFormat="1" ht="18.75" x14ac:dyDescent="0.25">
      <c r="B61" s="222" t="s">
        <v>61</v>
      </c>
      <c r="C61" s="798">
        <f>+K57</f>
        <v>33.06</v>
      </c>
      <c r="D61" s="235" t="s">
        <v>21</v>
      </c>
      <c r="E61" s="774"/>
      <c r="F61" s="191"/>
      <c r="G61" s="191"/>
      <c r="H61" s="191"/>
      <c r="I61" s="191"/>
      <c r="J61" s="191"/>
      <c r="K61" s="191"/>
      <c r="L61" s="191"/>
      <c r="M61" s="191"/>
    </row>
    <row r="62" spans="1:26" s="69" customFormat="1" x14ac:dyDescent="0.25">
      <c r="B62" s="222" t="s">
        <v>62</v>
      </c>
      <c r="C62" s="798" t="s">
        <v>2287</v>
      </c>
      <c r="D62" s="235" t="s">
        <v>21</v>
      </c>
      <c r="E62" s="774"/>
    </row>
    <row r="63" spans="1:26" s="69" customFormat="1" x14ac:dyDescent="0.25">
      <c r="B63" s="192"/>
      <c r="C63" s="1863"/>
      <c r="D63" s="1863"/>
      <c r="E63" s="1863"/>
      <c r="F63" s="1863"/>
      <c r="G63" s="1863"/>
      <c r="H63" s="1863"/>
      <c r="I63" s="1863"/>
      <c r="J63" s="1863"/>
      <c r="K63" s="1863"/>
      <c r="L63" s="1863"/>
      <c r="M63" s="1863"/>
      <c r="N63" s="1863"/>
    </row>
    <row r="64" spans="1:26" ht="15.75" thickBot="1" x14ac:dyDescent="0.3"/>
    <row r="65" spans="2:17" ht="27" thickBot="1" x14ac:dyDescent="0.3">
      <c r="B65" s="1864" t="s">
        <v>63</v>
      </c>
      <c r="C65" s="1864"/>
      <c r="D65" s="1864"/>
      <c r="E65" s="1864"/>
      <c r="F65" s="1864"/>
      <c r="G65" s="1864"/>
      <c r="H65" s="1864"/>
      <c r="I65" s="1864"/>
      <c r="J65" s="1864"/>
      <c r="K65" s="1864"/>
      <c r="L65" s="1864"/>
      <c r="M65" s="1864"/>
      <c r="N65" s="1864"/>
    </row>
    <row r="68" spans="2:17" ht="90" x14ac:dyDescent="0.25">
      <c r="B68" s="193" t="s">
        <v>64</v>
      </c>
      <c r="C68" s="194" t="s">
        <v>65</v>
      </c>
      <c r="D68" s="194" t="s">
        <v>66</v>
      </c>
      <c r="E68" s="194" t="s">
        <v>67</v>
      </c>
      <c r="F68" s="194" t="s">
        <v>68</v>
      </c>
      <c r="G68" s="194" t="s">
        <v>69</v>
      </c>
      <c r="H68" s="194" t="s">
        <v>70</v>
      </c>
      <c r="I68" s="194" t="s">
        <v>71</v>
      </c>
      <c r="J68" s="194" t="s">
        <v>72</v>
      </c>
      <c r="K68" s="194" t="s">
        <v>73</v>
      </c>
      <c r="L68" s="194" t="s">
        <v>74</v>
      </c>
      <c r="M68" s="195" t="s">
        <v>75</v>
      </c>
      <c r="N68" s="195" t="s">
        <v>76</v>
      </c>
      <c r="O68" s="1875" t="s">
        <v>77</v>
      </c>
      <c r="P68" s="1876"/>
      <c r="Q68" s="194" t="s">
        <v>78</v>
      </c>
    </row>
    <row r="69" spans="2:17" ht="30" x14ac:dyDescent="0.25">
      <c r="B69" s="224" t="s">
        <v>2288</v>
      </c>
      <c r="C69" s="225" t="s">
        <v>2043</v>
      </c>
      <c r="D69" s="226" t="s">
        <v>2289</v>
      </c>
      <c r="E69" s="227">
        <v>140</v>
      </c>
      <c r="F69" s="378" t="s">
        <v>82</v>
      </c>
      <c r="G69" s="378" t="s">
        <v>82</v>
      </c>
      <c r="H69" s="378" t="s">
        <v>403</v>
      </c>
      <c r="I69" s="223" t="s">
        <v>82</v>
      </c>
      <c r="J69" s="223" t="s">
        <v>403</v>
      </c>
      <c r="K69" s="152" t="s">
        <v>403</v>
      </c>
      <c r="L69" s="223" t="s">
        <v>403</v>
      </c>
      <c r="M69" s="223" t="s">
        <v>403</v>
      </c>
      <c r="N69" s="223" t="s">
        <v>403</v>
      </c>
      <c r="O69" s="1963"/>
      <c r="P69" s="1964"/>
      <c r="Q69" s="152" t="s">
        <v>403</v>
      </c>
    </row>
    <row r="70" spans="2:17" ht="60" x14ac:dyDescent="0.25">
      <c r="B70" s="224" t="s">
        <v>2290</v>
      </c>
      <c r="C70" s="225" t="s">
        <v>2291</v>
      </c>
      <c r="D70" s="226" t="s">
        <v>2292</v>
      </c>
      <c r="E70" s="227">
        <v>200</v>
      </c>
      <c r="F70" s="378" t="s">
        <v>82</v>
      </c>
      <c r="G70" s="378" t="s">
        <v>82</v>
      </c>
      <c r="H70" s="378" t="s">
        <v>82</v>
      </c>
      <c r="I70" s="223" t="s">
        <v>403</v>
      </c>
      <c r="J70" s="223" t="s">
        <v>403</v>
      </c>
      <c r="K70" s="152" t="s">
        <v>403</v>
      </c>
      <c r="L70" s="223" t="s">
        <v>403</v>
      </c>
      <c r="M70" s="223" t="s">
        <v>403</v>
      </c>
      <c r="N70" s="223" t="s">
        <v>403</v>
      </c>
      <c r="O70" s="1963"/>
      <c r="P70" s="1964"/>
      <c r="Q70" s="152" t="s">
        <v>403</v>
      </c>
    </row>
    <row r="71" spans="2:17" ht="60" x14ac:dyDescent="0.25">
      <c r="B71" s="224" t="s">
        <v>2290</v>
      </c>
      <c r="C71" s="225" t="s">
        <v>2291</v>
      </c>
      <c r="D71" s="226" t="s">
        <v>2293</v>
      </c>
      <c r="E71" s="227">
        <v>254</v>
      </c>
      <c r="F71" s="378" t="s">
        <v>82</v>
      </c>
      <c r="G71" s="378" t="s">
        <v>82</v>
      </c>
      <c r="H71" s="378" t="s">
        <v>82</v>
      </c>
      <c r="I71" s="223" t="s">
        <v>403</v>
      </c>
      <c r="J71" s="223" t="s">
        <v>403</v>
      </c>
      <c r="K71" s="152" t="s">
        <v>403</v>
      </c>
      <c r="L71" s="223" t="s">
        <v>403</v>
      </c>
      <c r="M71" s="223" t="s">
        <v>403</v>
      </c>
      <c r="N71" s="223" t="s">
        <v>403</v>
      </c>
      <c r="O71" s="1963"/>
      <c r="P71" s="1964"/>
      <c r="Q71" s="152" t="s">
        <v>403</v>
      </c>
    </row>
    <row r="72" spans="2:17" ht="60" x14ac:dyDescent="0.25">
      <c r="B72" s="224" t="s">
        <v>2290</v>
      </c>
      <c r="C72" s="225" t="s">
        <v>2291</v>
      </c>
      <c r="D72" s="226" t="s">
        <v>2294</v>
      </c>
      <c r="E72" s="227">
        <v>175</v>
      </c>
      <c r="F72" s="378" t="s">
        <v>82</v>
      </c>
      <c r="G72" s="378" t="s">
        <v>82</v>
      </c>
      <c r="H72" s="378" t="s">
        <v>82</v>
      </c>
      <c r="I72" s="223" t="s">
        <v>403</v>
      </c>
      <c r="J72" s="223" t="s">
        <v>403</v>
      </c>
      <c r="K72" s="152" t="s">
        <v>403</v>
      </c>
      <c r="L72" s="223" t="s">
        <v>403</v>
      </c>
      <c r="M72" s="223" t="s">
        <v>403</v>
      </c>
      <c r="N72" s="223" t="s">
        <v>403</v>
      </c>
      <c r="O72" s="1963"/>
      <c r="P72" s="1964"/>
      <c r="Q72" s="152" t="s">
        <v>403</v>
      </c>
    </row>
    <row r="73" spans="2:17" x14ac:dyDescent="0.25">
      <c r="B73" s="152"/>
      <c r="C73" s="152"/>
      <c r="D73" s="152"/>
      <c r="E73" s="152"/>
      <c r="F73" s="152"/>
      <c r="G73" s="152"/>
      <c r="H73" s="152"/>
      <c r="I73" s="152"/>
      <c r="J73" s="152"/>
      <c r="K73" s="152"/>
      <c r="L73" s="152"/>
      <c r="M73" s="152"/>
      <c r="N73" s="152"/>
      <c r="O73" s="2003"/>
      <c r="P73" s="2004"/>
      <c r="Q73" s="152"/>
    </row>
    <row r="74" spans="2:17" x14ac:dyDescent="0.25">
      <c r="B74" s="1" t="s">
        <v>85</v>
      </c>
    </row>
    <row r="75" spans="2:17" x14ac:dyDescent="0.25">
      <c r="B75" s="1" t="s">
        <v>86</v>
      </c>
    </row>
    <row r="76" spans="2:17" x14ac:dyDescent="0.25">
      <c r="B76" s="1" t="s">
        <v>87</v>
      </c>
    </row>
    <row r="78" spans="2:17" ht="15.75" thickBot="1" x14ac:dyDescent="0.3"/>
    <row r="79" spans="2:17" ht="27" thickBot="1" x14ac:dyDescent="0.3">
      <c r="B79" s="1879" t="s">
        <v>88</v>
      </c>
      <c r="C79" s="1880"/>
      <c r="D79" s="1880"/>
      <c r="E79" s="1880"/>
      <c r="F79" s="1880"/>
      <c r="G79" s="1880"/>
      <c r="H79" s="1880"/>
      <c r="I79" s="1880"/>
      <c r="J79" s="1880"/>
      <c r="K79" s="1880"/>
      <c r="L79" s="1880"/>
      <c r="M79" s="1880"/>
      <c r="N79" s="1881"/>
    </row>
    <row r="84" spans="2:17" ht="75" x14ac:dyDescent="0.25">
      <c r="B84" s="193" t="s">
        <v>89</v>
      </c>
      <c r="C84" s="193" t="s">
        <v>90</v>
      </c>
      <c r="D84" s="193" t="s">
        <v>91</v>
      </c>
      <c r="E84" s="193" t="s">
        <v>92</v>
      </c>
      <c r="F84" s="193" t="s">
        <v>93</v>
      </c>
      <c r="G84" s="193" t="s">
        <v>94</v>
      </c>
      <c r="H84" s="193" t="s">
        <v>95</v>
      </c>
      <c r="I84" s="193" t="s">
        <v>96</v>
      </c>
      <c r="J84" s="1875" t="s">
        <v>97</v>
      </c>
      <c r="K84" s="1882"/>
      <c r="L84" s="1876"/>
      <c r="M84" s="193" t="s">
        <v>98</v>
      </c>
      <c r="N84" s="193" t="s">
        <v>254</v>
      </c>
      <c r="O84" s="193" t="s">
        <v>255</v>
      </c>
      <c r="P84" s="1875" t="s">
        <v>77</v>
      </c>
      <c r="Q84" s="1876"/>
    </row>
    <row r="85" spans="2:17" ht="75" customHeight="1" x14ac:dyDescent="0.25">
      <c r="B85" s="1858" t="s">
        <v>2295</v>
      </c>
      <c r="C85" s="1858" t="s">
        <v>2295</v>
      </c>
      <c r="D85" s="1858" t="s">
        <v>2296</v>
      </c>
      <c r="E85" s="1858">
        <v>1100687571</v>
      </c>
      <c r="F85" s="1858" t="s">
        <v>2248</v>
      </c>
      <c r="G85" s="1858" t="s">
        <v>2297</v>
      </c>
      <c r="H85" s="2474">
        <v>41894</v>
      </c>
      <c r="I85" s="1858" t="s">
        <v>82</v>
      </c>
      <c r="J85" s="835" t="s">
        <v>2298</v>
      </c>
      <c r="K85" s="835" t="s">
        <v>2299</v>
      </c>
      <c r="L85" s="835" t="s">
        <v>2300</v>
      </c>
      <c r="M85" s="2012" t="s">
        <v>403</v>
      </c>
      <c r="N85" s="2012" t="s">
        <v>19</v>
      </c>
      <c r="O85" s="2012" t="s">
        <v>19</v>
      </c>
      <c r="P85" s="2039" t="s">
        <v>2301</v>
      </c>
      <c r="Q85" s="2040"/>
    </row>
    <row r="86" spans="2:17" ht="75" x14ac:dyDescent="0.25">
      <c r="B86" s="2024"/>
      <c r="C86" s="2024"/>
      <c r="D86" s="2024"/>
      <c r="E86" s="2024"/>
      <c r="F86" s="2024"/>
      <c r="G86" s="2024"/>
      <c r="H86" s="2475"/>
      <c r="I86" s="2024"/>
      <c r="J86" s="835" t="s">
        <v>2302</v>
      </c>
      <c r="K86" s="835" t="s">
        <v>2303</v>
      </c>
      <c r="L86" s="1061" t="s">
        <v>2304</v>
      </c>
      <c r="M86" s="2013"/>
      <c r="N86" s="2013"/>
      <c r="O86" s="2013"/>
      <c r="P86" s="2041"/>
      <c r="Q86" s="2042"/>
    </row>
    <row r="87" spans="2:17" ht="30" x14ac:dyDescent="0.25">
      <c r="B87" s="1859"/>
      <c r="C87" s="1859"/>
      <c r="D87" s="1859"/>
      <c r="E87" s="1859"/>
      <c r="F87" s="1859"/>
      <c r="G87" s="1859"/>
      <c r="H87" s="2476"/>
      <c r="I87" s="1859"/>
      <c r="J87" s="835" t="s">
        <v>2302</v>
      </c>
      <c r="K87" s="835" t="s">
        <v>2305</v>
      </c>
      <c r="L87" s="1061" t="s">
        <v>2306</v>
      </c>
      <c r="M87" s="2014"/>
      <c r="N87" s="2014"/>
      <c r="O87" s="2014"/>
      <c r="P87" s="2049"/>
      <c r="Q87" s="2050"/>
    </row>
    <row r="88" spans="2:17" ht="45" x14ac:dyDescent="0.25">
      <c r="B88" s="1858" t="s">
        <v>2295</v>
      </c>
      <c r="C88" s="1858"/>
      <c r="D88" s="1980" t="s">
        <v>2307</v>
      </c>
      <c r="E88" s="1980">
        <v>23175593</v>
      </c>
      <c r="F88" s="1980" t="s">
        <v>129</v>
      </c>
      <c r="G88" s="1980" t="s">
        <v>2308</v>
      </c>
      <c r="H88" s="2051">
        <v>37974</v>
      </c>
      <c r="I88" s="2030" t="s">
        <v>82</v>
      </c>
      <c r="J88" s="225" t="s">
        <v>2309</v>
      </c>
      <c r="K88" s="226" t="s">
        <v>2310</v>
      </c>
      <c r="L88" s="2030" t="s">
        <v>2311</v>
      </c>
      <c r="M88" s="1870" t="s">
        <v>2312</v>
      </c>
      <c r="N88" s="1870" t="s">
        <v>413</v>
      </c>
      <c r="O88" s="1870" t="s">
        <v>413</v>
      </c>
      <c r="P88" s="715" t="s">
        <v>2313</v>
      </c>
      <c r="Q88" s="1858" t="s">
        <v>2314</v>
      </c>
    </row>
    <row r="89" spans="2:17" ht="45" x14ac:dyDescent="0.25">
      <c r="B89" s="2024"/>
      <c r="C89" s="2024"/>
      <c r="D89" s="1981"/>
      <c r="E89" s="1981"/>
      <c r="F89" s="1981"/>
      <c r="G89" s="1981"/>
      <c r="H89" s="2052"/>
      <c r="I89" s="2032"/>
      <c r="J89" s="225" t="s">
        <v>2315</v>
      </c>
      <c r="K89" s="226" t="s">
        <v>2316</v>
      </c>
      <c r="L89" s="2032"/>
      <c r="M89" s="1924"/>
      <c r="N89" s="1924"/>
      <c r="O89" s="1924"/>
      <c r="P89" s="715" t="s">
        <v>2317</v>
      </c>
      <c r="Q89" s="2024"/>
    </row>
    <row r="90" spans="2:17" ht="30" x14ac:dyDescent="0.25">
      <c r="B90" s="2024"/>
      <c r="C90" s="2024"/>
      <c r="D90" s="1981"/>
      <c r="E90" s="1981"/>
      <c r="F90" s="1981"/>
      <c r="G90" s="1981"/>
      <c r="H90" s="2052"/>
      <c r="I90" s="2032"/>
      <c r="J90" s="225" t="s">
        <v>2318</v>
      </c>
      <c r="K90" s="226" t="s">
        <v>2319</v>
      </c>
      <c r="L90" s="2032"/>
      <c r="M90" s="1924"/>
      <c r="N90" s="1924"/>
      <c r="O90" s="1924"/>
      <c r="P90" s="715" t="s">
        <v>2320</v>
      </c>
      <c r="Q90" s="2024"/>
    </row>
    <row r="91" spans="2:17" ht="60" x14ac:dyDescent="0.25">
      <c r="B91" s="2024"/>
      <c r="C91" s="2024"/>
      <c r="D91" s="1981"/>
      <c r="E91" s="1981"/>
      <c r="F91" s="1981"/>
      <c r="G91" s="1981"/>
      <c r="H91" s="2052"/>
      <c r="I91" s="2032"/>
      <c r="J91" s="225" t="s">
        <v>2321</v>
      </c>
      <c r="K91" s="226" t="s">
        <v>2322</v>
      </c>
      <c r="L91" s="2032"/>
      <c r="M91" s="1924"/>
      <c r="N91" s="1924"/>
      <c r="O91" s="1924"/>
      <c r="P91" s="715" t="s">
        <v>2323</v>
      </c>
      <c r="Q91" s="2024"/>
    </row>
    <row r="92" spans="2:17" ht="30" x14ac:dyDescent="0.25">
      <c r="B92" s="2024"/>
      <c r="C92" s="2024"/>
      <c r="D92" s="1981"/>
      <c r="E92" s="1981"/>
      <c r="F92" s="1981"/>
      <c r="G92" s="1981"/>
      <c r="H92" s="2052"/>
      <c r="I92" s="2032"/>
      <c r="J92" s="225" t="s">
        <v>2324</v>
      </c>
      <c r="K92" s="226" t="s">
        <v>2325</v>
      </c>
      <c r="L92" s="2032"/>
      <c r="M92" s="1924"/>
      <c r="N92" s="1924"/>
      <c r="O92" s="1924"/>
      <c r="P92" s="715" t="s">
        <v>2326</v>
      </c>
      <c r="Q92" s="2024"/>
    </row>
    <row r="93" spans="2:17" ht="75" x14ac:dyDescent="0.25">
      <c r="B93" s="2024"/>
      <c r="C93" s="2024"/>
      <c r="D93" s="1981"/>
      <c r="E93" s="1981"/>
      <c r="F93" s="1981"/>
      <c r="G93" s="1981"/>
      <c r="H93" s="2052"/>
      <c r="I93" s="2032"/>
      <c r="J93" s="225" t="s">
        <v>2327</v>
      </c>
      <c r="K93" s="226" t="s">
        <v>2328</v>
      </c>
      <c r="L93" s="2032"/>
      <c r="M93" s="1924"/>
      <c r="N93" s="1924"/>
      <c r="O93" s="1924"/>
      <c r="P93" s="715" t="s">
        <v>2329</v>
      </c>
      <c r="Q93" s="2024"/>
    </row>
    <row r="94" spans="2:17" ht="60" x14ac:dyDescent="0.25">
      <c r="B94" s="1859"/>
      <c r="C94" s="1859"/>
      <c r="D94" s="2025"/>
      <c r="E94" s="2025"/>
      <c r="F94" s="2025"/>
      <c r="G94" s="2025"/>
      <c r="H94" s="2053"/>
      <c r="I94" s="2031"/>
      <c r="J94" s="225" t="s">
        <v>2330</v>
      </c>
      <c r="K94" s="226" t="s">
        <v>2331</v>
      </c>
      <c r="L94" s="2031"/>
      <c r="M94" s="1871"/>
      <c r="N94" s="1871"/>
      <c r="O94" s="1871"/>
      <c r="P94" s="715" t="s">
        <v>2332</v>
      </c>
      <c r="Q94" s="1859"/>
    </row>
    <row r="95" spans="2:17" s="962" customFormat="1" ht="60" customHeight="1" x14ac:dyDescent="0.25">
      <c r="B95" s="2048" t="s">
        <v>2333</v>
      </c>
      <c r="C95" s="2048" t="s">
        <v>2334</v>
      </c>
      <c r="D95" s="2048" t="s">
        <v>2335</v>
      </c>
      <c r="E95" s="2048">
        <v>647188070</v>
      </c>
      <c r="F95" s="1858" t="s">
        <v>2336</v>
      </c>
      <c r="G95" s="1858" t="s">
        <v>2337</v>
      </c>
      <c r="H95" s="2474" t="s">
        <v>2338</v>
      </c>
      <c r="I95" s="1858" t="s">
        <v>82</v>
      </c>
      <c r="J95" s="835" t="s">
        <v>2339</v>
      </c>
      <c r="K95" s="835" t="s">
        <v>2340</v>
      </c>
      <c r="L95" s="1858" t="s">
        <v>2341</v>
      </c>
      <c r="M95" s="2012" t="s">
        <v>2008</v>
      </c>
      <c r="N95" s="2012" t="s">
        <v>403</v>
      </c>
      <c r="O95" s="2012" t="s">
        <v>403</v>
      </c>
      <c r="P95" s="2039" t="s">
        <v>2342</v>
      </c>
      <c r="Q95" s="2040"/>
    </row>
    <row r="96" spans="2:17" s="962" customFormat="1" ht="30" x14ac:dyDescent="0.25">
      <c r="B96" s="2048"/>
      <c r="C96" s="2048"/>
      <c r="D96" s="2048"/>
      <c r="E96" s="2048"/>
      <c r="F96" s="2024"/>
      <c r="G96" s="2024"/>
      <c r="H96" s="2475"/>
      <c r="I96" s="2024"/>
      <c r="J96" s="835" t="s">
        <v>2343</v>
      </c>
      <c r="K96" s="835" t="s">
        <v>2344</v>
      </c>
      <c r="L96" s="2024"/>
      <c r="M96" s="2013"/>
      <c r="N96" s="2013"/>
      <c r="O96" s="2013"/>
      <c r="P96" s="2049"/>
      <c r="Q96" s="2050"/>
    </row>
    <row r="97" spans="2:17" s="962" customFormat="1" ht="100.5" customHeight="1" x14ac:dyDescent="0.25">
      <c r="B97" s="831" t="s">
        <v>2345</v>
      </c>
      <c r="C97" s="1062" t="s">
        <v>102</v>
      </c>
      <c r="D97" s="1062" t="s">
        <v>2346</v>
      </c>
      <c r="E97" s="1062">
        <v>64718199</v>
      </c>
      <c r="F97" s="1062" t="s">
        <v>2172</v>
      </c>
      <c r="G97" s="1062" t="s">
        <v>2347</v>
      </c>
      <c r="H97" s="1063">
        <v>41354</v>
      </c>
      <c r="I97" s="1064" t="s">
        <v>82</v>
      </c>
      <c r="J97" s="835" t="s">
        <v>2298</v>
      </c>
      <c r="K97" s="835" t="s">
        <v>2298</v>
      </c>
      <c r="L97" s="1062" t="s">
        <v>2348</v>
      </c>
      <c r="M97" s="783" t="s">
        <v>2312</v>
      </c>
      <c r="N97" s="1065" t="s">
        <v>403</v>
      </c>
      <c r="O97" s="1065" t="s">
        <v>413</v>
      </c>
      <c r="P97" s="2039" t="s">
        <v>2349</v>
      </c>
      <c r="Q97" s="2040"/>
    </row>
    <row r="98" spans="2:17" ht="45" x14ac:dyDescent="0.25">
      <c r="B98" s="2401" t="s">
        <v>2350</v>
      </c>
      <c r="C98" s="2401" t="s">
        <v>102</v>
      </c>
      <c r="D98" s="1980" t="s">
        <v>2351</v>
      </c>
      <c r="E98" s="1980">
        <v>64719813</v>
      </c>
      <c r="F98" s="1980" t="s">
        <v>2352</v>
      </c>
      <c r="G98" s="1980" t="s">
        <v>2353</v>
      </c>
      <c r="H98" s="2051" t="s">
        <v>2354</v>
      </c>
      <c r="I98" s="2477" t="s">
        <v>298</v>
      </c>
      <c r="J98" s="225" t="s">
        <v>2355</v>
      </c>
      <c r="K98" s="226" t="s">
        <v>2356</v>
      </c>
      <c r="L98" s="2030" t="s">
        <v>2357</v>
      </c>
      <c r="M98" s="1924" t="s">
        <v>2008</v>
      </c>
      <c r="N98" s="1870" t="s">
        <v>403</v>
      </c>
      <c r="O98" s="1870" t="s">
        <v>403</v>
      </c>
      <c r="P98" s="1980" t="s">
        <v>2358</v>
      </c>
      <c r="Q98" s="1066"/>
    </row>
    <row r="99" spans="2:17" ht="30" x14ac:dyDescent="0.25">
      <c r="B99" s="2402"/>
      <c r="C99" s="2402"/>
      <c r="D99" s="1981"/>
      <c r="E99" s="1981"/>
      <c r="F99" s="1981"/>
      <c r="G99" s="1981"/>
      <c r="H99" s="2052"/>
      <c r="I99" s="2478"/>
      <c r="J99" s="1067" t="s">
        <v>2359</v>
      </c>
      <c r="K99" s="226" t="s">
        <v>2360</v>
      </c>
      <c r="L99" s="2032"/>
      <c r="M99" s="1924"/>
      <c r="N99" s="1924"/>
      <c r="O99" s="1924"/>
      <c r="P99" s="1981"/>
      <c r="Q99" s="685"/>
    </row>
    <row r="100" spans="2:17" ht="30" x14ac:dyDescent="0.25">
      <c r="B100" s="2402"/>
      <c r="C100" s="2402"/>
      <c r="D100" s="1981"/>
      <c r="E100" s="1981"/>
      <c r="F100" s="1981"/>
      <c r="G100" s="1981"/>
      <c r="H100" s="2052"/>
      <c r="I100" s="2478"/>
      <c r="J100" s="1067" t="s">
        <v>2143</v>
      </c>
      <c r="K100" s="226" t="s">
        <v>2361</v>
      </c>
      <c r="L100" s="2032"/>
      <c r="M100" s="1924"/>
      <c r="N100" s="1924"/>
      <c r="O100" s="1924"/>
      <c r="P100" s="1981"/>
      <c r="Q100" s="685"/>
    </row>
    <row r="101" spans="2:17" ht="45" x14ac:dyDescent="0.25">
      <c r="B101" s="2402"/>
      <c r="C101" s="2402"/>
      <c r="D101" s="1981"/>
      <c r="E101" s="1981"/>
      <c r="F101" s="1981"/>
      <c r="G101" s="1981"/>
      <c r="H101" s="2052"/>
      <c r="I101" s="2478"/>
      <c r="J101" s="1067" t="s">
        <v>2362</v>
      </c>
      <c r="K101" s="226" t="s">
        <v>2363</v>
      </c>
      <c r="L101" s="2032"/>
      <c r="M101" s="1924"/>
      <c r="N101" s="1924"/>
      <c r="O101" s="1924"/>
      <c r="P101" s="1981"/>
      <c r="Q101" s="685"/>
    </row>
    <row r="102" spans="2:17" ht="60" x14ac:dyDescent="0.25">
      <c r="B102" s="2402"/>
      <c r="C102" s="2402"/>
      <c r="D102" s="1981"/>
      <c r="E102" s="1981"/>
      <c r="F102" s="1981"/>
      <c r="G102" s="1981"/>
      <c r="H102" s="2052"/>
      <c r="I102" s="2478"/>
      <c r="J102" s="1067" t="s">
        <v>2364</v>
      </c>
      <c r="K102" s="226" t="s">
        <v>2365</v>
      </c>
      <c r="L102" s="2032"/>
      <c r="M102" s="1924"/>
      <c r="N102" s="1924"/>
      <c r="O102" s="1924"/>
      <c r="P102" s="1981"/>
      <c r="Q102" s="685"/>
    </row>
    <row r="103" spans="2:17" ht="45" x14ac:dyDescent="0.25">
      <c r="B103" s="2402"/>
      <c r="C103" s="2402"/>
      <c r="D103" s="1981"/>
      <c r="E103" s="1981"/>
      <c r="F103" s="1981"/>
      <c r="G103" s="1981"/>
      <c r="H103" s="2052"/>
      <c r="I103" s="2478"/>
      <c r="J103" s="1067" t="s">
        <v>2366</v>
      </c>
      <c r="K103" s="226" t="s">
        <v>2367</v>
      </c>
      <c r="L103" s="2032"/>
      <c r="M103" s="1871"/>
      <c r="N103" s="1924"/>
      <c r="O103" s="1924"/>
      <c r="P103" s="2025"/>
      <c r="Q103" s="685"/>
    </row>
    <row r="104" spans="2:17" ht="45" x14ac:dyDescent="0.25">
      <c r="B104" s="2048" t="s">
        <v>2368</v>
      </c>
      <c r="C104" s="2048" t="s">
        <v>637</v>
      </c>
      <c r="D104" s="2048" t="s">
        <v>2369</v>
      </c>
      <c r="E104" s="2048">
        <v>1100685224</v>
      </c>
      <c r="F104" s="2048" t="s">
        <v>120</v>
      </c>
      <c r="G104" s="2048" t="s">
        <v>2308</v>
      </c>
      <c r="H104" s="2479">
        <v>40883</v>
      </c>
      <c r="I104" s="2483" t="s">
        <v>82</v>
      </c>
      <c r="J104" s="835" t="s">
        <v>2370</v>
      </c>
      <c r="K104" s="835" t="s">
        <v>2371</v>
      </c>
      <c r="L104" s="2048" t="s">
        <v>2008</v>
      </c>
      <c r="M104" s="2482" t="s">
        <v>2008</v>
      </c>
      <c r="N104" s="2482" t="s">
        <v>403</v>
      </c>
      <c r="O104" s="2482" t="s">
        <v>403</v>
      </c>
      <c r="P104" s="2048" t="s">
        <v>2372</v>
      </c>
      <c r="Q104" s="1858" t="s">
        <v>2373</v>
      </c>
    </row>
    <row r="105" spans="2:17" ht="45" x14ac:dyDescent="0.25">
      <c r="B105" s="2048"/>
      <c r="C105" s="2048"/>
      <c r="D105" s="2048"/>
      <c r="E105" s="2048"/>
      <c r="F105" s="2048"/>
      <c r="G105" s="2048"/>
      <c r="H105" s="2479"/>
      <c r="I105" s="2483"/>
      <c r="J105" s="835" t="s">
        <v>248</v>
      </c>
      <c r="K105" s="835" t="s">
        <v>2374</v>
      </c>
      <c r="L105" s="2048"/>
      <c r="M105" s="2482"/>
      <c r="N105" s="2482"/>
      <c r="O105" s="2482"/>
      <c r="P105" s="2048"/>
      <c r="Q105" s="1859"/>
    </row>
    <row r="106" spans="2:17" ht="45" x14ac:dyDescent="0.25">
      <c r="B106" s="1858" t="s">
        <v>1628</v>
      </c>
      <c r="C106" s="1858" t="s">
        <v>118</v>
      </c>
      <c r="D106" s="1858" t="s">
        <v>2375</v>
      </c>
      <c r="E106" s="1858">
        <v>64720716</v>
      </c>
      <c r="F106" s="1858" t="s">
        <v>129</v>
      </c>
      <c r="G106" s="1858" t="s">
        <v>2308</v>
      </c>
      <c r="H106" s="2474">
        <v>39436</v>
      </c>
      <c r="I106" s="2480" t="s">
        <v>82</v>
      </c>
      <c r="J106" s="835" t="s">
        <v>2376</v>
      </c>
      <c r="K106" s="835" t="s">
        <v>2377</v>
      </c>
      <c r="L106" s="1858" t="s">
        <v>2311</v>
      </c>
      <c r="M106" s="2012" t="s">
        <v>403</v>
      </c>
      <c r="N106" s="2012" t="s">
        <v>403</v>
      </c>
      <c r="O106" s="2012" t="s">
        <v>403</v>
      </c>
      <c r="P106" s="831" t="s">
        <v>2378</v>
      </c>
      <c r="Q106" s="1858" t="s">
        <v>2379</v>
      </c>
    </row>
    <row r="107" spans="2:17" ht="135" x14ac:dyDescent="0.25">
      <c r="B107" s="1859"/>
      <c r="C107" s="1859"/>
      <c r="D107" s="1859"/>
      <c r="E107" s="1859"/>
      <c r="F107" s="1859"/>
      <c r="G107" s="1859"/>
      <c r="H107" s="2476"/>
      <c r="I107" s="2481"/>
      <c r="J107" s="835" t="s">
        <v>2380</v>
      </c>
      <c r="K107" s="835" t="s">
        <v>2381</v>
      </c>
      <c r="L107" s="1859"/>
      <c r="M107" s="2014"/>
      <c r="N107" s="2014"/>
      <c r="O107" s="2014"/>
      <c r="P107" s="831" t="s">
        <v>2382</v>
      </c>
      <c r="Q107" s="1859"/>
    </row>
    <row r="108" spans="2:17" s="1070" customFormat="1" ht="75" x14ac:dyDescent="0.25">
      <c r="B108" s="831" t="s">
        <v>1628</v>
      </c>
      <c r="C108" s="831" t="s">
        <v>118</v>
      </c>
      <c r="D108" s="831" t="s">
        <v>2383</v>
      </c>
      <c r="E108" s="831">
        <v>23176129</v>
      </c>
      <c r="F108" s="831" t="s">
        <v>120</v>
      </c>
      <c r="G108" s="831" t="s">
        <v>2384</v>
      </c>
      <c r="H108" s="1068">
        <v>40719</v>
      </c>
      <c r="I108" s="1069" t="s">
        <v>82</v>
      </c>
      <c r="J108" s="835" t="s">
        <v>2385</v>
      </c>
      <c r="K108" s="835" t="s">
        <v>2386</v>
      </c>
      <c r="L108" s="831"/>
      <c r="M108" s="783"/>
      <c r="N108" s="783" t="s">
        <v>403</v>
      </c>
      <c r="O108" s="783" t="s">
        <v>403</v>
      </c>
      <c r="P108" s="831" t="s">
        <v>2387</v>
      </c>
      <c r="Q108" s="831" t="s">
        <v>2379</v>
      </c>
    </row>
    <row r="109" spans="2:17" ht="45" x14ac:dyDescent="0.25">
      <c r="B109" s="1858" t="s">
        <v>1628</v>
      </c>
      <c r="C109" s="1858" t="s">
        <v>118</v>
      </c>
      <c r="D109" s="1858" t="s">
        <v>2388</v>
      </c>
      <c r="E109" s="1858">
        <v>92259543</v>
      </c>
      <c r="F109" s="1858" t="s">
        <v>203</v>
      </c>
      <c r="G109" s="1858" t="s">
        <v>2389</v>
      </c>
      <c r="H109" s="2474">
        <v>38542</v>
      </c>
      <c r="I109" s="2480" t="s">
        <v>82</v>
      </c>
      <c r="J109" s="835" t="s">
        <v>2390</v>
      </c>
      <c r="K109" s="835" t="s">
        <v>2391</v>
      </c>
      <c r="L109" s="1858" t="s">
        <v>2008</v>
      </c>
      <c r="M109" s="2012" t="s">
        <v>403</v>
      </c>
      <c r="N109" s="2012" t="s">
        <v>403</v>
      </c>
      <c r="O109" s="2012" t="s">
        <v>403</v>
      </c>
      <c r="P109" s="1858" t="s">
        <v>2392</v>
      </c>
      <c r="Q109" s="1858" t="s">
        <v>2393</v>
      </c>
    </row>
    <row r="110" spans="2:17" ht="60" x14ac:dyDescent="0.25">
      <c r="B110" s="2024"/>
      <c r="C110" s="2024"/>
      <c r="D110" s="2024"/>
      <c r="E110" s="2024"/>
      <c r="F110" s="2024"/>
      <c r="G110" s="2024"/>
      <c r="H110" s="2475"/>
      <c r="I110" s="2484"/>
      <c r="J110" s="835" t="s">
        <v>2394</v>
      </c>
      <c r="K110" s="835" t="s">
        <v>2395</v>
      </c>
      <c r="L110" s="2024"/>
      <c r="M110" s="2013"/>
      <c r="N110" s="2013"/>
      <c r="O110" s="2013"/>
      <c r="P110" s="2024"/>
      <c r="Q110" s="2024"/>
    </row>
    <row r="111" spans="2:17" ht="75" x14ac:dyDescent="0.25">
      <c r="B111" s="1859"/>
      <c r="C111" s="1859"/>
      <c r="D111" s="1859"/>
      <c r="E111" s="1859"/>
      <c r="F111" s="1859"/>
      <c r="G111" s="1859"/>
      <c r="H111" s="2476"/>
      <c r="I111" s="2481"/>
      <c r="J111" s="835" t="s">
        <v>2396</v>
      </c>
      <c r="K111" s="835" t="s">
        <v>2397</v>
      </c>
      <c r="L111" s="1859"/>
      <c r="M111" s="2014"/>
      <c r="N111" s="2014"/>
      <c r="O111" s="2014"/>
      <c r="P111" s="1859"/>
      <c r="Q111" s="1859"/>
    </row>
    <row r="112" spans="2:17" ht="90" x14ac:dyDescent="0.25">
      <c r="B112" s="1980" t="s">
        <v>2398</v>
      </c>
      <c r="C112" s="2401" t="s">
        <v>854</v>
      </c>
      <c r="D112" s="1980" t="s">
        <v>2399</v>
      </c>
      <c r="E112" s="1980">
        <v>64721806</v>
      </c>
      <c r="F112" s="1980" t="s">
        <v>120</v>
      </c>
      <c r="G112" s="1980" t="s">
        <v>2308</v>
      </c>
      <c r="H112" s="2051">
        <v>39436</v>
      </c>
      <c r="I112" s="2477" t="s">
        <v>82</v>
      </c>
      <c r="J112" s="225" t="s">
        <v>2400</v>
      </c>
      <c r="K112" s="226" t="s">
        <v>2401</v>
      </c>
      <c r="L112" s="2030" t="s">
        <v>2402</v>
      </c>
      <c r="M112" s="1870" t="s">
        <v>2008</v>
      </c>
      <c r="N112" s="1870" t="s">
        <v>403</v>
      </c>
      <c r="O112" s="1870" t="s">
        <v>403</v>
      </c>
      <c r="P112" s="1071" t="s">
        <v>2403</v>
      </c>
      <c r="Q112" s="2401"/>
    </row>
    <row r="113" spans="2:69" ht="45" x14ac:dyDescent="0.25">
      <c r="B113" s="1981"/>
      <c r="C113" s="2402"/>
      <c r="D113" s="1981"/>
      <c r="E113" s="1981"/>
      <c r="F113" s="1981"/>
      <c r="G113" s="1981"/>
      <c r="H113" s="2052"/>
      <c r="I113" s="2478"/>
      <c r="J113" s="225" t="s">
        <v>2404</v>
      </c>
      <c r="K113" s="226" t="s">
        <v>2405</v>
      </c>
      <c r="L113" s="2032"/>
      <c r="M113" s="1924"/>
      <c r="N113" s="1924"/>
      <c r="O113" s="1924"/>
      <c r="P113" s="1071" t="s">
        <v>2406</v>
      </c>
      <c r="Q113" s="2402"/>
    </row>
    <row r="114" spans="2:69" ht="105" x14ac:dyDescent="0.25">
      <c r="B114" s="2025"/>
      <c r="C114" s="2403"/>
      <c r="D114" s="2025"/>
      <c r="E114" s="2025"/>
      <c r="F114" s="2025"/>
      <c r="G114" s="2025"/>
      <c r="H114" s="2053"/>
      <c r="I114" s="2485"/>
      <c r="J114" s="225" t="s">
        <v>2407</v>
      </c>
      <c r="K114" s="226" t="s">
        <v>2408</v>
      </c>
      <c r="L114" s="2031"/>
      <c r="M114" s="1871"/>
      <c r="N114" s="1871"/>
      <c r="O114" s="1871"/>
      <c r="P114" s="1071" t="s">
        <v>2409</v>
      </c>
      <c r="Q114" s="2403"/>
    </row>
    <row r="115" spans="2:69" ht="75" x14ac:dyDescent="0.25">
      <c r="B115" s="1858" t="s">
        <v>2410</v>
      </c>
      <c r="C115" s="1858" t="s">
        <v>2295</v>
      </c>
      <c r="D115" s="1980" t="s">
        <v>2411</v>
      </c>
      <c r="E115" s="1980">
        <v>15050898</v>
      </c>
      <c r="F115" s="1980" t="s">
        <v>1148</v>
      </c>
      <c r="G115" s="1980" t="s">
        <v>2412</v>
      </c>
      <c r="H115" s="2051">
        <v>35377</v>
      </c>
      <c r="I115" s="2477" t="s">
        <v>298</v>
      </c>
      <c r="J115" s="225" t="s">
        <v>2413</v>
      </c>
      <c r="K115" s="226" t="s">
        <v>2414</v>
      </c>
      <c r="L115" s="2030" t="s">
        <v>2415</v>
      </c>
      <c r="M115" s="1870" t="s">
        <v>2008</v>
      </c>
      <c r="N115" s="1870" t="s">
        <v>413</v>
      </c>
      <c r="O115" s="1870" t="s">
        <v>413</v>
      </c>
      <c r="P115" s="1980" t="s">
        <v>2416</v>
      </c>
      <c r="Q115" s="1858" t="s">
        <v>2417</v>
      </c>
    </row>
    <row r="116" spans="2:69" ht="30" x14ac:dyDescent="0.25">
      <c r="B116" s="2024"/>
      <c r="C116" s="2024"/>
      <c r="D116" s="1981"/>
      <c r="E116" s="1981"/>
      <c r="F116" s="1981"/>
      <c r="G116" s="1981"/>
      <c r="H116" s="2052"/>
      <c r="I116" s="2478"/>
      <c r="J116" s="225" t="s">
        <v>2418</v>
      </c>
      <c r="K116" s="226" t="s">
        <v>2419</v>
      </c>
      <c r="L116" s="2032"/>
      <c r="M116" s="1924"/>
      <c r="N116" s="1924"/>
      <c r="O116" s="1924"/>
      <c r="P116" s="1981"/>
      <c r="Q116" s="2024"/>
    </row>
    <row r="117" spans="2:69" ht="30" x14ac:dyDescent="0.25">
      <c r="B117" s="1859"/>
      <c r="C117" s="1859"/>
      <c r="D117" s="2025"/>
      <c r="E117" s="2025"/>
      <c r="F117" s="2025"/>
      <c r="G117" s="2025"/>
      <c r="H117" s="2053"/>
      <c r="I117" s="2485"/>
      <c r="J117" s="225" t="s">
        <v>2420</v>
      </c>
      <c r="K117" s="226" t="s">
        <v>2421</v>
      </c>
      <c r="L117" s="2031"/>
      <c r="M117" s="1871"/>
      <c r="N117" s="1871"/>
      <c r="O117" s="1871"/>
      <c r="P117" s="2025"/>
      <c r="Q117" s="1859"/>
    </row>
    <row r="118" spans="2:69" s="1074" customFormat="1" ht="105" x14ac:dyDescent="0.25">
      <c r="B118" s="1858" t="s">
        <v>1628</v>
      </c>
      <c r="C118" s="1858" t="s">
        <v>892</v>
      </c>
      <c r="D118" s="1858" t="s">
        <v>2422</v>
      </c>
      <c r="E118" s="1858">
        <v>1100682655</v>
      </c>
      <c r="F118" s="1858" t="s">
        <v>2423</v>
      </c>
      <c r="G118" s="1858" t="s">
        <v>2308</v>
      </c>
      <c r="H118" s="2474">
        <v>40522</v>
      </c>
      <c r="I118" s="2480" t="s">
        <v>82</v>
      </c>
      <c r="J118" s="1072" t="s">
        <v>2424</v>
      </c>
      <c r="K118" s="1072" t="s">
        <v>2425</v>
      </c>
      <c r="L118" s="1858" t="s">
        <v>2426</v>
      </c>
      <c r="M118" s="2012" t="s">
        <v>161</v>
      </c>
      <c r="N118" s="2012" t="s">
        <v>19</v>
      </c>
      <c r="O118" s="2012" t="s">
        <v>413</v>
      </c>
      <c r="P118" s="1073" t="s">
        <v>2427</v>
      </c>
      <c r="Q118" s="1858" t="s">
        <v>2428</v>
      </c>
      <c r="R118" s="459"/>
      <c r="S118" s="459"/>
      <c r="T118" s="459"/>
      <c r="U118" s="459"/>
      <c r="V118" s="459"/>
      <c r="W118" s="459"/>
      <c r="X118" s="459"/>
      <c r="Y118" s="459"/>
      <c r="Z118" s="459"/>
      <c r="AA118" s="459"/>
      <c r="AB118" s="459"/>
      <c r="AC118" s="459"/>
      <c r="AD118" s="459"/>
      <c r="AE118" s="459"/>
      <c r="AF118" s="459"/>
      <c r="AG118" s="459"/>
      <c r="AH118" s="459"/>
      <c r="AI118" s="459"/>
      <c r="AJ118" s="459"/>
      <c r="AK118" s="459"/>
      <c r="AL118" s="459"/>
      <c r="AM118" s="459"/>
      <c r="AN118" s="459"/>
      <c r="AO118" s="459"/>
      <c r="AP118" s="459"/>
      <c r="AQ118" s="459"/>
      <c r="AR118" s="459"/>
      <c r="AS118" s="459"/>
      <c r="AT118" s="459"/>
      <c r="AU118" s="459"/>
      <c r="AV118" s="459"/>
      <c r="AW118" s="459"/>
      <c r="AX118" s="459"/>
      <c r="AY118" s="459"/>
      <c r="AZ118" s="459"/>
      <c r="BA118" s="459"/>
      <c r="BB118" s="459"/>
      <c r="BC118" s="459"/>
      <c r="BD118" s="459"/>
      <c r="BE118" s="459"/>
      <c r="BF118" s="459"/>
      <c r="BG118" s="459"/>
      <c r="BH118" s="459"/>
      <c r="BI118" s="459"/>
      <c r="BJ118" s="459"/>
      <c r="BK118" s="459"/>
      <c r="BL118" s="459"/>
      <c r="BM118" s="459"/>
      <c r="BN118" s="459"/>
      <c r="BO118" s="459"/>
      <c r="BP118" s="459"/>
      <c r="BQ118" s="459"/>
    </row>
    <row r="119" spans="2:69" s="1074" customFormat="1" ht="30" x14ac:dyDescent="0.25">
      <c r="B119" s="1859"/>
      <c r="C119" s="1859"/>
      <c r="D119" s="1859"/>
      <c r="E119" s="1859"/>
      <c r="F119" s="1859"/>
      <c r="G119" s="1859"/>
      <c r="H119" s="2476"/>
      <c r="I119" s="2481"/>
      <c r="J119" s="1072" t="s">
        <v>2429</v>
      </c>
      <c r="K119" s="1072" t="s">
        <v>2430</v>
      </c>
      <c r="L119" s="1859"/>
      <c r="M119" s="2014"/>
      <c r="N119" s="2014"/>
      <c r="O119" s="2014"/>
      <c r="P119" s="1073" t="s">
        <v>2431</v>
      </c>
      <c r="Q119" s="1859"/>
      <c r="R119" s="459"/>
      <c r="S119" s="459"/>
      <c r="T119" s="459"/>
      <c r="U119" s="459"/>
      <c r="V119" s="459"/>
      <c r="W119" s="459"/>
      <c r="X119" s="459"/>
      <c r="Y119" s="459"/>
      <c r="Z119" s="459"/>
      <c r="AA119" s="459"/>
      <c r="AB119" s="459"/>
      <c r="AC119" s="459"/>
      <c r="AD119" s="459"/>
      <c r="AE119" s="459"/>
      <c r="AF119" s="459"/>
      <c r="AG119" s="459"/>
      <c r="AH119" s="459"/>
      <c r="AI119" s="459"/>
      <c r="AJ119" s="459"/>
      <c r="AK119" s="459"/>
      <c r="AL119" s="459"/>
      <c r="AM119" s="459"/>
      <c r="AN119" s="459"/>
      <c r="AO119" s="459"/>
      <c r="AP119" s="459"/>
      <c r="AQ119" s="459"/>
      <c r="AR119" s="459"/>
      <c r="AS119" s="459"/>
      <c r="AT119" s="459"/>
      <c r="AU119" s="459"/>
      <c r="AV119" s="459"/>
      <c r="AW119" s="459"/>
      <c r="AX119" s="459"/>
      <c r="AY119" s="459"/>
      <c r="AZ119" s="459"/>
      <c r="BA119" s="459"/>
      <c r="BB119" s="459"/>
      <c r="BC119" s="459"/>
      <c r="BD119" s="459"/>
      <c r="BE119" s="459"/>
      <c r="BF119" s="459"/>
      <c r="BG119" s="459"/>
      <c r="BH119" s="459"/>
      <c r="BI119" s="459"/>
      <c r="BJ119" s="459"/>
      <c r="BK119" s="459"/>
      <c r="BL119" s="459"/>
      <c r="BM119" s="459"/>
      <c r="BN119" s="459"/>
      <c r="BO119" s="459"/>
      <c r="BP119" s="459"/>
      <c r="BQ119" s="459"/>
    </row>
    <row r="120" spans="2:69" s="1077" customFormat="1" ht="45" x14ac:dyDescent="0.25">
      <c r="B120" s="1073" t="s">
        <v>1628</v>
      </c>
      <c r="C120" s="1073" t="s">
        <v>892</v>
      </c>
      <c r="D120" s="1073" t="s">
        <v>338</v>
      </c>
      <c r="E120" s="1073">
        <v>1100683666</v>
      </c>
      <c r="F120" s="1073" t="s">
        <v>120</v>
      </c>
      <c r="G120" s="1073" t="s">
        <v>2308</v>
      </c>
      <c r="H120" s="1075">
        <v>40522</v>
      </c>
      <c r="I120" s="1076" t="s">
        <v>694</v>
      </c>
      <c r="J120" s="835" t="s">
        <v>2432</v>
      </c>
      <c r="K120" s="835" t="s">
        <v>2433</v>
      </c>
      <c r="L120" s="1073" t="s">
        <v>2434</v>
      </c>
      <c r="M120" s="2012" t="s">
        <v>403</v>
      </c>
      <c r="N120" s="2012" t="s">
        <v>403</v>
      </c>
      <c r="O120" s="2012" t="s">
        <v>403</v>
      </c>
      <c r="P120" s="2039"/>
      <c r="Q120" s="2040"/>
    </row>
    <row r="121" spans="2:69" ht="45" x14ac:dyDescent="0.25">
      <c r="B121" s="831"/>
      <c r="C121" s="831"/>
      <c r="D121" s="831"/>
      <c r="E121" s="831"/>
      <c r="F121" s="831"/>
      <c r="G121" s="831"/>
      <c r="H121" s="1068"/>
      <c r="I121" s="1069"/>
      <c r="J121" s="835" t="s">
        <v>258</v>
      </c>
      <c r="K121" s="835" t="s">
        <v>2435</v>
      </c>
      <c r="L121" s="831" t="s">
        <v>2436</v>
      </c>
      <c r="M121" s="2014"/>
      <c r="N121" s="2014"/>
      <c r="O121" s="2014"/>
      <c r="P121" s="2049"/>
      <c r="Q121" s="2050"/>
    </row>
    <row r="122" spans="2:69" x14ac:dyDescent="0.25">
      <c r="B122" s="36"/>
      <c r="C122" s="923"/>
      <c r="D122" s="36"/>
      <c r="E122" s="36"/>
      <c r="F122" s="923"/>
      <c r="G122" s="36"/>
      <c r="H122" s="1078"/>
      <c r="I122" s="923"/>
      <c r="J122" s="992"/>
      <c r="K122" s="921"/>
      <c r="L122" s="992"/>
      <c r="M122" s="151"/>
      <c r="N122" s="151"/>
      <c r="O122" s="151"/>
      <c r="P122" s="151"/>
      <c r="Q122" s="992"/>
    </row>
    <row r="123" spans="2:69" x14ac:dyDescent="0.25">
      <c r="B123" s="36"/>
      <c r="C123" s="923"/>
      <c r="D123" s="36"/>
      <c r="E123" s="36"/>
      <c r="F123" s="923"/>
      <c r="G123" s="36"/>
      <c r="H123" s="151"/>
      <c r="I123" s="151"/>
      <c r="J123" s="151"/>
      <c r="K123" s="151"/>
      <c r="L123" s="151"/>
      <c r="M123" s="151"/>
      <c r="N123" s="151"/>
      <c r="O123" s="151"/>
      <c r="P123" s="151"/>
      <c r="Q123" s="151"/>
    </row>
    <row r="124" spans="2:69" ht="15.75" thickBot="1" x14ac:dyDescent="0.3"/>
    <row r="125" spans="2:69" ht="27" thickBot="1" x14ac:dyDescent="0.3">
      <c r="B125" s="1879" t="s">
        <v>184</v>
      </c>
      <c r="C125" s="1880"/>
      <c r="D125" s="1880"/>
      <c r="E125" s="1880"/>
      <c r="F125" s="1880"/>
      <c r="G125" s="1880"/>
      <c r="H125" s="1880"/>
      <c r="I125" s="1880"/>
      <c r="J125" s="1880"/>
      <c r="K125" s="1880"/>
      <c r="L125" s="1880"/>
      <c r="M125" s="1880"/>
      <c r="N125" s="1881"/>
    </row>
    <row r="128" spans="2:69" ht="30" x14ac:dyDescent="0.25">
      <c r="B128" s="194" t="s">
        <v>17</v>
      </c>
      <c r="C128" s="194" t="s">
        <v>415</v>
      </c>
      <c r="D128" s="1875" t="s">
        <v>77</v>
      </c>
      <c r="E128" s="1876"/>
    </row>
    <row r="129" spans="1:26" x14ac:dyDescent="0.25">
      <c r="B129" s="229" t="s">
        <v>185</v>
      </c>
      <c r="C129" s="715" t="s">
        <v>403</v>
      </c>
      <c r="D129" s="1998" t="s">
        <v>2437</v>
      </c>
      <c r="E129" s="1998"/>
    </row>
    <row r="132" spans="1:26" ht="26.25" x14ac:dyDescent="0.25">
      <c r="B132" s="1851" t="s">
        <v>186</v>
      </c>
      <c r="C132" s="1852"/>
      <c r="D132" s="1852"/>
      <c r="E132" s="1852"/>
      <c r="F132" s="1852"/>
      <c r="G132" s="1852"/>
      <c r="H132" s="1852"/>
      <c r="I132" s="1852"/>
      <c r="J132" s="1852"/>
      <c r="K132" s="1852"/>
      <c r="L132" s="1852"/>
      <c r="M132" s="1852"/>
      <c r="N132" s="1852"/>
      <c r="O132" s="1852"/>
      <c r="P132" s="1852"/>
    </row>
    <row r="134" spans="1:26" ht="15.75" thickBot="1" x14ac:dyDescent="0.3"/>
    <row r="135" spans="1:26" ht="27" thickBot="1" x14ac:dyDescent="0.3">
      <c r="B135" s="1879" t="s">
        <v>187</v>
      </c>
      <c r="C135" s="1880"/>
      <c r="D135" s="1880"/>
      <c r="E135" s="1880"/>
      <c r="F135" s="1880"/>
      <c r="G135" s="1880"/>
      <c r="H135" s="1880"/>
      <c r="I135" s="1880"/>
      <c r="J135" s="1880"/>
      <c r="K135" s="1880"/>
      <c r="L135" s="1880"/>
      <c r="M135" s="1880"/>
      <c r="N135" s="1881"/>
    </row>
    <row r="137" spans="1:26" ht="15.75" thickBot="1" x14ac:dyDescent="0.3">
      <c r="M137" s="163"/>
      <c r="N137" s="163"/>
    </row>
    <row r="138" spans="1:26" s="48" customFormat="1" ht="60" x14ac:dyDescent="0.25">
      <c r="B138" s="164" t="s">
        <v>33</v>
      </c>
      <c r="C138" s="164" t="s">
        <v>34</v>
      </c>
      <c r="D138" s="164" t="s">
        <v>35</v>
      </c>
      <c r="E138" s="164" t="s">
        <v>36</v>
      </c>
      <c r="F138" s="164" t="s">
        <v>37</v>
      </c>
      <c r="G138" s="164" t="s">
        <v>38</v>
      </c>
      <c r="H138" s="164" t="s">
        <v>39</v>
      </c>
      <c r="I138" s="164" t="s">
        <v>40</v>
      </c>
      <c r="J138" s="164" t="s">
        <v>41</v>
      </c>
      <c r="K138" s="164" t="s">
        <v>42</v>
      </c>
      <c r="L138" s="164" t="s">
        <v>43</v>
      </c>
      <c r="M138" s="165" t="s">
        <v>44</v>
      </c>
      <c r="N138" s="164" t="s">
        <v>45</v>
      </c>
      <c r="O138" s="164" t="s">
        <v>46</v>
      </c>
      <c r="P138" s="166" t="s">
        <v>47</v>
      </c>
      <c r="Q138" s="166" t="s">
        <v>48</v>
      </c>
    </row>
    <row r="139" spans="1:26" s="61" customFormat="1" x14ac:dyDescent="0.25">
      <c r="A139" s="52">
        <v>1</v>
      </c>
      <c r="B139" s="221" t="s">
        <v>2279</v>
      </c>
      <c r="C139" s="173" t="s">
        <v>2283</v>
      </c>
      <c r="D139" s="173" t="s">
        <v>564</v>
      </c>
      <c r="E139" s="221">
        <v>701820110091</v>
      </c>
      <c r="F139" s="175" t="s">
        <v>403</v>
      </c>
      <c r="G139" s="247">
        <v>1</v>
      </c>
      <c r="H139" s="220">
        <v>40576</v>
      </c>
      <c r="I139" s="1079">
        <v>40908</v>
      </c>
      <c r="J139" s="176" t="s">
        <v>413</v>
      </c>
      <c r="K139" s="971">
        <v>10.86</v>
      </c>
      <c r="L139" s="971">
        <v>0</v>
      </c>
      <c r="M139" s="1080">
        <v>210</v>
      </c>
      <c r="N139" s="1080">
        <v>210</v>
      </c>
      <c r="O139" s="1020">
        <v>108887715</v>
      </c>
      <c r="P139" s="1020" t="s">
        <v>2438</v>
      </c>
      <c r="Q139" s="181"/>
      <c r="R139" s="60"/>
      <c r="S139" s="60"/>
      <c r="T139" s="60"/>
      <c r="U139" s="60"/>
      <c r="V139" s="60"/>
      <c r="W139" s="60"/>
      <c r="X139" s="60"/>
      <c r="Y139" s="60"/>
      <c r="Z139" s="60"/>
    </row>
    <row r="140" spans="1:26" s="61" customFormat="1" x14ac:dyDescent="0.25">
      <c r="A140" s="52">
        <f t="shared" ref="A140:A146" si="1">+A139+1</f>
        <v>2</v>
      </c>
      <c r="B140" s="221" t="s">
        <v>2279</v>
      </c>
      <c r="C140" s="173" t="s">
        <v>2283</v>
      </c>
      <c r="D140" s="173" t="s">
        <v>564</v>
      </c>
      <c r="E140" s="221">
        <v>701820120150</v>
      </c>
      <c r="F140" s="175" t="s">
        <v>403</v>
      </c>
      <c r="G140" s="247">
        <v>1</v>
      </c>
      <c r="H140" s="220">
        <v>40923</v>
      </c>
      <c r="I140" s="1081">
        <v>41273</v>
      </c>
      <c r="J140" s="176" t="s">
        <v>413</v>
      </c>
      <c r="K140" s="971">
        <v>11.05</v>
      </c>
      <c r="L140" s="971">
        <v>0</v>
      </c>
      <c r="M140" s="971">
        <v>96</v>
      </c>
      <c r="N140" s="971">
        <v>96</v>
      </c>
      <c r="O140" s="1020">
        <v>41919439</v>
      </c>
      <c r="P140" s="1020" t="s">
        <v>2439</v>
      </c>
      <c r="Q140" s="181"/>
      <c r="R140" s="60"/>
      <c r="S140" s="60"/>
      <c r="T140" s="60"/>
      <c r="U140" s="60"/>
      <c r="V140" s="60"/>
      <c r="W140" s="60"/>
      <c r="X140" s="60"/>
      <c r="Y140" s="60"/>
      <c r="Z140" s="60"/>
    </row>
    <row r="141" spans="1:26" s="61" customFormat="1" x14ac:dyDescent="0.25">
      <c r="A141" s="52">
        <f t="shared" si="1"/>
        <v>3</v>
      </c>
      <c r="B141" s="221" t="s">
        <v>2279</v>
      </c>
      <c r="C141" s="173" t="s">
        <v>2281</v>
      </c>
      <c r="D141" s="173" t="s">
        <v>564</v>
      </c>
      <c r="E141" s="221">
        <v>701820130160</v>
      </c>
      <c r="F141" s="175" t="s">
        <v>403</v>
      </c>
      <c r="G141" s="247">
        <v>1</v>
      </c>
      <c r="H141" s="220">
        <v>41297</v>
      </c>
      <c r="I141" s="1079">
        <v>41638</v>
      </c>
      <c r="J141" s="176" t="s">
        <v>413</v>
      </c>
      <c r="K141" s="971">
        <v>11.23</v>
      </c>
      <c r="L141" s="971">
        <v>0</v>
      </c>
      <c r="M141" s="808">
        <v>200</v>
      </c>
      <c r="N141" s="808">
        <v>200</v>
      </c>
      <c r="O141" s="1020">
        <v>168753985</v>
      </c>
      <c r="P141" s="1020" t="s">
        <v>2440</v>
      </c>
      <c r="Q141" s="181"/>
      <c r="R141" s="60"/>
      <c r="S141" s="60"/>
      <c r="T141" s="60"/>
      <c r="U141" s="60"/>
      <c r="V141" s="60"/>
      <c r="W141" s="60"/>
      <c r="X141" s="60"/>
      <c r="Y141" s="60"/>
      <c r="Z141" s="60"/>
    </row>
    <row r="142" spans="1:26" s="61" customFormat="1" x14ac:dyDescent="0.25">
      <c r="A142" s="52">
        <f t="shared" si="1"/>
        <v>4</v>
      </c>
      <c r="B142" s="221" t="s">
        <v>2279</v>
      </c>
      <c r="C142" s="173" t="s">
        <v>2283</v>
      </c>
      <c r="D142" s="173" t="s">
        <v>564</v>
      </c>
      <c r="E142" s="221">
        <v>701820140141</v>
      </c>
      <c r="F142" s="175" t="s">
        <v>403</v>
      </c>
      <c r="G142" s="182">
        <v>1</v>
      </c>
      <c r="H142" s="220">
        <v>41660</v>
      </c>
      <c r="I142" s="176">
        <v>41912</v>
      </c>
      <c r="J142" s="176" t="s">
        <v>413</v>
      </c>
      <c r="K142" s="971">
        <v>8.0299999999999994</v>
      </c>
      <c r="L142" s="176"/>
      <c r="M142" s="221">
        <v>480</v>
      </c>
      <c r="N142" s="221">
        <v>480</v>
      </c>
      <c r="O142" s="1020">
        <v>141159040</v>
      </c>
      <c r="P142" s="1020" t="s">
        <v>2441</v>
      </c>
      <c r="Q142" s="181"/>
      <c r="R142" s="60"/>
      <c r="S142" s="60"/>
      <c r="T142" s="60"/>
      <c r="U142" s="60"/>
      <c r="V142" s="60"/>
      <c r="W142" s="60"/>
      <c r="X142" s="60"/>
      <c r="Y142" s="60"/>
      <c r="Z142" s="60"/>
    </row>
    <row r="143" spans="1:26" s="61" customFormat="1" x14ac:dyDescent="0.25">
      <c r="A143" s="52">
        <f t="shared" si="1"/>
        <v>5</v>
      </c>
      <c r="B143" s="173"/>
      <c r="C143" s="172"/>
      <c r="D143" s="173"/>
      <c r="E143" s="971"/>
      <c r="F143" s="175"/>
      <c r="G143" s="175"/>
      <c r="H143" s="175"/>
      <c r="I143" s="176"/>
      <c r="J143" s="176"/>
      <c r="K143" s="971"/>
      <c r="L143" s="176"/>
      <c r="M143" s="178"/>
      <c r="N143" s="178"/>
      <c r="O143" s="1020"/>
      <c r="P143" s="1020"/>
      <c r="Q143" s="181"/>
      <c r="R143" s="60"/>
      <c r="S143" s="60"/>
      <c r="T143" s="60"/>
      <c r="U143" s="60"/>
      <c r="V143" s="60"/>
      <c r="W143" s="60"/>
      <c r="X143" s="60"/>
      <c r="Y143" s="60"/>
      <c r="Z143" s="60"/>
    </row>
    <row r="144" spans="1:26" s="61" customFormat="1" x14ac:dyDescent="0.25">
      <c r="A144" s="52">
        <f t="shared" si="1"/>
        <v>6</v>
      </c>
      <c r="B144" s="173"/>
      <c r="C144" s="172"/>
      <c r="D144" s="173"/>
      <c r="E144" s="182"/>
      <c r="F144" s="175"/>
      <c r="G144" s="175"/>
      <c r="H144" s="175"/>
      <c r="I144" s="176"/>
      <c r="J144" s="176"/>
      <c r="K144" s="176"/>
      <c r="L144" s="176"/>
      <c r="M144" s="178"/>
      <c r="N144" s="178"/>
      <c r="O144" s="1020"/>
      <c r="P144" s="1020"/>
      <c r="Q144" s="181"/>
      <c r="R144" s="60"/>
      <c r="S144" s="60"/>
      <c r="T144" s="60"/>
      <c r="U144" s="60"/>
      <c r="V144" s="60"/>
      <c r="W144" s="60"/>
      <c r="X144" s="60"/>
      <c r="Y144" s="60"/>
      <c r="Z144" s="60"/>
    </row>
    <row r="145" spans="1:26" s="61" customFormat="1" x14ac:dyDescent="0.25">
      <c r="A145" s="52">
        <f t="shared" si="1"/>
        <v>7</v>
      </c>
      <c r="B145" s="173"/>
      <c r="C145" s="172"/>
      <c r="D145" s="173"/>
      <c r="E145" s="182"/>
      <c r="F145" s="175"/>
      <c r="G145" s="175"/>
      <c r="H145" s="175"/>
      <c r="I145" s="176"/>
      <c r="J145" s="176"/>
      <c r="K145" s="176"/>
      <c r="L145" s="176"/>
      <c r="M145" s="178"/>
      <c r="N145" s="178"/>
      <c r="O145" s="1020"/>
      <c r="P145" s="1020"/>
      <c r="Q145" s="181"/>
      <c r="R145" s="60"/>
      <c r="S145" s="60"/>
      <c r="T145" s="60"/>
      <c r="U145" s="60"/>
      <c r="V145" s="60"/>
      <c r="W145" s="60"/>
      <c r="X145" s="60"/>
      <c r="Y145" s="60"/>
      <c r="Z145" s="60"/>
    </row>
    <row r="146" spans="1:26" s="61" customFormat="1" x14ac:dyDescent="0.25">
      <c r="A146" s="52">
        <f t="shared" si="1"/>
        <v>8</v>
      </c>
      <c r="B146" s="173"/>
      <c r="C146" s="172"/>
      <c r="D146" s="173"/>
      <c r="E146" s="182"/>
      <c r="F146" s="175"/>
      <c r="G146" s="175"/>
      <c r="H146" s="175"/>
      <c r="I146" s="176"/>
      <c r="J146" s="176"/>
      <c r="K146" s="176"/>
      <c r="L146" s="176"/>
      <c r="M146" s="178"/>
      <c r="N146" s="178"/>
      <c r="O146" s="1020"/>
      <c r="P146" s="1020"/>
      <c r="Q146" s="181"/>
      <c r="R146" s="60"/>
      <c r="S146" s="60"/>
      <c r="T146" s="60"/>
      <c r="U146" s="60"/>
      <c r="V146" s="60"/>
      <c r="W146" s="60"/>
      <c r="X146" s="60"/>
      <c r="Y146" s="60"/>
      <c r="Z146" s="60"/>
    </row>
    <row r="147" spans="1:26" s="61" customFormat="1" x14ac:dyDescent="0.25">
      <c r="A147" s="52"/>
      <c r="B147" s="183" t="s">
        <v>28</v>
      </c>
      <c r="C147" s="172"/>
      <c r="D147" s="173"/>
      <c r="E147" s="182"/>
      <c r="F147" s="175"/>
      <c r="G147" s="175"/>
      <c r="H147" s="175"/>
      <c r="I147" s="176"/>
      <c r="J147" s="176"/>
      <c r="K147" s="185">
        <f>SUM(K139:K146)</f>
        <v>41.17</v>
      </c>
      <c r="L147" s="185">
        <f>SUM(L139:L146)</f>
        <v>0</v>
      </c>
      <c r="M147" s="245">
        <f>SUM(M139:M146)</f>
        <v>986</v>
      </c>
      <c r="N147" s="185">
        <f>SUM(N139:N146)</f>
        <v>986</v>
      </c>
      <c r="O147" s="1020"/>
      <c r="P147" s="1020"/>
      <c r="Q147" s="187"/>
    </row>
    <row r="148" spans="1:26" x14ac:dyDescent="0.25">
      <c r="B148" s="69"/>
      <c r="C148" s="69"/>
      <c r="D148" s="69"/>
      <c r="E148" s="188"/>
      <c r="F148" s="69"/>
      <c r="G148" s="69"/>
      <c r="H148" s="69"/>
      <c r="I148" s="69"/>
      <c r="J148" s="69"/>
      <c r="K148" s="69"/>
      <c r="L148" s="69"/>
      <c r="M148" s="69"/>
      <c r="N148" s="69"/>
      <c r="O148" s="69"/>
      <c r="P148" s="69"/>
    </row>
    <row r="149" spans="1:26" ht="18.75" x14ac:dyDescent="0.25">
      <c r="B149" s="222" t="s">
        <v>192</v>
      </c>
      <c r="C149" s="250">
        <f>+K147</f>
        <v>41.17</v>
      </c>
      <c r="H149" s="191"/>
      <c r="I149" s="191"/>
      <c r="J149" s="191"/>
      <c r="K149" s="191"/>
      <c r="L149" s="191"/>
      <c r="M149" s="191"/>
      <c r="N149" s="69"/>
      <c r="O149" s="69"/>
      <c r="P149" s="69"/>
    </row>
    <row r="151" spans="1:26" ht="15.75" thickBot="1" x14ac:dyDescent="0.3"/>
    <row r="152" spans="1:26" ht="30.75" thickBot="1" x14ac:dyDescent="0.3">
      <c r="B152" s="232" t="s">
        <v>193</v>
      </c>
      <c r="C152" s="233" t="s">
        <v>194</v>
      </c>
      <c r="D152" s="232" t="s">
        <v>27</v>
      </c>
      <c r="E152" s="233" t="s">
        <v>195</v>
      </c>
    </row>
    <row r="153" spans="1:26" x14ac:dyDescent="0.25">
      <c r="B153" s="103" t="s">
        <v>196</v>
      </c>
      <c r="C153" s="234">
        <v>20</v>
      </c>
      <c r="D153" s="1082"/>
      <c r="E153" s="2405">
        <f>+D153+D154+D155</f>
        <v>40</v>
      </c>
    </row>
    <row r="154" spans="1:26" x14ac:dyDescent="0.25">
      <c r="B154" s="103" t="s">
        <v>197</v>
      </c>
      <c r="C154" s="235">
        <v>30</v>
      </c>
      <c r="D154" s="860"/>
      <c r="E154" s="2016"/>
    </row>
    <row r="155" spans="1:26" ht="15.75" thickBot="1" x14ac:dyDescent="0.3">
      <c r="B155" s="103" t="s">
        <v>198</v>
      </c>
      <c r="C155" s="236">
        <v>40</v>
      </c>
      <c r="D155" s="1083">
        <v>40</v>
      </c>
      <c r="E155" s="2406"/>
    </row>
    <row r="157" spans="1:26" ht="15.75" thickBot="1" x14ac:dyDescent="0.3"/>
    <row r="158" spans="1:26" ht="27" thickBot="1" x14ac:dyDescent="0.3">
      <c r="B158" s="1879" t="s">
        <v>199</v>
      </c>
      <c r="C158" s="1880"/>
      <c r="D158" s="1880"/>
      <c r="E158" s="1880"/>
      <c r="F158" s="1880"/>
      <c r="G158" s="1880"/>
      <c r="H158" s="1880"/>
      <c r="I158" s="1880"/>
      <c r="J158" s="1880"/>
      <c r="K158" s="1880"/>
      <c r="L158" s="1880"/>
      <c r="M158" s="1880"/>
      <c r="N158" s="1881"/>
    </row>
    <row r="160" spans="1:26" ht="75" x14ac:dyDescent="0.25">
      <c r="B160" s="193" t="s">
        <v>89</v>
      </c>
      <c r="C160" s="193" t="s">
        <v>90</v>
      </c>
      <c r="D160" s="193" t="s">
        <v>91</v>
      </c>
      <c r="E160" s="193" t="s">
        <v>92</v>
      </c>
      <c r="F160" s="193" t="s">
        <v>93</v>
      </c>
      <c r="G160" s="193" t="s">
        <v>94</v>
      </c>
      <c r="H160" s="193" t="s">
        <v>95</v>
      </c>
      <c r="I160" s="193" t="s">
        <v>96</v>
      </c>
      <c r="J160" s="1875" t="s">
        <v>97</v>
      </c>
      <c r="K160" s="1882"/>
      <c r="L160" s="1876"/>
      <c r="M160" s="193" t="s">
        <v>98</v>
      </c>
      <c r="N160" s="193" t="s">
        <v>254</v>
      </c>
      <c r="O160" s="193" t="s">
        <v>255</v>
      </c>
      <c r="P160" s="1875" t="s">
        <v>77</v>
      </c>
      <c r="Q160" s="1876"/>
    </row>
    <row r="161" spans="2:20" x14ac:dyDescent="0.25">
      <c r="B161" s="2401" t="s">
        <v>2442</v>
      </c>
      <c r="C161" s="2401" t="s">
        <v>2443</v>
      </c>
      <c r="D161" s="1980" t="s">
        <v>2444</v>
      </c>
      <c r="E161" s="1870">
        <v>92522718</v>
      </c>
      <c r="F161" s="1980" t="s">
        <v>2445</v>
      </c>
      <c r="G161" s="1980" t="s">
        <v>2446</v>
      </c>
      <c r="H161" s="2252">
        <v>37799</v>
      </c>
      <c r="I161" s="2066" t="s">
        <v>82</v>
      </c>
      <c r="J161" s="225" t="s">
        <v>2447</v>
      </c>
      <c r="K161" s="226" t="s">
        <v>2448</v>
      </c>
      <c r="L161" s="2172" t="s">
        <v>2449</v>
      </c>
      <c r="M161" s="1870" t="s">
        <v>403</v>
      </c>
      <c r="N161" s="1870" t="s">
        <v>19</v>
      </c>
      <c r="O161" s="1870" t="s">
        <v>19</v>
      </c>
      <c r="P161" s="1984" t="s">
        <v>2450</v>
      </c>
      <c r="Q161" s="1985"/>
      <c r="R161" s="2417" t="s">
        <v>2451</v>
      </c>
      <c r="S161" s="2418"/>
      <c r="T161" s="2418"/>
    </row>
    <row r="162" spans="2:20" x14ac:dyDescent="0.25">
      <c r="B162" s="2402"/>
      <c r="C162" s="2402"/>
      <c r="D162" s="1981"/>
      <c r="E162" s="1924"/>
      <c r="F162" s="1981"/>
      <c r="G162" s="1981"/>
      <c r="H162" s="2204"/>
      <c r="I162" s="2067"/>
      <c r="J162" s="1067" t="s">
        <v>2452</v>
      </c>
      <c r="K162" s="803" t="s">
        <v>2453</v>
      </c>
      <c r="L162" s="2397"/>
      <c r="M162" s="1924"/>
      <c r="N162" s="1924"/>
      <c r="O162" s="1924"/>
      <c r="P162" s="1986"/>
      <c r="Q162" s="1987"/>
      <c r="R162" s="2417"/>
      <c r="S162" s="2418"/>
      <c r="T162" s="2418"/>
    </row>
    <row r="163" spans="2:20" x14ac:dyDescent="0.25">
      <c r="B163" s="2402"/>
      <c r="C163" s="2402"/>
      <c r="D163" s="1981"/>
      <c r="E163" s="1924"/>
      <c r="F163" s="1981"/>
      <c r="G163" s="1981"/>
      <c r="H163" s="2204"/>
      <c r="I163" s="2067"/>
      <c r="J163" s="1067" t="s">
        <v>2454</v>
      </c>
      <c r="K163" s="803" t="s">
        <v>2455</v>
      </c>
      <c r="L163" s="2397"/>
      <c r="M163" s="1924"/>
      <c r="N163" s="1924"/>
      <c r="O163" s="1924"/>
      <c r="P163" s="1986"/>
      <c r="Q163" s="1987"/>
      <c r="R163" s="2417"/>
      <c r="S163" s="2418"/>
      <c r="T163" s="2418"/>
    </row>
    <row r="164" spans="2:20" x14ac:dyDescent="0.25">
      <c r="B164" s="2402"/>
      <c r="C164" s="2402"/>
      <c r="D164" s="1981"/>
      <c r="E164" s="1924"/>
      <c r="F164" s="1981"/>
      <c r="G164" s="1981"/>
      <c r="H164" s="2204"/>
      <c r="I164" s="2067"/>
      <c r="J164" s="1067" t="s">
        <v>2456</v>
      </c>
      <c r="K164" s="803" t="s">
        <v>2457</v>
      </c>
      <c r="L164" s="2397"/>
      <c r="M164" s="1924"/>
      <c r="N164" s="1924"/>
      <c r="O164" s="1924"/>
      <c r="P164" s="1986"/>
      <c r="Q164" s="1987"/>
      <c r="R164" s="2417"/>
      <c r="S164" s="2418"/>
      <c r="T164" s="2418"/>
    </row>
    <row r="165" spans="2:20" ht="30" x14ac:dyDescent="0.25">
      <c r="B165" s="2402"/>
      <c r="C165" s="2402"/>
      <c r="D165" s="1981"/>
      <c r="E165" s="1924"/>
      <c r="F165" s="1981"/>
      <c r="G165" s="1981"/>
      <c r="H165" s="2204"/>
      <c r="I165" s="2067"/>
      <c r="J165" s="1067" t="s">
        <v>2458</v>
      </c>
      <c r="K165" s="803" t="s">
        <v>2459</v>
      </c>
      <c r="L165" s="2397"/>
      <c r="M165" s="1924"/>
      <c r="N165" s="1924"/>
      <c r="O165" s="1924"/>
      <c r="P165" s="1986"/>
      <c r="Q165" s="1987"/>
      <c r="R165" s="2417"/>
      <c r="S165" s="2418"/>
      <c r="T165" s="2418"/>
    </row>
    <row r="166" spans="2:20" x14ac:dyDescent="0.25">
      <c r="B166" s="2402"/>
      <c r="C166" s="2402"/>
      <c r="D166" s="1981"/>
      <c r="E166" s="1924"/>
      <c r="F166" s="1981"/>
      <c r="G166" s="1981"/>
      <c r="H166" s="2204"/>
      <c r="I166" s="2067"/>
      <c r="J166" s="1067" t="s">
        <v>2460</v>
      </c>
      <c r="K166" s="803" t="s">
        <v>2461</v>
      </c>
      <c r="L166" s="2397"/>
      <c r="M166" s="1924"/>
      <c r="N166" s="1924"/>
      <c r="O166" s="1924"/>
      <c r="P166" s="2044"/>
      <c r="Q166" s="2045"/>
      <c r="R166" s="2417"/>
      <c r="S166" s="2418"/>
      <c r="T166" s="2418"/>
    </row>
    <row r="167" spans="2:20" ht="45" x14ac:dyDescent="0.25">
      <c r="B167" s="2401" t="s">
        <v>2462</v>
      </c>
      <c r="C167" s="2401" t="s">
        <v>2443</v>
      </c>
      <c r="D167" s="1980" t="s">
        <v>2463</v>
      </c>
      <c r="E167" s="1870">
        <v>64718194</v>
      </c>
      <c r="F167" s="1980" t="s">
        <v>2464</v>
      </c>
      <c r="G167" s="1980" t="s">
        <v>105</v>
      </c>
      <c r="H167" s="2252">
        <v>36602</v>
      </c>
      <c r="I167" s="2066" t="s">
        <v>82</v>
      </c>
      <c r="J167" s="1067" t="s">
        <v>2465</v>
      </c>
      <c r="K167" s="803" t="s">
        <v>2466</v>
      </c>
      <c r="L167" s="2030" t="s">
        <v>2467</v>
      </c>
      <c r="M167" s="1870" t="s">
        <v>403</v>
      </c>
      <c r="N167" s="1870" t="s">
        <v>403</v>
      </c>
      <c r="O167" s="1870" t="s">
        <v>403</v>
      </c>
      <c r="P167" s="152" t="s">
        <v>2468</v>
      </c>
      <c r="Q167" s="242"/>
    </row>
    <row r="168" spans="2:20" ht="30" x14ac:dyDescent="0.25">
      <c r="B168" s="2402"/>
      <c r="C168" s="2402"/>
      <c r="D168" s="1981"/>
      <c r="E168" s="1924"/>
      <c r="F168" s="1981"/>
      <c r="G168" s="1981"/>
      <c r="H168" s="2204"/>
      <c r="I168" s="2067"/>
      <c r="J168" s="1067" t="s">
        <v>2469</v>
      </c>
      <c r="K168" s="803" t="s">
        <v>2470</v>
      </c>
      <c r="L168" s="2032"/>
      <c r="M168" s="1924"/>
      <c r="N168" s="1924"/>
      <c r="O168" s="1924"/>
      <c r="P168" s="152" t="s">
        <v>2471</v>
      </c>
      <c r="Q168" s="242"/>
    </row>
    <row r="169" spans="2:20" ht="30" x14ac:dyDescent="0.25">
      <c r="B169" s="2403"/>
      <c r="C169" s="2403"/>
      <c r="D169" s="2025"/>
      <c r="E169" s="1871"/>
      <c r="F169" s="2025"/>
      <c r="G169" s="2025"/>
      <c r="H169" s="2205"/>
      <c r="I169" s="2068"/>
      <c r="J169" s="1067" t="s">
        <v>2472</v>
      </c>
      <c r="K169" s="803" t="s">
        <v>2473</v>
      </c>
      <c r="L169" s="2031"/>
      <c r="M169" s="1871"/>
      <c r="N169" s="1871"/>
      <c r="O169" s="1871"/>
      <c r="P169" s="152" t="s">
        <v>2474</v>
      </c>
      <c r="Q169" s="242"/>
    </row>
    <row r="170" spans="2:20" x14ac:dyDescent="0.25">
      <c r="B170" s="1084" t="s">
        <v>2475</v>
      </c>
      <c r="C170" s="1084"/>
      <c r="D170" s="242"/>
      <c r="E170" s="715"/>
      <c r="F170" s="242"/>
      <c r="G170" s="242"/>
      <c r="H170" s="1016"/>
      <c r="I170" s="235"/>
      <c r="J170" s="225">
        <f ca="1">+I170+J170:P170+J170:R170+J170:P170+J170:P170</f>
        <v>0</v>
      </c>
      <c r="K170" s="226"/>
      <c r="L170" s="248"/>
      <c r="M170" s="715"/>
      <c r="N170" s="715"/>
      <c r="O170" s="715"/>
      <c r="P170" s="2048" t="s">
        <v>2476</v>
      </c>
      <c r="Q170" s="2048"/>
    </row>
    <row r="171" spans="2:20" x14ac:dyDescent="0.25">
      <c r="P171" s="1085"/>
    </row>
    <row r="173" spans="2:20" ht="15.75" thickBot="1" x14ac:dyDescent="0.3"/>
    <row r="174" spans="2:20" ht="30" x14ac:dyDescent="0.25">
      <c r="B174" s="162" t="s">
        <v>17</v>
      </c>
      <c r="C174" s="162" t="s">
        <v>193</v>
      </c>
      <c r="D174" s="193" t="s">
        <v>194</v>
      </c>
      <c r="E174" s="162" t="s">
        <v>27</v>
      </c>
      <c r="F174" s="233" t="s">
        <v>235</v>
      </c>
      <c r="G174" s="857"/>
    </row>
    <row r="175" spans="2:20" ht="108" x14ac:dyDescent="0.2">
      <c r="B175" s="1969" t="s">
        <v>236</v>
      </c>
      <c r="C175" s="196" t="s">
        <v>237</v>
      </c>
      <c r="D175" s="715">
        <v>25</v>
      </c>
      <c r="E175" s="783"/>
      <c r="F175" s="1970">
        <v>25</v>
      </c>
      <c r="G175" s="858"/>
    </row>
    <row r="176" spans="2:20" ht="72" x14ac:dyDescent="0.2">
      <c r="B176" s="1969"/>
      <c r="C176" s="196" t="s">
        <v>238</v>
      </c>
      <c r="D176" s="242">
        <v>25</v>
      </c>
      <c r="E176" s="783">
        <v>25</v>
      </c>
      <c r="F176" s="1971"/>
      <c r="G176" s="858"/>
    </row>
    <row r="177" spans="2:7" ht="60" x14ac:dyDescent="0.2">
      <c r="B177" s="1969"/>
      <c r="C177" s="196" t="s">
        <v>239</v>
      </c>
      <c r="D177" s="715">
        <v>10</v>
      </c>
      <c r="E177" s="783"/>
      <c r="F177" s="1972"/>
      <c r="G177" s="858"/>
    </row>
    <row r="178" spans="2:7" x14ac:dyDescent="0.25">
      <c r="C178"/>
    </row>
    <row r="181" spans="2:7" x14ac:dyDescent="0.25">
      <c r="B181" s="160" t="s">
        <v>240</v>
      </c>
    </row>
    <row r="184" spans="2:7" x14ac:dyDescent="0.25">
      <c r="B184" s="41" t="s">
        <v>17</v>
      </c>
      <c r="C184" s="41" t="s">
        <v>26</v>
      </c>
      <c r="D184" s="162" t="s">
        <v>27</v>
      </c>
      <c r="E184" s="162" t="s">
        <v>28</v>
      </c>
    </row>
    <row r="185" spans="2:7" ht="28.5" x14ac:dyDescent="0.25">
      <c r="B185" s="45" t="s">
        <v>393</v>
      </c>
      <c r="C185" s="684">
        <v>40</v>
      </c>
      <c r="D185" s="715">
        <v>40</v>
      </c>
      <c r="E185" s="1870">
        <f>+D185+D186</f>
        <v>65</v>
      </c>
    </row>
    <row r="186" spans="2:7" ht="42.75" x14ac:dyDescent="0.25">
      <c r="B186" s="45" t="s">
        <v>394</v>
      </c>
      <c r="C186" s="684">
        <v>60</v>
      </c>
      <c r="D186" s="715">
        <v>25</v>
      </c>
      <c r="E186" s="1871"/>
    </row>
  </sheetData>
  <mergeCells count="201">
    <mergeCell ref="E185:E186"/>
    <mergeCell ref="L167:L169"/>
    <mergeCell ref="M167:M169"/>
    <mergeCell ref="N167:N169"/>
    <mergeCell ref="O167:O169"/>
    <mergeCell ref="P170:Q170"/>
    <mergeCell ref="B175:B177"/>
    <mergeCell ref="F175:F177"/>
    <mergeCell ref="P161:Q166"/>
    <mergeCell ref="R161:T166"/>
    <mergeCell ref="B167:B169"/>
    <mergeCell ref="C167:C169"/>
    <mergeCell ref="D167:D169"/>
    <mergeCell ref="E167:E169"/>
    <mergeCell ref="F167:F169"/>
    <mergeCell ref="G167:G169"/>
    <mergeCell ref="H167:H169"/>
    <mergeCell ref="I167:I169"/>
    <mergeCell ref="H161:H166"/>
    <mergeCell ref="I161:I166"/>
    <mergeCell ref="L161:L166"/>
    <mergeCell ref="M161:M166"/>
    <mergeCell ref="N161:N166"/>
    <mergeCell ref="O161:O166"/>
    <mergeCell ref="B161:B166"/>
    <mergeCell ref="C161:C166"/>
    <mergeCell ref="D161:D166"/>
    <mergeCell ref="E161:E166"/>
    <mergeCell ref="F161:F166"/>
    <mergeCell ref="G161:G166"/>
    <mergeCell ref="D129:E129"/>
    <mergeCell ref="B132:P132"/>
    <mergeCell ref="B135:N135"/>
    <mergeCell ref="E153:E155"/>
    <mergeCell ref="B158:N158"/>
    <mergeCell ref="J160:L160"/>
    <mergeCell ref="P160:Q160"/>
    <mergeCell ref="M120:M121"/>
    <mergeCell ref="N120:N121"/>
    <mergeCell ref="O120:O121"/>
    <mergeCell ref="P120:Q121"/>
    <mergeCell ref="B125:N125"/>
    <mergeCell ref="D128:E128"/>
    <mergeCell ref="I118:I119"/>
    <mergeCell ref="L118:L119"/>
    <mergeCell ref="M118:M119"/>
    <mergeCell ref="N118:N119"/>
    <mergeCell ref="O118:O119"/>
    <mergeCell ref="Q118:Q119"/>
    <mergeCell ref="O115:O117"/>
    <mergeCell ref="P115:P117"/>
    <mergeCell ref="Q115:Q117"/>
    <mergeCell ref="I115:I117"/>
    <mergeCell ref="L115:L117"/>
    <mergeCell ref="M115:M117"/>
    <mergeCell ref="N115:N117"/>
    <mergeCell ref="B118:B119"/>
    <mergeCell ref="C118:C119"/>
    <mergeCell ref="D118:D119"/>
    <mergeCell ref="E118:E119"/>
    <mergeCell ref="F118:F119"/>
    <mergeCell ref="G118:G119"/>
    <mergeCell ref="H118:H119"/>
    <mergeCell ref="G115:G117"/>
    <mergeCell ref="H115:H117"/>
    <mergeCell ref="L112:L114"/>
    <mergeCell ref="M112:M114"/>
    <mergeCell ref="N112:N114"/>
    <mergeCell ref="O112:O114"/>
    <mergeCell ref="Q112:Q114"/>
    <mergeCell ref="B115:B117"/>
    <mergeCell ref="C115:C117"/>
    <mergeCell ref="D115:D117"/>
    <mergeCell ref="E115:E117"/>
    <mergeCell ref="F115:F117"/>
    <mergeCell ref="B112:B114"/>
    <mergeCell ref="C112:C114"/>
    <mergeCell ref="D112:D114"/>
    <mergeCell ref="E112:E114"/>
    <mergeCell ref="F112:F114"/>
    <mergeCell ref="G112:G114"/>
    <mergeCell ref="H112:H114"/>
    <mergeCell ref="I112:I114"/>
    <mergeCell ref="H109:H111"/>
    <mergeCell ref="I109:I111"/>
    <mergeCell ref="B109:B111"/>
    <mergeCell ref="C109:C111"/>
    <mergeCell ref="D109:D111"/>
    <mergeCell ref="E109:E111"/>
    <mergeCell ref="F109:F111"/>
    <mergeCell ref="G109:G111"/>
    <mergeCell ref="Q106:Q107"/>
    <mergeCell ref="G106:G107"/>
    <mergeCell ref="H106:H107"/>
    <mergeCell ref="P104:P105"/>
    <mergeCell ref="Q104:Q105"/>
    <mergeCell ref="I104:I105"/>
    <mergeCell ref="L104:L105"/>
    <mergeCell ref="M104:M105"/>
    <mergeCell ref="N104:N105"/>
    <mergeCell ref="P109:P111"/>
    <mergeCell ref="Q109:Q111"/>
    <mergeCell ref="L109:L111"/>
    <mergeCell ref="M109:M111"/>
    <mergeCell ref="N109:N111"/>
    <mergeCell ref="O109:O111"/>
    <mergeCell ref="G104:G105"/>
    <mergeCell ref="H104:H105"/>
    <mergeCell ref="I106:I107"/>
    <mergeCell ref="L106:L107"/>
    <mergeCell ref="M106:M107"/>
    <mergeCell ref="N106:N107"/>
    <mergeCell ref="O106:O107"/>
    <mergeCell ref="B104:B105"/>
    <mergeCell ref="C104:C105"/>
    <mergeCell ref="D104:D105"/>
    <mergeCell ref="E104:E105"/>
    <mergeCell ref="F104:F105"/>
    <mergeCell ref="B106:B107"/>
    <mergeCell ref="C106:C107"/>
    <mergeCell ref="D106:D107"/>
    <mergeCell ref="E106:E107"/>
    <mergeCell ref="F106:F107"/>
    <mergeCell ref="O104:O105"/>
    <mergeCell ref="C88:C94"/>
    <mergeCell ref="D88:D94"/>
    <mergeCell ref="E88:E94"/>
    <mergeCell ref="F88:F94"/>
    <mergeCell ref="G88:G94"/>
    <mergeCell ref="H88:H94"/>
    <mergeCell ref="P97:Q97"/>
    <mergeCell ref="B98:B103"/>
    <mergeCell ref="C98:C103"/>
    <mergeCell ref="D98:D103"/>
    <mergeCell ref="E98:E103"/>
    <mergeCell ref="F98:F103"/>
    <mergeCell ref="G98:G103"/>
    <mergeCell ref="H98:H103"/>
    <mergeCell ref="I98:I103"/>
    <mergeCell ref="L98:L103"/>
    <mergeCell ref="M98:M103"/>
    <mergeCell ref="N98:N103"/>
    <mergeCell ref="O98:O103"/>
    <mergeCell ref="P98:P103"/>
    <mergeCell ref="B95:B96"/>
    <mergeCell ref="C95:C96"/>
    <mergeCell ref="D95:D96"/>
    <mergeCell ref="E95:E96"/>
    <mergeCell ref="F95:F96"/>
    <mergeCell ref="G95:G96"/>
    <mergeCell ref="P95:Q96"/>
    <mergeCell ref="H95:H96"/>
    <mergeCell ref="I95:I96"/>
    <mergeCell ref="L95:L96"/>
    <mergeCell ref="M95:M96"/>
    <mergeCell ref="N95:N96"/>
    <mergeCell ref="O95:O96"/>
    <mergeCell ref="I88:I94"/>
    <mergeCell ref="L88:L94"/>
    <mergeCell ref="O72:P72"/>
    <mergeCell ref="O73:P73"/>
    <mergeCell ref="B79:N79"/>
    <mergeCell ref="J84:L84"/>
    <mergeCell ref="P84:Q84"/>
    <mergeCell ref="B85:B87"/>
    <mergeCell ref="C85:C87"/>
    <mergeCell ref="D85:D87"/>
    <mergeCell ref="E85:E87"/>
    <mergeCell ref="F85:F87"/>
    <mergeCell ref="P85:Q87"/>
    <mergeCell ref="G85:G87"/>
    <mergeCell ref="H85:H87"/>
    <mergeCell ref="I85:I87"/>
    <mergeCell ref="M85:M87"/>
    <mergeCell ref="N85:N87"/>
    <mergeCell ref="O85:O87"/>
    <mergeCell ref="M88:M94"/>
    <mergeCell ref="N88:N94"/>
    <mergeCell ref="O88:O94"/>
    <mergeCell ref="Q88:Q94"/>
    <mergeCell ref="B88:B94"/>
    <mergeCell ref="O69:P69"/>
    <mergeCell ref="O70:P70"/>
    <mergeCell ref="O71:P71"/>
    <mergeCell ref="C10:E10"/>
    <mergeCell ref="B14:C21"/>
    <mergeCell ref="B22:C22"/>
    <mergeCell ref="E40:E41"/>
    <mergeCell ref="M45:N45"/>
    <mergeCell ref="B59:B60"/>
    <mergeCell ref="C59:C60"/>
    <mergeCell ref="D59:E59"/>
    <mergeCell ref="B2:P2"/>
    <mergeCell ref="B4:P4"/>
    <mergeCell ref="C6:N6"/>
    <mergeCell ref="C7:N7"/>
    <mergeCell ref="C8:N8"/>
    <mergeCell ref="C9:N9"/>
    <mergeCell ref="C63:N63"/>
    <mergeCell ref="B65:N65"/>
    <mergeCell ref="O68:P68"/>
  </mergeCells>
  <dataValidations count="2">
    <dataValidation type="decimal" allowBlank="1" showInputMessage="1" showErrorMessage="1" sqref="WVH983102 WLL983102 C65598 IV65598 SR65598 ACN65598 AMJ65598 AWF65598 BGB65598 BPX65598 BZT65598 CJP65598 CTL65598 DDH65598 DND65598 DWZ65598 EGV65598 EQR65598 FAN65598 FKJ65598 FUF65598 GEB65598 GNX65598 GXT65598 HHP65598 HRL65598 IBH65598 ILD65598 IUZ65598 JEV65598 JOR65598 JYN65598 KIJ65598 KSF65598 LCB65598 LLX65598 LVT65598 MFP65598 MPL65598 MZH65598 NJD65598 NSZ65598 OCV65598 OMR65598 OWN65598 PGJ65598 PQF65598 QAB65598 QJX65598 QTT65598 RDP65598 RNL65598 RXH65598 SHD65598 SQZ65598 TAV65598 TKR65598 TUN65598 UEJ65598 UOF65598 UYB65598 VHX65598 VRT65598 WBP65598 WLL65598 WVH65598 C131134 IV131134 SR131134 ACN131134 AMJ131134 AWF131134 BGB131134 BPX131134 BZT131134 CJP131134 CTL131134 DDH131134 DND131134 DWZ131134 EGV131134 EQR131134 FAN131134 FKJ131134 FUF131134 GEB131134 GNX131134 GXT131134 HHP131134 HRL131134 IBH131134 ILD131134 IUZ131134 JEV131134 JOR131134 JYN131134 KIJ131134 KSF131134 LCB131134 LLX131134 LVT131134 MFP131134 MPL131134 MZH131134 NJD131134 NSZ131134 OCV131134 OMR131134 OWN131134 PGJ131134 PQF131134 QAB131134 QJX131134 QTT131134 RDP131134 RNL131134 RXH131134 SHD131134 SQZ131134 TAV131134 TKR131134 TUN131134 UEJ131134 UOF131134 UYB131134 VHX131134 VRT131134 WBP131134 WLL131134 WVH131134 C196670 IV196670 SR196670 ACN196670 AMJ196670 AWF196670 BGB196670 BPX196670 BZT196670 CJP196670 CTL196670 DDH196670 DND196670 DWZ196670 EGV196670 EQR196670 FAN196670 FKJ196670 FUF196670 GEB196670 GNX196670 GXT196670 HHP196670 HRL196670 IBH196670 ILD196670 IUZ196670 JEV196670 JOR196670 JYN196670 KIJ196670 KSF196670 LCB196670 LLX196670 LVT196670 MFP196670 MPL196670 MZH196670 NJD196670 NSZ196670 OCV196670 OMR196670 OWN196670 PGJ196670 PQF196670 QAB196670 QJX196670 QTT196670 RDP196670 RNL196670 RXH196670 SHD196670 SQZ196670 TAV196670 TKR196670 TUN196670 UEJ196670 UOF196670 UYB196670 VHX196670 VRT196670 WBP196670 WLL196670 WVH196670 C262206 IV262206 SR262206 ACN262206 AMJ262206 AWF262206 BGB262206 BPX262206 BZT262206 CJP262206 CTL262206 DDH262206 DND262206 DWZ262206 EGV262206 EQR262206 FAN262206 FKJ262206 FUF262206 GEB262206 GNX262206 GXT262206 HHP262206 HRL262206 IBH262206 ILD262206 IUZ262206 JEV262206 JOR262206 JYN262206 KIJ262206 KSF262206 LCB262206 LLX262206 LVT262206 MFP262206 MPL262206 MZH262206 NJD262206 NSZ262206 OCV262206 OMR262206 OWN262206 PGJ262206 PQF262206 QAB262206 QJX262206 QTT262206 RDP262206 RNL262206 RXH262206 SHD262206 SQZ262206 TAV262206 TKR262206 TUN262206 UEJ262206 UOF262206 UYB262206 VHX262206 VRT262206 WBP262206 WLL262206 WVH262206 C327742 IV327742 SR327742 ACN327742 AMJ327742 AWF327742 BGB327742 BPX327742 BZT327742 CJP327742 CTL327742 DDH327742 DND327742 DWZ327742 EGV327742 EQR327742 FAN327742 FKJ327742 FUF327742 GEB327742 GNX327742 GXT327742 HHP327742 HRL327742 IBH327742 ILD327742 IUZ327742 JEV327742 JOR327742 JYN327742 KIJ327742 KSF327742 LCB327742 LLX327742 LVT327742 MFP327742 MPL327742 MZH327742 NJD327742 NSZ327742 OCV327742 OMR327742 OWN327742 PGJ327742 PQF327742 QAB327742 QJX327742 QTT327742 RDP327742 RNL327742 RXH327742 SHD327742 SQZ327742 TAV327742 TKR327742 TUN327742 UEJ327742 UOF327742 UYB327742 VHX327742 VRT327742 WBP327742 WLL327742 WVH327742 C393278 IV393278 SR393278 ACN393278 AMJ393278 AWF393278 BGB393278 BPX393278 BZT393278 CJP393278 CTL393278 DDH393278 DND393278 DWZ393278 EGV393278 EQR393278 FAN393278 FKJ393278 FUF393278 GEB393278 GNX393278 GXT393278 HHP393278 HRL393278 IBH393278 ILD393278 IUZ393278 JEV393278 JOR393278 JYN393278 KIJ393278 KSF393278 LCB393278 LLX393278 LVT393278 MFP393278 MPL393278 MZH393278 NJD393278 NSZ393278 OCV393278 OMR393278 OWN393278 PGJ393278 PQF393278 QAB393278 QJX393278 QTT393278 RDP393278 RNL393278 RXH393278 SHD393278 SQZ393278 TAV393278 TKR393278 TUN393278 UEJ393278 UOF393278 UYB393278 VHX393278 VRT393278 WBP393278 WLL393278 WVH393278 C458814 IV458814 SR458814 ACN458814 AMJ458814 AWF458814 BGB458814 BPX458814 BZT458814 CJP458814 CTL458814 DDH458814 DND458814 DWZ458814 EGV458814 EQR458814 FAN458814 FKJ458814 FUF458814 GEB458814 GNX458814 GXT458814 HHP458814 HRL458814 IBH458814 ILD458814 IUZ458814 JEV458814 JOR458814 JYN458814 KIJ458814 KSF458814 LCB458814 LLX458814 LVT458814 MFP458814 MPL458814 MZH458814 NJD458814 NSZ458814 OCV458814 OMR458814 OWN458814 PGJ458814 PQF458814 QAB458814 QJX458814 QTT458814 RDP458814 RNL458814 RXH458814 SHD458814 SQZ458814 TAV458814 TKR458814 TUN458814 UEJ458814 UOF458814 UYB458814 VHX458814 VRT458814 WBP458814 WLL458814 WVH458814 C524350 IV524350 SR524350 ACN524350 AMJ524350 AWF524350 BGB524350 BPX524350 BZT524350 CJP524350 CTL524350 DDH524350 DND524350 DWZ524350 EGV524350 EQR524350 FAN524350 FKJ524350 FUF524350 GEB524350 GNX524350 GXT524350 HHP524350 HRL524350 IBH524350 ILD524350 IUZ524350 JEV524350 JOR524350 JYN524350 KIJ524350 KSF524350 LCB524350 LLX524350 LVT524350 MFP524350 MPL524350 MZH524350 NJD524350 NSZ524350 OCV524350 OMR524350 OWN524350 PGJ524350 PQF524350 QAB524350 QJX524350 QTT524350 RDP524350 RNL524350 RXH524350 SHD524350 SQZ524350 TAV524350 TKR524350 TUN524350 UEJ524350 UOF524350 UYB524350 VHX524350 VRT524350 WBP524350 WLL524350 WVH524350 C589886 IV589886 SR589886 ACN589886 AMJ589886 AWF589886 BGB589886 BPX589886 BZT589886 CJP589886 CTL589886 DDH589886 DND589886 DWZ589886 EGV589886 EQR589886 FAN589886 FKJ589886 FUF589886 GEB589886 GNX589886 GXT589886 HHP589886 HRL589886 IBH589886 ILD589886 IUZ589886 JEV589886 JOR589886 JYN589886 KIJ589886 KSF589886 LCB589886 LLX589886 LVT589886 MFP589886 MPL589886 MZH589886 NJD589886 NSZ589886 OCV589886 OMR589886 OWN589886 PGJ589886 PQF589886 QAB589886 QJX589886 QTT589886 RDP589886 RNL589886 RXH589886 SHD589886 SQZ589886 TAV589886 TKR589886 TUN589886 UEJ589886 UOF589886 UYB589886 VHX589886 VRT589886 WBP589886 WLL589886 WVH589886 C655422 IV655422 SR655422 ACN655422 AMJ655422 AWF655422 BGB655422 BPX655422 BZT655422 CJP655422 CTL655422 DDH655422 DND655422 DWZ655422 EGV655422 EQR655422 FAN655422 FKJ655422 FUF655422 GEB655422 GNX655422 GXT655422 HHP655422 HRL655422 IBH655422 ILD655422 IUZ655422 JEV655422 JOR655422 JYN655422 KIJ655422 KSF655422 LCB655422 LLX655422 LVT655422 MFP655422 MPL655422 MZH655422 NJD655422 NSZ655422 OCV655422 OMR655422 OWN655422 PGJ655422 PQF655422 QAB655422 QJX655422 QTT655422 RDP655422 RNL655422 RXH655422 SHD655422 SQZ655422 TAV655422 TKR655422 TUN655422 UEJ655422 UOF655422 UYB655422 VHX655422 VRT655422 WBP655422 WLL655422 WVH655422 C720958 IV720958 SR720958 ACN720958 AMJ720958 AWF720958 BGB720958 BPX720958 BZT720958 CJP720958 CTL720958 DDH720958 DND720958 DWZ720958 EGV720958 EQR720958 FAN720958 FKJ720958 FUF720958 GEB720958 GNX720958 GXT720958 HHP720958 HRL720958 IBH720958 ILD720958 IUZ720958 JEV720958 JOR720958 JYN720958 KIJ720958 KSF720958 LCB720958 LLX720958 LVT720958 MFP720958 MPL720958 MZH720958 NJD720958 NSZ720958 OCV720958 OMR720958 OWN720958 PGJ720958 PQF720958 QAB720958 QJX720958 QTT720958 RDP720958 RNL720958 RXH720958 SHD720958 SQZ720958 TAV720958 TKR720958 TUN720958 UEJ720958 UOF720958 UYB720958 VHX720958 VRT720958 WBP720958 WLL720958 WVH720958 C786494 IV786494 SR786494 ACN786494 AMJ786494 AWF786494 BGB786494 BPX786494 BZT786494 CJP786494 CTL786494 DDH786494 DND786494 DWZ786494 EGV786494 EQR786494 FAN786494 FKJ786494 FUF786494 GEB786494 GNX786494 GXT786494 HHP786494 HRL786494 IBH786494 ILD786494 IUZ786494 JEV786494 JOR786494 JYN786494 KIJ786494 KSF786494 LCB786494 LLX786494 LVT786494 MFP786494 MPL786494 MZH786494 NJD786494 NSZ786494 OCV786494 OMR786494 OWN786494 PGJ786494 PQF786494 QAB786494 QJX786494 QTT786494 RDP786494 RNL786494 RXH786494 SHD786494 SQZ786494 TAV786494 TKR786494 TUN786494 UEJ786494 UOF786494 UYB786494 VHX786494 VRT786494 WBP786494 WLL786494 WVH786494 C852030 IV852030 SR852030 ACN852030 AMJ852030 AWF852030 BGB852030 BPX852030 BZT852030 CJP852030 CTL852030 DDH852030 DND852030 DWZ852030 EGV852030 EQR852030 FAN852030 FKJ852030 FUF852030 GEB852030 GNX852030 GXT852030 HHP852030 HRL852030 IBH852030 ILD852030 IUZ852030 JEV852030 JOR852030 JYN852030 KIJ852030 KSF852030 LCB852030 LLX852030 LVT852030 MFP852030 MPL852030 MZH852030 NJD852030 NSZ852030 OCV852030 OMR852030 OWN852030 PGJ852030 PQF852030 QAB852030 QJX852030 QTT852030 RDP852030 RNL852030 RXH852030 SHD852030 SQZ852030 TAV852030 TKR852030 TUN852030 UEJ852030 UOF852030 UYB852030 VHX852030 VRT852030 WBP852030 WLL852030 WVH852030 C917566 IV917566 SR917566 ACN917566 AMJ917566 AWF917566 BGB917566 BPX917566 BZT917566 CJP917566 CTL917566 DDH917566 DND917566 DWZ917566 EGV917566 EQR917566 FAN917566 FKJ917566 FUF917566 GEB917566 GNX917566 GXT917566 HHP917566 HRL917566 IBH917566 ILD917566 IUZ917566 JEV917566 JOR917566 JYN917566 KIJ917566 KSF917566 LCB917566 LLX917566 LVT917566 MFP917566 MPL917566 MZH917566 NJD917566 NSZ917566 OCV917566 OMR917566 OWN917566 PGJ917566 PQF917566 QAB917566 QJX917566 QTT917566 RDP917566 RNL917566 RXH917566 SHD917566 SQZ917566 TAV917566 TKR917566 TUN917566 UEJ917566 UOF917566 UYB917566 VHX917566 VRT917566 WBP917566 WLL917566 WVH917566 C983102 IV983102 SR983102 ACN983102 AMJ983102 AWF983102 BGB983102 BPX983102 BZT983102 CJP983102 CTL983102 DDH983102 DND983102 DWZ983102 EGV983102 EQR983102 FAN983102 FKJ983102 FUF983102 GEB983102 GNX983102 GXT983102 HHP983102 HRL983102 IBH983102 ILD983102 IUZ983102 JEV983102 JOR983102 JYN983102 KIJ983102 KSF983102 LCB983102 LLX983102 LVT983102 MFP983102 MPL983102 MZH983102 NJD983102 NSZ983102 OCV983102 OMR983102 OWN983102 PGJ983102 PQF983102 QAB983102 QJX983102 QTT983102 RDP983102 RNL983102 RXH983102 SHD983102 SQZ983102 TAV983102 TKR983102 TUN983102 UEJ983102 UOF983102 UYB983102 VHX983102 VRT983102 WBP98310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102 A65598 IS65598 SO65598 ACK65598 AMG65598 AWC65598 BFY65598 BPU65598 BZQ65598 CJM65598 CTI65598 DDE65598 DNA65598 DWW65598 EGS65598 EQO65598 FAK65598 FKG65598 FUC65598 GDY65598 GNU65598 GXQ65598 HHM65598 HRI65598 IBE65598 ILA65598 IUW65598 JES65598 JOO65598 JYK65598 KIG65598 KSC65598 LBY65598 LLU65598 LVQ65598 MFM65598 MPI65598 MZE65598 NJA65598 NSW65598 OCS65598 OMO65598 OWK65598 PGG65598 PQC65598 PZY65598 QJU65598 QTQ65598 RDM65598 RNI65598 RXE65598 SHA65598 SQW65598 TAS65598 TKO65598 TUK65598 UEG65598 UOC65598 UXY65598 VHU65598 VRQ65598 WBM65598 WLI65598 WVE65598 A131134 IS131134 SO131134 ACK131134 AMG131134 AWC131134 BFY131134 BPU131134 BZQ131134 CJM131134 CTI131134 DDE131134 DNA131134 DWW131134 EGS131134 EQO131134 FAK131134 FKG131134 FUC131134 GDY131134 GNU131134 GXQ131134 HHM131134 HRI131134 IBE131134 ILA131134 IUW131134 JES131134 JOO131134 JYK131134 KIG131134 KSC131134 LBY131134 LLU131134 LVQ131134 MFM131134 MPI131134 MZE131134 NJA131134 NSW131134 OCS131134 OMO131134 OWK131134 PGG131134 PQC131134 PZY131134 QJU131134 QTQ131134 RDM131134 RNI131134 RXE131134 SHA131134 SQW131134 TAS131134 TKO131134 TUK131134 UEG131134 UOC131134 UXY131134 VHU131134 VRQ131134 WBM131134 WLI131134 WVE131134 A196670 IS196670 SO196670 ACK196670 AMG196670 AWC196670 BFY196670 BPU196670 BZQ196670 CJM196670 CTI196670 DDE196670 DNA196670 DWW196670 EGS196670 EQO196670 FAK196670 FKG196670 FUC196670 GDY196670 GNU196670 GXQ196670 HHM196670 HRI196670 IBE196670 ILA196670 IUW196670 JES196670 JOO196670 JYK196670 KIG196670 KSC196670 LBY196670 LLU196670 LVQ196670 MFM196670 MPI196670 MZE196670 NJA196670 NSW196670 OCS196670 OMO196670 OWK196670 PGG196670 PQC196670 PZY196670 QJU196670 QTQ196670 RDM196670 RNI196670 RXE196670 SHA196670 SQW196670 TAS196670 TKO196670 TUK196670 UEG196670 UOC196670 UXY196670 VHU196670 VRQ196670 WBM196670 WLI196670 WVE196670 A262206 IS262206 SO262206 ACK262206 AMG262206 AWC262206 BFY262206 BPU262206 BZQ262206 CJM262206 CTI262206 DDE262206 DNA262206 DWW262206 EGS262206 EQO262206 FAK262206 FKG262206 FUC262206 GDY262206 GNU262206 GXQ262206 HHM262206 HRI262206 IBE262206 ILA262206 IUW262206 JES262206 JOO262206 JYK262206 KIG262206 KSC262206 LBY262206 LLU262206 LVQ262206 MFM262206 MPI262206 MZE262206 NJA262206 NSW262206 OCS262206 OMO262206 OWK262206 PGG262206 PQC262206 PZY262206 QJU262206 QTQ262206 RDM262206 RNI262206 RXE262206 SHA262206 SQW262206 TAS262206 TKO262206 TUK262206 UEG262206 UOC262206 UXY262206 VHU262206 VRQ262206 WBM262206 WLI262206 WVE262206 A327742 IS327742 SO327742 ACK327742 AMG327742 AWC327742 BFY327742 BPU327742 BZQ327742 CJM327742 CTI327742 DDE327742 DNA327742 DWW327742 EGS327742 EQO327742 FAK327742 FKG327742 FUC327742 GDY327742 GNU327742 GXQ327742 HHM327742 HRI327742 IBE327742 ILA327742 IUW327742 JES327742 JOO327742 JYK327742 KIG327742 KSC327742 LBY327742 LLU327742 LVQ327742 MFM327742 MPI327742 MZE327742 NJA327742 NSW327742 OCS327742 OMO327742 OWK327742 PGG327742 PQC327742 PZY327742 QJU327742 QTQ327742 RDM327742 RNI327742 RXE327742 SHA327742 SQW327742 TAS327742 TKO327742 TUK327742 UEG327742 UOC327742 UXY327742 VHU327742 VRQ327742 WBM327742 WLI327742 WVE327742 A393278 IS393278 SO393278 ACK393278 AMG393278 AWC393278 BFY393278 BPU393278 BZQ393278 CJM393278 CTI393278 DDE393278 DNA393278 DWW393278 EGS393278 EQO393278 FAK393278 FKG393278 FUC393278 GDY393278 GNU393278 GXQ393278 HHM393278 HRI393278 IBE393278 ILA393278 IUW393278 JES393278 JOO393278 JYK393278 KIG393278 KSC393278 LBY393278 LLU393278 LVQ393278 MFM393278 MPI393278 MZE393278 NJA393278 NSW393278 OCS393278 OMO393278 OWK393278 PGG393278 PQC393278 PZY393278 QJU393278 QTQ393278 RDM393278 RNI393278 RXE393278 SHA393278 SQW393278 TAS393278 TKO393278 TUK393278 UEG393278 UOC393278 UXY393278 VHU393278 VRQ393278 WBM393278 WLI393278 WVE393278 A458814 IS458814 SO458814 ACK458814 AMG458814 AWC458814 BFY458814 BPU458814 BZQ458814 CJM458814 CTI458814 DDE458814 DNA458814 DWW458814 EGS458814 EQO458814 FAK458814 FKG458814 FUC458814 GDY458814 GNU458814 GXQ458814 HHM458814 HRI458814 IBE458814 ILA458814 IUW458814 JES458814 JOO458814 JYK458814 KIG458814 KSC458814 LBY458814 LLU458814 LVQ458814 MFM458814 MPI458814 MZE458814 NJA458814 NSW458814 OCS458814 OMO458814 OWK458814 PGG458814 PQC458814 PZY458814 QJU458814 QTQ458814 RDM458814 RNI458814 RXE458814 SHA458814 SQW458814 TAS458814 TKO458814 TUK458814 UEG458814 UOC458814 UXY458814 VHU458814 VRQ458814 WBM458814 WLI458814 WVE458814 A524350 IS524350 SO524350 ACK524350 AMG524350 AWC524350 BFY524350 BPU524350 BZQ524350 CJM524350 CTI524350 DDE524350 DNA524350 DWW524350 EGS524350 EQO524350 FAK524350 FKG524350 FUC524350 GDY524350 GNU524350 GXQ524350 HHM524350 HRI524350 IBE524350 ILA524350 IUW524350 JES524350 JOO524350 JYK524350 KIG524350 KSC524350 LBY524350 LLU524350 LVQ524350 MFM524350 MPI524350 MZE524350 NJA524350 NSW524350 OCS524350 OMO524350 OWK524350 PGG524350 PQC524350 PZY524350 QJU524350 QTQ524350 RDM524350 RNI524350 RXE524350 SHA524350 SQW524350 TAS524350 TKO524350 TUK524350 UEG524350 UOC524350 UXY524350 VHU524350 VRQ524350 WBM524350 WLI524350 WVE524350 A589886 IS589886 SO589886 ACK589886 AMG589886 AWC589886 BFY589886 BPU589886 BZQ589886 CJM589886 CTI589886 DDE589886 DNA589886 DWW589886 EGS589886 EQO589886 FAK589886 FKG589886 FUC589886 GDY589886 GNU589886 GXQ589886 HHM589886 HRI589886 IBE589886 ILA589886 IUW589886 JES589886 JOO589886 JYK589886 KIG589886 KSC589886 LBY589886 LLU589886 LVQ589886 MFM589886 MPI589886 MZE589886 NJA589886 NSW589886 OCS589886 OMO589886 OWK589886 PGG589886 PQC589886 PZY589886 QJU589886 QTQ589886 RDM589886 RNI589886 RXE589886 SHA589886 SQW589886 TAS589886 TKO589886 TUK589886 UEG589886 UOC589886 UXY589886 VHU589886 VRQ589886 WBM589886 WLI589886 WVE589886 A655422 IS655422 SO655422 ACK655422 AMG655422 AWC655422 BFY655422 BPU655422 BZQ655422 CJM655422 CTI655422 DDE655422 DNA655422 DWW655422 EGS655422 EQO655422 FAK655422 FKG655422 FUC655422 GDY655422 GNU655422 GXQ655422 HHM655422 HRI655422 IBE655422 ILA655422 IUW655422 JES655422 JOO655422 JYK655422 KIG655422 KSC655422 LBY655422 LLU655422 LVQ655422 MFM655422 MPI655422 MZE655422 NJA655422 NSW655422 OCS655422 OMO655422 OWK655422 PGG655422 PQC655422 PZY655422 QJU655422 QTQ655422 RDM655422 RNI655422 RXE655422 SHA655422 SQW655422 TAS655422 TKO655422 TUK655422 UEG655422 UOC655422 UXY655422 VHU655422 VRQ655422 WBM655422 WLI655422 WVE655422 A720958 IS720958 SO720958 ACK720958 AMG720958 AWC720958 BFY720958 BPU720958 BZQ720958 CJM720958 CTI720958 DDE720958 DNA720958 DWW720958 EGS720958 EQO720958 FAK720958 FKG720958 FUC720958 GDY720958 GNU720958 GXQ720958 HHM720958 HRI720958 IBE720958 ILA720958 IUW720958 JES720958 JOO720958 JYK720958 KIG720958 KSC720958 LBY720958 LLU720958 LVQ720958 MFM720958 MPI720958 MZE720958 NJA720958 NSW720958 OCS720958 OMO720958 OWK720958 PGG720958 PQC720958 PZY720958 QJU720958 QTQ720958 RDM720958 RNI720958 RXE720958 SHA720958 SQW720958 TAS720958 TKO720958 TUK720958 UEG720958 UOC720958 UXY720958 VHU720958 VRQ720958 WBM720958 WLI720958 WVE720958 A786494 IS786494 SO786494 ACK786494 AMG786494 AWC786494 BFY786494 BPU786494 BZQ786494 CJM786494 CTI786494 DDE786494 DNA786494 DWW786494 EGS786494 EQO786494 FAK786494 FKG786494 FUC786494 GDY786494 GNU786494 GXQ786494 HHM786494 HRI786494 IBE786494 ILA786494 IUW786494 JES786494 JOO786494 JYK786494 KIG786494 KSC786494 LBY786494 LLU786494 LVQ786494 MFM786494 MPI786494 MZE786494 NJA786494 NSW786494 OCS786494 OMO786494 OWK786494 PGG786494 PQC786494 PZY786494 QJU786494 QTQ786494 RDM786494 RNI786494 RXE786494 SHA786494 SQW786494 TAS786494 TKO786494 TUK786494 UEG786494 UOC786494 UXY786494 VHU786494 VRQ786494 WBM786494 WLI786494 WVE786494 A852030 IS852030 SO852030 ACK852030 AMG852030 AWC852030 BFY852030 BPU852030 BZQ852030 CJM852030 CTI852030 DDE852030 DNA852030 DWW852030 EGS852030 EQO852030 FAK852030 FKG852030 FUC852030 GDY852030 GNU852030 GXQ852030 HHM852030 HRI852030 IBE852030 ILA852030 IUW852030 JES852030 JOO852030 JYK852030 KIG852030 KSC852030 LBY852030 LLU852030 LVQ852030 MFM852030 MPI852030 MZE852030 NJA852030 NSW852030 OCS852030 OMO852030 OWK852030 PGG852030 PQC852030 PZY852030 QJU852030 QTQ852030 RDM852030 RNI852030 RXE852030 SHA852030 SQW852030 TAS852030 TKO852030 TUK852030 UEG852030 UOC852030 UXY852030 VHU852030 VRQ852030 WBM852030 WLI852030 WVE852030 A917566 IS917566 SO917566 ACK917566 AMG917566 AWC917566 BFY917566 BPU917566 BZQ917566 CJM917566 CTI917566 DDE917566 DNA917566 DWW917566 EGS917566 EQO917566 FAK917566 FKG917566 FUC917566 GDY917566 GNU917566 GXQ917566 HHM917566 HRI917566 IBE917566 ILA917566 IUW917566 JES917566 JOO917566 JYK917566 KIG917566 KSC917566 LBY917566 LLU917566 LVQ917566 MFM917566 MPI917566 MZE917566 NJA917566 NSW917566 OCS917566 OMO917566 OWK917566 PGG917566 PQC917566 PZY917566 QJU917566 QTQ917566 RDM917566 RNI917566 RXE917566 SHA917566 SQW917566 TAS917566 TKO917566 TUK917566 UEG917566 UOC917566 UXY917566 VHU917566 VRQ917566 WBM917566 WLI917566 WVE917566 A983102 IS983102 SO983102 ACK983102 AMG983102 AWC983102 BFY983102 BPU983102 BZQ983102 CJM983102 CTI983102 DDE983102 DNA983102 DWW983102 EGS983102 EQO983102 FAK983102 FKG983102 FUC983102 GDY983102 GNU983102 GXQ983102 HHM983102 HRI983102 IBE983102 ILA983102 IUW983102 JES983102 JOO983102 JYK983102 KIG983102 KSC983102 LBY983102 LLU983102 LVQ983102 MFM983102 MPI983102 MZE983102 NJA983102 NSW983102 OCS983102 OMO983102 OWK983102 PGG983102 PQC983102 PZY983102 QJU983102 QTQ983102 RDM983102 RNI983102 RXE983102 SHA983102 SQW983102 TAS983102 TKO983102 TUK983102 UEG983102 UOC983102 UXY983102 VHU983102 VRQ983102 WBM983102 WLI98310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7"/>
  <sheetViews>
    <sheetView topLeftCell="B4" zoomScale="70" zoomScaleNormal="70" workbookViewId="0">
      <selection activeCell="B90" sqref="B90:B92"/>
    </sheetView>
  </sheetViews>
  <sheetFormatPr baseColWidth="10" defaultRowHeight="15" x14ac:dyDescent="0.25"/>
  <cols>
    <col min="1" max="1" width="3.140625" style="1" bestFit="1" customWidth="1"/>
    <col min="2" max="2" width="102.7109375" style="69" bestFit="1" customWidth="1"/>
    <col min="3" max="3" width="31.140625" style="69" customWidth="1"/>
    <col min="4" max="4" width="26.7109375" style="69" customWidth="1"/>
    <col min="5" max="5" width="25" style="69" customWidth="1"/>
    <col min="6" max="7" width="29.7109375" style="69" customWidth="1"/>
    <col min="8" max="8" width="24.5703125" style="69" customWidth="1"/>
    <col min="9" max="9" width="24" style="69" customWidth="1"/>
    <col min="10" max="10" width="20.28515625" style="69" customWidth="1"/>
    <col min="11" max="11" width="24.85546875" style="69" bestFit="1" customWidth="1"/>
    <col min="12" max="13" width="18.7109375" style="69" customWidth="1"/>
    <col min="14" max="14" width="22.140625" style="69" customWidth="1"/>
    <col min="15" max="15" width="26.140625" style="69" customWidth="1"/>
    <col min="16" max="16" width="19.5703125" style="69" bestFit="1" customWidth="1"/>
    <col min="17" max="17" width="14.5703125" style="69"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2486" t="s">
        <v>0</v>
      </c>
      <c r="C2" s="2487"/>
      <c r="D2" s="2487"/>
      <c r="E2" s="2487"/>
      <c r="F2" s="2487"/>
      <c r="G2" s="2487"/>
      <c r="H2" s="2487"/>
      <c r="I2" s="2487"/>
      <c r="J2" s="2487"/>
      <c r="K2" s="2487"/>
      <c r="L2" s="2487"/>
      <c r="M2" s="2487"/>
      <c r="N2" s="2487"/>
      <c r="O2" s="2487"/>
      <c r="P2" s="2487"/>
    </row>
    <row r="4" spans="2:16" ht="26.25" x14ac:dyDescent="0.25">
      <c r="B4" s="2486" t="s">
        <v>1</v>
      </c>
      <c r="C4" s="2487"/>
      <c r="D4" s="2487"/>
      <c r="E4" s="2487"/>
      <c r="F4" s="2487"/>
      <c r="G4" s="2487"/>
      <c r="H4" s="2487"/>
      <c r="I4" s="2487"/>
      <c r="J4" s="2487"/>
      <c r="K4" s="2487"/>
      <c r="L4" s="2487"/>
      <c r="M4" s="2487"/>
      <c r="N4" s="2487"/>
      <c r="O4" s="2487"/>
      <c r="P4" s="2487"/>
    </row>
    <row r="5" spans="2:16" ht="15.75" thickBot="1" x14ac:dyDescent="0.3"/>
    <row r="6" spans="2:16" ht="15.75" thickBot="1" x14ac:dyDescent="0.3">
      <c r="B6" s="2" t="s">
        <v>941</v>
      </c>
      <c r="C6" s="2488" t="s">
        <v>1185</v>
      </c>
      <c r="D6" s="2488"/>
      <c r="E6" s="2488"/>
      <c r="F6" s="2488"/>
      <c r="G6" s="2488"/>
      <c r="H6" s="2488"/>
      <c r="I6" s="2488"/>
      <c r="J6" s="2488"/>
      <c r="K6" s="2488"/>
      <c r="L6" s="2488"/>
      <c r="M6" s="2488"/>
      <c r="N6" s="2489"/>
    </row>
    <row r="7" spans="2:16" ht="16.5" thickBot="1" x14ac:dyDescent="0.3">
      <c r="B7" s="127" t="s">
        <v>4</v>
      </c>
      <c r="C7" s="2488" t="s">
        <v>1186</v>
      </c>
      <c r="D7" s="2488"/>
      <c r="E7" s="2488"/>
      <c r="F7" s="2488"/>
      <c r="G7" s="2488"/>
      <c r="H7" s="2488"/>
      <c r="I7" s="2488"/>
      <c r="J7" s="2488"/>
      <c r="K7" s="2488"/>
      <c r="L7" s="2488"/>
      <c r="M7" s="2488"/>
      <c r="N7" s="2489"/>
    </row>
    <row r="8" spans="2:16" ht="16.5" thickBot="1" x14ac:dyDescent="0.3">
      <c r="B8" s="127" t="s">
        <v>5</v>
      </c>
      <c r="C8" s="2490"/>
      <c r="D8" s="2490"/>
      <c r="E8" s="2490"/>
      <c r="F8" s="2490"/>
      <c r="G8" s="2490"/>
      <c r="H8" s="2490"/>
      <c r="I8" s="2490"/>
      <c r="J8" s="2490"/>
      <c r="K8" s="2490"/>
      <c r="L8" s="2490"/>
      <c r="M8" s="2490"/>
      <c r="N8" s="2491"/>
    </row>
    <row r="9" spans="2:16" ht="16.5" thickBot="1" x14ac:dyDescent="0.3">
      <c r="B9" s="127" t="s">
        <v>6</v>
      </c>
      <c r="C9" s="2490"/>
      <c r="D9" s="2490"/>
      <c r="E9" s="2490"/>
      <c r="F9" s="2490"/>
      <c r="G9" s="2490"/>
      <c r="H9" s="2490"/>
      <c r="I9" s="2490"/>
      <c r="J9" s="2490"/>
      <c r="K9" s="2490"/>
      <c r="L9" s="2490"/>
      <c r="M9" s="2490"/>
      <c r="N9" s="2491"/>
    </row>
    <row r="10" spans="2:16" ht="16.5" thickBot="1" x14ac:dyDescent="0.3">
      <c r="B10" s="127" t="s">
        <v>7</v>
      </c>
      <c r="C10" s="2495">
        <v>10</v>
      </c>
      <c r="D10" s="2495"/>
      <c r="E10" s="2496"/>
      <c r="F10" s="763"/>
      <c r="G10" s="763"/>
      <c r="H10" s="763"/>
      <c r="I10" s="763"/>
      <c r="J10" s="763"/>
      <c r="K10" s="763"/>
      <c r="L10" s="763"/>
      <c r="M10" s="763"/>
      <c r="N10" s="764"/>
    </row>
    <row r="11" spans="2:16" ht="16.5" thickBot="1" x14ac:dyDescent="0.3">
      <c r="B11" s="130" t="s">
        <v>8</v>
      </c>
      <c r="C11" s="765">
        <v>41979</v>
      </c>
      <c r="D11" s="218"/>
      <c r="E11" s="218"/>
      <c r="F11" s="218"/>
      <c r="G11" s="218"/>
      <c r="H11" s="218"/>
      <c r="I11" s="218"/>
      <c r="J11" s="218"/>
      <c r="K11" s="218"/>
      <c r="L11" s="218"/>
      <c r="M11" s="218"/>
      <c r="N11" s="219"/>
    </row>
    <row r="12" spans="2:16" ht="15.75" x14ac:dyDescent="0.25">
      <c r="B12" s="134"/>
      <c r="C12" s="135"/>
      <c r="D12" s="136"/>
      <c r="E12" s="136"/>
      <c r="F12" s="136"/>
      <c r="G12" s="136"/>
      <c r="H12" s="136"/>
      <c r="I12" s="766"/>
      <c r="J12" s="766"/>
      <c r="K12" s="766"/>
      <c r="L12" s="766"/>
      <c r="M12" s="766"/>
      <c r="N12" s="136"/>
    </row>
    <row r="13" spans="2:16" x14ac:dyDescent="0.25">
      <c r="I13" s="766"/>
      <c r="J13" s="766"/>
      <c r="K13" s="766"/>
      <c r="L13" s="766"/>
      <c r="M13" s="766"/>
      <c r="N13" s="767"/>
    </row>
    <row r="14" spans="2:16" x14ac:dyDescent="0.25">
      <c r="B14" s="2497" t="s">
        <v>9</v>
      </c>
      <c r="C14" s="2497"/>
      <c r="D14" s="768" t="s">
        <v>10</v>
      </c>
      <c r="E14" s="768" t="s">
        <v>11</v>
      </c>
      <c r="F14" s="768" t="s">
        <v>12</v>
      </c>
      <c r="G14" s="769"/>
      <c r="I14" s="140"/>
      <c r="J14" s="140"/>
      <c r="K14" s="140"/>
      <c r="L14" s="140"/>
      <c r="M14" s="140"/>
      <c r="N14" s="767"/>
    </row>
    <row r="15" spans="2:16" x14ac:dyDescent="0.25">
      <c r="B15" s="2497"/>
      <c r="C15" s="2497"/>
      <c r="D15" s="768">
        <v>10</v>
      </c>
      <c r="E15" s="770">
        <v>787001316</v>
      </c>
      <c r="F15" s="771">
        <v>282</v>
      </c>
      <c r="G15" s="772"/>
      <c r="I15" s="144"/>
      <c r="J15" s="144"/>
      <c r="K15" s="144"/>
      <c r="L15" s="144"/>
      <c r="M15" s="144"/>
      <c r="N15" s="767"/>
    </row>
    <row r="16" spans="2:16" x14ac:dyDescent="0.25">
      <c r="B16" s="2497"/>
      <c r="C16" s="2497"/>
      <c r="D16" s="768"/>
      <c r="E16" s="773"/>
      <c r="F16" s="771"/>
      <c r="G16" s="772"/>
      <c r="I16" s="144"/>
      <c r="J16" s="144"/>
      <c r="K16" s="144"/>
      <c r="L16" s="144"/>
      <c r="M16" s="144"/>
      <c r="N16" s="767"/>
    </row>
    <row r="17" spans="1:14" x14ac:dyDescent="0.25">
      <c r="B17" s="2497"/>
      <c r="C17" s="2497"/>
      <c r="D17" s="768"/>
      <c r="E17" s="773"/>
      <c r="F17" s="771"/>
      <c r="G17" s="772"/>
      <c r="I17" s="144"/>
      <c r="J17" s="144"/>
      <c r="K17" s="144"/>
      <c r="L17" s="144"/>
      <c r="M17" s="144"/>
      <c r="N17" s="767"/>
    </row>
    <row r="18" spans="1:14" x14ac:dyDescent="0.25">
      <c r="B18" s="2497"/>
      <c r="C18" s="2497"/>
      <c r="D18" s="768"/>
      <c r="E18" s="774"/>
      <c r="F18" s="771"/>
      <c r="G18" s="772"/>
      <c r="H18" s="146"/>
      <c r="I18" s="144"/>
      <c r="J18" s="144"/>
      <c r="K18" s="144"/>
      <c r="L18" s="144"/>
      <c r="M18" s="144"/>
      <c r="N18" s="775"/>
    </row>
    <row r="19" spans="1:14" x14ac:dyDescent="0.25">
      <c r="B19" s="2497"/>
      <c r="C19" s="2497"/>
      <c r="D19" s="768"/>
      <c r="E19" s="774"/>
      <c r="F19" s="771"/>
      <c r="G19" s="772"/>
      <c r="H19" s="146"/>
      <c r="I19" s="148"/>
      <c r="J19" s="148"/>
      <c r="K19" s="148"/>
      <c r="L19" s="148"/>
      <c r="M19" s="148"/>
      <c r="N19" s="775"/>
    </row>
    <row r="20" spans="1:14" x14ac:dyDescent="0.25">
      <c r="B20" s="2497"/>
      <c r="C20" s="2497"/>
      <c r="D20" s="768"/>
      <c r="E20" s="774"/>
      <c r="F20" s="771"/>
      <c r="G20" s="772"/>
      <c r="H20" s="146"/>
      <c r="I20" s="766"/>
      <c r="J20" s="766"/>
      <c r="K20" s="766"/>
      <c r="L20" s="766"/>
      <c r="M20" s="766"/>
      <c r="N20" s="775"/>
    </row>
    <row r="21" spans="1:14" x14ac:dyDescent="0.25">
      <c r="B21" s="2497"/>
      <c r="C21" s="2497"/>
      <c r="D21" s="768"/>
      <c r="E21" s="774"/>
      <c r="F21" s="771"/>
      <c r="G21" s="772"/>
      <c r="H21" s="146"/>
      <c r="I21" s="766"/>
      <c r="J21" s="766"/>
      <c r="K21" s="766"/>
      <c r="L21" s="766"/>
      <c r="M21" s="766"/>
      <c r="N21" s="775"/>
    </row>
    <row r="22" spans="1:14" ht="15.75" thickBot="1" x14ac:dyDescent="0.3">
      <c r="B22" s="2498" t="s">
        <v>13</v>
      </c>
      <c r="C22" s="2499"/>
      <c r="D22" s="768"/>
      <c r="E22" s="770">
        <v>787001316</v>
      </c>
      <c r="F22" s="771">
        <f>SUM(F15:F21)</f>
        <v>282</v>
      </c>
      <c r="G22" s="772"/>
      <c r="H22" s="146"/>
      <c r="I22" s="766"/>
      <c r="J22" s="766"/>
      <c r="K22" s="766"/>
      <c r="L22" s="766"/>
      <c r="M22" s="766"/>
      <c r="N22" s="775"/>
    </row>
    <row r="23" spans="1:14" ht="45.75" thickBot="1" x14ac:dyDescent="0.3">
      <c r="A23" s="27"/>
      <c r="B23" s="776" t="s">
        <v>14</v>
      </c>
      <c r="C23" s="776" t="s">
        <v>15</v>
      </c>
      <c r="E23" s="140"/>
      <c r="F23" s="140"/>
      <c r="G23" s="140"/>
      <c r="H23" s="140"/>
      <c r="I23" s="777"/>
      <c r="J23" s="777"/>
      <c r="K23" s="777"/>
      <c r="L23" s="777"/>
      <c r="M23" s="777"/>
    </row>
    <row r="24" spans="1:14" ht="15.75" thickBot="1" x14ac:dyDescent="0.3">
      <c r="A24" s="30">
        <v>1</v>
      </c>
      <c r="C24" s="778">
        <f>+F22*0.8</f>
        <v>225.60000000000002</v>
      </c>
      <c r="D24" s="144"/>
      <c r="E24" s="779">
        <f>E22</f>
        <v>787001316</v>
      </c>
      <c r="F24" s="156"/>
      <c r="G24" s="156"/>
      <c r="H24" s="156"/>
      <c r="I24" s="780"/>
      <c r="J24" s="780"/>
      <c r="K24" s="780"/>
      <c r="L24" s="780"/>
      <c r="M24" s="780"/>
    </row>
    <row r="25" spans="1:14" x14ac:dyDescent="0.25">
      <c r="A25" s="36"/>
      <c r="C25" s="158"/>
      <c r="D25" s="144"/>
      <c r="E25" s="159"/>
      <c r="F25" s="156"/>
      <c r="G25" s="156"/>
      <c r="H25" s="156"/>
      <c r="I25" s="780"/>
      <c r="J25" s="780"/>
      <c r="K25" s="780"/>
      <c r="L25" s="780"/>
      <c r="M25" s="780"/>
    </row>
    <row r="26" spans="1:14" x14ac:dyDescent="0.25">
      <c r="A26" s="36"/>
      <c r="C26" s="158"/>
      <c r="D26" s="144"/>
      <c r="E26" s="159"/>
      <c r="F26" s="156"/>
      <c r="G26" s="156"/>
      <c r="H26" s="156"/>
      <c r="I26" s="780"/>
      <c r="J26" s="780"/>
      <c r="K26" s="780"/>
      <c r="L26" s="780"/>
      <c r="M26" s="780"/>
    </row>
    <row r="27" spans="1:14" x14ac:dyDescent="0.25">
      <c r="A27" s="36"/>
      <c r="B27" s="781" t="s">
        <v>16</v>
      </c>
      <c r="C27" s="782"/>
      <c r="D27" s="782"/>
      <c r="E27" s="782"/>
      <c r="F27" s="782"/>
      <c r="G27" s="782"/>
      <c r="H27" s="782"/>
      <c r="I27" s="766"/>
      <c r="J27" s="766"/>
      <c r="K27" s="766"/>
      <c r="L27" s="766"/>
      <c r="M27" s="766"/>
      <c r="N27" s="767"/>
    </row>
    <row r="28" spans="1:14" x14ac:dyDescent="0.25">
      <c r="A28" s="36"/>
      <c r="B28" s="782"/>
      <c r="C28" s="782"/>
      <c r="D28" s="782"/>
      <c r="E28" s="782"/>
      <c r="F28" s="782"/>
      <c r="G28" s="782"/>
      <c r="H28" s="782"/>
      <c r="I28" s="766"/>
      <c r="J28" s="766"/>
      <c r="K28" s="766"/>
      <c r="L28" s="766"/>
      <c r="M28" s="766"/>
      <c r="N28" s="767"/>
    </row>
    <row r="29" spans="1:14" x14ac:dyDescent="0.25">
      <c r="A29" s="36"/>
      <c r="B29" s="438" t="s">
        <v>17</v>
      </c>
      <c r="C29" s="438" t="s">
        <v>18</v>
      </c>
      <c r="D29" s="438" t="s">
        <v>19</v>
      </c>
      <c r="E29" s="782"/>
      <c r="F29" s="782"/>
      <c r="G29" s="782"/>
      <c r="H29" s="782"/>
      <c r="I29" s="766"/>
      <c r="J29" s="766"/>
      <c r="K29" s="766"/>
      <c r="L29" s="766"/>
      <c r="M29" s="766"/>
      <c r="N29" s="767"/>
    </row>
    <row r="30" spans="1:14" x14ac:dyDescent="0.25">
      <c r="A30" s="36"/>
      <c r="B30" s="774" t="s">
        <v>20</v>
      </c>
      <c r="C30" s="235" t="s">
        <v>21</v>
      </c>
      <c r="D30" s="774"/>
      <c r="E30" s="782"/>
      <c r="F30" s="782"/>
      <c r="G30" s="782"/>
      <c r="H30" s="782"/>
      <c r="I30" s="766"/>
      <c r="J30" s="766"/>
      <c r="K30" s="766"/>
      <c r="L30" s="766"/>
      <c r="M30" s="766"/>
      <c r="N30" s="767"/>
    </row>
    <row r="31" spans="1:14" x14ac:dyDescent="0.25">
      <c r="A31" s="36"/>
      <c r="B31" s="774" t="s">
        <v>22</v>
      </c>
      <c r="C31" s="235" t="s">
        <v>21</v>
      </c>
      <c r="D31" s="774"/>
      <c r="E31" s="782"/>
      <c r="F31" s="782"/>
      <c r="G31" s="782"/>
      <c r="H31" s="782"/>
      <c r="I31" s="766"/>
      <c r="J31" s="766"/>
      <c r="K31" s="766"/>
      <c r="L31" s="766"/>
      <c r="M31" s="766"/>
      <c r="N31" s="767"/>
    </row>
    <row r="32" spans="1:14" x14ac:dyDescent="0.25">
      <c r="A32" s="36"/>
      <c r="B32" s="774" t="s">
        <v>23</v>
      </c>
      <c r="C32" s="235" t="s">
        <v>21</v>
      </c>
      <c r="D32" s="774"/>
      <c r="E32" s="782"/>
      <c r="F32" s="782"/>
      <c r="G32" s="782"/>
      <c r="H32" s="782"/>
      <c r="I32" s="766"/>
      <c r="J32" s="766"/>
      <c r="K32" s="766"/>
      <c r="L32" s="766"/>
      <c r="M32" s="766"/>
      <c r="N32" s="767"/>
    </row>
    <row r="33" spans="1:17" x14ac:dyDescent="0.25">
      <c r="A33" s="36"/>
      <c r="B33" s="774" t="s">
        <v>24</v>
      </c>
      <c r="C33" s="783" t="s">
        <v>21</v>
      </c>
      <c r="D33" s="235"/>
      <c r="E33" s="782"/>
      <c r="F33" s="782"/>
      <c r="G33" s="782"/>
      <c r="H33" s="782"/>
      <c r="I33" s="766"/>
      <c r="J33" s="766"/>
      <c r="K33" s="766"/>
      <c r="L33" s="766"/>
      <c r="M33" s="766"/>
      <c r="N33" s="767"/>
    </row>
    <row r="34" spans="1:17" x14ac:dyDescent="0.25">
      <c r="A34" s="36"/>
      <c r="B34" s="782"/>
      <c r="C34" s="782"/>
      <c r="D34" s="782"/>
      <c r="E34" s="782"/>
      <c r="F34" s="782"/>
      <c r="G34" s="782"/>
      <c r="H34" s="782"/>
      <c r="I34" s="766"/>
      <c r="J34" s="766"/>
      <c r="K34" s="766"/>
      <c r="L34" s="766"/>
      <c r="M34" s="766"/>
      <c r="N34" s="767"/>
    </row>
    <row r="35" spans="1:17" x14ac:dyDescent="0.25">
      <c r="A35" s="36"/>
      <c r="B35" s="782"/>
      <c r="C35" s="782"/>
      <c r="D35" s="782"/>
      <c r="E35" s="782"/>
      <c r="F35" s="782"/>
      <c r="G35" s="782"/>
      <c r="H35" s="782"/>
      <c r="I35" s="766"/>
      <c r="J35" s="766"/>
      <c r="K35" s="766"/>
      <c r="L35" s="766"/>
      <c r="M35" s="766"/>
      <c r="N35" s="767"/>
    </row>
    <row r="36" spans="1:17" x14ac:dyDescent="0.25">
      <c r="A36" s="36"/>
      <c r="B36" s="781" t="s">
        <v>25</v>
      </c>
      <c r="C36" s="782"/>
      <c r="D36" s="782"/>
      <c r="E36" s="782"/>
      <c r="F36" s="782"/>
      <c r="G36" s="782"/>
      <c r="H36" s="782"/>
      <c r="I36" s="766"/>
      <c r="J36" s="766"/>
      <c r="K36" s="766"/>
      <c r="L36" s="766"/>
      <c r="M36" s="766"/>
      <c r="N36" s="767"/>
    </row>
    <row r="37" spans="1:17" x14ac:dyDescent="0.25">
      <c r="A37" s="36"/>
      <c r="B37" s="782"/>
      <c r="C37" s="782"/>
      <c r="D37" s="782"/>
      <c r="E37" s="782"/>
      <c r="F37" s="782"/>
      <c r="G37" s="782"/>
      <c r="H37" s="782"/>
      <c r="I37" s="766"/>
      <c r="J37" s="766"/>
      <c r="K37" s="766"/>
      <c r="L37" s="766"/>
      <c r="M37" s="766"/>
      <c r="N37" s="767"/>
    </row>
    <row r="38" spans="1:17" x14ac:dyDescent="0.25">
      <c r="A38" s="36"/>
      <c r="B38" s="782"/>
      <c r="C38" s="782"/>
      <c r="D38" s="782"/>
      <c r="E38" s="782"/>
      <c r="F38" s="782"/>
      <c r="G38" s="782"/>
      <c r="H38" s="782"/>
      <c r="I38" s="766"/>
      <c r="J38" s="766"/>
      <c r="K38" s="766"/>
      <c r="L38" s="766"/>
      <c r="M38" s="766"/>
      <c r="N38" s="767"/>
    </row>
    <row r="39" spans="1:17" x14ac:dyDescent="0.25">
      <c r="A39" s="36"/>
      <c r="B39" s="438" t="s">
        <v>17</v>
      </c>
      <c r="C39" s="438" t="s">
        <v>26</v>
      </c>
      <c r="D39" s="703" t="s">
        <v>27</v>
      </c>
      <c r="E39" s="703" t="s">
        <v>28</v>
      </c>
      <c r="F39" s="782"/>
      <c r="G39" s="782"/>
      <c r="H39" s="782"/>
      <c r="I39" s="766"/>
      <c r="J39" s="766"/>
      <c r="K39" s="766"/>
      <c r="L39" s="766"/>
      <c r="M39" s="766"/>
      <c r="N39" s="767"/>
    </row>
    <row r="40" spans="1:17" ht="28.5" x14ac:dyDescent="0.25">
      <c r="A40" s="36"/>
      <c r="B40" s="439" t="s">
        <v>29</v>
      </c>
      <c r="C40" s="714">
        <v>40</v>
      </c>
      <c r="D40" s="235">
        <v>40</v>
      </c>
      <c r="E40" s="2066">
        <f>+D40+D41</f>
        <v>75</v>
      </c>
      <c r="F40" s="782"/>
      <c r="G40" s="782"/>
      <c r="H40" s="782"/>
      <c r="I40" s="766"/>
      <c r="J40" s="766"/>
      <c r="K40" s="766"/>
      <c r="L40" s="766"/>
      <c r="M40" s="766"/>
      <c r="N40" s="767"/>
    </row>
    <row r="41" spans="1:17" ht="42.75" x14ac:dyDescent="0.25">
      <c r="A41" s="36"/>
      <c r="B41" s="439" t="s">
        <v>30</v>
      </c>
      <c r="C41" s="714">
        <v>60</v>
      </c>
      <c r="D41" s="235">
        <v>35</v>
      </c>
      <c r="E41" s="2068"/>
      <c r="F41" s="782"/>
      <c r="G41" s="782"/>
      <c r="H41" s="782"/>
      <c r="I41" s="766"/>
      <c r="J41" s="766"/>
      <c r="K41" s="766"/>
      <c r="L41" s="766"/>
      <c r="M41" s="766"/>
      <c r="N41" s="767"/>
    </row>
    <row r="42" spans="1:17" x14ac:dyDescent="0.25">
      <c r="A42" s="36"/>
      <c r="C42" s="158"/>
      <c r="D42" s="144"/>
      <c r="E42" s="159"/>
      <c r="F42" s="156"/>
      <c r="G42" s="156"/>
      <c r="H42" s="156"/>
      <c r="I42" s="780"/>
      <c r="J42" s="780"/>
      <c r="K42" s="780"/>
      <c r="L42" s="780"/>
      <c r="M42" s="780"/>
    </row>
    <row r="43" spans="1:17" x14ac:dyDescent="0.25">
      <c r="A43" s="36"/>
      <c r="C43" s="158"/>
      <c r="D43" s="144"/>
      <c r="E43" s="159"/>
      <c r="F43" s="156"/>
      <c r="G43" s="156"/>
      <c r="H43" s="156"/>
      <c r="I43" s="780"/>
      <c r="J43" s="780"/>
      <c r="K43" s="780"/>
      <c r="L43" s="780"/>
      <c r="M43" s="780"/>
    </row>
    <row r="44" spans="1:17" x14ac:dyDescent="0.25">
      <c r="A44" s="36"/>
      <c r="C44" s="158"/>
      <c r="D44" s="144"/>
      <c r="E44" s="159"/>
      <c r="F44" s="156"/>
      <c r="G44" s="156"/>
      <c r="H44" s="156"/>
      <c r="I44" s="780"/>
      <c r="J44" s="780"/>
      <c r="K44" s="780"/>
      <c r="L44" s="780"/>
      <c r="M44" s="780"/>
    </row>
    <row r="45" spans="1:17" ht="15.75" thickBot="1" x14ac:dyDescent="0.3">
      <c r="M45" s="2500" t="s">
        <v>31</v>
      </c>
      <c r="N45" s="2500"/>
    </row>
    <row r="46" spans="1:17" x14ac:dyDescent="0.25">
      <c r="B46" s="781" t="s">
        <v>32</v>
      </c>
      <c r="M46" s="784"/>
      <c r="N46" s="784"/>
    </row>
    <row r="47" spans="1:17" ht="15.75" thickBot="1" x14ac:dyDescent="0.3">
      <c r="M47" s="784"/>
      <c r="N47" s="784"/>
    </row>
    <row r="48" spans="1:17" s="48" customFormat="1" ht="60.75" thickBot="1" x14ac:dyDescent="0.3">
      <c r="B48" s="785" t="s">
        <v>33</v>
      </c>
      <c r="C48" s="785" t="s">
        <v>34</v>
      </c>
      <c r="D48" s="785" t="s">
        <v>35</v>
      </c>
      <c r="E48" s="785" t="s">
        <v>36</v>
      </c>
      <c r="F48" s="785" t="s">
        <v>37</v>
      </c>
      <c r="G48" s="785" t="s">
        <v>38</v>
      </c>
      <c r="H48" s="785" t="s">
        <v>39</v>
      </c>
      <c r="I48" s="785" t="s">
        <v>40</v>
      </c>
      <c r="J48" s="785" t="s">
        <v>41</v>
      </c>
      <c r="K48" s="785" t="s">
        <v>42</v>
      </c>
      <c r="L48" s="785" t="s">
        <v>43</v>
      </c>
      <c r="M48" s="786" t="s">
        <v>44</v>
      </c>
      <c r="N48" s="785" t="s">
        <v>45</v>
      </c>
      <c r="O48" s="785" t="s">
        <v>46</v>
      </c>
      <c r="P48" s="787" t="s">
        <v>47</v>
      </c>
      <c r="Q48" s="787" t="s">
        <v>48</v>
      </c>
    </row>
    <row r="49" spans="1:26" s="61" customFormat="1" ht="15.75" thickBot="1" x14ac:dyDescent="0.3">
      <c r="A49" s="52">
        <v>1</v>
      </c>
      <c r="B49" s="2488"/>
      <c r="C49" s="2488"/>
      <c r="D49" s="2488"/>
      <c r="E49" s="2488"/>
      <c r="F49" s="2488"/>
      <c r="G49" s="2488"/>
      <c r="H49" s="2488"/>
      <c r="I49" s="2488"/>
      <c r="J49" s="2488"/>
      <c r="K49" s="2488"/>
      <c r="L49" s="2488"/>
      <c r="M49" s="2489"/>
      <c r="N49" s="788"/>
      <c r="O49" s="789"/>
      <c r="P49" s="790"/>
      <c r="Q49" s="181"/>
      <c r="R49" s="60"/>
      <c r="S49" s="60"/>
      <c r="T49" s="60"/>
      <c r="U49" s="60"/>
      <c r="V49" s="60"/>
      <c r="W49" s="60"/>
      <c r="X49" s="60"/>
      <c r="Y49" s="60"/>
      <c r="Z49" s="60"/>
    </row>
    <row r="50" spans="1:26" s="61" customFormat="1" ht="28.5" x14ac:dyDescent="0.25">
      <c r="A50" s="52">
        <f t="shared" ref="A50:A55" si="0">+A49+1</f>
        <v>2</v>
      </c>
      <c r="B50" s="446" t="s">
        <v>1186</v>
      </c>
      <c r="C50" s="112" t="s">
        <v>1186</v>
      </c>
      <c r="D50" s="791" t="s">
        <v>1187</v>
      </c>
      <c r="E50" s="792">
        <v>70182010086</v>
      </c>
      <c r="F50" s="112" t="s">
        <v>1188</v>
      </c>
      <c r="G50" s="793">
        <v>1</v>
      </c>
      <c r="H50" s="794">
        <v>40195</v>
      </c>
      <c r="I50" s="794">
        <v>40543</v>
      </c>
      <c r="J50" s="639" t="s">
        <v>19</v>
      </c>
      <c r="K50" s="317" t="s">
        <v>1189</v>
      </c>
      <c r="L50" s="448">
        <v>0</v>
      </c>
      <c r="M50" s="58">
        <v>364</v>
      </c>
      <c r="N50" s="65">
        <v>1</v>
      </c>
      <c r="O50" s="63">
        <v>225104683</v>
      </c>
      <c r="P50" s="63">
        <v>94</v>
      </c>
      <c r="Q50" s="181"/>
      <c r="R50" s="60"/>
      <c r="S50" s="60"/>
      <c r="T50" s="60"/>
      <c r="U50" s="60"/>
      <c r="V50" s="60"/>
      <c r="W50" s="60"/>
      <c r="X50" s="60"/>
      <c r="Y50" s="60"/>
      <c r="Z50" s="60"/>
    </row>
    <row r="51" spans="1:26" s="61" customFormat="1" ht="28.5" x14ac:dyDescent="0.25">
      <c r="A51" s="52">
        <f t="shared" si="0"/>
        <v>3</v>
      </c>
      <c r="B51" s="173"/>
      <c r="C51" s="112" t="s">
        <v>1186</v>
      </c>
      <c r="D51" s="791" t="s">
        <v>1187</v>
      </c>
      <c r="E51" s="792">
        <v>701820110122</v>
      </c>
      <c r="F51" s="112" t="s">
        <v>1188</v>
      </c>
      <c r="G51" s="793">
        <v>1</v>
      </c>
      <c r="H51" s="794">
        <v>40560</v>
      </c>
      <c r="I51" s="794">
        <v>40908</v>
      </c>
      <c r="J51" s="639" t="s">
        <v>19</v>
      </c>
      <c r="K51" s="317" t="s">
        <v>1189</v>
      </c>
      <c r="L51" s="448">
        <v>0</v>
      </c>
      <c r="M51" s="58">
        <v>364</v>
      </c>
      <c r="N51" s="65">
        <v>1</v>
      </c>
      <c r="O51" s="63">
        <v>232022338</v>
      </c>
      <c r="P51" s="63">
        <v>102</v>
      </c>
      <c r="Q51" s="181"/>
      <c r="R51" s="60"/>
      <c r="S51" s="60"/>
      <c r="T51" s="60"/>
      <c r="U51" s="60"/>
      <c r="V51" s="60"/>
      <c r="W51" s="60"/>
      <c r="X51" s="60"/>
      <c r="Y51" s="60"/>
      <c r="Z51" s="60"/>
    </row>
    <row r="52" spans="1:26" s="61" customFormat="1" ht="28.5" x14ac:dyDescent="0.25">
      <c r="A52" s="52">
        <f t="shared" si="0"/>
        <v>4</v>
      </c>
      <c r="B52" s="173"/>
      <c r="C52" s="112" t="s">
        <v>1186</v>
      </c>
      <c r="D52" s="791" t="s">
        <v>1187</v>
      </c>
      <c r="E52" s="792">
        <v>701820120096</v>
      </c>
      <c r="F52" s="112" t="s">
        <v>1188</v>
      </c>
      <c r="G52" s="793">
        <v>1</v>
      </c>
      <c r="H52" s="795">
        <v>40940</v>
      </c>
      <c r="I52" s="794">
        <v>41273</v>
      </c>
      <c r="J52" s="639" t="s">
        <v>19</v>
      </c>
      <c r="K52" s="317" t="s">
        <v>1190</v>
      </c>
      <c r="L52" s="448">
        <v>0</v>
      </c>
      <c r="M52" s="58">
        <v>182</v>
      </c>
      <c r="N52" s="65">
        <v>1</v>
      </c>
      <c r="O52" s="63">
        <v>69652262</v>
      </c>
      <c r="P52" s="63">
        <v>97</v>
      </c>
      <c r="Q52" s="181"/>
      <c r="R52" s="60"/>
      <c r="S52" s="60"/>
      <c r="T52" s="60"/>
      <c r="U52" s="60"/>
      <c r="V52" s="60"/>
      <c r="W52" s="60"/>
      <c r="X52" s="60"/>
      <c r="Y52" s="60"/>
      <c r="Z52" s="60"/>
    </row>
    <row r="53" spans="1:26" s="61" customFormat="1" ht="28.5" x14ac:dyDescent="0.25">
      <c r="A53" s="52">
        <f t="shared" si="0"/>
        <v>5</v>
      </c>
      <c r="B53" s="173"/>
      <c r="C53" s="112" t="s">
        <v>1186</v>
      </c>
      <c r="D53" s="791" t="s">
        <v>1187</v>
      </c>
      <c r="E53" s="792">
        <v>701820120104</v>
      </c>
      <c r="F53" s="112" t="s">
        <v>1188</v>
      </c>
      <c r="G53" s="793">
        <v>1</v>
      </c>
      <c r="H53" s="795">
        <v>40940</v>
      </c>
      <c r="I53" s="794">
        <v>41273</v>
      </c>
      <c r="J53" s="639" t="s">
        <v>19</v>
      </c>
      <c r="K53" s="57" t="s">
        <v>1191</v>
      </c>
      <c r="L53" s="448">
        <v>11</v>
      </c>
      <c r="M53" s="58">
        <v>294</v>
      </c>
      <c r="N53" s="65">
        <v>1</v>
      </c>
      <c r="O53" s="796">
        <v>208397547</v>
      </c>
      <c r="P53" s="63">
        <v>104</v>
      </c>
      <c r="Q53" s="181"/>
      <c r="R53" s="60"/>
      <c r="S53" s="60"/>
      <c r="T53" s="60"/>
      <c r="U53" s="60"/>
      <c r="V53" s="60"/>
      <c r="W53" s="60"/>
      <c r="X53" s="60"/>
      <c r="Y53" s="60"/>
      <c r="Z53" s="60"/>
    </row>
    <row r="54" spans="1:26" s="61" customFormat="1" x14ac:dyDescent="0.25">
      <c r="A54" s="52">
        <f t="shared" si="0"/>
        <v>6</v>
      </c>
      <c r="B54" s="173"/>
      <c r="C54" s="446"/>
      <c r="D54" s="449"/>
      <c r="E54" s="450"/>
      <c r="F54" s="451"/>
      <c r="G54" s="447"/>
      <c r="H54" s="794"/>
      <c r="I54" s="794"/>
      <c r="J54" s="639"/>
      <c r="K54" s="57"/>
      <c r="L54" s="448"/>
      <c r="M54" s="58"/>
      <c r="N54" s="58"/>
      <c r="O54" s="63"/>
      <c r="P54" s="63"/>
      <c r="Q54" s="64"/>
      <c r="R54" s="60"/>
      <c r="S54" s="60"/>
      <c r="T54" s="60"/>
      <c r="U54" s="60"/>
      <c r="V54" s="60"/>
      <c r="W54" s="60"/>
      <c r="X54" s="60"/>
      <c r="Y54" s="60"/>
      <c r="Z54" s="60"/>
    </row>
    <row r="55" spans="1:26" s="61" customFormat="1" x14ac:dyDescent="0.25">
      <c r="A55" s="52">
        <f t="shared" si="0"/>
        <v>7</v>
      </c>
      <c r="B55" s="173"/>
      <c r="C55" s="446"/>
      <c r="D55" s="53"/>
      <c r="E55" s="450"/>
      <c r="F55" s="451"/>
      <c r="G55" s="447"/>
      <c r="H55" s="794"/>
      <c r="I55" s="794"/>
      <c r="J55" s="445"/>
      <c r="K55" s="57"/>
      <c r="L55" s="452"/>
      <c r="M55" s="58"/>
      <c r="N55" s="58"/>
      <c r="O55" s="63"/>
      <c r="P55" s="63"/>
      <c r="Q55" s="181"/>
      <c r="R55" s="60"/>
      <c r="S55" s="60"/>
      <c r="T55" s="60"/>
      <c r="U55" s="60"/>
      <c r="V55" s="60"/>
      <c r="W55" s="60"/>
      <c r="X55" s="60"/>
      <c r="Y55" s="60"/>
      <c r="Z55" s="60"/>
    </row>
    <row r="56" spans="1:26" s="61" customFormat="1" x14ac:dyDescent="0.25">
      <c r="A56" s="52"/>
      <c r="B56" s="173"/>
      <c r="C56" s="446"/>
      <c r="D56" s="53"/>
      <c r="E56" s="450"/>
      <c r="F56" s="451"/>
      <c r="G56" s="447"/>
      <c r="H56" s="794"/>
      <c r="I56" s="794"/>
      <c r="J56" s="445"/>
      <c r="K56" s="57"/>
      <c r="L56" s="452"/>
      <c r="M56" s="58"/>
      <c r="N56" s="58"/>
      <c r="O56" s="63"/>
      <c r="P56" s="180"/>
      <c r="Q56" s="181"/>
      <c r="R56" s="60"/>
      <c r="S56" s="60"/>
      <c r="T56" s="60"/>
      <c r="U56" s="60"/>
      <c r="V56" s="60"/>
      <c r="W56" s="60"/>
      <c r="X56" s="60"/>
      <c r="Y56" s="60"/>
      <c r="Z56" s="60"/>
    </row>
    <row r="57" spans="1:26" s="61" customFormat="1" x14ac:dyDescent="0.25">
      <c r="A57" s="52"/>
      <c r="B57" s="183" t="s">
        <v>28</v>
      </c>
      <c r="C57" s="172"/>
      <c r="D57" s="173"/>
      <c r="E57" s="182"/>
      <c r="F57" s="175"/>
      <c r="G57" s="175"/>
      <c r="H57" s="175"/>
      <c r="I57" s="176"/>
      <c r="J57" s="176"/>
      <c r="K57" s="185" t="s">
        <v>1192</v>
      </c>
      <c r="L57" s="185" t="s">
        <v>1193</v>
      </c>
      <c r="M57" s="797">
        <v>364</v>
      </c>
      <c r="N57" s="185"/>
      <c r="O57" s="180"/>
      <c r="P57" s="180"/>
      <c r="Q57" s="187"/>
    </row>
    <row r="58" spans="1:26" s="69" customFormat="1" x14ac:dyDescent="0.25">
      <c r="E58" s="188"/>
    </row>
    <row r="59" spans="1:26" s="69" customFormat="1" x14ac:dyDescent="0.25">
      <c r="B59" s="1860" t="s">
        <v>56</v>
      </c>
      <c r="C59" s="1860" t="s">
        <v>57</v>
      </c>
      <c r="D59" s="1862" t="s">
        <v>58</v>
      </c>
      <c r="E59" s="1862"/>
    </row>
    <row r="60" spans="1:26" s="69" customFormat="1" x14ac:dyDescent="0.25">
      <c r="B60" s="1861"/>
      <c r="C60" s="1861"/>
      <c r="D60" s="703" t="s">
        <v>59</v>
      </c>
      <c r="E60" s="190" t="s">
        <v>60</v>
      </c>
    </row>
    <row r="61" spans="1:26" s="69" customFormat="1" ht="18.75" x14ac:dyDescent="0.25">
      <c r="B61" s="222" t="s">
        <v>61</v>
      </c>
      <c r="C61" s="798" t="str">
        <f>+K57</f>
        <v>33,86</v>
      </c>
      <c r="D61" s="235" t="s">
        <v>21</v>
      </c>
      <c r="E61" s="774"/>
      <c r="F61" s="191"/>
      <c r="G61" s="191"/>
      <c r="H61" s="191"/>
      <c r="I61" s="191"/>
      <c r="J61" s="191"/>
      <c r="K61" s="191"/>
      <c r="L61" s="191"/>
      <c r="M61" s="191"/>
    </row>
    <row r="62" spans="1:26" s="69" customFormat="1" x14ac:dyDescent="0.25">
      <c r="B62" s="222" t="s">
        <v>62</v>
      </c>
      <c r="C62" s="798" t="s">
        <v>1194</v>
      </c>
      <c r="D62" s="235" t="s">
        <v>21</v>
      </c>
      <c r="E62" s="774"/>
    </row>
    <row r="63" spans="1:26" s="69" customFormat="1" x14ac:dyDescent="0.25">
      <c r="B63" s="192"/>
      <c r="C63" s="1863"/>
      <c r="D63" s="1863"/>
      <c r="E63" s="1863"/>
      <c r="F63" s="1863"/>
      <c r="G63" s="1863"/>
      <c r="H63" s="1863"/>
      <c r="I63" s="1863"/>
      <c r="J63" s="1863"/>
      <c r="K63" s="1863"/>
      <c r="L63" s="1863"/>
      <c r="M63" s="1863"/>
      <c r="N63" s="1863"/>
    </row>
    <row r="64" spans="1:26" ht="15.75" thickBot="1" x14ac:dyDescent="0.3"/>
    <row r="65" spans="2:17" ht="27" thickBot="1" x14ac:dyDescent="0.3">
      <c r="B65" s="2492" t="s">
        <v>63</v>
      </c>
      <c r="C65" s="2492"/>
      <c r="D65" s="2492"/>
      <c r="E65" s="2492"/>
      <c r="F65" s="2492"/>
      <c r="G65" s="2492"/>
      <c r="H65" s="2492"/>
      <c r="I65" s="2492"/>
      <c r="J65" s="2492"/>
      <c r="K65" s="2492"/>
      <c r="L65" s="2492"/>
      <c r="M65" s="2492"/>
      <c r="N65" s="2492"/>
    </row>
    <row r="68" spans="2:17" ht="90" x14ac:dyDescent="0.25">
      <c r="B68" s="799" t="s">
        <v>64</v>
      </c>
      <c r="C68" s="800" t="s">
        <v>65</v>
      </c>
      <c r="D68" s="800" t="s">
        <v>66</v>
      </c>
      <c r="E68" s="800" t="s">
        <v>67</v>
      </c>
      <c r="F68" s="800" t="s">
        <v>68</v>
      </c>
      <c r="G68" s="800" t="s">
        <v>69</v>
      </c>
      <c r="H68" s="800" t="s">
        <v>70</v>
      </c>
      <c r="I68" s="800" t="s">
        <v>71</v>
      </c>
      <c r="J68" s="800" t="s">
        <v>72</v>
      </c>
      <c r="K68" s="800" t="s">
        <v>73</v>
      </c>
      <c r="L68" s="800" t="s">
        <v>74</v>
      </c>
      <c r="M68" s="801" t="s">
        <v>75</v>
      </c>
      <c r="N68" s="801" t="s">
        <v>76</v>
      </c>
      <c r="O68" s="2493" t="s">
        <v>77</v>
      </c>
      <c r="P68" s="2494"/>
      <c r="Q68" s="800" t="s">
        <v>78</v>
      </c>
    </row>
    <row r="69" spans="2:17" ht="30" x14ac:dyDescent="0.25">
      <c r="B69" s="223" t="s">
        <v>1195</v>
      </c>
      <c r="C69" s="223" t="s">
        <v>1196</v>
      </c>
      <c r="D69" s="226" t="s">
        <v>1197</v>
      </c>
      <c r="E69" s="227">
        <v>182</v>
      </c>
      <c r="F69" s="378" t="s">
        <v>694</v>
      </c>
      <c r="G69" s="378" t="s">
        <v>694</v>
      </c>
      <c r="H69" s="378" t="s">
        <v>18</v>
      </c>
      <c r="I69" s="378" t="s">
        <v>694</v>
      </c>
      <c r="J69" s="223" t="s">
        <v>18</v>
      </c>
      <c r="K69" s="774" t="s">
        <v>18</v>
      </c>
      <c r="L69" s="774" t="s">
        <v>18</v>
      </c>
      <c r="M69" s="774" t="s">
        <v>18</v>
      </c>
      <c r="N69" s="774" t="s">
        <v>18</v>
      </c>
      <c r="O69" s="2501"/>
      <c r="P69" s="2502"/>
      <c r="Q69" s="774" t="s">
        <v>18</v>
      </c>
    </row>
    <row r="70" spans="2:17" ht="30" x14ac:dyDescent="0.25">
      <c r="B70" s="223"/>
      <c r="C70" s="223" t="s">
        <v>1198</v>
      </c>
      <c r="D70" s="226" t="s">
        <v>1199</v>
      </c>
      <c r="E70" s="227">
        <v>100</v>
      </c>
      <c r="F70" s="378" t="s">
        <v>694</v>
      </c>
      <c r="G70" s="378" t="s">
        <v>18</v>
      </c>
      <c r="H70" s="378" t="s">
        <v>694</v>
      </c>
      <c r="I70" s="378" t="s">
        <v>694</v>
      </c>
      <c r="J70" s="223" t="s">
        <v>18</v>
      </c>
      <c r="K70" s="774" t="s">
        <v>18</v>
      </c>
      <c r="L70" s="774" t="s">
        <v>18</v>
      </c>
      <c r="M70" s="774" t="s">
        <v>18</v>
      </c>
      <c r="N70" s="774" t="s">
        <v>18</v>
      </c>
      <c r="O70" s="2501"/>
      <c r="P70" s="2502"/>
      <c r="Q70" s="774" t="s">
        <v>18</v>
      </c>
    </row>
    <row r="71" spans="2:17" x14ac:dyDescent="0.25">
      <c r="B71" s="223"/>
      <c r="C71" s="223"/>
      <c r="D71" s="227"/>
      <c r="E71" s="227"/>
      <c r="F71" s="378"/>
      <c r="G71" s="378"/>
      <c r="H71" s="378"/>
      <c r="I71" s="378"/>
      <c r="J71" s="223"/>
      <c r="K71" s="774"/>
      <c r="L71" s="774"/>
      <c r="M71" s="774"/>
      <c r="N71" s="774"/>
      <c r="O71" s="2501"/>
      <c r="P71" s="2502"/>
      <c r="Q71" s="774"/>
    </row>
    <row r="72" spans="2:17" x14ac:dyDescent="0.25">
      <c r="B72" s="223"/>
      <c r="C72" s="223"/>
      <c r="D72" s="227"/>
      <c r="E72" s="227"/>
      <c r="F72" s="378"/>
      <c r="G72" s="378"/>
      <c r="H72" s="378"/>
      <c r="I72" s="223"/>
      <c r="J72" s="223"/>
      <c r="K72" s="774"/>
      <c r="L72" s="774"/>
      <c r="M72" s="774"/>
      <c r="N72" s="774"/>
      <c r="O72" s="2501"/>
      <c r="P72" s="2502"/>
      <c r="Q72" s="774"/>
    </row>
    <row r="73" spans="2:17" x14ac:dyDescent="0.25">
      <c r="B73" s="223"/>
      <c r="C73" s="223"/>
      <c r="D73" s="227"/>
      <c r="E73" s="227"/>
      <c r="F73" s="378"/>
      <c r="G73" s="378"/>
      <c r="H73" s="378"/>
      <c r="I73" s="223"/>
      <c r="J73" s="223"/>
      <c r="K73" s="774"/>
      <c r="L73" s="774"/>
      <c r="M73" s="774"/>
      <c r="N73" s="774"/>
      <c r="O73" s="2501"/>
      <c r="P73" s="2502"/>
      <c r="Q73" s="774"/>
    </row>
    <row r="74" spans="2:17" x14ac:dyDescent="0.25">
      <c r="B74" s="223"/>
      <c r="C74" s="223"/>
      <c r="D74" s="227"/>
      <c r="E74" s="227"/>
      <c r="F74" s="378"/>
      <c r="G74" s="378"/>
      <c r="H74" s="378"/>
      <c r="I74" s="223"/>
      <c r="J74" s="223"/>
      <c r="K74" s="774"/>
      <c r="L74" s="774"/>
      <c r="M74" s="774"/>
      <c r="N74" s="774"/>
      <c r="O74" s="2501"/>
      <c r="P74" s="2502"/>
      <c r="Q74" s="774"/>
    </row>
    <row r="75" spans="2:17" x14ac:dyDescent="0.25">
      <c r="B75" s="774"/>
      <c r="C75" s="774"/>
      <c r="D75" s="774"/>
      <c r="E75" s="774"/>
      <c r="F75" s="774"/>
      <c r="G75" s="774"/>
      <c r="H75" s="774"/>
      <c r="I75" s="774"/>
      <c r="J75" s="774"/>
      <c r="K75" s="774"/>
      <c r="L75" s="774"/>
      <c r="M75" s="774"/>
      <c r="N75" s="774"/>
      <c r="O75" s="2501"/>
      <c r="P75" s="2502"/>
      <c r="Q75" s="774"/>
    </row>
    <row r="76" spans="2:17" x14ac:dyDescent="0.25">
      <c r="B76" s="69" t="s">
        <v>85</v>
      </c>
    </row>
    <row r="77" spans="2:17" x14ac:dyDescent="0.25">
      <c r="B77" s="69" t="s">
        <v>86</v>
      </c>
    </row>
    <row r="78" spans="2:17" x14ac:dyDescent="0.25">
      <c r="B78" s="69" t="s">
        <v>87</v>
      </c>
    </row>
    <row r="80" spans="2:17" ht="15.75" thickBot="1" x14ac:dyDescent="0.3"/>
    <row r="81" spans="1:17" ht="27" thickBot="1" x14ac:dyDescent="0.3">
      <c r="B81" s="2503" t="s">
        <v>88</v>
      </c>
      <c r="C81" s="2504"/>
      <c r="D81" s="2504"/>
      <c r="E81" s="2504"/>
      <c r="F81" s="2504"/>
      <c r="G81" s="2504"/>
      <c r="H81" s="2504"/>
      <c r="I81" s="2504"/>
      <c r="J81" s="2504"/>
      <c r="K81" s="2504"/>
      <c r="L81" s="2504"/>
      <c r="M81" s="2504"/>
      <c r="N81" s="2505"/>
    </row>
    <row r="86" spans="1:17" ht="75" x14ac:dyDescent="0.25">
      <c r="B86" s="799" t="s">
        <v>89</v>
      </c>
      <c r="C86" s="799" t="s">
        <v>90</v>
      </c>
      <c r="D86" s="799" t="s">
        <v>91</v>
      </c>
      <c r="E86" s="799" t="s">
        <v>92</v>
      </c>
      <c r="F86" s="799" t="s">
        <v>93</v>
      </c>
      <c r="G86" s="799" t="s">
        <v>94</v>
      </c>
      <c r="H86" s="799" t="s">
        <v>95</v>
      </c>
      <c r="I86" s="799" t="s">
        <v>96</v>
      </c>
      <c r="J86" s="2493" t="s">
        <v>97</v>
      </c>
      <c r="K86" s="2506"/>
      <c r="L86" s="2494"/>
      <c r="M86" s="799" t="s">
        <v>98</v>
      </c>
      <c r="N86" s="799" t="s">
        <v>254</v>
      </c>
      <c r="O86" s="799" t="s">
        <v>255</v>
      </c>
      <c r="P86" s="2493" t="s">
        <v>77</v>
      </c>
      <c r="Q86" s="2494"/>
    </row>
    <row r="87" spans="1:17" x14ac:dyDescent="0.25">
      <c r="B87" s="2401" t="s">
        <v>1200</v>
      </c>
      <c r="C87" s="2366" t="s">
        <v>868</v>
      </c>
      <c r="D87" s="2030" t="s">
        <v>1201</v>
      </c>
      <c r="E87" s="2066">
        <v>1047374321</v>
      </c>
      <c r="F87" s="2030" t="s">
        <v>370</v>
      </c>
      <c r="G87" s="2030" t="s">
        <v>601</v>
      </c>
      <c r="H87" s="2516">
        <v>41264</v>
      </c>
      <c r="I87" s="2066" t="s">
        <v>82</v>
      </c>
      <c r="J87" s="2172" t="s">
        <v>1202</v>
      </c>
      <c r="K87" s="2172" t="s">
        <v>1203</v>
      </c>
      <c r="L87" s="2513" t="s">
        <v>1204</v>
      </c>
      <c r="M87" s="2066" t="s">
        <v>18</v>
      </c>
      <c r="N87" s="2066" t="s">
        <v>18</v>
      </c>
      <c r="O87" s="2066" t="s">
        <v>18</v>
      </c>
      <c r="P87" s="2507"/>
      <c r="Q87" s="2508"/>
    </row>
    <row r="88" spans="1:17" x14ac:dyDescent="0.25">
      <c r="B88" s="2402"/>
      <c r="C88" s="2372"/>
      <c r="D88" s="2032"/>
      <c r="E88" s="2067"/>
      <c r="F88" s="2032"/>
      <c r="G88" s="2032"/>
      <c r="H88" s="2517"/>
      <c r="I88" s="2067"/>
      <c r="J88" s="2173"/>
      <c r="K88" s="2173"/>
      <c r="L88" s="2514"/>
      <c r="M88" s="2067"/>
      <c r="N88" s="2067"/>
      <c r="O88" s="2067"/>
      <c r="P88" s="2509"/>
      <c r="Q88" s="2510"/>
    </row>
    <row r="89" spans="1:17" ht="30" x14ac:dyDescent="0.25">
      <c r="B89" s="2403"/>
      <c r="C89" s="2367"/>
      <c r="D89" s="2031"/>
      <c r="E89" s="2068"/>
      <c r="F89" s="2031"/>
      <c r="G89" s="2031"/>
      <c r="H89" s="2518"/>
      <c r="I89" s="2068"/>
      <c r="J89" s="776" t="s">
        <v>1186</v>
      </c>
      <c r="K89" s="802" t="s">
        <v>1205</v>
      </c>
      <c r="L89" s="2515"/>
      <c r="M89" s="2068"/>
      <c r="N89" s="2068"/>
      <c r="O89" s="2068"/>
      <c r="P89" s="2511"/>
      <c r="Q89" s="2512"/>
    </row>
    <row r="90" spans="1:17" ht="15" customHeight="1" x14ac:dyDescent="0.25">
      <c r="B90" s="2401" t="s">
        <v>1200</v>
      </c>
      <c r="C90" s="2366" t="s">
        <v>1206</v>
      </c>
      <c r="D90" s="2030" t="s">
        <v>1207</v>
      </c>
      <c r="E90" s="2066">
        <v>33067136</v>
      </c>
      <c r="F90" s="2030" t="s">
        <v>1208</v>
      </c>
      <c r="G90" s="2030" t="s">
        <v>601</v>
      </c>
      <c r="H90" s="2516">
        <v>41627</v>
      </c>
      <c r="I90" s="2066" t="s">
        <v>694</v>
      </c>
      <c r="J90" s="226" t="s">
        <v>1209</v>
      </c>
      <c r="K90" s="803" t="s">
        <v>1210</v>
      </c>
      <c r="L90" s="226" t="s">
        <v>1211</v>
      </c>
      <c r="M90" s="2066" t="s">
        <v>18</v>
      </c>
      <c r="N90" s="2066" t="s">
        <v>18</v>
      </c>
      <c r="O90" s="2066" t="s">
        <v>18</v>
      </c>
      <c r="P90" s="1905" t="s">
        <v>1212</v>
      </c>
      <c r="Q90" s="1906"/>
    </row>
    <row r="91" spans="1:17" ht="30" x14ac:dyDescent="0.25">
      <c r="B91" s="2402"/>
      <c r="C91" s="2372"/>
      <c r="D91" s="2032"/>
      <c r="E91" s="2067"/>
      <c r="F91" s="2032"/>
      <c r="G91" s="2032"/>
      <c r="H91" s="2517"/>
      <c r="I91" s="2067"/>
      <c r="J91" s="225" t="s">
        <v>1213</v>
      </c>
      <c r="K91" s="225" t="s">
        <v>1214</v>
      </c>
      <c r="L91" s="225" t="s">
        <v>1215</v>
      </c>
      <c r="M91" s="2067"/>
      <c r="N91" s="2067"/>
      <c r="O91" s="2067"/>
      <c r="P91" s="1907"/>
      <c r="Q91" s="1908"/>
    </row>
    <row r="92" spans="1:17" ht="104.25" customHeight="1" x14ac:dyDescent="0.25">
      <c r="B92" s="2403"/>
      <c r="C92" s="2367"/>
      <c r="D92" s="2031"/>
      <c r="E92" s="2068"/>
      <c r="F92" s="2031"/>
      <c r="G92" s="2031"/>
      <c r="H92" s="2518"/>
      <c r="I92" s="2068"/>
      <c r="J92" s="225" t="s">
        <v>1216</v>
      </c>
      <c r="K92" s="225" t="s">
        <v>1217</v>
      </c>
      <c r="L92" s="225" t="s">
        <v>1218</v>
      </c>
      <c r="M92" s="2068"/>
      <c r="N92" s="2068"/>
      <c r="O92" s="2068"/>
      <c r="P92" s="1917"/>
      <c r="Q92" s="1918"/>
    </row>
    <row r="93" spans="1:17" ht="75" x14ac:dyDescent="0.25">
      <c r="B93" s="2401" t="s">
        <v>1219</v>
      </c>
      <c r="C93" s="2030" t="s">
        <v>1220</v>
      </c>
      <c r="D93" s="2030" t="s">
        <v>1221</v>
      </c>
      <c r="E93" s="2137">
        <v>1104378604</v>
      </c>
      <c r="F93" s="2030" t="s">
        <v>370</v>
      </c>
      <c r="G93" s="2030" t="s">
        <v>1222</v>
      </c>
      <c r="H93" s="2516">
        <v>41264</v>
      </c>
      <c r="I93" s="2066" t="s">
        <v>82</v>
      </c>
      <c r="J93" s="226" t="s">
        <v>1223</v>
      </c>
      <c r="K93" s="226" t="s">
        <v>1224</v>
      </c>
      <c r="L93" s="226" t="s">
        <v>120</v>
      </c>
      <c r="M93" s="2066" t="s">
        <v>18</v>
      </c>
      <c r="N93" s="2066" t="s">
        <v>18</v>
      </c>
      <c r="O93" s="2525" t="s">
        <v>18</v>
      </c>
      <c r="P93" s="2521"/>
      <c r="Q93" s="2522"/>
    </row>
    <row r="94" spans="1:17" ht="75" x14ac:dyDescent="0.25">
      <c r="A94" s="1" t="s">
        <v>983</v>
      </c>
      <c r="B94" s="2403"/>
      <c r="C94" s="2031"/>
      <c r="D94" s="2031"/>
      <c r="E94" s="2139"/>
      <c r="F94" s="2031"/>
      <c r="G94" s="2031"/>
      <c r="H94" s="2518"/>
      <c r="I94" s="2068"/>
      <c r="J94" s="248" t="s">
        <v>1225</v>
      </c>
      <c r="K94" s="226" t="s">
        <v>1226</v>
      </c>
      <c r="L94" s="226" t="s">
        <v>1227</v>
      </c>
      <c r="M94" s="2068"/>
      <c r="N94" s="2068"/>
      <c r="O94" s="2526"/>
      <c r="P94" s="2523"/>
      <c r="Q94" s="2524"/>
    </row>
    <row r="95" spans="1:17" x14ac:dyDescent="0.25">
      <c r="B95" s="804"/>
      <c r="C95" s="226"/>
      <c r="D95" s="226"/>
      <c r="E95" s="85"/>
      <c r="F95" s="226"/>
      <c r="G95" s="226"/>
      <c r="H95" s="805"/>
      <c r="I95" s="227"/>
      <c r="J95" s="226"/>
      <c r="K95" s="226"/>
      <c r="L95" s="226"/>
      <c r="M95" s="774"/>
      <c r="N95" s="774"/>
      <c r="O95" s="774"/>
      <c r="P95" s="2428"/>
      <c r="Q95" s="2429"/>
    </row>
    <row r="96" spans="1:17" ht="15.75" thickBot="1" x14ac:dyDescent="0.3">
      <c r="B96" s="806"/>
      <c r="C96" s="226"/>
      <c r="D96" s="226"/>
      <c r="E96" s="85"/>
      <c r="F96" s="226"/>
      <c r="G96" s="226"/>
      <c r="H96" s="805"/>
      <c r="I96" s="807"/>
      <c r="J96" s="226"/>
      <c r="K96" s="226"/>
      <c r="L96" s="226"/>
      <c r="M96" s="774"/>
      <c r="N96" s="774"/>
      <c r="O96" s="774"/>
      <c r="P96" s="2428"/>
      <c r="Q96" s="2429"/>
    </row>
    <row r="97" spans="1:26" ht="27" thickBot="1" x14ac:dyDescent="0.3">
      <c r="B97" s="2503" t="s">
        <v>184</v>
      </c>
      <c r="C97" s="2504"/>
      <c r="D97" s="2504"/>
      <c r="E97" s="2504"/>
      <c r="F97" s="2504"/>
      <c r="G97" s="2504"/>
      <c r="H97" s="2504"/>
      <c r="I97" s="2504"/>
      <c r="J97" s="2504"/>
      <c r="K97" s="2504"/>
      <c r="L97" s="2504"/>
      <c r="M97" s="2504"/>
      <c r="N97" s="2505"/>
    </row>
    <row r="100" spans="1:26" ht="30" x14ac:dyDescent="0.25">
      <c r="B100" s="800" t="s">
        <v>17</v>
      </c>
      <c r="C100" s="800" t="s">
        <v>415</v>
      </c>
      <c r="D100" s="2493" t="s">
        <v>77</v>
      </c>
      <c r="E100" s="2494"/>
    </row>
    <row r="101" spans="1:26" ht="86.25" customHeight="1" x14ac:dyDescent="0.25">
      <c r="B101" s="776" t="s">
        <v>185</v>
      </c>
      <c r="C101" s="235" t="s">
        <v>18</v>
      </c>
      <c r="D101" s="1877" t="s">
        <v>1228</v>
      </c>
      <c r="E101" s="1878"/>
    </row>
    <row r="104" spans="1:26" ht="26.25" x14ac:dyDescent="0.25">
      <c r="B104" s="2486" t="s">
        <v>186</v>
      </c>
      <c r="C104" s="2487"/>
      <c r="D104" s="2487"/>
      <c r="E104" s="2487"/>
      <c r="F104" s="2487"/>
      <c r="G104" s="2487"/>
      <c r="H104" s="2487"/>
      <c r="I104" s="2487"/>
      <c r="J104" s="2487"/>
      <c r="K104" s="2487"/>
      <c r="L104" s="2487"/>
      <c r="M104" s="2487"/>
      <c r="N104" s="2487"/>
      <c r="O104" s="2487"/>
      <c r="P104" s="2487"/>
    </row>
    <row r="106" spans="1:26" ht="15.75" thickBot="1" x14ac:dyDescent="0.3"/>
    <row r="107" spans="1:26" ht="27" thickBot="1" x14ac:dyDescent="0.3">
      <c r="B107" s="2503" t="s">
        <v>187</v>
      </c>
      <c r="C107" s="2504"/>
      <c r="D107" s="2504"/>
      <c r="E107" s="2504"/>
      <c r="F107" s="2504"/>
      <c r="G107" s="2504"/>
      <c r="H107" s="2504"/>
      <c r="I107" s="2504"/>
      <c r="J107" s="2504"/>
      <c r="K107" s="2504"/>
      <c r="L107" s="2504"/>
      <c r="M107" s="2504"/>
      <c r="N107" s="2505"/>
    </row>
    <row r="109" spans="1:26" ht="15.75" thickBot="1" x14ac:dyDescent="0.3">
      <c r="M109" s="784"/>
      <c r="N109" s="784"/>
    </row>
    <row r="110" spans="1:26" s="48" customFormat="1" ht="60" x14ac:dyDescent="0.25">
      <c r="B110" s="785" t="s">
        <v>33</v>
      </c>
      <c r="C110" s="785" t="s">
        <v>34</v>
      </c>
      <c r="D110" s="785" t="s">
        <v>35</v>
      </c>
      <c r="E110" s="785" t="s">
        <v>36</v>
      </c>
      <c r="F110" s="785" t="s">
        <v>37</v>
      </c>
      <c r="G110" s="785" t="s">
        <v>38</v>
      </c>
      <c r="H110" s="785" t="s">
        <v>39</v>
      </c>
      <c r="I110" s="785" t="s">
        <v>40</v>
      </c>
      <c r="J110" s="785" t="s">
        <v>41</v>
      </c>
      <c r="K110" s="785" t="s">
        <v>42</v>
      </c>
      <c r="L110" s="785" t="s">
        <v>43</v>
      </c>
      <c r="M110" s="786" t="s">
        <v>44</v>
      </c>
      <c r="N110" s="785" t="s">
        <v>45</v>
      </c>
      <c r="O110" s="785" t="s">
        <v>46</v>
      </c>
      <c r="P110" s="787" t="s">
        <v>47</v>
      </c>
      <c r="Q110" s="787" t="s">
        <v>48</v>
      </c>
    </row>
    <row r="111" spans="1:26" s="61" customFormat="1" x14ac:dyDescent="0.25">
      <c r="A111" s="52">
        <v>1</v>
      </c>
      <c r="B111" s="446" t="s">
        <v>1185</v>
      </c>
      <c r="C111" s="446" t="s">
        <v>1185</v>
      </c>
      <c r="D111" s="53" t="s">
        <v>579</v>
      </c>
      <c r="E111" s="58">
        <v>701820120339</v>
      </c>
      <c r="F111" s="54" t="s">
        <v>403</v>
      </c>
      <c r="G111" s="55">
        <v>1</v>
      </c>
      <c r="H111" s="62">
        <v>41099</v>
      </c>
      <c r="I111" s="62">
        <v>41273</v>
      </c>
      <c r="J111" s="56" t="s">
        <v>19</v>
      </c>
      <c r="K111" s="98" t="s">
        <v>1229</v>
      </c>
      <c r="L111" s="98">
        <v>0</v>
      </c>
      <c r="M111" s="58">
        <v>98</v>
      </c>
      <c r="N111" s="58">
        <v>98</v>
      </c>
      <c r="O111" s="63">
        <v>40390814</v>
      </c>
      <c r="P111" s="63">
        <v>108</v>
      </c>
      <c r="Q111" s="64"/>
      <c r="R111" s="60"/>
      <c r="S111" s="60"/>
      <c r="T111" s="60"/>
      <c r="U111" s="60"/>
      <c r="V111" s="60"/>
      <c r="W111" s="60"/>
      <c r="X111" s="60"/>
      <c r="Y111" s="60"/>
      <c r="Z111" s="60"/>
    </row>
    <row r="112" spans="1:26" s="61" customFormat="1" x14ac:dyDescent="0.25">
      <c r="A112" s="52">
        <f t="shared" ref="A112:A118" si="1">+A111+1</f>
        <v>2</v>
      </c>
      <c r="B112" s="173"/>
      <c r="C112" s="446" t="s">
        <v>1185</v>
      </c>
      <c r="D112" s="53" t="s">
        <v>579</v>
      </c>
      <c r="E112" s="58">
        <v>701820120353</v>
      </c>
      <c r="F112" s="54" t="s">
        <v>403</v>
      </c>
      <c r="G112" s="55">
        <v>1</v>
      </c>
      <c r="H112" s="62">
        <v>41099</v>
      </c>
      <c r="I112" s="62">
        <v>41273</v>
      </c>
      <c r="J112" s="56" t="s">
        <v>19</v>
      </c>
      <c r="K112" s="98">
        <v>0</v>
      </c>
      <c r="L112" s="98" t="s">
        <v>1229</v>
      </c>
      <c r="M112" s="58">
        <v>84</v>
      </c>
      <c r="N112" s="58">
        <v>84</v>
      </c>
      <c r="O112" s="63">
        <v>33882732</v>
      </c>
      <c r="P112" s="63">
        <v>113</v>
      </c>
      <c r="Q112" s="64"/>
      <c r="R112" s="60"/>
      <c r="S112" s="60"/>
      <c r="T112" s="60"/>
      <c r="U112" s="60"/>
      <c r="V112" s="60"/>
      <c r="W112" s="60"/>
      <c r="X112" s="60"/>
      <c r="Y112" s="60"/>
      <c r="Z112" s="60"/>
    </row>
    <row r="113" spans="1:26" s="61" customFormat="1" x14ac:dyDescent="0.25">
      <c r="A113" s="52">
        <f t="shared" si="1"/>
        <v>3</v>
      </c>
      <c r="B113" s="173"/>
      <c r="C113" s="446" t="s">
        <v>1185</v>
      </c>
      <c r="D113" s="53" t="s">
        <v>579</v>
      </c>
      <c r="E113" s="58">
        <v>701820130322</v>
      </c>
      <c r="F113" s="54" t="s">
        <v>403</v>
      </c>
      <c r="G113" s="55">
        <v>1</v>
      </c>
      <c r="H113" s="62">
        <v>41508</v>
      </c>
      <c r="I113" s="62">
        <v>42003</v>
      </c>
      <c r="J113" s="56" t="s">
        <v>19</v>
      </c>
      <c r="K113" s="271">
        <v>5.03</v>
      </c>
      <c r="L113" s="271">
        <v>8.23</v>
      </c>
      <c r="M113" s="57">
        <v>182</v>
      </c>
      <c r="N113" s="57">
        <v>182</v>
      </c>
      <c r="O113" s="63">
        <v>205469330</v>
      </c>
      <c r="P113" s="63">
        <v>117</v>
      </c>
      <c r="Q113" s="64"/>
      <c r="R113" s="60"/>
      <c r="S113" s="60"/>
      <c r="T113" s="60"/>
      <c r="U113" s="60"/>
      <c r="V113" s="60"/>
      <c r="W113" s="60"/>
      <c r="X113" s="60"/>
      <c r="Y113" s="60"/>
      <c r="Z113" s="60"/>
    </row>
    <row r="114" spans="1:26" s="61" customFormat="1" x14ac:dyDescent="0.25">
      <c r="A114" s="52">
        <f t="shared" si="1"/>
        <v>4</v>
      </c>
      <c r="B114" s="173"/>
      <c r="C114" s="446" t="s">
        <v>1185</v>
      </c>
      <c r="D114" s="53" t="s">
        <v>579</v>
      </c>
      <c r="E114" s="58">
        <v>701820130196</v>
      </c>
      <c r="F114" s="54" t="s">
        <v>403</v>
      </c>
      <c r="G114" s="55">
        <v>1</v>
      </c>
      <c r="H114" s="62">
        <v>41291</v>
      </c>
      <c r="I114" s="62">
        <v>41639</v>
      </c>
      <c r="J114" s="56" t="s">
        <v>19</v>
      </c>
      <c r="K114" s="271">
        <v>7.17</v>
      </c>
      <c r="L114" s="98">
        <v>4.26</v>
      </c>
      <c r="M114" s="58">
        <v>364</v>
      </c>
      <c r="N114" s="58">
        <v>364</v>
      </c>
      <c r="O114" s="63">
        <v>393731561</v>
      </c>
      <c r="P114" s="63">
        <v>120</v>
      </c>
      <c r="Q114" s="64"/>
      <c r="R114" s="60"/>
      <c r="S114" s="60"/>
      <c r="T114" s="60"/>
      <c r="U114" s="60"/>
      <c r="V114" s="60"/>
      <c r="W114" s="60"/>
      <c r="X114" s="60"/>
      <c r="Y114" s="60"/>
      <c r="Z114" s="60"/>
    </row>
    <row r="115" spans="1:26" s="61" customFormat="1" x14ac:dyDescent="0.25">
      <c r="A115" s="52">
        <f t="shared" si="1"/>
        <v>5</v>
      </c>
      <c r="B115" s="173"/>
      <c r="C115" s="446" t="s">
        <v>1185</v>
      </c>
      <c r="D115" s="53" t="s">
        <v>579</v>
      </c>
      <c r="E115" s="58">
        <v>701820140249</v>
      </c>
      <c r="F115" s="54" t="s">
        <v>403</v>
      </c>
      <c r="G115" s="55">
        <v>1</v>
      </c>
      <c r="H115" s="62">
        <v>41662</v>
      </c>
      <c r="I115" s="62">
        <v>41973</v>
      </c>
      <c r="J115" s="176" t="s">
        <v>413</v>
      </c>
      <c r="K115" s="808">
        <v>8.23</v>
      </c>
      <c r="L115" s="271">
        <v>0</v>
      </c>
      <c r="M115" s="57">
        <v>294</v>
      </c>
      <c r="N115" s="57">
        <v>294</v>
      </c>
      <c r="O115" s="63">
        <v>277211476</v>
      </c>
      <c r="P115" s="63">
        <v>121</v>
      </c>
      <c r="Q115" s="64"/>
      <c r="R115" s="60"/>
      <c r="S115" s="60"/>
      <c r="T115" s="60"/>
      <c r="U115" s="60"/>
      <c r="V115" s="60"/>
      <c r="W115" s="60"/>
      <c r="X115" s="60"/>
      <c r="Y115" s="60"/>
      <c r="Z115" s="60"/>
    </row>
    <row r="116" spans="1:26" s="61" customFormat="1" x14ac:dyDescent="0.25">
      <c r="A116" s="52">
        <f t="shared" si="1"/>
        <v>6</v>
      </c>
      <c r="B116" s="173"/>
      <c r="C116" s="172"/>
      <c r="D116" s="173"/>
      <c r="E116" s="182"/>
      <c r="F116" s="175"/>
      <c r="G116" s="175"/>
      <c r="H116" s="175"/>
      <c r="I116" s="176"/>
      <c r="J116" s="176"/>
      <c r="K116" s="176"/>
      <c r="L116" s="56"/>
      <c r="M116" s="57"/>
      <c r="N116" s="57"/>
      <c r="O116" s="63"/>
      <c r="P116" s="63"/>
      <c r="Q116" s="64"/>
      <c r="R116" s="60"/>
      <c r="S116" s="60"/>
      <c r="T116" s="60"/>
      <c r="U116" s="60"/>
      <c r="V116" s="60"/>
      <c r="W116" s="60"/>
      <c r="X116" s="60"/>
      <c r="Y116" s="60"/>
      <c r="Z116" s="60"/>
    </row>
    <row r="117" spans="1:26" s="61" customFormat="1" x14ac:dyDescent="0.25">
      <c r="A117" s="52">
        <f t="shared" si="1"/>
        <v>7</v>
      </c>
      <c r="B117" s="173"/>
      <c r="C117" s="172"/>
      <c r="D117" s="173"/>
      <c r="E117" s="182"/>
      <c r="F117" s="175"/>
      <c r="G117" s="175"/>
      <c r="H117" s="175"/>
      <c r="I117" s="176"/>
      <c r="J117" s="176"/>
      <c r="K117" s="176"/>
      <c r="L117" s="56"/>
      <c r="M117" s="57"/>
      <c r="N117" s="57"/>
      <c r="O117" s="63"/>
      <c r="P117" s="63"/>
      <c r="Q117" s="64"/>
      <c r="R117" s="60"/>
      <c r="S117" s="60"/>
      <c r="T117" s="60"/>
      <c r="U117" s="60"/>
      <c r="V117" s="60"/>
      <c r="W117" s="60"/>
      <c r="X117" s="60"/>
      <c r="Y117" s="60"/>
      <c r="Z117" s="60"/>
    </row>
    <row r="118" spans="1:26" s="61" customFormat="1" x14ac:dyDescent="0.25">
      <c r="A118" s="52">
        <f t="shared" si="1"/>
        <v>8</v>
      </c>
      <c r="B118" s="173"/>
      <c r="C118" s="172"/>
      <c r="D118" s="173"/>
      <c r="E118" s="182"/>
      <c r="F118" s="175"/>
      <c r="G118" s="175"/>
      <c r="H118" s="175"/>
      <c r="I118" s="176"/>
      <c r="J118" s="176"/>
      <c r="K118" s="176"/>
      <c r="L118" s="56"/>
      <c r="M118" s="57"/>
      <c r="N118" s="57"/>
      <c r="O118" s="63"/>
      <c r="P118" s="63"/>
      <c r="Q118" s="64"/>
      <c r="R118" s="60"/>
      <c r="S118" s="60"/>
      <c r="T118" s="60"/>
      <c r="U118" s="60"/>
      <c r="V118" s="60"/>
      <c r="W118" s="60"/>
      <c r="X118" s="60"/>
      <c r="Y118" s="60"/>
      <c r="Z118" s="60"/>
    </row>
    <row r="119" spans="1:26" s="61" customFormat="1" x14ac:dyDescent="0.25">
      <c r="A119" s="52"/>
      <c r="B119" s="183" t="s">
        <v>28</v>
      </c>
      <c r="C119" s="172"/>
      <c r="D119" s="173"/>
      <c r="E119" s="182"/>
      <c r="F119" s="175"/>
      <c r="G119" s="175"/>
      <c r="H119" s="175"/>
      <c r="I119" s="176"/>
      <c r="J119" s="176"/>
      <c r="K119" s="185">
        <f>SUM(K112:K118)</f>
        <v>20.43</v>
      </c>
      <c r="L119" s="67">
        <f>SUM(L111:L118)</f>
        <v>12.49</v>
      </c>
      <c r="M119" s="68"/>
      <c r="N119" s="67"/>
      <c r="O119" s="63"/>
      <c r="P119" s="63"/>
      <c r="Q119" s="64"/>
    </row>
    <row r="120" spans="1:26" x14ac:dyDescent="0.25">
      <c r="E120" s="188"/>
    </row>
    <row r="121" spans="1:26" ht="18.75" x14ac:dyDescent="0.25">
      <c r="B121" s="222" t="s">
        <v>192</v>
      </c>
      <c r="C121" s="798">
        <f>+K119</f>
        <v>20.43</v>
      </c>
      <c r="H121" s="191"/>
      <c r="I121" s="191"/>
      <c r="J121" s="191"/>
      <c r="K121" s="191"/>
      <c r="L121" s="191"/>
      <c r="M121" s="191"/>
    </row>
    <row r="123" spans="1:26" ht="15.75" thickBot="1" x14ac:dyDescent="0.3"/>
    <row r="124" spans="1:26" ht="30.75" thickBot="1" x14ac:dyDescent="0.3">
      <c r="B124" s="809" t="s">
        <v>193</v>
      </c>
      <c r="C124" s="810" t="s">
        <v>194</v>
      </c>
      <c r="D124" s="809" t="s">
        <v>27</v>
      </c>
      <c r="E124" s="810" t="s">
        <v>195</v>
      </c>
    </row>
    <row r="125" spans="1:26" x14ac:dyDescent="0.25">
      <c r="B125" s="500" t="s">
        <v>196</v>
      </c>
      <c r="C125" s="811">
        <v>20</v>
      </c>
      <c r="D125" s="811">
        <v>0</v>
      </c>
      <c r="E125" s="2519">
        <f>+D125+D126+D127</f>
        <v>40</v>
      </c>
    </row>
    <row r="126" spans="1:26" x14ac:dyDescent="0.25">
      <c r="B126" s="500" t="s">
        <v>197</v>
      </c>
      <c r="C126" s="235">
        <v>30</v>
      </c>
      <c r="D126" s="235">
        <v>0</v>
      </c>
      <c r="E126" s="2067"/>
    </row>
    <row r="127" spans="1:26" ht="15.75" thickBot="1" x14ac:dyDescent="0.3">
      <c r="B127" s="500" t="s">
        <v>198</v>
      </c>
      <c r="C127" s="812">
        <v>40</v>
      </c>
      <c r="D127" s="812">
        <v>40</v>
      </c>
      <c r="E127" s="2520"/>
    </row>
    <row r="129" spans="2:17" ht="15.75" thickBot="1" x14ac:dyDescent="0.3"/>
    <row r="130" spans="2:17" ht="27" thickBot="1" x14ac:dyDescent="0.3">
      <c r="B130" s="2503" t="s">
        <v>199</v>
      </c>
      <c r="C130" s="2504"/>
      <c r="D130" s="2504"/>
      <c r="E130" s="2504"/>
      <c r="F130" s="2504"/>
      <c r="G130" s="2504"/>
      <c r="H130" s="2504"/>
      <c r="I130" s="2504"/>
      <c r="J130" s="2504"/>
      <c r="K130" s="2504"/>
      <c r="L130" s="2504"/>
      <c r="M130" s="2504"/>
      <c r="N130" s="2505"/>
    </row>
    <row r="132" spans="2:17" ht="75" x14ac:dyDescent="0.25">
      <c r="B132" s="799" t="s">
        <v>89</v>
      </c>
      <c r="C132" s="799" t="s">
        <v>90</v>
      </c>
      <c r="D132" s="799" t="s">
        <v>91</v>
      </c>
      <c r="E132" s="799" t="s">
        <v>92</v>
      </c>
      <c r="F132" s="799" t="s">
        <v>93</v>
      </c>
      <c r="G132" s="799" t="s">
        <v>94</v>
      </c>
      <c r="H132" s="799" t="s">
        <v>95</v>
      </c>
      <c r="I132" s="799" t="s">
        <v>96</v>
      </c>
      <c r="J132" s="2493" t="s">
        <v>97</v>
      </c>
      <c r="K132" s="2506"/>
      <c r="L132" s="2494"/>
      <c r="M132" s="799" t="s">
        <v>98</v>
      </c>
      <c r="N132" s="799" t="s">
        <v>254</v>
      </c>
      <c r="O132" s="799" t="s">
        <v>255</v>
      </c>
      <c r="P132" s="2493" t="s">
        <v>77</v>
      </c>
      <c r="Q132" s="2494"/>
    </row>
    <row r="133" spans="2:17" ht="30" x14ac:dyDescent="0.25">
      <c r="B133" s="2401" t="s">
        <v>1230</v>
      </c>
      <c r="C133" s="2366" t="s">
        <v>1220</v>
      </c>
      <c r="D133" s="2030" t="s">
        <v>1231</v>
      </c>
      <c r="E133" s="2066">
        <v>60268498</v>
      </c>
      <c r="F133" s="2527" t="s">
        <v>1232</v>
      </c>
      <c r="G133" s="2531" t="s">
        <v>296</v>
      </c>
      <c r="H133" s="2527">
        <v>39863</v>
      </c>
      <c r="I133" s="2528" t="s">
        <v>694</v>
      </c>
      <c r="J133" s="235" t="s">
        <v>555</v>
      </c>
      <c r="K133" s="226" t="s">
        <v>556</v>
      </c>
      <c r="L133" s="223" t="s">
        <v>557</v>
      </c>
      <c r="M133" s="774"/>
      <c r="N133" s="774"/>
      <c r="O133" s="774"/>
      <c r="P133" s="2521"/>
      <c r="Q133" s="2522"/>
    </row>
    <row r="134" spans="2:17" ht="60" x14ac:dyDescent="0.25">
      <c r="B134" s="2402"/>
      <c r="C134" s="2372"/>
      <c r="D134" s="2032"/>
      <c r="E134" s="2067"/>
      <c r="F134" s="2527"/>
      <c r="G134" s="2531"/>
      <c r="H134" s="2527"/>
      <c r="I134" s="2528"/>
      <c r="J134" s="814" t="s">
        <v>1233</v>
      </c>
      <c r="K134" s="814" t="s">
        <v>1234</v>
      </c>
      <c r="L134" s="815" t="s">
        <v>120</v>
      </c>
      <c r="M134" s="815" t="s">
        <v>403</v>
      </c>
      <c r="N134" s="815" t="s">
        <v>403</v>
      </c>
      <c r="O134" s="815" t="s">
        <v>403</v>
      </c>
      <c r="P134" s="2529"/>
      <c r="Q134" s="2530"/>
    </row>
    <row r="135" spans="2:17" ht="45" x14ac:dyDescent="0.25">
      <c r="B135" s="2402"/>
      <c r="C135" s="2372"/>
      <c r="D135" s="2032"/>
      <c r="E135" s="2067"/>
      <c r="F135" s="2516"/>
      <c r="G135" s="2030"/>
      <c r="H135" s="2516"/>
      <c r="I135" s="2066"/>
      <c r="J135" s="814" t="s">
        <v>1235</v>
      </c>
      <c r="K135" s="814" t="s">
        <v>1236</v>
      </c>
      <c r="L135" s="814" t="s">
        <v>1237</v>
      </c>
      <c r="M135" s="815" t="s">
        <v>403</v>
      </c>
      <c r="N135" s="815" t="s">
        <v>403</v>
      </c>
      <c r="O135" s="815" t="s">
        <v>403</v>
      </c>
      <c r="P135" s="2523"/>
      <c r="Q135" s="2524"/>
    </row>
    <row r="136" spans="2:17" ht="30" x14ac:dyDescent="0.25">
      <c r="B136" s="816" t="s">
        <v>1238</v>
      </c>
      <c r="C136" s="714" t="s">
        <v>1220</v>
      </c>
      <c r="D136" s="248" t="s">
        <v>1239</v>
      </c>
      <c r="E136" s="235">
        <v>1102843575</v>
      </c>
      <c r="F136" s="817" t="s">
        <v>1240</v>
      </c>
      <c r="G136" s="248" t="s">
        <v>1241</v>
      </c>
      <c r="H136" s="818" t="s">
        <v>413</v>
      </c>
      <c r="I136" s="235" t="s">
        <v>82</v>
      </c>
      <c r="J136" s="814" t="s">
        <v>1242</v>
      </c>
      <c r="K136" s="814" t="s">
        <v>1243</v>
      </c>
      <c r="L136" s="814" t="s">
        <v>152</v>
      </c>
      <c r="M136" s="815" t="s">
        <v>403</v>
      </c>
      <c r="N136" s="815" t="s">
        <v>19</v>
      </c>
      <c r="O136" s="815" t="s">
        <v>403</v>
      </c>
      <c r="P136" s="2521"/>
      <c r="Q136" s="2522"/>
    </row>
    <row r="137" spans="2:17" ht="45" x14ac:dyDescent="0.25">
      <c r="B137" s="2030" t="s">
        <v>1244</v>
      </c>
      <c r="C137" s="2030" t="s">
        <v>1220</v>
      </c>
      <c r="D137" s="2030" t="s">
        <v>1245</v>
      </c>
      <c r="E137" s="2066">
        <v>1104378260</v>
      </c>
      <c r="F137" s="2066" t="s">
        <v>1246</v>
      </c>
      <c r="G137" s="2030" t="s">
        <v>1247</v>
      </c>
      <c r="H137" s="2516">
        <v>41411</v>
      </c>
      <c r="I137" s="2066" t="s">
        <v>694</v>
      </c>
      <c r="J137" s="226" t="s">
        <v>1248</v>
      </c>
      <c r="K137" s="819" t="s">
        <v>1249</v>
      </c>
      <c r="L137" s="226" t="s">
        <v>1218</v>
      </c>
      <c r="M137" s="2066" t="s">
        <v>403</v>
      </c>
      <c r="N137" s="2066" t="s">
        <v>403</v>
      </c>
      <c r="O137" s="2066" t="s">
        <v>403</v>
      </c>
      <c r="P137" s="2521"/>
      <c r="Q137" s="2522"/>
    </row>
    <row r="138" spans="2:17" ht="30" x14ac:dyDescent="0.25">
      <c r="B138" s="2032"/>
      <c r="C138" s="2032"/>
      <c r="D138" s="2032"/>
      <c r="E138" s="2067"/>
      <c r="F138" s="2067"/>
      <c r="G138" s="2032"/>
      <c r="H138" s="2517"/>
      <c r="I138" s="2067"/>
      <c r="J138" s="226" t="s">
        <v>1186</v>
      </c>
      <c r="K138" s="226" t="s">
        <v>1250</v>
      </c>
      <c r="L138" s="226" t="s">
        <v>178</v>
      </c>
      <c r="M138" s="2067"/>
      <c r="N138" s="2067"/>
      <c r="O138" s="2067"/>
      <c r="P138" s="2529"/>
      <c r="Q138" s="2530"/>
    </row>
    <row r="139" spans="2:17" ht="45" x14ac:dyDescent="0.25">
      <c r="B139" s="2032"/>
      <c r="C139" s="2032"/>
      <c r="D139" s="2032"/>
      <c r="E139" s="2067"/>
      <c r="F139" s="2067"/>
      <c r="G139" s="2032"/>
      <c r="H139" s="2517"/>
      <c r="I139" s="2067"/>
      <c r="J139" s="226" t="s">
        <v>1251</v>
      </c>
      <c r="K139" s="226" t="s">
        <v>594</v>
      </c>
      <c r="L139" s="226" t="s">
        <v>1252</v>
      </c>
      <c r="M139" s="2067"/>
      <c r="N139" s="2067"/>
      <c r="O139" s="2067"/>
      <c r="P139" s="2529"/>
      <c r="Q139" s="2530"/>
    </row>
    <row r="140" spans="2:17" ht="30" x14ac:dyDescent="0.25">
      <c r="B140" s="2031"/>
      <c r="C140" s="2031"/>
      <c r="D140" s="2031"/>
      <c r="E140" s="2068"/>
      <c r="F140" s="2068"/>
      <c r="G140" s="2031"/>
      <c r="H140" s="2518"/>
      <c r="I140" s="2068"/>
      <c r="J140" s="226" t="s">
        <v>1247</v>
      </c>
      <c r="K140" s="226" t="s">
        <v>1253</v>
      </c>
      <c r="L140" s="226" t="s">
        <v>1254</v>
      </c>
      <c r="M140" s="2068"/>
      <c r="N140" s="2068"/>
      <c r="O140" s="2068"/>
      <c r="P140" s="2523"/>
      <c r="Q140" s="2524"/>
    </row>
    <row r="141" spans="2:17" x14ac:dyDescent="0.25">
      <c r="B141" s="226"/>
      <c r="C141" s="226"/>
      <c r="D141" s="226"/>
      <c r="E141" s="223"/>
      <c r="F141" s="223"/>
      <c r="G141" s="223"/>
      <c r="H141" s="805"/>
      <c r="I141" s="227"/>
      <c r="J141" s="226"/>
      <c r="K141" s="226"/>
      <c r="L141" s="226"/>
      <c r="M141" s="774"/>
      <c r="N141" s="774"/>
      <c r="O141" s="774"/>
      <c r="P141" s="235"/>
      <c r="Q141" s="235"/>
    </row>
    <row r="144" spans="2:17" ht="15.75" thickBot="1" x14ac:dyDescent="0.3"/>
    <row r="145" spans="2:7" ht="30" x14ac:dyDescent="0.25">
      <c r="B145" s="703" t="s">
        <v>17</v>
      </c>
      <c r="C145" s="703" t="s">
        <v>193</v>
      </c>
      <c r="D145" s="799" t="s">
        <v>194</v>
      </c>
      <c r="E145" s="703" t="s">
        <v>27</v>
      </c>
      <c r="F145" s="810" t="s">
        <v>235</v>
      </c>
      <c r="G145" s="403"/>
    </row>
    <row r="146" spans="2:7" ht="108" x14ac:dyDescent="0.2">
      <c r="B146" s="2532" t="s">
        <v>236</v>
      </c>
      <c r="C146" s="820" t="s">
        <v>237</v>
      </c>
      <c r="D146" s="235">
        <v>25</v>
      </c>
      <c r="E146" s="235">
        <v>25</v>
      </c>
      <c r="F146" s="1860">
        <f>+E146+E147+E148</f>
        <v>35</v>
      </c>
      <c r="G146" s="821"/>
    </row>
    <row r="147" spans="2:7" ht="96" x14ac:dyDescent="0.2">
      <c r="B147" s="2532"/>
      <c r="C147" s="820" t="s">
        <v>238</v>
      </c>
      <c r="D147" s="248">
        <v>25</v>
      </c>
      <c r="E147" s="235">
        <v>0</v>
      </c>
      <c r="F147" s="2533"/>
      <c r="G147" s="821"/>
    </row>
    <row r="148" spans="2:7" ht="60" x14ac:dyDescent="0.2">
      <c r="B148" s="2532"/>
      <c r="C148" s="820" t="s">
        <v>239</v>
      </c>
      <c r="D148" s="235">
        <v>10</v>
      </c>
      <c r="E148" s="235">
        <v>10</v>
      </c>
      <c r="F148" s="1861"/>
      <c r="G148" s="821"/>
    </row>
    <row r="149" spans="2:7" x14ac:dyDescent="0.25">
      <c r="C149" s="782"/>
    </row>
    <row r="152" spans="2:7" x14ac:dyDescent="0.25">
      <c r="B152" s="781" t="s">
        <v>240</v>
      </c>
    </row>
    <row r="155" spans="2:7" x14ac:dyDescent="0.25">
      <c r="B155" s="438" t="s">
        <v>17</v>
      </c>
      <c r="C155" s="438" t="s">
        <v>26</v>
      </c>
      <c r="D155" s="703" t="s">
        <v>27</v>
      </c>
      <c r="E155" s="703" t="s">
        <v>28</v>
      </c>
    </row>
    <row r="156" spans="2:7" ht="28.5" x14ac:dyDescent="0.25">
      <c r="B156" s="439" t="s">
        <v>393</v>
      </c>
      <c r="C156" s="714">
        <v>40</v>
      </c>
      <c r="D156" s="235">
        <f>+E125</f>
        <v>40</v>
      </c>
      <c r="E156" s="2066">
        <f>+D156+D157</f>
        <v>75</v>
      </c>
    </row>
    <row r="157" spans="2:7" ht="42.75" x14ac:dyDescent="0.25">
      <c r="B157" s="439" t="s">
        <v>394</v>
      </c>
      <c r="C157" s="714">
        <v>60</v>
      </c>
      <c r="D157" s="235">
        <f>+F146</f>
        <v>35</v>
      </c>
      <c r="E157" s="2068"/>
    </row>
  </sheetData>
  <mergeCells count="103">
    <mergeCell ref="B146:B148"/>
    <mergeCell ref="F146:F148"/>
    <mergeCell ref="E156:E157"/>
    <mergeCell ref="H137:H140"/>
    <mergeCell ref="I137:I140"/>
    <mergeCell ref="M137:M140"/>
    <mergeCell ref="N137:N140"/>
    <mergeCell ref="O137:O140"/>
    <mergeCell ref="P137:Q140"/>
    <mergeCell ref="H133:H135"/>
    <mergeCell ref="I133:I135"/>
    <mergeCell ref="P133:Q135"/>
    <mergeCell ref="P136:Q136"/>
    <mergeCell ref="B137:B140"/>
    <mergeCell ref="C137:C140"/>
    <mergeCell ref="D137:D140"/>
    <mergeCell ref="E137:E140"/>
    <mergeCell ref="F137:F140"/>
    <mergeCell ref="G137:G140"/>
    <mergeCell ref="B133:B135"/>
    <mergeCell ref="C133:C135"/>
    <mergeCell ref="D133:D135"/>
    <mergeCell ref="E133:E135"/>
    <mergeCell ref="F133:F135"/>
    <mergeCell ref="G133:G135"/>
    <mergeCell ref="B104:P104"/>
    <mergeCell ref="B107:N107"/>
    <mergeCell ref="E125:E127"/>
    <mergeCell ref="B130:N130"/>
    <mergeCell ref="J132:L132"/>
    <mergeCell ref="P132:Q132"/>
    <mergeCell ref="P93:Q94"/>
    <mergeCell ref="P95:Q95"/>
    <mergeCell ref="P96:Q96"/>
    <mergeCell ref="B97:N97"/>
    <mergeCell ref="D100:E100"/>
    <mergeCell ref="D101:E101"/>
    <mergeCell ref="G93:G94"/>
    <mergeCell ref="H93:H94"/>
    <mergeCell ref="I93:I94"/>
    <mergeCell ref="M93:M94"/>
    <mergeCell ref="N93:N94"/>
    <mergeCell ref="O93:O94"/>
    <mergeCell ref="B93:B94"/>
    <mergeCell ref="C93:C94"/>
    <mergeCell ref="D93:D94"/>
    <mergeCell ref="E93:E94"/>
    <mergeCell ref="L87:L89"/>
    <mergeCell ref="M87:M89"/>
    <mergeCell ref="F93:F94"/>
    <mergeCell ref="B90:B92"/>
    <mergeCell ref="C90:C92"/>
    <mergeCell ref="D90:D92"/>
    <mergeCell ref="E90:E92"/>
    <mergeCell ref="F90:F92"/>
    <mergeCell ref="H87:H89"/>
    <mergeCell ref="I87:I89"/>
    <mergeCell ref="I90:I92"/>
    <mergeCell ref="G90:G92"/>
    <mergeCell ref="H90:H92"/>
    <mergeCell ref="M90:M92"/>
    <mergeCell ref="N90:N92"/>
    <mergeCell ref="O90:O92"/>
    <mergeCell ref="P90:Q92"/>
    <mergeCell ref="O69:P69"/>
    <mergeCell ref="O70:P70"/>
    <mergeCell ref="O71:P71"/>
    <mergeCell ref="O72:P72"/>
    <mergeCell ref="O73:P73"/>
    <mergeCell ref="O74:P74"/>
    <mergeCell ref="O75:P75"/>
    <mergeCell ref="B81:N81"/>
    <mergeCell ref="J86:L86"/>
    <mergeCell ref="P86:Q86"/>
    <mergeCell ref="B87:B89"/>
    <mergeCell ref="C87:C89"/>
    <mergeCell ref="D87:D89"/>
    <mergeCell ref="E87:E89"/>
    <mergeCell ref="F87:F89"/>
    <mergeCell ref="G87:G89"/>
    <mergeCell ref="N87:N89"/>
    <mergeCell ref="O87:O89"/>
    <mergeCell ref="P87:Q89"/>
    <mergeCell ref="J87:J88"/>
    <mergeCell ref="K87:K88"/>
    <mergeCell ref="C63:N63"/>
    <mergeCell ref="B65:N65"/>
    <mergeCell ref="O68:P68"/>
    <mergeCell ref="C10:E10"/>
    <mergeCell ref="B14:C21"/>
    <mergeCell ref="B22:C22"/>
    <mergeCell ref="E40:E41"/>
    <mergeCell ref="M45:N45"/>
    <mergeCell ref="B49:M49"/>
    <mergeCell ref="B2:P2"/>
    <mergeCell ref="B4:P4"/>
    <mergeCell ref="C6:N6"/>
    <mergeCell ref="C7:N7"/>
    <mergeCell ref="C8:N8"/>
    <mergeCell ref="C9:N9"/>
    <mergeCell ref="B59:B60"/>
    <mergeCell ref="C59:C60"/>
    <mergeCell ref="D59:E59"/>
  </mergeCells>
  <dataValidations count="2">
    <dataValidation type="list" allowBlank="1" showInputMessage="1" showErrorMessage="1" sqref="WVE983073 WLI983073 WBM983073 VRQ983073 VHU983073 UXY983073 UOC983073 UEG983073 TUK983073 TKO983073 TAS983073 SQW983073 SHA983073 RXE983073 RNI983073 RDM983073 QTQ983073 QJU983073 PZY983073 PQC983073 PGG983073 OWK983073 OMO983073 OCS983073 NSW983073 NJA983073 MZE983073 MPI983073 MFM983073 LVQ983073 LLU983073 LBY983073 KSC983073 KIG983073 JYK983073 JOO983073 JES983073 IUW983073 ILA983073 IBE983073 HRI983073 HHM983073 GXQ983073 GNU983073 GDY983073 FUC983073 FKG983073 FAK983073 EQO983073 EGS983073 DWW983073 DNA983073 DDE983073 CTI983073 CJM983073 BZQ983073 BPU983073 BFY983073 AWC983073 AMG983073 ACK983073 SO983073 IS983073 A983073 WVE917537 WLI917537 WBM917537 VRQ917537 VHU917537 UXY917537 UOC917537 UEG917537 TUK917537 TKO917537 TAS917537 SQW917537 SHA917537 RXE917537 RNI917537 RDM917537 QTQ917537 QJU917537 PZY917537 PQC917537 PGG917537 OWK917537 OMO917537 OCS917537 NSW917537 NJA917537 MZE917537 MPI917537 MFM917537 LVQ917537 LLU917537 LBY917537 KSC917537 KIG917537 JYK917537 JOO917537 JES917537 IUW917537 ILA917537 IBE917537 HRI917537 HHM917537 GXQ917537 GNU917537 GDY917537 FUC917537 FKG917537 FAK917537 EQO917537 EGS917537 DWW917537 DNA917537 DDE917537 CTI917537 CJM917537 BZQ917537 BPU917537 BFY917537 AWC917537 AMG917537 ACK917537 SO917537 IS917537 A917537 WVE852001 WLI852001 WBM852001 VRQ852001 VHU852001 UXY852001 UOC852001 UEG852001 TUK852001 TKO852001 TAS852001 SQW852001 SHA852001 RXE852001 RNI852001 RDM852001 QTQ852001 QJU852001 PZY852001 PQC852001 PGG852001 OWK852001 OMO852001 OCS852001 NSW852001 NJA852001 MZE852001 MPI852001 MFM852001 LVQ852001 LLU852001 LBY852001 KSC852001 KIG852001 JYK852001 JOO852001 JES852001 IUW852001 ILA852001 IBE852001 HRI852001 HHM852001 GXQ852001 GNU852001 GDY852001 FUC852001 FKG852001 FAK852001 EQO852001 EGS852001 DWW852001 DNA852001 DDE852001 CTI852001 CJM852001 BZQ852001 BPU852001 BFY852001 AWC852001 AMG852001 ACK852001 SO852001 IS852001 A852001 WVE786465 WLI786465 WBM786465 VRQ786465 VHU786465 UXY786465 UOC786465 UEG786465 TUK786465 TKO786465 TAS786465 SQW786465 SHA786465 RXE786465 RNI786465 RDM786465 QTQ786465 QJU786465 PZY786465 PQC786465 PGG786465 OWK786465 OMO786465 OCS786465 NSW786465 NJA786465 MZE786465 MPI786465 MFM786465 LVQ786465 LLU786465 LBY786465 KSC786465 KIG786465 JYK786465 JOO786465 JES786465 IUW786465 ILA786465 IBE786465 HRI786465 HHM786465 GXQ786465 GNU786465 GDY786465 FUC786465 FKG786465 FAK786465 EQO786465 EGS786465 DWW786465 DNA786465 DDE786465 CTI786465 CJM786465 BZQ786465 BPU786465 BFY786465 AWC786465 AMG786465 ACK786465 SO786465 IS786465 A786465 WVE720929 WLI720929 WBM720929 VRQ720929 VHU720929 UXY720929 UOC720929 UEG720929 TUK720929 TKO720929 TAS720929 SQW720929 SHA720929 RXE720929 RNI720929 RDM720929 QTQ720929 QJU720929 PZY720929 PQC720929 PGG720929 OWK720929 OMO720929 OCS720929 NSW720929 NJA720929 MZE720929 MPI720929 MFM720929 LVQ720929 LLU720929 LBY720929 KSC720929 KIG720929 JYK720929 JOO720929 JES720929 IUW720929 ILA720929 IBE720929 HRI720929 HHM720929 GXQ720929 GNU720929 GDY720929 FUC720929 FKG720929 FAK720929 EQO720929 EGS720929 DWW720929 DNA720929 DDE720929 CTI720929 CJM720929 BZQ720929 BPU720929 BFY720929 AWC720929 AMG720929 ACK720929 SO720929 IS720929 A720929 WVE655393 WLI655393 WBM655393 VRQ655393 VHU655393 UXY655393 UOC655393 UEG655393 TUK655393 TKO655393 TAS655393 SQW655393 SHA655393 RXE655393 RNI655393 RDM655393 QTQ655393 QJU655393 PZY655393 PQC655393 PGG655393 OWK655393 OMO655393 OCS655393 NSW655393 NJA655393 MZE655393 MPI655393 MFM655393 LVQ655393 LLU655393 LBY655393 KSC655393 KIG655393 JYK655393 JOO655393 JES655393 IUW655393 ILA655393 IBE655393 HRI655393 HHM655393 GXQ655393 GNU655393 GDY655393 FUC655393 FKG655393 FAK655393 EQO655393 EGS655393 DWW655393 DNA655393 DDE655393 CTI655393 CJM655393 BZQ655393 BPU655393 BFY655393 AWC655393 AMG655393 ACK655393 SO655393 IS655393 A655393 WVE589857 WLI589857 WBM589857 VRQ589857 VHU589857 UXY589857 UOC589857 UEG589857 TUK589857 TKO589857 TAS589857 SQW589857 SHA589857 RXE589857 RNI589857 RDM589857 QTQ589857 QJU589857 PZY589857 PQC589857 PGG589857 OWK589857 OMO589857 OCS589857 NSW589857 NJA589857 MZE589857 MPI589857 MFM589857 LVQ589857 LLU589857 LBY589857 KSC589857 KIG589857 JYK589857 JOO589857 JES589857 IUW589857 ILA589857 IBE589857 HRI589857 HHM589857 GXQ589857 GNU589857 GDY589857 FUC589857 FKG589857 FAK589857 EQO589857 EGS589857 DWW589857 DNA589857 DDE589857 CTI589857 CJM589857 BZQ589857 BPU589857 BFY589857 AWC589857 AMG589857 ACK589857 SO589857 IS589857 A589857 WVE524321 WLI524321 WBM524321 VRQ524321 VHU524321 UXY524321 UOC524321 UEG524321 TUK524321 TKO524321 TAS524321 SQW524321 SHA524321 RXE524321 RNI524321 RDM524321 QTQ524321 QJU524321 PZY524321 PQC524321 PGG524321 OWK524321 OMO524321 OCS524321 NSW524321 NJA524321 MZE524321 MPI524321 MFM524321 LVQ524321 LLU524321 LBY524321 KSC524321 KIG524321 JYK524321 JOO524321 JES524321 IUW524321 ILA524321 IBE524321 HRI524321 HHM524321 GXQ524321 GNU524321 GDY524321 FUC524321 FKG524321 FAK524321 EQO524321 EGS524321 DWW524321 DNA524321 DDE524321 CTI524321 CJM524321 BZQ524321 BPU524321 BFY524321 AWC524321 AMG524321 ACK524321 SO524321 IS524321 A524321 WVE458785 WLI458785 WBM458785 VRQ458785 VHU458785 UXY458785 UOC458785 UEG458785 TUK458785 TKO458785 TAS458785 SQW458785 SHA458785 RXE458785 RNI458785 RDM458785 QTQ458785 QJU458785 PZY458785 PQC458785 PGG458785 OWK458785 OMO458785 OCS458785 NSW458785 NJA458785 MZE458785 MPI458785 MFM458785 LVQ458785 LLU458785 LBY458785 KSC458785 KIG458785 JYK458785 JOO458785 JES458785 IUW458785 ILA458785 IBE458785 HRI458785 HHM458785 GXQ458785 GNU458785 GDY458785 FUC458785 FKG458785 FAK458785 EQO458785 EGS458785 DWW458785 DNA458785 DDE458785 CTI458785 CJM458785 BZQ458785 BPU458785 BFY458785 AWC458785 AMG458785 ACK458785 SO458785 IS458785 A458785 WVE393249 WLI393249 WBM393249 VRQ393249 VHU393249 UXY393249 UOC393249 UEG393249 TUK393249 TKO393249 TAS393249 SQW393249 SHA393249 RXE393249 RNI393249 RDM393249 QTQ393249 QJU393249 PZY393249 PQC393249 PGG393249 OWK393249 OMO393249 OCS393249 NSW393249 NJA393249 MZE393249 MPI393249 MFM393249 LVQ393249 LLU393249 LBY393249 KSC393249 KIG393249 JYK393249 JOO393249 JES393249 IUW393249 ILA393249 IBE393249 HRI393249 HHM393249 GXQ393249 GNU393249 GDY393249 FUC393249 FKG393249 FAK393249 EQO393249 EGS393249 DWW393249 DNA393249 DDE393249 CTI393249 CJM393249 BZQ393249 BPU393249 BFY393249 AWC393249 AMG393249 ACK393249 SO393249 IS393249 A393249 WVE327713 WLI327713 WBM327713 VRQ327713 VHU327713 UXY327713 UOC327713 UEG327713 TUK327713 TKO327713 TAS327713 SQW327713 SHA327713 RXE327713 RNI327713 RDM327713 QTQ327713 QJU327713 PZY327713 PQC327713 PGG327713 OWK327713 OMO327713 OCS327713 NSW327713 NJA327713 MZE327713 MPI327713 MFM327713 LVQ327713 LLU327713 LBY327713 KSC327713 KIG327713 JYK327713 JOO327713 JES327713 IUW327713 ILA327713 IBE327713 HRI327713 HHM327713 GXQ327713 GNU327713 GDY327713 FUC327713 FKG327713 FAK327713 EQO327713 EGS327713 DWW327713 DNA327713 DDE327713 CTI327713 CJM327713 BZQ327713 BPU327713 BFY327713 AWC327713 AMG327713 ACK327713 SO327713 IS327713 A327713 WVE262177 WLI262177 WBM262177 VRQ262177 VHU262177 UXY262177 UOC262177 UEG262177 TUK262177 TKO262177 TAS262177 SQW262177 SHA262177 RXE262177 RNI262177 RDM262177 QTQ262177 QJU262177 PZY262177 PQC262177 PGG262177 OWK262177 OMO262177 OCS262177 NSW262177 NJA262177 MZE262177 MPI262177 MFM262177 LVQ262177 LLU262177 LBY262177 KSC262177 KIG262177 JYK262177 JOO262177 JES262177 IUW262177 ILA262177 IBE262177 HRI262177 HHM262177 GXQ262177 GNU262177 GDY262177 FUC262177 FKG262177 FAK262177 EQO262177 EGS262177 DWW262177 DNA262177 DDE262177 CTI262177 CJM262177 BZQ262177 BPU262177 BFY262177 AWC262177 AMG262177 ACK262177 SO262177 IS262177 A262177 WVE196641 WLI196641 WBM196641 VRQ196641 VHU196641 UXY196641 UOC196641 UEG196641 TUK196641 TKO196641 TAS196641 SQW196641 SHA196641 RXE196641 RNI196641 RDM196641 QTQ196641 QJU196641 PZY196641 PQC196641 PGG196641 OWK196641 OMO196641 OCS196641 NSW196641 NJA196641 MZE196641 MPI196641 MFM196641 LVQ196641 LLU196641 LBY196641 KSC196641 KIG196641 JYK196641 JOO196641 JES196641 IUW196641 ILA196641 IBE196641 HRI196641 HHM196641 GXQ196641 GNU196641 GDY196641 FUC196641 FKG196641 FAK196641 EQO196641 EGS196641 DWW196641 DNA196641 DDE196641 CTI196641 CJM196641 BZQ196641 BPU196641 BFY196641 AWC196641 AMG196641 ACK196641 SO196641 IS196641 A196641 WVE131105 WLI131105 WBM131105 VRQ131105 VHU131105 UXY131105 UOC131105 UEG131105 TUK131105 TKO131105 TAS131105 SQW131105 SHA131105 RXE131105 RNI131105 RDM131105 QTQ131105 QJU131105 PZY131105 PQC131105 PGG131105 OWK131105 OMO131105 OCS131105 NSW131105 NJA131105 MZE131105 MPI131105 MFM131105 LVQ131105 LLU131105 LBY131105 KSC131105 KIG131105 JYK131105 JOO131105 JES131105 IUW131105 ILA131105 IBE131105 HRI131105 HHM131105 GXQ131105 GNU131105 GDY131105 FUC131105 FKG131105 FAK131105 EQO131105 EGS131105 DWW131105 DNA131105 DDE131105 CTI131105 CJM131105 BZQ131105 BPU131105 BFY131105 AWC131105 AMG131105 ACK131105 SO131105 IS131105 A131105 WVE65569 WLI65569 WBM65569 VRQ65569 VHU65569 UXY65569 UOC65569 UEG65569 TUK65569 TKO65569 TAS65569 SQW65569 SHA65569 RXE65569 RNI65569 RDM65569 QTQ65569 QJU65569 PZY65569 PQC65569 PGG65569 OWK65569 OMO65569 OCS65569 NSW65569 NJA65569 MZE65569 MPI65569 MFM65569 LVQ65569 LLU65569 LBY65569 KSC65569 KIG65569 JYK65569 JOO65569 JES65569 IUW65569 ILA65569 IBE65569 HRI65569 HHM65569 GXQ65569 GNU65569 GDY65569 FUC65569 FKG65569 FAK65569 EQO65569 EGS65569 DWW65569 DNA65569 DDE65569 CTI65569 CJM65569 BZQ65569 BPU65569 BFY65569 AWC65569 AMG65569 ACK65569 SO65569 IS65569 A6556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3 WBP983073 VRT983073 VHX983073 UYB983073 UOF983073 UEJ983073 TUN983073 TKR983073 TAV983073 SQZ983073 SHD983073 RXH983073 RNL983073 RDP983073 QTT983073 QJX983073 QAB983073 PQF983073 PGJ983073 OWN983073 OMR983073 OCV983073 NSZ983073 NJD983073 MZH983073 MPL983073 MFP983073 LVT983073 LLX983073 LCB983073 KSF983073 KIJ983073 JYN983073 JOR983073 JEV983073 IUZ983073 ILD983073 IBH983073 HRL983073 HHP983073 GXT983073 GNX983073 GEB983073 FUF983073 FKJ983073 FAN983073 EQR983073 EGV983073 DWZ983073 DND983073 DDH983073 CTL983073 CJP983073 BZT983073 BPX983073 BGB983073 AWF983073 AMJ983073 ACN983073 SR983073 IV983073 C983073 WVH917537 WLL917537 WBP917537 VRT917537 VHX917537 UYB917537 UOF917537 UEJ917537 TUN917537 TKR917537 TAV917537 SQZ917537 SHD917537 RXH917537 RNL917537 RDP917537 QTT917537 QJX917537 QAB917537 PQF917537 PGJ917537 OWN917537 OMR917537 OCV917537 NSZ917537 NJD917537 MZH917537 MPL917537 MFP917537 LVT917537 LLX917537 LCB917537 KSF917537 KIJ917537 JYN917537 JOR917537 JEV917537 IUZ917537 ILD917537 IBH917537 HRL917537 HHP917537 GXT917537 GNX917537 GEB917537 FUF917537 FKJ917537 FAN917537 EQR917537 EGV917537 DWZ917537 DND917537 DDH917537 CTL917537 CJP917537 BZT917537 BPX917537 BGB917537 AWF917537 AMJ917537 ACN917537 SR917537 IV917537 C917537 WVH852001 WLL852001 WBP852001 VRT852001 VHX852001 UYB852001 UOF852001 UEJ852001 TUN852001 TKR852001 TAV852001 SQZ852001 SHD852001 RXH852001 RNL852001 RDP852001 QTT852001 QJX852001 QAB852001 PQF852001 PGJ852001 OWN852001 OMR852001 OCV852001 NSZ852001 NJD852001 MZH852001 MPL852001 MFP852001 LVT852001 LLX852001 LCB852001 KSF852001 KIJ852001 JYN852001 JOR852001 JEV852001 IUZ852001 ILD852001 IBH852001 HRL852001 HHP852001 GXT852001 GNX852001 GEB852001 FUF852001 FKJ852001 FAN852001 EQR852001 EGV852001 DWZ852001 DND852001 DDH852001 CTL852001 CJP852001 BZT852001 BPX852001 BGB852001 AWF852001 AMJ852001 ACN852001 SR852001 IV852001 C852001 WVH786465 WLL786465 WBP786465 VRT786465 VHX786465 UYB786465 UOF786465 UEJ786465 TUN786465 TKR786465 TAV786465 SQZ786465 SHD786465 RXH786465 RNL786465 RDP786465 QTT786465 QJX786465 QAB786465 PQF786465 PGJ786465 OWN786465 OMR786465 OCV786465 NSZ786465 NJD786465 MZH786465 MPL786465 MFP786465 LVT786465 LLX786465 LCB786465 KSF786465 KIJ786465 JYN786465 JOR786465 JEV786465 IUZ786465 ILD786465 IBH786465 HRL786465 HHP786465 GXT786465 GNX786465 GEB786465 FUF786465 FKJ786465 FAN786465 EQR786465 EGV786465 DWZ786465 DND786465 DDH786465 CTL786465 CJP786465 BZT786465 BPX786465 BGB786465 AWF786465 AMJ786465 ACN786465 SR786465 IV786465 C786465 WVH720929 WLL720929 WBP720929 VRT720929 VHX720929 UYB720929 UOF720929 UEJ720929 TUN720929 TKR720929 TAV720929 SQZ720929 SHD720929 RXH720929 RNL720929 RDP720929 QTT720929 QJX720929 QAB720929 PQF720929 PGJ720929 OWN720929 OMR720929 OCV720929 NSZ720929 NJD720929 MZH720929 MPL720929 MFP720929 LVT720929 LLX720929 LCB720929 KSF720929 KIJ720929 JYN720929 JOR720929 JEV720929 IUZ720929 ILD720929 IBH720929 HRL720929 HHP720929 GXT720929 GNX720929 GEB720929 FUF720929 FKJ720929 FAN720929 EQR720929 EGV720929 DWZ720929 DND720929 DDH720929 CTL720929 CJP720929 BZT720929 BPX720929 BGB720929 AWF720929 AMJ720929 ACN720929 SR720929 IV720929 C720929 WVH655393 WLL655393 WBP655393 VRT655393 VHX655393 UYB655393 UOF655393 UEJ655393 TUN655393 TKR655393 TAV655393 SQZ655393 SHD655393 RXH655393 RNL655393 RDP655393 QTT655393 QJX655393 QAB655393 PQF655393 PGJ655393 OWN655393 OMR655393 OCV655393 NSZ655393 NJD655393 MZH655393 MPL655393 MFP655393 LVT655393 LLX655393 LCB655393 KSF655393 KIJ655393 JYN655393 JOR655393 JEV655393 IUZ655393 ILD655393 IBH655393 HRL655393 HHP655393 GXT655393 GNX655393 GEB655393 FUF655393 FKJ655393 FAN655393 EQR655393 EGV655393 DWZ655393 DND655393 DDH655393 CTL655393 CJP655393 BZT655393 BPX655393 BGB655393 AWF655393 AMJ655393 ACN655393 SR655393 IV655393 C655393 WVH589857 WLL589857 WBP589857 VRT589857 VHX589857 UYB589857 UOF589857 UEJ589857 TUN589857 TKR589857 TAV589857 SQZ589857 SHD589857 RXH589857 RNL589857 RDP589857 QTT589857 QJX589857 QAB589857 PQF589857 PGJ589857 OWN589857 OMR589857 OCV589857 NSZ589857 NJD589857 MZH589857 MPL589857 MFP589857 LVT589857 LLX589857 LCB589857 KSF589857 KIJ589857 JYN589857 JOR589857 JEV589857 IUZ589857 ILD589857 IBH589857 HRL589857 HHP589857 GXT589857 GNX589857 GEB589857 FUF589857 FKJ589857 FAN589857 EQR589857 EGV589857 DWZ589857 DND589857 DDH589857 CTL589857 CJP589857 BZT589857 BPX589857 BGB589857 AWF589857 AMJ589857 ACN589857 SR589857 IV589857 C589857 WVH524321 WLL524321 WBP524321 VRT524321 VHX524321 UYB524321 UOF524321 UEJ524321 TUN524321 TKR524321 TAV524321 SQZ524321 SHD524321 RXH524321 RNL524321 RDP524321 QTT524321 QJX524321 QAB524321 PQF524321 PGJ524321 OWN524321 OMR524321 OCV524321 NSZ524321 NJD524321 MZH524321 MPL524321 MFP524321 LVT524321 LLX524321 LCB524321 KSF524321 KIJ524321 JYN524321 JOR524321 JEV524321 IUZ524321 ILD524321 IBH524321 HRL524321 HHP524321 GXT524321 GNX524321 GEB524321 FUF524321 FKJ524321 FAN524321 EQR524321 EGV524321 DWZ524321 DND524321 DDH524321 CTL524321 CJP524321 BZT524321 BPX524321 BGB524321 AWF524321 AMJ524321 ACN524321 SR524321 IV524321 C524321 WVH458785 WLL458785 WBP458785 VRT458785 VHX458785 UYB458785 UOF458785 UEJ458785 TUN458785 TKR458785 TAV458785 SQZ458785 SHD458785 RXH458785 RNL458785 RDP458785 QTT458785 QJX458785 QAB458785 PQF458785 PGJ458785 OWN458785 OMR458785 OCV458785 NSZ458785 NJD458785 MZH458785 MPL458785 MFP458785 LVT458785 LLX458785 LCB458785 KSF458785 KIJ458785 JYN458785 JOR458785 JEV458785 IUZ458785 ILD458785 IBH458785 HRL458785 HHP458785 GXT458785 GNX458785 GEB458785 FUF458785 FKJ458785 FAN458785 EQR458785 EGV458785 DWZ458785 DND458785 DDH458785 CTL458785 CJP458785 BZT458785 BPX458785 BGB458785 AWF458785 AMJ458785 ACN458785 SR458785 IV458785 C458785 WVH393249 WLL393249 WBP393249 VRT393249 VHX393249 UYB393249 UOF393249 UEJ393249 TUN393249 TKR393249 TAV393249 SQZ393249 SHD393249 RXH393249 RNL393249 RDP393249 QTT393249 QJX393249 QAB393249 PQF393249 PGJ393249 OWN393249 OMR393249 OCV393249 NSZ393249 NJD393249 MZH393249 MPL393249 MFP393249 LVT393249 LLX393249 LCB393249 KSF393249 KIJ393249 JYN393249 JOR393249 JEV393249 IUZ393249 ILD393249 IBH393249 HRL393249 HHP393249 GXT393249 GNX393249 GEB393249 FUF393249 FKJ393249 FAN393249 EQR393249 EGV393249 DWZ393249 DND393249 DDH393249 CTL393249 CJP393249 BZT393249 BPX393249 BGB393249 AWF393249 AMJ393249 ACN393249 SR393249 IV393249 C393249 WVH327713 WLL327713 WBP327713 VRT327713 VHX327713 UYB327713 UOF327713 UEJ327713 TUN327713 TKR327713 TAV327713 SQZ327713 SHD327713 RXH327713 RNL327713 RDP327713 QTT327713 QJX327713 QAB327713 PQF327713 PGJ327713 OWN327713 OMR327713 OCV327713 NSZ327713 NJD327713 MZH327713 MPL327713 MFP327713 LVT327713 LLX327713 LCB327713 KSF327713 KIJ327713 JYN327713 JOR327713 JEV327713 IUZ327713 ILD327713 IBH327713 HRL327713 HHP327713 GXT327713 GNX327713 GEB327713 FUF327713 FKJ327713 FAN327713 EQR327713 EGV327713 DWZ327713 DND327713 DDH327713 CTL327713 CJP327713 BZT327713 BPX327713 BGB327713 AWF327713 AMJ327713 ACN327713 SR327713 IV327713 C327713 WVH262177 WLL262177 WBP262177 VRT262177 VHX262177 UYB262177 UOF262177 UEJ262177 TUN262177 TKR262177 TAV262177 SQZ262177 SHD262177 RXH262177 RNL262177 RDP262177 QTT262177 QJX262177 QAB262177 PQF262177 PGJ262177 OWN262177 OMR262177 OCV262177 NSZ262177 NJD262177 MZH262177 MPL262177 MFP262177 LVT262177 LLX262177 LCB262177 KSF262177 KIJ262177 JYN262177 JOR262177 JEV262177 IUZ262177 ILD262177 IBH262177 HRL262177 HHP262177 GXT262177 GNX262177 GEB262177 FUF262177 FKJ262177 FAN262177 EQR262177 EGV262177 DWZ262177 DND262177 DDH262177 CTL262177 CJP262177 BZT262177 BPX262177 BGB262177 AWF262177 AMJ262177 ACN262177 SR262177 IV262177 C262177 WVH196641 WLL196641 WBP196641 VRT196641 VHX196641 UYB196641 UOF196641 UEJ196641 TUN196641 TKR196641 TAV196641 SQZ196641 SHD196641 RXH196641 RNL196641 RDP196641 QTT196641 QJX196641 QAB196641 PQF196641 PGJ196641 OWN196641 OMR196641 OCV196641 NSZ196641 NJD196641 MZH196641 MPL196641 MFP196641 LVT196641 LLX196641 LCB196641 KSF196641 KIJ196641 JYN196641 JOR196641 JEV196641 IUZ196641 ILD196641 IBH196641 HRL196641 HHP196641 GXT196641 GNX196641 GEB196641 FUF196641 FKJ196641 FAN196641 EQR196641 EGV196641 DWZ196641 DND196641 DDH196641 CTL196641 CJP196641 BZT196641 BPX196641 BGB196641 AWF196641 AMJ196641 ACN196641 SR196641 IV196641 C196641 WVH131105 WLL131105 WBP131105 VRT131105 VHX131105 UYB131105 UOF131105 UEJ131105 TUN131105 TKR131105 TAV131105 SQZ131105 SHD131105 RXH131105 RNL131105 RDP131105 QTT131105 QJX131105 QAB131105 PQF131105 PGJ131105 OWN131105 OMR131105 OCV131105 NSZ131105 NJD131105 MZH131105 MPL131105 MFP131105 LVT131105 LLX131105 LCB131105 KSF131105 KIJ131105 JYN131105 JOR131105 JEV131105 IUZ131105 ILD131105 IBH131105 HRL131105 HHP131105 GXT131105 GNX131105 GEB131105 FUF131105 FKJ131105 FAN131105 EQR131105 EGV131105 DWZ131105 DND131105 DDH131105 CTL131105 CJP131105 BZT131105 BPX131105 BGB131105 AWF131105 AMJ131105 ACN131105 SR131105 IV131105 C131105 WVH65569 WLL65569 WBP65569 VRT65569 VHX65569 UYB65569 UOF65569 UEJ65569 TUN65569 TKR65569 TAV65569 SQZ65569 SHD65569 RXH65569 RNL65569 RDP65569 QTT65569 QJX65569 QAB65569 PQF65569 PGJ65569 OWN65569 OMR65569 OCV65569 NSZ65569 NJD65569 MZH65569 MPL65569 MFP65569 LVT65569 LLX65569 LCB65569 KSF65569 KIJ65569 JYN65569 JOR65569 JEV65569 IUZ65569 ILD65569 IBH65569 HRL65569 HHP65569 GXT65569 GNX65569 GEB65569 FUF65569 FKJ65569 FAN65569 EQR65569 EGV65569 DWZ65569 DND65569 DDH65569 CTL65569 CJP65569 BZT65569 BPX65569 BGB65569 AWF65569 AMJ65569 ACN65569 SR65569 IV65569 C65569 WLL98307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3"/>
  <sheetViews>
    <sheetView zoomScale="60" zoomScaleNormal="60" workbookViewId="0">
      <selection activeCell="D14" sqref="D14"/>
    </sheetView>
  </sheetViews>
  <sheetFormatPr baseColWidth="10" defaultRowHeight="15" x14ac:dyDescent="0.25"/>
  <cols>
    <col min="1" max="1" width="3.140625" style="1" bestFit="1" customWidth="1"/>
    <col min="2" max="2" width="76.28515625" style="1" customWidth="1"/>
    <col min="3" max="3" width="34.85546875" style="1" customWidth="1"/>
    <col min="4" max="4" width="38" style="1" customWidth="1"/>
    <col min="5" max="5" width="20.5703125" style="1" customWidth="1"/>
    <col min="6" max="7" width="29.7109375" style="1" customWidth="1"/>
    <col min="8" max="8" width="24.5703125" style="1" customWidth="1"/>
    <col min="9" max="9" width="24" style="1" customWidth="1"/>
    <col min="10" max="10" width="20.28515625" style="1" customWidth="1"/>
    <col min="11" max="11" width="31.5703125" style="1" customWidth="1"/>
    <col min="12" max="13" width="18.7109375" style="1" customWidth="1"/>
    <col min="14" max="14" width="22.140625" style="1" customWidth="1"/>
    <col min="15" max="15" width="26.140625" style="1" customWidth="1"/>
    <col min="16" max="16" width="19.5703125" style="1" bestFit="1" customWidth="1"/>
    <col min="17" max="17" width="21.140625" style="1" customWidth="1"/>
    <col min="18" max="18" width="24.42578125" style="1" customWidth="1"/>
    <col min="19" max="19" width="15.42578125" style="1" customWidth="1"/>
    <col min="20" max="20" width="32.85546875" style="1" customWidth="1"/>
    <col min="21"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7" ht="26.25" x14ac:dyDescent="0.25">
      <c r="B2" s="1851" t="s">
        <v>0</v>
      </c>
      <c r="C2" s="1852"/>
      <c r="D2" s="1852"/>
      <c r="E2" s="1852"/>
      <c r="F2" s="1852"/>
      <c r="G2" s="1852"/>
      <c r="H2" s="1852"/>
      <c r="I2" s="1852"/>
      <c r="J2" s="1852"/>
      <c r="K2" s="1852"/>
      <c r="L2" s="1852"/>
      <c r="M2" s="1852"/>
      <c r="N2" s="1852"/>
      <c r="O2" s="1852"/>
      <c r="P2" s="1852"/>
    </row>
    <row r="4" spans="2:17" ht="26.25" x14ac:dyDescent="0.25">
      <c r="B4" s="1851" t="s">
        <v>3156</v>
      </c>
      <c r="C4" s="1852"/>
      <c r="D4" s="1852"/>
      <c r="E4" s="1852"/>
      <c r="F4" s="1852"/>
      <c r="G4" s="1852"/>
      <c r="H4" s="1852"/>
      <c r="I4" s="1852"/>
      <c r="J4" s="1852"/>
      <c r="K4" s="1852"/>
      <c r="L4" s="1852"/>
      <c r="M4" s="1852"/>
      <c r="N4" s="1852"/>
      <c r="O4" s="1852"/>
      <c r="P4" s="1852"/>
    </row>
    <row r="5" spans="2:17" ht="15.75" thickBot="1" x14ac:dyDescent="0.3"/>
    <row r="6" spans="2:17" ht="15.75" thickBot="1" x14ac:dyDescent="0.3">
      <c r="B6" s="2" t="s">
        <v>2</v>
      </c>
      <c r="C6" s="1854" t="s">
        <v>3157</v>
      </c>
      <c r="D6" s="1854"/>
      <c r="E6" s="1854"/>
      <c r="F6" s="1854"/>
      <c r="G6" s="1854"/>
      <c r="H6" s="1854"/>
      <c r="I6" s="1854"/>
      <c r="J6" s="1854"/>
      <c r="K6" s="1854"/>
      <c r="L6" s="1854"/>
      <c r="M6" s="1854"/>
      <c r="N6" s="1855"/>
      <c r="O6" s="3"/>
      <c r="P6" s="3"/>
      <c r="Q6" s="3"/>
    </row>
    <row r="7" spans="2:17" ht="15.75" thickBot="1" x14ac:dyDescent="0.3">
      <c r="B7" s="2" t="s">
        <v>4</v>
      </c>
      <c r="C7" s="1854"/>
      <c r="D7" s="1854"/>
      <c r="E7" s="1854"/>
      <c r="F7" s="1854"/>
      <c r="G7" s="1854"/>
      <c r="H7" s="1854"/>
      <c r="I7" s="1854"/>
      <c r="J7" s="1854"/>
      <c r="K7" s="1854"/>
      <c r="L7" s="1854"/>
      <c r="M7" s="1854"/>
      <c r="N7" s="1855"/>
      <c r="O7" s="3"/>
      <c r="P7" s="3"/>
      <c r="Q7" s="3"/>
    </row>
    <row r="8" spans="2:17" ht="15.75" thickBot="1" x14ac:dyDescent="0.3">
      <c r="B8" s="2" t="s">
        <v>5</v>
      </c>
      <c r="C8" s="1854"/>
      <c r="D8" s="1854"/>
      <c r="E8" s="1854"/>
      <c r="F8" s="1854"/>
      <c r="G8" s="1854"/>
      <c r="H8" s="1854"/>
      <c r="I8" s="1854"/>
      <c r="J8" s="1854"/>
      <c r="K8" s="1854"/>
      <c r="L8" s="1854"/>
      <c r="M8" s="1854"/>
      <c r="N8" s="1855"/>
      <c r="O8" s="3"/>
      <c r="P8" s="3"/>
      <c r="Q8" s="3"/>
    </row>
    <row r="9" spans="2:17" ht="15.75" thickBot="1" x14ac:dyDescent="0.3">
      <c r="B9" s="2" t="s">
        <v>6</v>
      </c>
      <c r="C9" s="1854"/>
      <c r="D9" s="1854"/>
      <c r="E9" s="1854"/>
      <c r="F9" s="1854"/>
      <c r="G9" s="1854"/>
      <c r="H9" s="1854"/>
      <c r="I9" s="1854"/>
      <c r="J9" s="1854"/>
      <c r="K9" s="1854"/>
      <c r="L9" s="1854"/>
      <c r="M9" s="1854"/>
      <c r="N9" s="1855"/>
      <c r="O9" s="3"/>
      <c r="P9" s="3"/>
      <c r="Q9" s="3"/>
    </row>
    <row r="10" spans="2:17" ht="15.75" thickBot="1" x14ac:dyDescent="0.3">
      <c r="B10" s="2" t="s">
        <v>7</v>
      </c>
      <c r="C10" s="2028">
        <v>11</v>
      </c>
      <c r="D10" s="2028"/>
      <c r="E10" s="2029"/>
      <c r="F10" s="4"/>
      <c r="G10" s="4"/>
      <c r="H10" s="4"/>
      <c r="I10" s="4"/>
      <c r="J10" s="4"/>
      <c r="K10" s="4"/>
      <c r="L10" s="4"/>
      <c r="M10" s="4"/>
      <c r="N10" s="5"/>
      <c r="O10" s="3"/>
      <c r="P10" s="3"/>
      <c r="Q10" s="3"/>
    </row>
    <row r="11" spans="2:17" ht="15.75" thickBot="1" x14ac:dyDescent="0.3">
      <c r="B11" s="6" t="s">
        <v>8</v>
      </c>
      <c r="C11" s="262">
        <v>41981</v>
      </c>
      <c r="D11" s="731"/>
      <c r="E11" s="731"/>
      <c r="F11" s="731"/>
      <c r="G11" s="731"/>
      <c r="H11" s="731"/>
      <c r="I11" s="731"/>
      <c r="J11" s="731"/>
      <c r="K11" s="731"/>
      <c r="L11" s="731"/>
      <c r="M11" s="731"/>
      <c r="N11" s="732"/>
      <c r="O11" s="3"/>
      <c r="P11" s="3"/>
      <c r="Q11" s="3"/>
    </row>
    <row r="12" spans="2:17" x14ac:dyDescent="0.25">
      <c r="B12" s="10"/>
      <c r="C12" s="11"/>
      <c r="D12" s="12"/>
      <c r="E12" s="12"/>
      <c r="F12" s="12"/>
      <c r="G12" s="12"/>
      <c r="H12" s="12"/>
      <c r="I12" s="13"/>
      <c r="J12" s="13"/>
      <c r="K12" s="13"/>
      <c r="L12" s="13"/>
      <c r="M12" s="13"/>
      <c r="N12" s="12"/>
      <c r="O12" s="3"/>
      <c r="P12" s="3"/>
      <c r="Q12" s="3"/>
    </row>
    <row r="13" spans="2:17" x14ac:dyDescent="0.25">
      <c r="B13" s="3"/>
      <c r="C13" s="3"/>
      <c r="D13" s="3"/>
      <c r="E13" s="3"/>
      <c r="F13" s="3"/>
      <c r="G13" s="3"/>
      <c r="H13" s="3"/>
      <c r="I13" s="13"/>
      <c r="J13" s="13"/>
      <c r="K13" s="13"/>
      <c r="L13" s="13"/>
      <c r="M13" s="13"/>
      <c r="N13" s="14"/>
      <c r="O13" s="3"/>
      <c r="P13" s="3"/>
      <c r="Q13" s="3"/>
    </row>
    <row r="14" spans="2:17" ht="30" x14ac:dyDescent="0.25">
      <c r="B14" s="2288" t="s">
        <v>9</v>
      </c>
      <c r="C14" s="2288"/>
      <c r="D14" s="708" t="s">
        <v>10</v>
      </c>
      <c r="E14" s="708" t="s">
        <v>11</v>
      </c>
      <c r="F14" s="708" t="s">
        <v>12</v>
      </c>
      <c r="G14" s="16"/>
      <c r="H14" s="3"/>
      <c r="I14" s="17"/>
      <c r="J14" s="17"/>
      <c r="K14" s="17"/>
      <c r="L14" s="17"/>
      <c r="M14" s="17"/>
      <c r="N14" s="14"/>
      <c r="O14" s="3"/>
      <c r="P14" s="3"/>
      <c r="Q14" s="3"/>
    </row>
    <row r="15" spans="2:17" x14ac:dyDescent="0.25">
      <c r="B15" s="2288"/>
      <c r="C15" s="2288"/>
      <c r="D15" s="708">
        <v>11</v>
      </c>
      <c r="E15" s="18">
        <v>2873474656</v>
      </c>
      <c r="F15" s="255">
        <v>1376</v>
      </c>
      <c r="G15" s="20"/>
      <c r="H15" s="3"/>
      <c r="I15" s="21"/>
      <c r="J15" s="21"/>
      <c r="K15" s="21"/>
      <c r="L15" s="21"/>
      <c r="M15" s="21"/>
      <c r="N15" s="14"/>
      <c r="O15" s="3"/>
      <c r="P15" s="3"/>
      <c r="Q15" s="3"/>
    </row>
    <row r="16" spans="2:17" x14ac:dyDescent="0.25">
      <c r="B16" s="2288"/>
      <c r="C16" s="2288"/>
      <c r="D16" s="708"/>
      <c r="E16" s="18"/>
      <c r="F16" s="255"/>
      <c r="G16" s="20"/>
      <c r="H16" s="3"/>
      <c r="I16" s="21"/>
      <c r="J16" s="21"/>
      <c r="K16" s="21"/>
      <c r="L16" s="21"/>
      <c r="M16" s="21"/>
      <c r="N16" s="14"/>
      <c r="O16" s="3"/>
      <c r="P16" s="3"/>
      <c r="Q16" s="3"/>
    </row>
    <row r="17" spans="1:17" x14ac:dyDescent="0.25">
      <c r="B17" s="2288"/>
      <c r="C17" s="2288"/>
      <c r="D17" s="708"/>
      <c r="E17" s="18"/>
      <c r="F17" s="255"/>
      <c r="G17" s="20"/>
      <c r="H17" s="3"/>
      <c r="I17" s="21"/>
      <c r="J17" s="21"/>
      <c r="K17" s="21"/>
      <c r="L17" s="21"/>
      <c r="M17" s="21"/>
      <c r="N17" s="14"/>
      <c r="O17" s="3"/>
      <c r="P17" s="3"/>
      <c r="Q17" s="3"/>
    </row>
    <row r="18" spans="1:17" x14ac:dyDescent="0.25">
      <c r="B18" s="2288"/>
      <c r="C18" s="2288"/>
      <c r="D18" s="708"/>
      <c r="E18" s="22"/>
      <c r="F18" s="255"/>
      <c r="G18" s="20"/>
      <c r="H18" s="23"/>
      <c r="I18" s="21"/>
      <c r="J18" s="21"/>
      <c r="K18" s="21"/>
      <c r="L18" s="21"/>
      <c r="M18" s="21"/>
      <c r="N18" s="24"/>
      <c r="O18" s="3"/>
      <c r="P18" s="3"/>
      <c r="Q18" s="3"/>
    </row>
    <row r="19" spans="1:17" x14ac:dyDescent="0.25">
      <c r="B19" s="2288"/>
      <c r="C19" s="2288"/>
      <c r="D19" s="708"/>
      <c r="E19" s="22"/>
      <c r="F19" s="255"/>
      <c r="G19" s="20"/>
      <c r="H19" s="23"/>
      <c r="I19" s="25"/>
      <c r="J19" s="25"/>
      <c r="K19" s="25"/>
      <c r="L19" s="25"/>
      <c r="M19" s="25"/>
      <c r="N19" s="24"/>
      <c r="O19" s="3"/>
      <c r="P19" s="3"/>
      <c r="Q19" s="3"/>
    </row>
    <row r="20" spans="1:17" x14ac:dyDescent="0.25">
      <c r="B20" s="2288"/>
      <c r="C20" s="2288"/>
      <c r="D20" s="708"/>
      <c r="E20" s="22"/>
      <c r="F20" s="255"/>
      <c r="G20" s="20"/>
      <c r="H20" s="23"/>
      <c r="I20" s="13"/>
      <c r="J20" s="13"/>
      <c r="K20" s="13"/>
      <c r="L20" s="13"/>
      <c r="M20" s="13"/>
      <c r="N20" s="24"/>
      <c r="O20" s="3"/>
      <c r="P20" s="3"/>
      <c r="Q20" s="3"/>
    </row>
    <row r="21" spans="1:17" x14ac:dyDescent="0.25">
      <c r="B21" s="2288"/>
      <c r="C21" s="2288"/>
      <c r="D21" s="708"/>
      <c r="E21" s="22"/>
      <c r="F21" s="255"/>
      <c r="G21" s="20"/>
      <c r="H21" s="23"/>
      <c r="I21" s="13"/>
      <c r="J21" s="13"/>
      <c r="K21" s="13"/>
      <c r="L21" s="13"/>
      <c r="M21" s="13"/>
      <c r="N21" s="24"/>
      <c r="O21" s="3"/>
      <c r="P21" s="3"/>
      <c r="Q21" s="3"/>
    </row>
    <row r="22" spans="1:17" ht="15.75" thickBot="1" x14ac:dyDescent="0.3">
      <c r="B22" s="2289" t="s">
        <v>13</v>
      </c>
      <c r="C22" s="2290"/>
      <c r="D22" s="708">
        <v>11</v>
      </c>
      <c r="E22" s="18">
        <v>2873474656</v>
      </c>
      <c r="F22" s="255">
        <v>1376</v>
      </c>
      <c r="G22" s="20"/>
      <c r="H22" s="23"/>
      <c r="I22" s="13"/>
      <c r="J22" s="13"/>
      <c r="K22" s="13"/>
      <c r="L22" s="13"/>
      <c r="M22" s="13"/>
      <c r="N22" s="24"/>
      <c r="O22" s="3"/>
      <c r="P22" s="3"/>
      <c r="Q22" s="3"/>
    </row>
    <row r="23" spans="1:17" ht="43.5" thickBot="1" x14ac:dyDescent="0.3">
      <c r="A23" s="27"/>
      <c r="B23" s="28" t="s">
        <v>14</v>
      </c>
      <c r="C23" s="28" t="s">
        <v>15</v>
      </c>
      <c r="D23" s="3"/>
      <c r="E23" s="17"/>
      <c r="F23" s="17"/>
      <c r="G23" s="17"/>
      <c r="H23" s="17"/>
      <c r="I23" s="29"/>
      <c r="J23" s="29"/>
      <c r="K23" s="29"/>
      <c r="L23" s="29"/>
      <c r="M23" s="29"/>
      <c r="N23" s="3"/>
      <c r="O23" s="3"/>
      <c r="P23" s="3"/>
      <c r="Q23" s="3"/>
    </row>
    <row r="24" spans="1:17" ht="15.75" thickBot="1" x14ac:dyDescent="0.3">
      <c r="A24" s="30">
        <v>1</v>
      </c>
      <c r="B24" s="3"/>
      <c r="C24" s="31">
        <f>+F22*0.8</f>
        <v>1100.8</v>
      </c>
      <c r="D24" s="32"/>
      <c r="E24" s="33">
        <f>E22</f>
        <v>2873474656</v>
      </c>
      <c r="F24" s="34"/>
      <c r="G24" s="34"/>
      <c r="H24" s="34"/>
      <c r="I24" s="35"/>
      <c r="J24" s="35"/>
      <c r="K24" s="35"/>
      <c r="L24" s="35"/>
      <c r="M24" s="35"/>
      <c r="N24" s="3"/>
      <c r="O24" s="3"/>
      <c r="P24" s="3"/>
      <c r="Q24" s="3"/>
    </row>
    <row r="25" spans="1:17" x14ac:dyDescent="0.25">
      <c r="A25" s="36"/>
      <c r="B25" s="3"/>
      <c r="C25" s="37"/>
      <c r="D25" s="21"/>
      <c r="E25" s="38"/>
      <c r="F25" s="34"/>
      <c r="G25" s="34"/>
      <c r="H25" s="34"/>
      <c r="I25" s="35"/>
      <c r="J25" s="35"/>
      <c r="K25" s="35"/>
      <c r="L25" s="35"/>
      <c r="M25" s="35"/>
      <c r="N25" s="3"/>
      <c r="O25" s="3"/>
      <c r="P25" s="3"/>
      <c r="Q25" s="3"/>
    </row>
    <row r="26" spans="1:17" x14ac:dyDescent="0.25">
      <c r="A26" s="36"/>
      <c r="B26" s="3"/>
      <c r="C26" s="37"/>
      <c r="D26" s="21"/>
      <c r="E26" s="38"/>
      <c r="F26" s="34"/>
      <c r="G26" s="34"/>
      <c r="H26" s="34"/>
      <c r="I26" s="35"/>
      <c r="J26" s="35"/>
      <c r="K26" s="35"/>
      <c r="L26" s="35"/>
      <c r="M26" s="35"/>
      <c r="N26" s="3"/>
      <c r="O26" s="3"/>
      <c r="P26" s="3"/>
      <c r="Q26" s="3"/>
    </row>
    <row r="27" spans="1:17" x14ac:dyDescent="0.2">
      <c r="A27" s="36"/>
      <c r="B27" s="39" t="s">
        <v>16</v>
      </c>
      <c r="C27" s="40"/>
      <c r="D27" s="40"/>
      <c r="E27" s="40"/>
      <c r="F27" s="40"/>
      <c r="G27" s="40"/>
      <c r="H27" s="40"/>
      <c r="I27" s="13"/>
      <c r="J27" s="13"/>
      <c r="K27" s="13"/>
      <c r="L27" s="13"/>
      <c r="M27" s="13"/>
      <c r="N27" s="14"/>
      <c r="O27" s="3"/>
      <c r="P27" s="3"/>
      <c r="Q27" s="3"/>
    </row>
    <row r="28" spans="1:17" x14ac:dyDescent="0.2">
      <c r="A28" s="36"/>
      <c r="B28" s="40"/>
      <c r="C28" s="40"/>
      <c r="D28" s="40"/>
      <c r="E28" s="40"/>
      <c r="F28" s="40"/>
      <c r="G28" s="40"/>
      <c r="H28" s="40"/>
      <c r="I28" s="13"/>
      <c r="J28" s="13"/>
      <c r="K28" s="13"/>
      <c r="L28" s="13"/>
      <c r="M28" s="13"/>
      <c r="N28" s="14"/>
      <c r="O28" s="3"/>
      <c r="P28" s="3"/>
      <c r="Q28" s="3"/>
    </row>
    <row r="29" spans="1:17" x14ac:dyDescent="0.2">
      <c r="A29" s="36"/>
      <c r="B29" s="41" t="s">
        <v>17</v>
      </c>
      <c r="C29" s="41" t="s">
        <v>18</v>
      </c>
      <c r="D29" s="41" t="s">
        <v>19</v>
      </c>
      <c r="E29" s="40"/>
      <c r="F29" s="40"/>
      <c r="G29" s="40"/>
      <c r="H29" s="40"/>
      <c r="I29" s="13"/>
      <c r="J29" s="13"/>
      <c r="K29" s="13"/>
      <c r="L29" s="13"/>
      <c r="M29" s="13"/>
      <c r="N29" s="14"/>
      <c r="O29" s="3"/>
      <c r="P29" s="3"/>
      <c r="Q29" s="3"/>
    </row>
    <row r="30" spans="1:17" x14ac:dyDescent="0.2">
      <c r="A30" s="36"/>
      <c r="B30" s="42" t="s">
        <v>20</v>
      </c>
      <c r="C30" s="690" t="s">
        <v>21</v>
      </c>
      <c r="D30" s="690"/>
      <c r="E30" s="40"/>
      <c r="F30" s="40"/>
      <c r="G30" s="40"/>
      <c r="H30" s="40"/>
      <c r="I30" s="13"/>
      <c r="J30" s="13"/>
      <c r="K30" s="13"/>
      <c r="L30" s="13"/>
      <c r="M30" s="13"/>
      <c r="N30" s="14"/>
      <c r="O30" s="3"/>
      <c r="P30" s="3"/>
      <c r="Q30" s="3"/>
    </row>
    <row r="31" spans="1:17" x14ac:dyDescent="0.2">
      <c r="A31" s="36"/>
      <c r="B31" s="42" t="s">
        <v>22</v>
      </c>
      <c r="C31" s="690" t="s">
        <v>21</v>
      </c>
      <c r="D31" s="690"/>
      <c r="E31" s="40"/>
      <c r="F31" s="40"/>
      <c r="G31" s="40"/>
      <c r="H31" s="40"/>
      <c r="I31" s="13"/>
      <c r="J31" s="13"/>
      <c r="K31" s="13"/>
      <c r="L31" s="13"/>
      <c r="M31" s="13"/>
      <c r="N31" s="14"/>
      <c r="O31" s="3"/>
      <c r="P31" s="3"/>
      <c r="Q31" s="3"/>
    </row>
    <row r="32" spans="1:17" x14ac:dyDescent="0.2">
      <c r="A32" s="36"/>
      <c r="B32" s="42" t="s">
        <v>23</v>
      </c>
      <c r="C32" s="690" t="s">
        <v>21</v>
      </c>
      <c r="D32" s="690"/>
      <c r="E32" s="40"/>
      <c r="F32" s="40"/>
      <c r="G32" s="40"/>
      <c r="H32" s="40"/>
      <c r="I32" s="13"/>
      <c r="J32" s="13"/>
      <c r="K32" s="13"/>
      <c r="L32" s="13"/>
      <c r="M32" s="13"/>
      <c r="N32" s="14"/>
      <c r="O32" s="3"/>
      <c r="P32" s="3"/>
      <c r="Q32" s="3"/>
    </row>
    <row r="33" spans="1:17" x14ac:dyDescent="0.2">
      <c r="A33" s="36"/>
      <c r="B33" s="42" t="s">
        <v>24</v>
      </c>
      <c r="C33" s="690" t="s">
        <v>21</v>
      </c>
      <c r="D33" s="690"/>
      <c r="E33" s="40"/>
      <c r="F33" s="40"/>
      <c r="G33" s="40"/>
      <c r="H33" s="40"/>
      <c r="I33" s="13"/>
      <c r="J33" s="13"/>
      <c r="K33" s="13"/>
      <c r="L33" s="13"/>
      <c r="M33" s="13"/>
      <c r="N33" s="14"/>
      <c r="O33" s="3"/>
      <c r="P33" s="3"/>
      <c r="Q33" s="3"/>
    </row>
    <row r="34" spans="1:17" x14ac:dyDescent="0.2">
      <c r="A34" s="36"/>
      <c r="B34" s="40"/>
      <c r="C34" s="263"/>
      <c r="D34" s="263"/>
      <c r="E34" s="40"/>
      <c r="F34" s="40"/>
      <c r="G34" s="40"/>
      <c r="H34" s="40"/>
      <c r="I34" s="13"/>
      <c r="J34" s="13"/>
      <c r="K34" s="13"/>
      <c r="L34" s="13"/>
      <c r="M34" s="13"/>
      <c r="N34" s="14"/>
      <c r="O34" s="3"/>
      <c r="P34" s="3"/>
      <c r="Q34" s="3"/>
    </row>
    <row r="35" spans="1:17" x14ac:dyDescent="0.2">
      <c r="A35" s="36"/>
      <c r="B35" s="40"/>
      <c r="C35" s="40"/>
      <c r="D35" s="40"/>
      <c r="E35" s="40"/>
      <c r="F35" s="40"/>
      <c r="G35" s="40"/>
      <c r="H35" s="40"/>
      <c r="I35" s="13"/>
      <c r="J35" s="13"/>
      <c r="K35" s="13"/>
      <c r="L35" s="13"/>
      <c r="M35" s="13"/>
      <c r="N35" s="14"/>
      <c r="O35" s="3"/>
      <c r="P35" s="3"/>
      <c r="Q35" s="3"/>
    </row>
    <row r="36" spans="1:17" x14ac:dyDescent="0.2">
      <c r="A36" s="36"/>
      <c r="B36" s="39" t="s">
        <v>25</v>
      </c>
      <c r="C36" s="40"/>
      <c r="D36" s="40"/>
      <c r="E36" s="40"/>
      <c r="F36" s="40"/>
      <c r="G36" s="40"/>
      <c r="H36" s="40"/>
      <c r="I36" s="13"/>
      <c r="J36" s="13"/>
      <c r="K36" s="13"/>
      <c r="L36" s="13"/>
      <c r="M36" s="13"/>
      <c r="N36" s="14"/>
      <c r="O36" s="3"/>
      <c r="P36" s="3"/>
      <c r="Q36" s="3"/>
    </row>
    <row r="37" spans="1:17" x14ac:dyDescent="0.2">
      <c r="A37" s="36"/>
      <c r="B37" s="40"/>
      <c r="C37" s="40"/>
      <c r="D37" s="40"/>
      <c r="E37" s="40"/>
      <c r="F37" s="40"/>
      <c r="G37" s="40"/>
      <c r="H37" s="40"/>
      <c r="I37" s="13"/>
      <c r="J37" s="13"/>
      <c r="K37" s="13"/>
      <c r="L37" s="13"/>
      <c r="M37" s="13"/>
      <c r="N37" s="14"/>
      <c r="O37" s="3"/>
      <c r="P37" s="3"/>
      <c r="Q37" s="3"/>
    </row>
    <row r="38" spans="1:17" x14ac:dyDescent="0.2">
      <c r="A38" s="36"/>
      <c r="B38" s="40"/>
      <c r="C38" s="40"/>
      <c r="D38" s="40"/>
      <c r="E38" s="40"/>
      <c r="F38" s="40"/>
      <c r="G38" s="40"/>
      <c r="H38" s="40"/>
      <c r="I38" s="13"/>
      <c r="J38" s="13"/>
      <c r="K38" s="13"/>
      <c r="L38" s="13"/>
      <c r="M38" s="13"/>
      <c r="N38" s="14"/>
      <c r="O38" s="3"/>
      <c r="P38" s="3"/>
      <c r="Q38" s="3"/>
    </row>
    <row r="39" spans="1:17" x14ac:dyDescent="0.2">
      <c r="A39" s="36"/>
      <c r="B39" s="41" t="s">
        <v>17</v>
      </c>
      <c r="C39" s="41" t="s">
        <v>26</v>
      </c>
      <c r="D39" s="44" t="s">
        <v>27</v>
      </c>
      <c r="E39" s="44" t="s">
        <v>28</v>
      </c>
      <c r="F39" s="40"/>
      <c r="G39" s="40"/>
      <c r="H39" s="40"/>
      <c r="I39" s="13"/>
      <c r="J39" s="13"/>
      <c r="K39" s="13"/>
      <c r="L39" s="13"/>
      <c r="M39" s="13"/>
      <c r="N39" s="14"/>
      <c r="O39" s="3"/>
      <c r="P39" s="3"/>
      <c r="Q39" s="3"/>
    </row>
    <row r="40" spans="1:17" ht="28.5" x14ac:dyDescent="0.2">
      <c r="A40" s="36"/>
      <c r="B40" s="45" t="s">
        <v>29</v>
      </c>
      <c r="C40" s="684">
        <v>40</v>
      </c>
      <c r="D40" s="690">
        <v>40</v>
      </c>
      <c r="E40" s="2099">
        <f>+D40+D41</f>
        <v>100</v>
      </c>
      <c r="F40" s="40"/>
      <c r="G40" s="40"/>
      <c r="H40" s="40"/>
      <c r="I40" s="13"/>
      <c r="J40" s="13"/>
      <c r="K40" s="13"/>
      <c r="L40" s="13"/>
      <c r="M40" s="13"/>
      <c r="N40" s="14"/>
      <c r="O40" s="3"/>
      <c r="P40" s="3"/>
      <c r="Q40" s="3"/>
    </row>
    <row r="41" spans="1:17" ht="57" x14ac:dyDescent="0.2">
      <c r="A41" s="36"/>
      <c r="B41" s="45" t="s">
        <v>30</v>
      </c>
      <c r="C41" s="684">
        <v>60</v>
      </c>
      <c r="D41" s="690">
        <v>60</v>
      </c>
      <c r="E41" s="2101"/>
      <c r="F41" s="40"/>
      <c r="G41" s="40"/>
      <c r="H41" s="40"/>
      <c r="I41" s="13"/>
      <c r="J41" s="13"/>
      <c r="K41" s="13"/>
      <c r="L41" s="13"/>
      <c r="M41" s="13"/>
      <c r="N41" s="14"/>
      <c r="O41" s="3"/>
      <c r="P41" s="3"/>
      <c r="Q41" s="3"/>
    </row>
    <row r="42" spans="1:17" x14ac:dyDescent="0.25">
      <c r="A42" s="36"/>
      <c r="B42" s="3"/>
      <c r="C42" s="37"/>
      <c r="D42" s="21"/>
      <c r="E42" s="38"/>
      <c r="F42" s="34"/>
      <c r="G42" s="34"/>
      <c r="H42" s="34">
        <v>0.5</v>
      </c>
      <c r="I42" s="35"/>
      <c r="J42" s="35"/>
      <c r="K42" s="35"/>
      <c r="L42" s="35"/>
      <c r="M42" s="35"/>
      <c r="N42" s="3"/>
      <c r="O42" s="3"/>
      <c r="P42" s="3"/>
      <c r="Q42" s="3"/>
    </row>
    <row r="43" spans="1:17" x14ac:dyDescent="0.25">
      <c r="A43" s="36"/>
      <c r="B43" s="3"/>
      <c r="C43" s="37"/>
      <c r="D43" s="21"/>
      <c r="E43" s="38"/>
      <c r="F43" s="34"/>
      <c r="G43" s="34"/>
      <c r="H43" s="34"/>
      <c r="I43" s="35"/>
      <c r="J43" s="35"/>
      <c r="K43" s="35"/>
      <c r="L43" s="35"/>
      <c r="M43" s="35"/>
      <c r="N43" s="3"/>
      <c r="O43" s="3"/>
      <c r="P43" s="3"/>
      <c r="Q43" s="3"/>
    </row>
    <row r="44" spans="1:17" x14ac:dyDescent="0.25">
      <c r="A44" s="36"/>
      <c r="B44" s="3"/>
      <c r="C44" s="37"/>
      <c r="D44" s="21"/>
      <c r="E44" s="38"/>
      <c r="F44" s="34"/>
      <c r="G44" s="34"/>
      <c r="H44" s="34"/>
      <c r="I44" s="35"/>
      <c r="J44" s="35"/>
      <c r="K44" s="35"/>
      <c r="L44" s="35"/>
      <c r="M44" s="35"/>
      <c r="N44" s="3"/>
      <c r="O44" s="3"/>
      <c r="P44" s="3"/>
      <c r="Q44" s="3"/>
    </row>
    <row r="45" spans="1:17" ht="15.75" thickBot="1" x14ac:dyDescent="0.3">
      <c r="B45" s="3"/>
      <c r="C45" s="3"/>
      <c r="D45" s="3"/>
      <c r="E45" s="3"/>
      <c r="F45" s="3"/>
      <c r="G45" s="3"/>
      <c r="H45" s="3"/>
      <c r="I45" s="3"/>
      <c r="J45" s="3"/>
      <c r="K45" s="3"/>
      <c r="L45" s="3"/>
      <c r="M45" s="2291" t="s">
        <v>31</v>
      </c>
      <c r="N45" s="2291"/>
      <c r="O45" s="3"/>
      <c r="P45" s="3"/>
      <c r="Q45" s="3"/>
    </row>
    <row r="46" spans="1:17" x14ac:dyDescent="0.25">
      <c r="B46" s="39" t="s">
        <v>32</v>
      </c>
      <c r="C46" s="3"/>
      <c r="D46" s="3"/>
      <c r="E46" s="3"/>
      <c r="F46" s="3"/>
      <c r="G46" s="3"/>
      <c r="H46" s="3"/>
      <c r="I46" s="3"/>
      <c r="J46" s="3"/>
      <c r="K46" s="3"/>
      <c r="L46" s="3"/>
      <c r="M46" s="47"/>
      <c r="N46" s="47"/>
      <c r="O46" s="3"/>
      <c r="P46" s="3"/>
      <c r="Q46" s="3"/>
    </row>
    <row r="47" spans="1:17" ht="15.75" thickBot="1" x14ac:dyDescent="0.3">
      <c r="B47" s="3"/>
      <c r="C47" s="3"/>
      <c r="D47" s="3"/>
      <c r="E47" s="3"/>
      <c r="F47" s="3"/>
      <c r="G47" s="3"/>
      <c r="H47" s="3"/>
      <c r="I47" s="3"/>
      <c r="J47" s="3"/>
      <c r="K47" s="3"/>
      <c r="L47" s="3"/>
      <c r="M47" s="47"/>
      <c r="N47" s="47"/>
      <c r="O47" s="3"/>
      <c r="P47" s="3"/>
      <c r="Q47" s="3"/>
    </row>
    <row r="48" spans="1:17" s="48" customFormat="1" ht="60" x14ac:dyDescent="0.25">
      <c r="B48" s="49" t="s">
        <v>33</v>
      </c>
      <c r="C48" s="49" t="s">
        <v>34</v>
      </c>
      <c r="D48" s="49" t="s">
        <v>35</v>
      </c>
      <c r="E48" s="49" t="s">
        <v>36</v>
      </c>
      <c r="F48" s="49" t="s">
        <v>37</v>
      </c>
      <c r="G48" s="49" t="s">
        <v>38</v>
      </c>
      <c r="H48" s="49" t="s">
        <v>39</v>
      </c>
      <c r="I48" s="49" t="s">
        <v>40</v>
      </c>
      <c r="J48" s="49" t="s">
        <v>41</v>
      </c>
      <c r="K48" s="49" t="s">
        <v>42</v>
      </c>
      <c r="L48" s="49" t="s">
        <v>43</v>
      </c>
      <c r="M48" s="50" t="s">
        <v>44</v>
      </c>
      <c r="N48" s="49" t="s">
        <v>45</v>
      </c>
      <c r="O48" s="49" t="s">
        <v>46</v>
      </c>
      <c r="P48" s="51" t="s">
        <v>47</v>
      </c>
      <c r="Q48" s="51" t="s">
        <v>48</v>
      </c>
    </row>
    <row r="49" spans="1:26" s="61" customFormat="1" ht="171" x14ac:dyDescent="0.25">
      <c r="A49" s="52">
        <v>1</v>
      </c>
      <c r="B49" s="58" t="s">
        <v>3158</v>
      </c>
      <c r="C49" s="58" t="s">
        <v>3157</v>
      </c>
      <c r="D49" s="58" t="s">
        <v>3159</v>
      </c>
      <c r="E49" s="64" t="s">
        <v>3160</v>
      </c>
      <c r="F49" s="54" t="s">
        <v>403</v>
      </c>
      <c r="G49" s="55">
        <v>1</v>
      </c>
      <c r="H49" s="62">
        <v>40157</v>
      </c>
      <c r="I49" s="268">
        <v>40927</v>
      </c>
      <c r="J49" s="56" t="s">
        <v>19</v>
      </c>
      <c r="K49" s="57">
        <v>25.02</v>
      </c>
      <c r="L49" s="57">
        <v>0</v>
      </c>
      <c r="M49" s="270">
        <v>1522</v>
      </c>
      <c r="N49" s="1174">
        <v>1</v>
      </c>
      <c r="O49" s="63">
        <v>550500000</v>
      </c>
      <c r="P49" s="63" t="s">
        <v>3161</v>
      </c>
      <c r="Q49" s="64" t="s">
        <v>3162</v>
      </c>
      <c r="R49" s="60"/>
      <c r="S49" s="60"/>
      <c r="T49" s="60"/>
      <c r="U49" s="60"/>
      <c r="V49" s="60"/>
      <c r="W49" s="60"/>
      <c r="X49" s="60"/>
      <c r="Y49" s="60"/>
      <c r="Z49" s="60"/>
    </row>
    <row r="50" spans="1:26" s="61" customFormat="1" x14ac:dyDescent="0.25">
      <c r="A50" s="52" t="e">
        <f>+#REF!+1</f>
        <v>#REF!</v>
      </c>
      <c r="B50" s="53"/>
      <c r="C50" s="54"/>
      <c r="D50" s="53"/>
      <c r="E50" s="58"/>
      <c r="F50" s="54"/>
      <c r="G50" s="54"/>
      <c r="H50" s="54"/>
      <c r="I50" s="56"/>
      <c r="J50" s="56"/>
      <c r="K50" s="56"/>
      <c r="L50" s="56"/>
      <c r="M50" s="57"/>
      <c r="N50" s="292"/>
      <c r="O50" s="63"/>
      <c r="P50" s="63"/>
      <c r="Q50" s="64"/>
      <c r="R50" s="60"/>
      <c r="S50" s="60"/>
      <c r="T50" s="60"/>
      <c r="U50" s="60"/>
      <c r="V50" s="60"/>
      <c r="W50" s="60"/>
      <c r="X50" s="60"/>
      <c r="Y50" s="60"/>
      <c r="Z50" s="60"/>
    </row>
    <row r="51" spans="1:26" s="61" customFormat="1" x14ac:dyDescent="0.25">
      <c r="A51" s="52"/>
      <c r="B51" s="66" t="s">
        <v>28</v>
      </c>
      <c r="C51" s="54"/>
      <c r="D51" s="53"/>
      <c r="E51" s="58"/>
      <c r="F51" s="54"/>
      <c r="G51" s="54"/>
      <c r="H51" s="54"/>
      <c r="I51" s="56"/>
      <c r="J51" s="56"/>
      <c r="K51" s="67">
        <f>SUM(K49:K50)</f>
        <v>25.02</v>
      </c>
      <c r="L51" s="67">
        <f>SUM(L49:L50)</f>
        <v>0</v>
      </c>
      <c r="M51" s="272">
        <f>SUM(M49:M50)</f>
        <v>1522</v>
      </c>
      <c r="N51" s="1175"/>
      <c r="O51" s="63">
        <f>SUM(O49:O50)</f>
        <v>550500000</v>
      </c>
      <c r="P51" s="63"/>
      <c r="Q51" s="64"/>
    </row>
    <row r="52" spans="1:26" s="69" customFormat="1" x14ac:dyDescent="0.25">
      <c r="B52" s="70"/>
      <c r="C52" s="70"/>
      <c r="D52" s="70"/>
      <c r="E52" s="71"/>
      <c r="F52" s="70"/>
      <c r="G52" s="70"/>
      <c r="H52" s="70"/>
      <c r="I52" s="70"/>
      <c r="J52" s="70"/>
      <c r="K52" s="70"/>
      <c r="L52" s="70"/>
      <c r="M52" s="70"/>
      <c r="N52" s="70"/>
      <c r="O52" s="70"/>
      <c r="P52" s="70"/>
      <c r="Q52" s="70"/>
    </row>
    <row r="53" spans="1:26" s="69" customFormat="1" x14ac:dyDescent="0.25">
      <c r="B53" s="2145" t="s">
        <v>56</v>
      </c>
      <c r="C53" s="2145" t="s">
        <v>57</v>
      </c>
      <c r="D53" s="2147" t="s">
        <v>58</v>
      </c>
      <c r="E53" s="2147"/>
      <c r="F53" s="70"/>
      <c r="G53" s="70"/>
      <c r="H53" s="70"/>
      <c r="I53" s="70"/>
      <c r="J53" s="70"/>
      <c r="K53" s="70"/>
      <c r="L53" s="70"/>
      <c r="M53" s="70"/>
      <c r="N53" s="70"/>
      <c r="O53" s="70"/>
      <c r="P53" s="70"/>
      <c r="Q53" s="70"/>
    </row>
    <row r="54" spans="1:26" s="69" customFormat="1" x14ac:dyDescent="0.25">
      <c r="B54" s="2146"/>
      <c r="C54" s="2146"/>
      <c r="D54" s="709" t="s">
        <v>59</v>
      </c>
      <c r="E54" s="73" t="s">
        <v>60</v>
      </c>
      <c r="F54" s="70"/>
      <c r="G54" s="70"/>
      <c r="H54" s="70"/>
      <c r="I54" s="70"/>
      <c r="J54" s="70"/>
      <c r="K54" s="70"/>
      <c r="L54" s="70"/>
      <c r="M54" s="70"/>
      <c r="N54" s="70"/>
      <c r="O54" s="70"/>
      <c r="P54" s="70"/>
      <c r="Q54" s="70"/>
    </row>
    <row r="55" spans="1:26" s="69" customFormat="1" x14ac:dyDescent="0.25">
      <c r="B55" s="74" t="s">
        <v>61</v>
      </c>
      <c r="C55" s="75">
        <f>+K51</f>
        <v>25.02</v>
      </c>
      <c r="D55" s="689" t="s">
        <v>21</v>
      </c>
      <c r="E55" s="76"/>
      <c r="F55" s="77"/>
      <c r="G55" s="77"/>
      <c r="H55" s="77"/>
      <c r="I55" s="77"/>
      <c r="J55" s="77"/>
      <c r="K55" s="77"/>
      <c r="L55" s="77"/>
      <c r="M55" s="77"/>
      <c r="N55" s="70"/>
      <c r="O55" s="70"/>
      <c r="P55" s="70"/>
      <c r="Q55" s="70"/>
    </row>
    <row r="56" spans="1:26" s="69" customFormat="1" x14ac:dyDescent="0.25">
      <c r="B56" s="74" t="s">
        <v>62</v>
      </c>
      <c r="C56" s="75" t="s">
        <v>2287</v>
      </c>
      <c r="D56" s="689" t="s">
        <v>21</v>
      </c>
      <c r="E56" s="76"/>
      <c r="F56" s="70"/>
      <c r="G56" s="70"/>
      <c r="H56" s="70"/>
      <c r="I56" s="70"/>
      <c r="J56" s="70"/>
      <c r="K56" s="70"/>
      <c r="L56" s="70"/>
      <c r="M56" s="70"/>
      <c r="N56" s="70"/>
      <c r="O56" s="70"/>
      <c r="P56" s="70"/>
      <c r="Q56" s="70"/>
    </row>
    <row r="57" spans="1:26" s="69" customFormat="1" x14ac:dyDescent="0.25">
      <c r="B57" s="78"/>
      <c r="C57" s="2292"/>
      <c r="D57" s="2292"/>
      <c r="E57" s="2292"/>
      <c r="F57" s="2292"/>
      <c r="G57" s="2292"/>
      <c r="H57" s="2292"/>
      <c r="I57" s="2292"/>
      <c r="J57" s="2292"/>
      <c r="K57" s="2292"/>
      <c r="L57" s="2292"/>
      <c r="M57" s="2292"/>
      <c r="N57" s="2292"/>
      <c r="O57" s="70"/>
      <c r="P57" s="70"/>
      <c r="Q57" s="70"/>
    </row>
    <row r="58" spans="1:26" ht="15.75" thickBot="1" x14ac:dyDescent="0.3">
      <c r="B58" s="3"/>
      <c r="C58" s="3"/>
      <c r="D58" s="3"/>
      <c r="E58" s="3"/>
      <c r="F58" s="3"/>
      <c r="G58" s="3"/>
      <c r="H58" s="3"/>
      <c r="I58" s="3"/>
      <c r="J58" s="3"/>
      <c r="K58" s="3"/>
      <c r="L58" s="3"/>
      <c r="M58" s="3"/>
      <c r="N58" s="3"/>
      <c r="O58" s="3"/>
      <c r="P58" s="3"/>
      <c r="Q58" s="3"/>
    </row>
    <row r="59" spans="1:26" ht="15.75" thickBot="1" x14ac:dyDescent="0.3">
      <c r="B59" s="2293" t="s">
        <v>63</v>
      </c>
      <c r="C59" s="2293"/>
      <c r="D59" s="2293"/>
      <c r="E59" s="2293"/>
      <c r="F59" s="2293"/>
      <c r="G59" s="2293"/>
      <c r="H59" s="2293"/>
      <c r="I59" s="2293"/>
      <c r="J59" s="2293"/>
      <c r="K59" s="2293"/>
      <c r="L59" s="2293"/>
      <c r="M59" s="2293"/>
      <c r="N59" s="2293"/>
      <c r="O59" s="3"/>
      <c r="P59" s="3"/>
      <c r="Q59" s="3"/>
    </row>
    <row r="60" spans="1:26" x14ac:dyDescent="0.25">
      <c r="B60" s="3"/>
      <c r="C60" s="3"/>
      <c r="D60" s="3"/>
      <c r="E60" s="3"/>
      <c r="F60" s="3"/>
      <c r="G60" s="3"/>
      <c r="H60" s="3"/>
      <c r="I60" s="3"/>
      <c r="J60" s="3"/>
      <c r="K60" s="3"/>
      <c r="L60" s="3"/>
      <c r="M60" s="3"/>
      <c r="N60" s="3"/>
      <c r="O60" s="3"/>
      <c r="P60" s="3"/>
      <c r="Q60" s="3"/>
    </row>
    <row r="61" spans="1:26" x14ac:dyDescent="0.25">
      <c r="B61" s="3"/>
      <c r="C61" s="3"/>
      <c r="D61" s="3"/>
      <c r="E61" s="3"/>
      <c r="F61" s="3"/>
      <c r="G61" s="3"/>
      <c r="H61" s="3"/>
      <c r="I61" s="3"/>
      <c r="J61" s="3"/>
      <c r="K61" s="3"/>
      <c r="L61" s="3"/>
      <c r="M61" s="3"/>
      <c r="N61" s="3"/>
      <c r="O61" s="3"/>
      <c r="P61" s="3"/>
      <c r="Q61" s="3"/>
    </row>
    <row r="62" spans="1:26" ht="105" x14ac:dyDescent="0.25">
      <c r="B62" s="41" t="s">
        <v>64</v>
      </c>
      <c r="C62" s="79" t="s">
        <v>65</v>
      </c>
      <c r="D62" s="79" t="s">
        <v>66</v>
      </c>
      <c r="E62" s="79" t="s">
        <v>67</v>
      </c>
      <c r="F62" s="79" t="s">
        <v>68</v>
      </c>
      <c r="G62" s="79" t="s">
        <v>69</v>
      </c>
      <c r="H62" s="79" t="s">
        <v>70</v>
      </c>
      <c r="I62" s="79" t="s">
        <v>71</v>
      </c>
      <c r="J62" s="79" t="s">
        <v>72</v>
      </c>
      <c r="K62" s="79" t="s">
        <v>73</v>
      </c>
      <c r="L62" s="79" t="s">
        <v>74</v>
      </c>
      <c r="M62" s="80" t="s">
        <v>75</v>
      </c>
      <c r="N62" s="80" t="s">
        <v>76</v>
      </c>
      <c r="O62" s="2189" t="s">
        <v>77</v>
      </c>
      <c r="P62" s="2191"/>
      <c r="Q62" s="79" t="s">
        <v>78</v>
      </c>
    </row>
    <row r="63" spans="1:26" ht="129.75" customHeight="1" x14ac:dyDescent="0.25">
      <c r="B63" s="212" t="s">
        <v>573</v>
      </c>
      <c r="C63" s="201" t="s">
        <v>573</v>
      </c>
      <c r="D63" s="117" t="s">
        <v>3163</v>
      </c>
      <c r="E63" s="76">
        <v>300</v>
      </c>
      <c r="F63" s="689" t="s">
        <v>82</v>
      </c>
      <c r="G63" s="689" t="s">
        <v>82</v>
      </c>
      <c r="H63" s="689" t="s">
        <v>82</v>
      </c>
      <c r="I63" s="76" t="s">
        <v>18</v>
      </c>
      <c r="J63" s="76" t="s">
        <v>18</v>
      </c>
      <c r="K63" s="42" t="s">
        <v>18</v>
      </c>
      <c r="L63" s="76" t="s">
        <v>18</v>
      </c>
      <c r="M63" s="76" t="s">
        <v>18</v>
      </c>
      <c r="N63" s="76" t="s">
        <v>403</v>
      </c>
      <c r="O63" s="2132" t="s">
        <v>3164</v>
      </c>
      <c r="P63" s="2133"/>
      <c r="Q63" s="42" t="s">
        <v>18</v>
      </c>
    </row>
    <row r="64" spans="1:26" ht="57" x14ac:dyDescent="0.25">
      <c r="B64" s="212" t="s">
        <v>573</v>
      </c>
      <c r="C64" s="201" t="s">
        <v>573</v>
      </c>
      <c r="D64" s="117" t="s">
        <v>3165</v>
      </c>
      <c r="E64" s="76">
        <v>176</v>
      </c>
      <c r="F64" s="689" t="s">
        <v>82</v>
      </c>
      <c r="G64" s="689" t="s">
        <v>82</v>
      </c>
      <c r="H64" s="689" t="s">
        <v>82</v>
      </c>
      <c r="I64" s="76" t="s">
        <v>18</v>
      </c>
      <c r="J64" s="76" t="s">
        <v>18</v>
      </c>
      <c r="K64" s="42" t="s">
        <v>18</v>
      </c>
      <c r="L64" s="76" t="s">
        <v>18</v>
      </c>
      <c r="M64" s="76" t="s">
        <v>18</v>
      </c>
      <c r="N64" s="76" t="s">
        <v>403</v>
      </c>
      <c r="O64" s="2132" t="s">
        <v>3164</v>
      </c>
      <c r="P64" s="2133"/>
      <c r="Q64" s="42" t="s">
        <v>18</v>
      </c>
    </row>
    <row r="65" spans="2:17" ht="71.25" x14ac:dyDescent="0.25">
      <c r="B65" s="212" t="s">
        <v>573</v>
      </c>
      <c r="C65" s="201" t="s">
        <v>573</v>
      </c>
      <c r="D65" s="117" t="s">
        <v>3166</v>
      </c>
      <c r="E65" s="76">
        <v>500</v>
      </c>
      <c r="F65" s="689" t="s">
        <v>82</v>
      </c>
      <c r="G65" s="689" t="s">
        <v>82</v>
      </c>
      <c r="H65" s="689" t="s">
        <v>82</v>
      </c>
      <c r="I65" s="76" t="s">
        <v>18</v>
      </c>
      <c r="J65" s="76" t="s">
        <v>18</v>
      </c>
      <c r="K65" s="42" t="s">
        <v>18</v>
      </c>
      <c r="L65" s="76" t="s">
        <v>18</v>
      </c>
      <c r="M65" s="76" t="s">
        <v>18</v>
      </c>
      <c r="N65" s="76" t="s">
        <v>18</v>
      </c>
      <c r="O65" s="2132" t="s">
        <v>3164</v>
      </c>
      <c r="P65" s="2133"/>
      <c r="Q65" s="42" t="s">
        <v>18</v>
      </c>
    </row>
    <row r="66" spans="2:17" ht="42.75" x14ac:dyDescent="0.25">
      <c r="B66" s="212" t="s">
        <v>573</v>
      </c>
      <c r="C66" s="201" t="s">
        <v>573</v>
      </c>
      <c r="D66" s="117" t="s">
        <v>3167</v>
      </c>
      <c r="E66" s="76">
        <v>400</v>
      </c>
      <c r="F66" s="689" t="s">
        <v>82</v>
      </c>
      <c r="G66" s="689" t="s">
        <v>82</v>
      </c>
      <c r="H66" s="689" t="s">
        <v>82</v>
      </c>
      <c r="I66" s="76" t="s">
        <v>18</v>
      </c>
      <c r="J66" s="76" t="s">
        <v>18</v>
      </c>
      <c r="K66" s="42" t="s">
        <v>18</v>
      </c>
      <c r="L66" s="42" t="s">
        <v>18</v>
      </c>
      <c r="M66" s="42" t="s">
        <v>18</v>
      </c>
      <c r="N66" s="42" t="s">
        <v>18</v>
      </c>
      <c r="O66" s="2132" t="s">
        <v>3164</v>
      </c>
      <c r="P66" s="2133"/>
      <c r="Q66" s="42" t="s">
        <v>18</v>
      </c>
    </row>
    <row r="67" spans="2:17" x14ac:dyDescent="0.25">
      <c r="B67" s="212"/>
      <c r="C67" s="212"/>
      <c r="D67" s="212"/>
      <c r="E67" s="212"/>
      <c r="F67" s="212"/>
      <c r="G67" s="212"/>
      <c r="H67" s="212"/>
      <c r="I67" s="212"/>
      <c r="J67" s="212"/>
      <c r="K67" s="212"/>
      <c r="L67" s="212"/>
      <c r="M67" s="212"/>
      <c r="N67" s="212"/>
      <c r="O67" s="2534"/>
      <c r="P67" s="2535"/>
      <c r="Q67" s="212"/>
    </row>
    <row r="68" spans="2:17" x14ac:dyDescent="0.25">
      <c r="B68" s="3" t="s">
        <v>85</v>
      </c>
      <c r="C68" s="3"/>
      <c r="D68" s="3"/>
      <c r="E68" s="3"/>
      <c r="F68" s="3"/>
      <c r="G68" s="3"/>
      <c r="H68" s="3"/>
      <c r="I68" s="3"/>
      <c r="J68" s="3"/>
      <c r="K68" s="3"/>
      <c r="L68" s="3"/>
      <c r="M68" s="3"/>
      <c r="N68" s="3"/>
      <c r="O68" s="3"/>
      <c r="P68" s="3"/>
      <c r="Q68" s="3"/>
    </row>
    <row r="69" spans="2:17" x14ac:dyDescent="0.25">
      <c r="B69" s="3" t="s">
        <v>86</v>
      </c>
      <c r="C69" s="3"/>
      <c r="D69" s="3"/>
      <c r="E69" s="3"/>
      <c r="F69" s="3"/>
      <c r="G69" s="3"/>
      <c r="H69" s="3"/>
      <c r="I69" s="3"/>
      <c r="J69" s="3"/>
      <c r="K69" s="3"/>
      <c r="L69" s="3"/>
      <c r="M69" s="3"/>
      <c r="N69" s="3"/>
      <c r="O69" s="3"/>
      <c r="P69" s="3"/>
      <c r="Q69" s="3"/>
    </row>
    <row r="70" spans="2:17" x14ac:dyDescent="0.25">
      <c r="B70" s="3" t="s">
        <v>87</v>
      </c>
      <c r="C70" s="3"/>
      <c r="D70" s="3"/>
      <c r="E70" s="3"/>
      <c r="F70" s="3"/>
      <c r="G70" s="3"/>
      <c r="H70" s="3"/>
      <c r="I70" s="3"/>
      <c r="J70" s="3"/>
      <c r="K70" s="3"/>
      <c r="L70" s="3"/>
      <c r="M70" s="3"/>
      <c r="N70" s="3"/>
      <c r="O70" s="3"/>
      <c r="P70" s="3"/>
      <c r="Q70" s="3"/>
    </row>
    <row r="71" spans="2:17" x14ac:dyDescent="0.25">
      <c r="B71" s="3"/>
      <c r="C71" s="3"/>
      <c r="D71" s="3"/>
      <c r="E71" s="3"/>
      <c r="F71" s="3"/>
      <c r="G71" s="3"/>
      <c r="H71" s="3"/>
      <c r="I71" s="3"/>
      <c r="J71" s="3"/>
      <c r="K71" s="3"/>
      <c r="L71" s="3"/>
      <c r="M71" s="3"/>
      <c r="N71" s="3"/>
      <c r="O71" s="3"/>
      <c r="P71" s="3"/>
      <c r="Q71" s="3"/>
    </row>
    <row r="72" spans="2:17" ht="15.75" thickBot="1" x14ac:dyDescent="0.3">
      <c r="B72" s="3"/>
      <c r="C72" s="3"/>
      <c r="D72" s="3"/>
      <c r="E72" s="3"/>
      <c r="F72" s="3"/>
      <c r="G72" s="3"/>
      <c r="H72" s="3"/>
      <c r="I72" s="3"/>
      <c r="J72" s="3"/>
      <c r="K72" s="3"/>
      <c r="L72" s="3"/>
      <c r="M72" s="3"/>
      <c r="N72" s="3"/>
      <c r="O72" s="3"/>
      <c r="P72" s="3"/>
      <c r="Q72" s="3"/>
    </row>
    <row r="73" spans="2:17" ht="15.75" thickBot="1" x14ac:dyDescent="0.3">
      <c r="B73" s="2299" t="s">
        <v>88</v>
      </c>
      <c r="C73" s="2300"/>
      <c r="D73" s="2300"/>
      <c r="E73" s="2300"/>
      <c r="F73" s="2300"/>
      <c r="G73" s="2300"/>
      <c r="H73" s="2300"/>
      <c r="I73" s="2300"/>
      <c r="J73" s="2300"/>
      <c r="K73" s="2300"/>
      <c r="L73" s="2300"/>
      <c r="M73" s="2300"/>
      <c r="N73" s="2301"/>
      <c r="O73" s="3"/>
      <c r="P73" s="3"/>
      <c r="Q73" s="3"/>
    </row>
    <row r="74" spans="2:17" x14ac:dyDescent="0.25">
      <c r="B74" s="3"/>
      <c r="C74" s="3"/>
      <c r="D74" s="3"/>
      <c r="E74" s="3"/>
      <c r="F74" s="3"/>
      <c r="G74" s="3"/>
      <c r="H74" s="3"/>
      <c r="I74" s="3"/>
      <c r="J74" s="3"/>
      <c r="K74" s="3"/>
      <c r="L74" s="3"/>
      <c r="M74" s="3"/>
      <c r="N74" s="3"/>
      <c r="O74" s="3"/>
      <c r="P74" s="3"/>
      <c r="Q74" s="3"/>
    </row>
    <row r="75" spans="2:17" x14ac:dyDescent="0.25">
      <c r="B75" s="3"/>
      <c r="C75" s="3"/>
      <c r="D75" s="3"/>
      <c r="E75" s="3"/>
      <c r="F75" s="3"/>
      <c r="G75" s="3"/>
      <c r="H75" s="3"/>
      <c r="I75" s="3"/>
      <c r="J75" s="3"/>
      <c r="K75" s="3"/>
      <c r="L75" s="3"/>
      <c r="M75" s="3"/>
      <c r="N75" s="3"/>
      <c r="O75" s="3"/>
      <c r="P75" s="3"/>
      <c r="Q75" s="3"/>
    </row>
    <row r="76" spans="2:17" x14ac:dyDescent="0.25">
      <c r="B76" s="3"/>
      <c r="C76" s="3"/>
      <c r="D76" s="3"/>
      <c r="E76" s="3"/>
      <c r="F76" s="3"/>
      <c r="G76" s="3"/>
      <c r="H76" s="3"/>
      <c r="I76" s="3"/>
      <c r="J76" s="3"/>
      <c r="K76" s="3"/>
      <c r="L76" s="3"/>
      <c r="M76" s="3"/>
      <c r="N76" s="3"/>
      <c r="O76" s="3"/>
      <c r="P76" s="3"/>
      <c r="Q76" s="3"/>
    </row>
    <row r="77" spans="2:17" x14ac:dyDescent="0.25">
      <c r="B77" s="3"/>
      <c r="C77" s="3"/>
      <c r="D77" s="3"/>
      <c r="E77" s="3"/>
      <c r="F77" s="3"/>
      <c r="G77" s="3"/>
      <c r="H77" s="3"/>
      <c r="I77" s="3"/>
      <c r="J77" s="3"/>
      <c r="K77" s="3"/>
      <c r="L77" s="3"/>
      <c r="M77" s="3"/>
      <c r="N77" s="3"/>
      <c r="O77" s="3"/>
      <c r="P77" s="3"/>
      <c r="Q77" s="3"/>
    </row>
    <row r="78" spans="2:17" ht="75" x14ac:dyDescent="0.25">
      <c r="B78" s="41" t="s">
        <v>89</v>
      </c>
      <c r="C78" s="41" t="s">
        <v>90</v>
      </c>
      <c r="D78" s="41" t="s">
        <v>91</v>
      </c>
      <c r="E78" s="41" t="s">
        <v>92</v>
      </c>
      <c r="F78" s="41" t="s">
        <v>93</v>
      </c>
      <c r="G78" s="41" t="s">
        <v>94</v>
      </c>
      <c r="H78" s="41" t="s">
        <v>95</v>
      </c>
      <c r="I78" s="41" t="s">
        <v>96</v>
      </c>
      <c r="J78" s="2189" t="s">
        <v>97</v>
      </c>
      <c r="K78" s="2190"/>
      <c r="L78" s="2191"/>
      <c r="M78" s="41" t="s">
        <v>98</v>
      </c>
      <c r="N78" s="41" t="s">
        <v>99</v>
      </c>
      <c r="O78" s="41" t="s">
        <v>100</v>
      </c>
      <c r="P78" s="2189" t="s">
        <v>77</v>
      </c>
      <c r="Q78" s="2191"/>
    </row>
    <row r="79" spans="2:17" ht="40.5" customHeight="1" x14ac:dyDescent="0.2">
      <c r="B79" s="2312" t="s">
        <v>3168</v>
      </c>
      <c r="C79" s="2536" t="s">
        <v>102</v>
      </c>
      <c r="D79" s="2096" t="s">
        <v>3169</v>
      </c>
      <c r="E79" s="2096">
        <v>73242861</v>
      </c>
      <c r="F79" s="2096" t="s">
        <v>1675</v>
      </c>
      <c r="G79" s="2096" t="s">
        <v>3170</v>
      </c>
      <c r="H79" s="2537">
        <v>37245</v>
      </c>
      <c r="I79" s="2366" t="s">
        <v>82</v>
      </c>
      <c r="J79" s="89" t="s">
        <v>3171</v>
      </c>
      <c r="K79" s="88" t="s">
        <v>3172</v>
      </c>
      <c r="L79" s="88" t="s">
        <v>2563</v>
      </c>
      <c r="M79" s="2099" t="s">
        <v>2008</v>
      </c>
      <c r="N79" s="2099" t="s">
        <v>403</v>
      </c>
      <c r="O79" s="2099" t="s">
        <v>403</v>
      </c>
      <c r="P79" s="2114" t="s">
        <v>3173</v>
      </c>
      <c r="Q79" s="2115"/>
    </row>
    <row r="80" spans="2:17" ht="171" x14ac:dyDescent="0.2">
      <c r="B80" s="2312"/>
      <c r="C80" s="2536"/>
      <c r="D80" s="2097"/>
      <c r="E80" s="2097"/>
      <c r="F80" s="2097"/>
      <c r="G80" s="2097"/>
      <c r="H80" s="2538"/>
      <c r="I80" s="2372"/>
      <c r="J80" s="89" t="s">
        <v>3174</v>
      </c>
      <c r="K80" s="117" t="s">
        <v>3175</v>
      </c>
      <c r="L80" s="117" t="s">
        <v>3176</v>
      </c>
      <c r="M80" s="2101"/>
      <c r="N80" s="2101"/>
      <c r="O80" s="2101"/>
      <c r="P80" s="2118"/>
      <c r="Q80" s="2119"/>
    </row>
    <row r="81" spans="2:18" ht="42.75" x14ac:dyDescent="0.2">
      <c r="B81" s="666" t="s">
        <v>3168</v>
      </c>
      <c r="C81" s="722" t="s">
        <v>102</v>
      </c>
      <c r="D81" s="665" t="s">
        <v>3177</v>
      </c>
      <c r="E81" s="665">
        <v>73567239</v>
      </c>
      <c r="F81" s="684" t="s">
        <v>225</v>
      </c>
      <c r="G81" s="684" t="s">
        <v>3178</v>
      </c>
      <c r="H81" s="951">
        <v>36769</v>
      </c>
      <c r="I81" s="714" t="s">
        <v>3179</v>
      </c>
      <c r="J81" s="89" t="s">
        <v>3158</v>
      </c>
      <c r="K81" s="88" t="s">
        <v>3180</v>
      </c>
      <c r="L81" s="88" t="s">
        <v>3181</v>
      </c>
      <c r="M81" s="42" t="s">
        <v>2008</v>
      </c>
      <c r="N81" s="42" t="s">
        <v>403</v>
      </c>
      <c r="O81" s="42" t="s">
        <v>403</v>
      </c>
      <c r="P81" s="2094" t="s">
        <v>2575</v>
      </c>
      <c r="Q81" s="2095"/>
    </row>
    <row r="82" spans="2:18" ht="42.75" x14ac:dyDescent="0.2">
      <c r="B82" s="2312" t="s">
        <v>3168</v>
      </c>
      <c r="C82" s="2536" t="s">
        <v>102</v>
      </c>
      <c r="D82" s="2312" t="s">
        <v>3182</v>
      </c>
      <c r="E82" s="2312" t="s">
        <v>3183</v>
      </c>
      <c r="F82" s="2096" t="s">
        <v>3184</v>
      </c>
      <c r="G82" s="2096" t="s">
        <v>214</v>
      </c>
      <c r="H82" s="2537">
        <v>40025</v>
      </c>
      <c r="I82" s="2366" t="s">
        <v>3179</v>
      </c>
      <c r="J82" s="89" t="s">
        <v>3158</v>
      </c>
      <c r="K82" s="88" t="s">
        <v>3185</v>
      </c>
      <c r="L82" s="2366" t="s">
        <v>3181</v>
      </c>
      <c r="M82" s="2099" t="s">
        <v>2008</v>
      </c>
      <c r="N82" s="2099" t="s">
        <v>403</v>
      </c>
      <c r="O82" s="2099" t="s">
        <v>403</v>
      </c>
      <c r="P82" s="2094" t="s">
        <v>3186</v>
      </c>
      <c r="Q82" s="2095"/>
      <c r="R82" s="1858" t="s">
        <v>3187</v>
      </c>
    </row>
    <row r="83" spans="2:18" ht="42.75" x14ac:dyDescent="0.2">
      <c r="B83" s="2312"/>
      <c r="C83" s="2536"/>
      <c r="D83" s="2312"/>
      <c r="E83" s="2312"/>
      <c r="F83" s="2097"/>
      <c r="G83" s="2097"/>
      <c r="H83" s="2538"/>
      <c r="I83" s="2372"/>
      <c r="J83" s="89" t="s">
        <v>3188</v>
      </c>
      <c r="K83" s="88" t="s">
        <v>3189</v>
      </c>
      <c r="L83" s="2372"/>
      <c r="M83" s="2100"/>
      <c r="N83" s="2100"/>
      <c r="O83" s="2100"/>
      <c r="P83" s="2094" t="s">
        <v>3190</v>
      </c>
      <c r="Q83" s="2095"/>
      <c r="R83" s="2024"/>
    </row>
    <row r="84" spans="2:18" ht="42.75" x14ac:dyDescent="0.2">
      <c r="B84" s="2312"/>
      <c r="C84" s="2536"/>
      <c r="D84" s="2312"/>
      <c r="E84" s="2312"/>
      <c r="F84" s="2097"/>
      <c r="G84" s="2097"/>
      <c r="H84" s="2538"/>
      <c r="I84" s="2372"/>
      <c r="J84" s="89" t="s">
        <v>3191</v>
      </c>
      <c r="K84" s="88" t="s">
        <v>3192</v>
      </c>
      <c r="L84" s="2372"/>
      <c r="M84" s="2100"/>
      <c r="N84" s="2100"/>
      <c r="O84" s="2100"/>
      <c r="P84" s="2094" t="s">
        <v>3193</v>
      </c>
      <c r="Q84" s="2095"/>
      <c r="R84" s="2024"/>
    </row>
    <row r="85" spans="2:18" ht="42.75" x14ac:dyDescent="0.2">
      <c r="B85" s="2312"/>
      <c r="C85" s="2536"/>
      <c r="D85" s="2312"/>
      <c r="E85" s="2312"/>
      <c r="F85" s="2097"/>
      <c r="G85" s="2097"/>
      <c r="H85" s="2538"/>
      <c r="I85" s="2372"/>
      <c r="J85" s="89" t="s">
        <v>3194</v>
      </c>
      <c r="K85" s="88" t="s">
        <v>3195</v>
      </c>
      <c r="L85" s="2372"/>
      <c r="M85" s="2100"/>
      <c r="N85" s="2100"/>
      <c r="O85" s="2100"/>
      <c r="P85" s="2094" t="s">
        <v>3196</v>
      </c>
      <c r="Q85" s="2095"/>
      <c r="R85" s="2024"/>
    </row>
    <row r="86" spans="2:18" ht="42.75" x14ac:dyDescent="0.2">
      <c r="B86" s="2312"/>
      <c r="C86" s="2536"/>
      <c r="D86" s="2312"/>
      <c r="E86" s="2312"/>
      <c r="F86" s="2098"/>
      <c r="G86" s="2098"/>
      <c r="H86" s="2539"/>
      <c r="I86" s="2367"/>
      <c r="J86" s="89" t="s">
        <v>3197</v>
      </c>
      <c r="K86" s="88" t="s">
        <v>3198</v>
      </c>
      <c r="L86" s="2367"/>
      <c r="M86" s="2101"/>
      <c r="N86" s="2101"/>
      <c r="O86" s="2101"/>
      <c r="P86" s="2094" t="s">
        <v>3199</v>
      </c>
      <c r="Q86" s="2095"/>
      <c r="R86" s="1859"/>
    </row>
    <row r="87" spans="2:18" ht="42.75" x14ac:dyDescent="0.2">
      <c r="B87" s="2096" t="s">
        <v>3168</v>
      </c>
      <c r="C87" s="2543" t="s">
        <v>102</v>
      </c>
      <c r="D87" s="2096" t="s">
        <v>3200</v>
      </c>
      <c r="E87" s="2096">
        <v>36693483</v>
      </c>
      <c r="F87" s="2096" t="s">
        <v>3201</v>
      </c>
      <c r="G87" s="2096" t="s">
        <v>3202</v>
      </c>
      <c r="H87" s="2537">
        <v>37540</v>
      </c>
      <c r="I87" s="2540" t="s">
        <v>694</v>
      </c>
      <c r="J87" s="89" t="s">
        <v>3203</v>
      </c>
      <c r="K87" s="88" t="s">
        <v>3204</v>
      </c>
      <c r="L87" s="2366" t="s">
        <v>3205</v>
      </c>
      <c r="M87" s="2099" t="s">
        <v>2008</v>
      </c>
      <c r="N87" s="2099" t="s">
        <v>403</v>
      </c>
      <c r="O87" s="2099" t="s">
        <v>403</v>
      </c>
      <c r="P87" s="2094" t="s">
        <v>3206</v>
      </c>
      <c r="Q87" s="2095"/>
    </row>
    <row r="88" spans="2:18" ht="28.5" x14ac:dyDescent="0.2">
      <c r="B88" s="2097"/>
      <c r="C88" s="2544"/>
      <c r="D88" s="2097"/>
      <c r="E88" s="2097"/>
      <c r="F88" s="2097"/>
      <c r="G88" s="2097"/>
      <c r="H88" s="2538"/>
      <c r="I88" s="2541"/>
      <c r="J88" s="89" t="s">
        <v>3158</v>
      </c>
      <c r="K88" s="88" t="s">
        <v>3207</v>
      </c>
      <c r="L88" s="2372"/>
      <c r="M88" s="2100"/>
      <c r="N88" s="2100"/>
      <c r="O88" s="2100"/>
      <c r="P88" s="2094" t="s">
        <v>3208</v>
      </c>
      <c r="Q88" s="2095"/>
    </row>
    <row r="89" spans="2:18" ht="42.75" x14ac:dyDescent="0.2">
      <c r="B89" s="2098"/>
      <c r="C89" s="2545"/>
      <c r="D89" s="2098"/>
      <c r="E89" s="2098"/>
      <c r="F89" s="2098"/>
      <c r="G89" s="2098"/>
      <c r="H89" s="2539"/>
      <c r="I89" s="2542"/>
      <c r="J89" s="89" t="s">
        <v>3209</v>
      </c>
      <c r="K89" s="88" t="s">
        <v>3210</v>
      </c>
      <c r="L89" s="2367"/>
      <c r="M89" s="2101"/>
      <c r="N89" s="2101"/>
      <c r="O89" s="2101"/>
      <c r="P89" s="2094" t="s">
        <v>3211</v>
      </c>
      <c r="Q89" s="2095"/>
    </row>
    <row r="90" spans="2:18" ht="57" x14ac:dyDescent="0.2">
      <c r="B90" s="667" t="s">
        <v>3212</v>
      </c>
      <c r="C90" s="723" t="s">
        <v>3213</v>
      </c>
      <c r="D90" s="667" t="s">
        <v>3214</v>
      </c>
      <c r="E90" s="667">
        <v>33205869</v>
      </c>
      <c r="F90" s="667" t="s">
        <v>3215</v>
      </c>
      <c r="G90" s="667" t="s">
        <v>887</v>
      </c>
      <c r="H90" s="691">
        <v>41457</v>
      </c>
      <c r="I90" s="733" t="s">
        <v>82</v>
      </c>
      <c r="J90" s="89" t="s">
        <v>3158</v>
      </c>
      <c r="K90" s="88" t="s">
        <v>3216</v>
      </c>
      <c r="L90" s="678" t="s">
        <v>3217</v>
      </c>
      <c r="M90" s="670" t="s">
        <v>2008</v>
      </c>
      <c r="N90" s="670" t="s">
        <v>403</v>
      </c>
      <c r="O90" s="670" t="s">
        <v>403</v>
      </c>
      <c r="P90" s="2094" t="s">
        <v>3218</v>
      </c>
      <c r="Q90" s="2095"/>
    </row>
    <row r="91" spans="2:18" ht="28.5" x14ac:dyDescent="0.2">
      <c r="B91" s="2096" t="s">
        <v>3219</v>
      </c>
      <c r="C91" s="2543" t="s">
        <v>118</v>
      </c>
      <c r="D91" s="2096" t="s">
        <v>3220</v>
      </c>
      <c r="E91" s="2096">
        <v>45436038</v>
      </c>
      <c r="F91" s="2096" t="s">
        <v>120</v>
      </c>
      <c r="G91" s="2096" t="s">
        <v>2389</v>
      </c>
      <c r="H91" s="2537">
        <v>37350</v>
      </c>
      <c r="I91" s="2540" t="s">
        <v>298</v>
      </c>
      <c r="J91" s="89" t="s">
        <v>3158</v>
      </c>
      <c r="K91" s="88" t="s">
        <v>3216</v>
      </c>
      <c r="L91" s="2366" t="s">
        <v>3217</v>
      </c>
      <c r="M91" s="2099" t="s">
        <v>2008</v>
      </c>
      <c r="N91" s="2099" t="s">
        <v>403</v>
      </c>
      <c r="O91" s="2099" t="s">
        <v>403</v>
      </c>
      <c r="P91" s="2094" t="s">
        <v>3221</v>
      </c>
      <c r="Q91" s="2095"/>
    </row>
    <row r="92" spans="2:18" ht="71.25" x14ac:dyDescent="0.2">
      <c r="B92" s="2097"/>
      <c r="C92" s="2544"/>
      <c r="D92" s="2097"/>
      <c r="E92" s="2097"/>
      <c r="F92" s="2097"/>
      <c r="G92" s="2097"/>
      <c r="H92" s="2538"/>
      <c r="I92" s="2541"/>
      <c r="J92" s="1177" t="s">
        <v>3222</v>
      </c>
      <c r="K92" s="887" t="s">
        <v>3223</v>
      </c>
      <c r="L92" s="2372"/>
      <c r="M92" s="2100"/>
      <c r="N92" s="2100"/>
      <c r="O92" s="2100"/>
      <c r="P92" s="2094" t="s">
        <v>3224</v>
      </c>
      <c r="Q92" s="2095"/>
    </row>
    <row r="93" spans="2:18" ht="42.75" x14ac:dyDescent="0.2">
      <c r="B93" s="2096" t="s">
        <v>3219</v>
      </c>
      <c r="C93" s="2543" t="s">
        <v>118</v>
      </c>
      <c r="D93" s="2096" t="s">
        <v>3225</v>
      </c>
      <c r="E93" s="2096">
        <v>33215256</v>
      </c>
      <c r="F93" s="2096" t="s">
        <v>120</v>
      </c>
      <c r="G93" s="2096" t="s">
        <v>2389</v>
      </c>
      <c r="H93" s="2537">
        <v>40912</v>
      </c>
      <c r="I93" s="2540" t="s">
        <v>82</v>
      </c>
      <c r="J93" s="89" t="s">
        <v>3226</v>
      </c>
      <c r="K93" s="887" t="s">
        <v>3227</v>
      </c>
      <c r="L93" s="2366" t="s">
        <v>3217</v>
      </c>
      <c r="M93" s="2099" t="s">
        <v>2008</v>
      </c>
      <c r="N93" s="2099" t="s">
        <v>403</v>
      </c>
      <c r="O93" s="2099" t="s">
        <v>403</v>
      </c>
      <c r="P93" s="2094" t="s">
        <v>3228</v>
      </c>
      <c r="Q93" s="2095"/>
      <c r="R93" s="1858" t="s">
        <v>3229</v>
      </c>
    </row>
    <row r="94" spans="2:18" ht="57" x14ac:dyDescent="0.2">
      <c r="B94" s="2097"/>
      <c r="C94" s="2544"/>
      <c r="D94" s="2097"/>
      <c r="E94" s="2097"/>
      <c r="F94" s="2097"/>
      <c r="G94" s="2097"/>
      <c r="H94" s="2538"/>
      <c r="I94" s="2541"/>
      <c r="J94" s="1178" t="s">
        <v>3230</v>
      </c>
      <c r="K94" s="887" t="s">
        <v>3231</v>
      </c>
      <c r="L94" s="2372"/>
      <c r="M94" s="2100"/>
      <c r="N94" s="2100"/>
      <c r="O94" s="2100"/>
      <c r="P94" s="2094" t="s">
        <v>3232</v>
      </c>
      <c r="Q94" s="2095"/>
      <c r="R94" s="2024"/>
    </row>
    <row r="95" spans="2:18" ht="57" x14ac:dyDescent="0.2">
      <c r="B95" s="2097"/>
      <c r="C95" s="2544"/>
      <c r="D95" s="2097"/>
      <c r="E95" s="2097"/>
      <c r="F95" s="2097"/>
      <c r="G95" s="2097"/>
      <c r="H95" s="2538"/>
      <c r="I95" s="2541"/>
      <c r="J95" s="1178" t="s">
        <v>3233</v>
      </c>
      <c r="K95" s="887" t="s">
        <v>3234</v>
      </c>
      <c r="L95" s="2372"/>
      <c r="M95" s="2100"/>
      <c r="N95" s="2100"/>
      <c r="O95" s="2100"/>
      <c r="P95" s="2094" t="s">
        <v>3235</v>
      </c>
      <c r="Q95" s="2095"/>
      <c r="R95" s="2024"/>
    </row>
    <row r="96" spans="2:18" ht="42.75" x14ac:dyDescent="0.2">
      <c r="B96" s="2098"/>
      <c r="C96" s="2545"/>
      <c r="D96" s="2098"/>
      <c r="E96" s="2098"/>
      <c r="F96" s="2098"/>
      <c r="G96" s="2098"/>
      <c r="H96" s="2539"/>
      <c r="I96" s="2542"/>
      <c r="J96" s="1178" t="s">
        <v>3236</v>
      </c>
      <c r="K96" s="887" t="s">
        <v>3237</v>
      </c>
      <c r="L96" s="2367"/>
      <c r="M96" s="2101"/>
      <c r="N96" s="2101"/>
      <c r="O96" s="2101"/>
      <c r="P96" s="2094" t="s">
        <v>3238</v>
      </c>
      <c r="Q96" s="2095"/>
      <c r="R96" s="1859"/>
    </row>
    <row r="97" spans="2:19" ht="128.25" customHeight="1" x14ac:dyDescent="0.2">
      <c r="B97" s="666"/>
      <c r="C97" s="2543" t="s">
        <v>118</v>
      </c>
      <c r="D97" s="2096" t="s">
        <v>3239</v>
      </c>
      <c r="E97" s="2096">
        <v>39581967</v>
      </c>
      <c r="F97" s="2096" t="s">
        <v>120</v>
      </c>
      <c r="G97" s="2096" t="s">
        <v>3240</v>
      </c>
      <c r="H97" s="2537">
        <v>39552</v>
      </c>
      <c r="I97" s="2540" t="s">
        <v>82</v>
      </c>
      <c r="J97" s="1178" t="s">
        <v>3158</v>
      </c>
      <c r="K97" s="887" t="s">
        <v>3241</v>
      </c>
      <c r="L97" s="678" t="s">
        <v>3242</v>
      </c>
      <c r="M97" s="670" t="s">
        <v>2008</v>
      </c>
      <c r="N97" s="670" t="s">
        <v>403</v>
      </c>
      <c r="O97" s="670" t="s">
        <v>403</v>
      </c>
      <c r="P97" s="2094" t="s">
        <v>3243</v>
      </c>
      <c r="Q97" s="2095"/>
      <c r="R97" s="2546" t="s">
        <v>3244</v>
      </c>
      <c r="S97" s="2547"/>
    </row>
    <row r="98" spans="2:19" ht="76.5" customHeight="1" x14ac:dyDescent="0.2">
      <c r="B98" s="665" t="s">
        <v>3245</v>
      </c>
      <c r="C98" s="2545"/>
      <c r="D98" s="2098"/>
      <c r="E98" s="2098"/>
      <c r="F98" s="2098"/>
      <c r="G98" s="2098"/>
      <c r="H98" s="2539"/>
      <c r="I98" s="2542"/>
      <c r="J98" s="89" t="s">
        <v>3246</v>
      </c>
      <c r="K98" s="887" t="s">
        <v>3247</v>
      </c>
      <c r="L98" s="714" t="s">
        <v>3248</v>
      </c>
      <c r="M98" s="690" t="s">
        <v>2008</v>
      </c>
      <c r="N98" s="690" t="s">
        <v>403</v>
      </c>
      <c r="O98" s="690" t="s">
        <v>403</v>
      </c>
      <c r="P98" s="2094" t="s">
        <v>3249</v>
      </c>
      <c r="Q98" s="2095"/>
      <c r="R98" s="2548"/>
      <c r="S98" s="2549"/>
    </row>
    <row r="99" spans="2:19" ht="42.75" x14ac:dyDescent="0.2">
      <c r="B99" s="2096" t="s">
        <v>3219</v>
      </c>
      <c r="C99" s="2543" t="s">
        <v>118</v>
      </c>
      <c r="D99" s="2096" t="s">
        <v>3250</v>
      </c>
      <c r="E99" s="2096">
        <v>33065552</v>
      </c>
      <c r="F99" s="2096" t="s">
        <v>3251</v>
      </c>
      <c r="G99" s="2096" t="s">
        <v>3252</v>
      </c>
      <c r="H99" s="2537">
        <v>35418</v>
      </c>
      <c r="I99" s="2540" t="s">
        <v>82</v>
      </c>
      <c r="J99" s="1178" t="s">
        <v>3253</v>
      </c>
      <c r="K99" s="887" t="s">
        <v>3254</v>
      </c>
      <c r="L99" s="714" t="s">
        <v>3255</v>
      </c>
      <c r="M99" s="690" t="s">
        <v>2008</v>
      </c>
      <c r="N99" s="690" t="s">
        <v>403</v>
      </c>
      <c r="O99" s="690" t="s">
        <v>403</v>
      </c>
      <c r="P99" s="2094" t="s">
        <v>3256</v>
      </c>
      <c r="Q99" s="2095"/>
    </row>
    <row r="100" spans="2:19" ht="57" x14ac:dyDescent="0.2">
      <c r="B100" s="2097"/>
      <c r="C100" s="2544"/>
      <c r="D100" s="2097"/>
      <c r="E100" s="2097"/>
      <c r="F100" s="2097"/>
      <c r="G100" s="2097"/>
      <c r="H100" s="2538"/>
      <c r="I100" s="2541"/>
      <c r="J100" s="1178" t="s">
        <v>3257</v>
      </c>
      <c r="K100" s="887" t="s">
        <v>3258</v>
      </c>
      <c r="L100" s="714" t="s">
        <v>3255</v>
      </c>
      <c r="M100" s="690" t="s">
        <v>2008</v>
      </c>
      <c r="N100" s="690" t="s">
        <v>403</v>
      </c>
      <c r="O100" s="690" t="s">
        <v>403</v>
      </c>
      <c r="P100" s="2094" t="s">
        <v>3259</v>
      </c>
      <c r="Q100" s="2095"/>
    </row>
    <row r="101" spans="2:19" ht="42.75" x14ac:dyDescent="0.2">
      <c r="B101" s="2097"/>
      <c r="C101" s="2544"/>
      <c r="D101" s="2097"/>
      <c r="E101" s="2097"/>
      <c r="F101" s="2097"/>
      <c r="G101" s="2097"/>
      <c r="H101" s="2538"/>
      <c r="I101" s="2541"/>
      <c r="J101" s="89" t="s">
        <v>3260</v>
      </c>
      <c r="K101" s="88" t="s">
        <v>3261</v>
      </c>
      <c r="L101" s="714" t="s">
        <v>3255</v>
      </c>
      <c r="M101" s="690" t="s">
        <v>2008</v>
      </c>
      <c r="N101" s="690" t="s">
        <v>403</v>
      </c>
      <c r="O101" s="690" t="s">
        <v>403</v>
      </c>
      <c r="P101" s="2312" t="s">
        <v>3262</v>
      </c>
      <c r="Q101" s="2312"/>
    </row>
    <row r="102" spans="2:19" ht="28.5" x14ac:dyDescent="0.2">
      <c r="B102" s="2097"/>
      <c r="C102" s="2545"/>
      <c r="D102" s="2098"/>
      <c r="E102" s="2098"/>
      <c r="F102" s="2098"/>
      <c r="G102" s="2098"/>
      <c r="H102" s="2539"/>
      <c r="I102" s="2542"/>
      <c r="J102" s="1179" t="s">
        <v>3158</v>
      </c>
      <c r="K102" s="88" t="s">
        <v>3263</v>
      </c>
      <c r="L102" s="714" t="s">
        <v>3255</v>
      </c>
      <c r="M102" s="690" t="s">
        <v>2008</v>
      </c>
      <c r="N102" s="690" t="s">
        <v>403</v>
      </c>
      <c r="O102" s="690" t="s">
        <v>403</v>
      </c>
      <c r="P102" s="2094" t="s">
        <v>3259</v>
      </c>
      <c r="Q102" s="2095"/>
    </row>
    <row r="103" spans="2:19" ht="42.75" x14ac:dyDescent="0.2">
      <c r="B103" s="2096" t="s">
        <v>3245</v>
      </c>
      <c r="C103" s="2551" t="s">
        <v>118</v>
      </c>
      <c r="D103" s="2096" t="s">
        <v>3264</v>
      </c>
      <c r="E103" s="2096">
        <v>20649810</v>
      </c>
      <c r="F103" s="2099" t="s">
        <v>120</v>
      </c>
      <c r="G103" s="2096" t="s">
        <v>3265</v>
      </c>
      <c r="H103" s="2134">
        <v>41151</v>
      </c>
      <c r="I103" s="2099" t="s">
        <v>82</v>
      </c>
      <c r="J103" s="91" t="s">
        <v>3266</v>
      </c>
      <c r="K103" s="88" t="s">
        <v>3267</v>
      </c>
      <c r="L103" s="2366" t="s">
        <v>3255</v>
      </c>
      <c r="M103" s="2099" t="s">
        <v>2008</v>
      </c>
      <c r="N103" s="2099" t="s">
        <v>403</v>
      </c>
      <c r="O103" s="2099" t="s">
        <v>403</v>
      </c>
      <c r="P103" s="2094" t="s">
        <v>3268</v>
      </c>
      <c r="Q103" s="2095"/>
    </row>
    <row r="104" spans="2:19" ht="28.5" x14ac:dyDescent="0.2">
      <c r="B104" s="2098"/>
      <c r="C104" s="2552"/>
      <c r="D104" s="2098"/>
      <c r="E104" s="2098"/>
      <c r="F104" s="2101"/>
      <c r="G104" s="2098"/>
      <c r="H104" s="2136"/>
      <c r="I104" s="2101"/>
      <c r="J104" s="91" t="s">
        <v>3158</v>
      </c>
      <c r="K104" s="88" t="s">
        <v>3269</v>
      </c>
      <c r="L104" s="2367"/>
      <c r="M104" s="2101"/>
      <c r="N104" s="2101"/>
      <c r="O104" s="2101"/>
      <c r="P104" s="2094" t="s">
        <v>3270</v>
      </c>
      <c r="Q104" s="2095"/>
    </row>
    <row r="105" spans="2:19" ht="28.5" customHeight="1" x14ac:dyDescent="0.25">
      <c r="B105" s="2096" t="s">
        <v>3245</v>
      </c>
      <c r="C105" s="2551" t="s">
        <v>118</v>
      </c>
      <c r="D105" s="2096" t="s">
        <v>3271</v>
      </c>
      <c r="E105" s="2096">
        <v>1103099249</v>
      </c>
      <c r="F105" s="2099" t="s">
        <v>120</v>
      </c>
      <c r="G105" s="2096" t="s">
        <v>3113</v>
      </c>
      <c r="H105" s="2134">
        <v>41117</v>
      </c>
      <c r="I105" s="2099" t="s">
        <v>82</v>
      </c>
      <c r="J105" s="2096" t="s">
        <v>3158</v>
      </c>
      <c r="K105" s="2366" t="s">
        <v>3272</v>
      </c>
      <c r="L105" s="2366" t="s">
        <v>3255</v>
      </c>
      <c r="M105" s="2099" t="s">
        <v>2008</v>
      </c>
      <c r="N105" s="2099" t="s">
        <v>403</v>
      </c>
      <c r="O105" s="2099" t="s">
        <v>403</v>
      </c>
      <c r="P105" s="2434" t="s">
        <v>3273</v>
      </c>
      <c r="Q105" s="2435"/>
      <c r="R105" s="2041" t="s">
        <v>3274</v>
      </c>
      <c r="S105" s="2550"/>
    </row>
    <row r="106" spans="2:19" x14ac:dyDescent="0.25">
      <c r="B106" s="2098"/>
      <c r="C106" s="2552"/>
      <c r="D106" s="2098"/>
      <c r="E106" s="2098"/>
      <c r="F106" s="2101"/>
      <c r="G106" s="2098"/>
      <c r="H106" s="2136"/>
      <c r="I106" s="2101"/>
      <c r="J106" s="2098"/>
      <c r="K106" s="2367"/>
      <c r="L106" s="2367"/>
      <c r="M106" s="2101"/>
      <c r="N106" s="2101"/>
      <c r="O106" s="2101"/>
      <c r="P106" s="2436"/>
      <c r="Q106" s="2437"/>
      <c r="R106" s="2041"/>
      <c r="S106" s="2550"/>
    </row>
    <row r="107" spans="2:19" ht="60" customHeight="1" x14ac:dyDescent="0.25">
      <c r="B107" s="2096" t="s">
        <v>3245</v>
      </c>
      <c r="C107" s="2551" t="s">
        <v>118</v>
      </c>
      <c r="D107" s="2096" t="s">
        <v>3275</v>
      </c>
      <c r="E107" s="2096" t="s">
        <v>3276</v>
      </c>
      <c r="F107" s="2099" t="s">
        <v>129</v>
      </c>
      <c r="G107" s="2096" t="s">
        <v>3277</v>
      </c>
      <c r="H107" s="2134">
        <v>40018</v>
      </c>
      <c r="I107" s="2099" t="s">
        <v>82</v>
      </c>
      <c r="J107" s="91" t="s">
        <v>3278</v>
      </c>
      <c r="K107" s="91" t="s">
        <v>3279</v>
      </c>
      <c r="L107" s="42" t="s">
        <v>2312</v>
      </c>
      <c r="M107" s="42" t="s">
        <v>2008</v>
      </c>
      <c r="N107" s="42" t="s">
        <v>413</v>
      </c>
      <c r="O107" s="42" t="s">
        <v>403</v>
      </c>
      <c r="P107" s="2132" t="s">
        <v>3280</v>
      </c>
      <c r="Q107" s="2133"/>
    </row>
    <row r="108" spans="2:19" ht="45" customHeight="1" x14ac:dyDescent="0.2">
      <c r="B108" s="2097"/>
      <c r="C108" s="2553"/>
      <c r="D108" s="2097"/>
      <c r="E108" s="2097"/>
      <c r="F108" s="2100"/>
      <c r="G108" s="2097"/>
      <c r="H108" s="2135"/>
      <c r="I108" s="2100"/>
      <c r="J108" s="91" t="s">
        <v>3281</v>
      </c>
      <c r="K108" s="88" t="s">
        <v>3282</v>
      </c>
      <c r="L108" s="91" t="s">
        <v>3217</v>
      </c>
      <c r="M108" s="42" t="s">
        <v>2008</v>
      </c>
      <c r="N108" s="42" t="s">
        <v>403</v>
      </c>
      <c r="O108" s="42" t="s">
        <v>403</v>
      </c>
      <c r="P108" s="2094" t="s">
        <v>3283</v>
      </c>
      <c r="Q108" s="2095"/>
    </row>
    <row r="109" spans="2:19" ht="71.25" customHeight="1" x14ac:dyDescent="0.25">
      <c r="B109" s="2097"/>
      <c r="C109" s="2553"/>
      <c r="D109" s="2097"/>
      <c r="E109" s="2097"/>
      <c r="F109" s="2100"/>
      <c r="G109" s="2097"/>
      <c r="H109" s="2135"/>
      <c r="I109" s="2100"/>
      <c r="J109" s="91" t="s">
        <v>3284</v>
      </c>
      <c r="K109" s="725" t="s">
        <v>3285</v>
      </c>
      <c r="L109" s="91" t="s">
        <v>3286</v>
      </c>
      <c r="M109" s="42" t="s">
        <v>2008</v>
      </c>
      <c r="N109" s="42" t="s">
        <v>413</v>
      </c>
      <c r="O109" s="42" t="s">
        <v>403</v>
      </c>
      <c r="P109" s="2132" t="s">
        <v>3287</v>
      </c>
      <c r="Q109" s="2133"/>
    </row>
    <row r="110" spans="2:19" ht="114" customHeight="1" x14ac:dyDescent="0.25">
      <c r="B110" s="2097"/>
      <c r="C110" s="2553"/>
      <c r="D110" s="2097"/>
      <c r="E110" s="2097"/>
      <c r="F110" s="2100"/>
      <c r="G110" s="2097"/>
      <c r="H110" s="2135"/>
      <c r="I110" s="2100"/>
      <c r="J110" s="91" t="s">
        <v>3284</v>
      </c>
      <c r="K110" s="117" t="s">
        <v>3288</v>
      </c>
      <c r="L110" s="1180"/>
      <c r="M110" s="1180"/>
      <c r="N110" s="1180"/>
      <c r="O110" s="1180"/>
      <c r="P110" s="2094" t="s">
        <v>2637</v>
      </c>
      <c r="Q110" s="2095"/>
    </row>
    <row r="111" spans="2:19" ht="42.75" x14ac:dyDescent="0.2">
      <c r="B111" s="2098"/>
      <c r="C111" s="2552"/>
      <c r="D111" s="2098"/>
      <c r="E111" s="2098"/>
      <c r="F111" s="2101"/>
      <c r="G111" s="2098"/>
      <c r="H111" s="2136"/>
      <c r="I111" s="2101"/>
      <c r="J111" s="91" t="s">
        <v>3289</v>
      </c>
      <c r="K111" s="88" t="s">
        <v>3290</v>
      </c>
      <c r="L111" s="1180"/>
      <c r="M111" s="1180"/>
      <c r="N111" s="1180"/>
      <c r="O111" s="1180"/>
      <c r="P111" s="2094" t="s">
        <v>2640</v>
      </c>
      <c r="Q111" s="2095"/>
    </row>
    <row r="112" spans="2:19" ht="150.75" customHeight="1" x14ac:dyDescent="0.25">
      <c r="B112" s="665" t="s">
        <v>3245</v>
      </c>
      <c r="C112" s="1181" t="s">
        <v>118</v>
      </c>
      <c r="D112" s="665" t="s">
        <v>3291</v>
      </c>
      <c r="E112" s="665">
        <v>1102835504</v>
      </c>
      <c r="F112" s="668" t="s">
        <v>120</v>
      </c>
      <c r="G112" s="665" t="s">
        <v>3113</v>
      </c>
      <c r="H112" s="671">
        <v>41255</v>
      </c>
      <c r="I112" s="668" t="s">
        <v>82</v>
      </c>
      <c r="J112" s="695" t="s">
        <v>3292</v>
      </c>
      <c r="K112" s="88" t="s">
        <v>3293</v>
      </c>
      <c r="L112" s="91" t="s">
        <v>3294</v>
      </c>
      <c r="M112" s="42" t="s">
        <v>2008</v>
      </c>
      <c r="N112" s="42" t="s">
        <v>403</v>
      </c>
      <c r="O112" s="42" t="s">
        <v>403</v>
      </c>
      <c r="P112" s="2094" t="s">
        <v>3295</v>
      </c>
      <c r="Q112" s="2095"/>
      <c r="R112" s="2075" t="s">
        <v>3296</v>
      </c>
      <c r="S112" s="2090"/>
    </row>
    <row r="113" spans="2:20" ht="57" customHeight="1" x14ac:dyDescent="0.25">
      <c r="B113" s="2096" t="s">
        <v>3245</v>
      </c>
      <c r="C113" s="2557" t="s">
        <v>118</v>
      </c>
      <c r="D113" s="2096" t="s">
        <v>3297</v>
      </c>
      <c r="E113" s="2096">
        <v>1102804747</v>
      </c>
      <c r="F113" s="2099" t="s">
        <v>120</v>
      </c>
      <c r="G113" s="2096" t="s">
        <v>2995</v>
      </c>
      <c r="H113" s="2134">
        <v>40828</v>
      </c>
      <c r="I113" s="2099" t="s">
        <v>82</v>
      </c>
      <c r="J113" s="2096" t="s">
        <v>3292</v>
      </c>
      <c r="K113" s="2366" t="s">
        <v>3298</v>
      </c>
      <c r="L113" s="2096" t="s">
        <v>3299</v>
      </c>
      <c r="M113" s="2099" t="s">
        <v>2008</v>
      </c>
      <c r="N113" s="2099" t="s">
        <v>403</v>
      </c>
      <c r="O113" s="2099" t="s">
        <v>403</v>
      </c>
      <c r="P113" s="2434" t="s">
        <v>3300</v>
      </c>
      <c r="Q113" s="2435"/>
      <c r="R113" s="2041" t="s">
        <v>3301</v>
      </c>
      <c r="S113" s="2550"/>
    </row>
    <row r="114" spans="2:20" x14ac:dyDescent="0.25">
      <c r="B114" s="2097"/>
      <c r="C114" s="2558"/>
      <c r="D114" s="2097"/>
      <c r="E114" s="2097"/>
      <c r="F114" s="2100"/>
      <c r="G114" s="2097"/>
      <c r="H114" s="2135"/>
      <c r="I114" s="2100"/>
      <c r="J114" s="2097"/>
      <c r="K114" s="2372"/>
      <c r="L114" s="2097"/>
      <c r="M114" s="2100"/>
      <c r="N114" s="2100"/>
      <c r="O114" s="2100"/>
      <c r="P114" s="2555"/>
      <c r="Q114" s="2556"/>
      <c r="R114" s="2041"/>
      <c r="S114" s="2550"/>
    </row>
    <row r="115" spans="2:20" ht="15" customHeight="1" x14ac:dyDescent="0.25">
      <c r="B115" s="2098"/>
      <c r="C115" s="2559"/>
      <c r="D115" s="2098"/>
      <c r="E115" s="2098"/>
      <c r="F115" s="2101"/>
      <c r="G115" s="2098"/>
      <c r="H115" s="2136"/>
      <c r="I115" s="2101"/>
      <c r="J115" s="2098"/>
      <c r="K115" s="2367"/>
      <c r="L115" s="2098"/>
      <c r="M115" s="2101"/>
      <c r="N115" s="2101"/>
      <c r="O115" s="2101"/>
      <c r="P115" s="2436"/>
      <c r="Q115" s="2437"/>
      <c r="R115" s="2041"/>
      <c r="S115" s="2550"/>
    </row>
    <row r="116" spans="2:20" ht="120" customHeight="1" x14ac:dyDescent="0.2">
      <c r="B116" s="684" t="s">
        <v>3245</v>
      </c>
      <c r="C116" s="300" t="s">
        <v>3302</v>
      </c>
      <c r="D116" s="684" t="s">
        <v>3303</v>
      </c>
      <c r="E116" s="684">
        <v>45531121</v>
      </c>
      <c r="F116" s="690" t="s">
        <v>129</v>
      </c>
      <c r="G116" s="684" t="s">
        <v>3284</v>
      </c>
      <c r="H116" s="688">
        <v>38457</v>
      </c>
      <c r="I116" s="690" t="s">
        <v>82</v>
      </c>
      <c r="J116" s="91" t="s">
        <v>3304</v>
      </c>
      <c r="K116" s="88" t="s">
        <v>3305</v>
      </c>
      <c r="L116" s="91" t="s">
        <v>3299</v>
      </c>
      <c r="M116" s="42" t="s">
        <v>2008</v>
      </c>
      <c r="N116" s="42" t="s">
        <v>403</v>
      </c>
      <c r="O116" s="42" t="s">
        <v>403</v>
      </c>
      <c r="P116" s="2094" t="s">
        <v>3306</v>
      </c>
      <c r="Q116" s="2095"/>
      <c r="R116" s="2041" t="s">
        <v>3307</v>
      </c>
      <c r="S116" s="2550"/>
      <c r="T116" s="1182" t="s">
        <v>3308</v>
      </c>
    </row>
    <row r="117" spans="2:20" ht="28.5" customHeight="1" x14ac:dyDescent="0.25">
      <c r="B117" s="2312" t="s">
        <v>3245</v>
      </c>
      <c r="C117" s="2554" t="s">
        <v>892</v>
      </c>
      <c r="D117" s="1998" t="s">
        <v>3309</v>
      </c>
      <c r="E117" s="2312">
        <v>57430207</v>
      </c>
      <c r="F117" s="2096" t="s">
        <v>3310</v>
      </c>
      <c r="G117" s="2312" t="s">
        <v>750</v>
      </c>
      <c r="H117" s="2385">
        <v>38332</v>
      </c>
      <c r="I117" s="2144" t="s">
        <v>82</v>
      </c>
      <c r="J117" s="2096" t="s">
        <v>3090</v>
      </c>
      <c r="K117" s="2366" t="s">
        <v>3311</v>
      </c>
      <c r="L117" s="2096" t="s">
        <v>3312</v>
      </c>
      <c r="M117" s="2099" t="s">
        <v>2008</v>
      </c>
      <c r="N117" s="2099" t="s">
        <v>403</v>
      </c>
      <c r="O117" s="2099" t="s">
        <v>403</v>
      </c>
      <c r="P117" s="2434" t="s">
        <v>3313</v>
      </c>
      <c r="Q117" s="2435"/>
      <c r="R117" s="2041" t="s">
        <v>3314</v>
      </c>
      <c r="S117" s="2550"/>
      <c r="T117" s="2550"/>
    </row>
    <row r="118" spans="2:20" ht="88.5" customHeight="1" x14ac:dyDescent="0.25">
      <c r="B118" s="2312"/>
      <c r="C118" s="2554"/>
      <c r="D118" s="1998"/>
      <c r="E118" s="2312"/>
      <c r="F118" s="2098"/>
      <c r="G118" s="2312"/>
      <c r="H118" s="2385"/>
      <c r="I118" s="2144"/>
      <c r="J118" s="2098"/>
      <c r="K118" s="2367"/>
      <c r="L118" s="2098"/>
      <c r="M118" s="2101"/>
      <c r="N118" s="2101"/>
      <c r="O118" s="2101"/>
      <c r="P118" s="2436"/>
      <c r="Q118" s="2437"/>
      <c r="R118" s="2041"/>
      <c r="S118" s="2550"/>
      <c r="T118" s="2550"/>
    </row>
    <row r="119" spans="2:20" x14ac:dyDescent="0.2">
      <c r="B119" s="990"/>
      <c r="C119" s="303"/>
      <c r="D119" s="990"/>
      <c r="E119" s="990"/>
      <c r="F119" s="303"/>
      <c r="G119" s="990"/>
      <c r="H119" s="1183"/>
      <c r="I119" s="303"/>
      <c r="J119" s="989"/>
      <c r="K119" s="1184"/>
      <c r="L119" s="989"/>
      <c r="M119" s="29"/>
      <c r="N119" s="29"/>
      <c r="O119" s="29"/>
      <c r="P119" s="29"/>
      <c r="Q119" s="989"/>
    </row>
    <row r="120" spans="2:20" x14ac:dyDescent="0.25">
      <c r="B120" s="990"/>
      <c r="C120" s="303"/>
      <c r="D120" s="990"/>
      <c r="E120" s="990"/>
      <c r="F120" s="303"/>
      <c r="G120" s="990"/>
      <c r="H120" s="29"/>
      <c r="I120" s="29"/>
      <c r="J120" s="29"/>
      <c r="K120" s="29"/>
      <c r="L120" s="29"/>
      <c r="M120" s="29"/>
      <c r="N120" s="29"/>
      <c r="O120" s="29"/>
      <c r="P120" s="29"/>
      <c r="Q120" s="29"/>
    </row>
    <row r="121" spans="2:20" ht="15.75" thickBot="1" x14ac:dyDescent="0.3">
      <c r="B121" s="3"/>
      <c r="C121" s="3"/>
      <c r="D121" s="3"/>
      <c r="E121" s="3"/>
      <c r="F121" s="3"/>
      <c r="G121" s="3"/>
      <c r="H121" s="3"/>
      <c r="I121" s="3"/>
      <c r="J121" s="3"/>
      <c r="K121" s="3"/>
      <c r="L121" s="3"/>
      <c r="M121" s="3"/>
      <c r="N121" s="3"/>
      <c r="O121" s="3"/>
      <c r="P121" s="3"/>
      <c r="Q121" s="3"/>
    </row>
    <row r="122" spans="2:20" ht="15.75" thickBot="1" x14ac:dyDescent="0.3">
      <c r="B122" s="2299" t="s">
        <v>184</v>
      </c>
      <c r="C122" s="2300"/>
      <c r="D122" s="2300"/>
      <c r="E122" s="2300"/>
      <c r="F122" s="2300"/>
      <c r="G122" s="2300"/>
      <c r="H122" s="2300"/>
      <c r="I122" s="2300"/>
      <c r="J122" s="2300"/>
      <c r="K122" s="2300"/>
      <c r="L122" s="2300"/>
      <c r="M122" s="2300"/>
      <c r="N122" s="2301"/>
      <c r="O122" s="3"/>
      <c r="P122" s="3"/>
      <c r="Q122" s="3"/>
    </row>
    <row r="123" spans="2:20" x14ac:dyDescent="0.25">
      <c r="B123" s="3"/>
      <c r="C123" s="3"/>
      <c r="D123" s="3"/>
      <c r="E123" s="3"/>
      <c r="F123" s="3"/>
      <c r="G123" s="3"/>
      <c r="H123" s="3"/>
      <c r="I123" s="3"/>
      <c r="J123" s="3"/>
      <c r="K123" s="3"/>
      <c r="L123" s="3"/>
      <c r="M123" s="3"/>
      <c r="N123" s="3"/>
      <c r="O123" s="3"/>
      <c r="P123" s="3"/>
      <c r="Q123" s="3"/>
    </row>
    <row r="124" spans="2:20" x14ac:dyDescent="0.25">
      <c r="B124" s="3"/>
      <c r="C124" s="3"/>
      <c r="D124" s="3"/>
      <c r="E124" s="3"/>
      <c r="F124" s="3"/>
      <c r="G124" s="3"/>
      <c r="H124" s="3"/>
      <c r="I124" s="3"/>
      <c r="J124" s="3"/>
      <c r="K124" s="3"/>
      <c r="L124" s="3"/>
      <c r="M124" s="3"/>
      <c r="N124" s="3"/>
      <c r="O124" s="3"/>
      <c r="P124" s="3"/>
      <c r="Q124" s="3"/>
    </row>
    <row r="125" spans="2:20" ht="30" x14ac:dyDescent="0.25">
      <c r="B125" s="79" t="s">
        <v>17</v>
      </c>
      <c r="C125" s="79" t="s">
        <v>78</v>
      </c>
      <c r="D125" s="2189" t="s">
        <v>77</v>
      </c>
      <c r="E125" s="2191"/>
      <c r="F125" s="3"/>
      <c r="G125" s="3"/>
      <c r="H125" s="3"/>
      <c r="I125" s="3"/>
      <c r="J125" s="3"/>
      <c r="K125" s="3"/>
      <c r="L125" s="3"/>
      <c r="M125" s="3"/>
      <c r="N125" s="3"/>
      <c r="O125" s="3"/>
      <c r="P125" s="3"/>
      <c r="Q125" s="3"/>
    </row>
    <row r="126" spans="2:20" ht="31.5" customHeight="1" x14ac:dyDescent="0.25">
      <c r="B126" s="91" t="s">
        <v>185</v>
      </c>
      <c r="C126" s="690" t="s">
        <v>18</v>
      </c>
      <c r="D126" s="2312"/>
      <c r="E126" s="2312"/>
      <c r="F126" s="3"/>
      <c r="G126" s="3"/>
      <c r="H126" s="3"/>
      <c r="I126" s="3"/>
      <c r="J126" s="3"/>
      <c r="K126" s="3"/>
      <c r="L126" s="3"/>
      <c r="M126" s="3"/>
      <c r="N126" s="3"/>
      <c r="O126" s="3"/>
      <c r="P126" s="3"/>
      <c r="Q126" s="3"/>
    </row>
    <row r="127" spans="2:20" x14ac:dyDescent="0.25">
      <c r="B127" s="3"/>
      <c r="C127" s="3"/>
      <c r="D127" s="3"/>
      <c r="E127" s="3"/>
      <c r="F127" s="3"/>
      <c r="G127" s="3"/>
      <c r="H127" s="3"/>
      <c r="I127" s="3"/>
      <c r="J127" s="3"/>
      <c r="K127" s="3"/>
      <c r="L127" s="3"/>
      <c r="M127" s="3"/>
      <c r="N127" s="3"/>
      <c r="O127" s="3"/>
      <c r="P127" s="3"/>
      <c r="Q127" s="3"/>
    </row>
    <row r="128" spans="2:20" x14ac:dyDescent="0.25">
      <c r="B128" s="3"/>
      <c r="C128" s="3"/>
      <c r="D128" s="3"/>
      <c r="E128" s="3"/>
      <c r="F128" s="3"/>
      <c r="G128" s="3"/>
      <c r="H128" s="3"/>
      <c r="I128" s="3"/>
      <c r="J128" s="3"/>
      <c r="K128" s="3"/>
      <c r="L128" s="3"/>
      <c r="M128" s="3"/>
      <c r="N128" s="3"/>
      <c r="O128" s="3"/>
      <c r="P128" s="3"/>
      <c r="Q128" s="3"/>
    </row>
    <row r="129" spans="1:26" x14ac:dyDescent="0.25">
      <c r="B129" s="2318" t="s">
        <v>186</v>
      </c>
      <c r="C129" s="2319"/>
      <c r="D129" s="2319"/>
      <c r="E129" s="2319"/>
      <c r="F129" s="2319"/>
      <c r="G129" s="2319"/>
      <c r="H129" s="2319"/>
      <c r="I129" s="2319"/>
      <c r="J129" s="2319"/>
      <c r="K129" s="2319"/>
      <c r="L129" s="2319"/>
      <c r="M129" s="2319"/>
      <c r="N129" s="2319"/>
      <c r="O129" s="2319"/>
      <c r="P129" s="2319"/>
      <c r="Q129" s="3"/>
    </row>
    <row r="130" spans="1:26" x14ac:dyDescent="0.25">
      <c r="B130" s="3"/>
      <c r="C130" s="3"/>
      <c r="D130" s="3"/>
      <c r="E130" s="3"/>
      <c r="F130" s="3"/>
      <c r="G130" s="3"/>
      <c r="H130" s="3"/>
      <c r="I130" s="3"/>
      <c r="J130" s="3"/>
      <c r="K130" s="3"/>
      <c r="L130" s="3"/>
      <c r="M130" s="3"/>
      <c r="N130" s="3"/>
      <c r="O130" s="3"/>
      <c r="P130" s="3"/>
      <c r="Q130" s="3"/>
    </row>
    <row r="131" spans="1:26" ht="15.75" thickBot="1" x14ac:dyDescent="0.3">
      <c r="B131" s="3"/>
      <c r="C131" s="3"/>
      <c r="D131" s="3"/>
      <c r="E131" s="3"/>
      <c r="F131" s="3"/>
      <c r="G131" s="3"/>
      <c r="H131" s="3"/>
      <c r="I131" s="3"/>
      <c r="J131" s="3"/>
      <c r="K131" s="3"/>
      <c r="L131" s="3"/>
      <c r="M131" s="3"/>
      <c r="N131" s="3"/>
      <c r="O131" s="3"/>
      <c r="P131" s="3"/>
      <c r="Q131" s="3"/>
    </row>
    <row r="132" spans="1:26" ht="15.75" thickBot="1" x14ac:dyDescent="0.3">
      <c r="B132" s="2299" t="s">
        <v>187</v>
      </c>
      <c r="C132" s="2300"/>
      <c r="D132" s="2300"/>
      <c r="E132" s="2300"/>
      <c r="F132" s="2300"/>
      <c r="G132" s="2300"/>
      <c r="H132" s="2300"/>
      <c r="I132" s="2300"/>
      <c r="J132" s="2300"/>
      <c r="K132" s="2300"/>
      <c r="L132" s="2300"/>
      <c r="M132" s="2300"/>
      <c r="N132" s="2301"/>
      <c r="O132" s="3"/>
      <c r="P132" s="3"/>
      <c r="Q132" s="3"/>
    </row>
    <row r="133" spans="1:26" x14ac:dyDescent="0.25">
      <c r="B133" s="3"/>
      <c r="C133" s="3"/>
      <c r="D133" s="3"/>
      <c r="E133" s="3"/>
      <c r="F133" s="3"/>
      <c r="G133" s="3"/>
      <c r="H133" s="3"/>
      <c r="I133" s="3"/>
      <c r="J133" s="3"/>
      <c r="K133" s="3"/>
      <c r="L133" s="3"/>
      <c r="M133" s="3"/>
      <c r="N133" s="3"/>
      <c r="O133" s="3"/>
      <c r="P133" s="3"/>
      <c r="Q133" s="3"/>
    </row>
    <row r="134" spans="1:26" ht="15.75" thickBot="1" x14ac:dyDescent="0.3">
      <c r="B134" s="3"/>
      <c r="C134" s="3"/>
      <c r="D134" s="3"/>
      <c r="E134" s="3"/>
      <c r="F134" s="3"/>
      <c r="G134" s="3"/>
      <c r="H134" s="3"/>
      <c r="I134" s="3"/>
      <c r="J134" s="3"/>
      <c r="K134" s="3"/>
      <c r="L134" s="3"/>
      <c r="M134" s="47"/>
      <c r="N134" s="47"/>
      <c r="O134" s="3"/>
      <c r="P134" s="3"/>
      <c r="Q134" s="3"/>
    </row>
    <row r="135" spans="1:26" s="48" customFormat="1" ht="60" x14ac:dyDescent="0.25">
      <c r="B135" s="49" t="s">
        <v>33</v>
      </c>
      <c r="C135" s="49" t="s">
        <v>34</v>
      </c>
      <c r="D135" s="49" t="s">
        <v>35</v>
      </c>
      <c r="E135" s="49" t="s">
        <v>36</v>
      </c>
      <c r="F135" s="49" t="s">
        <v>37</v>
      </c>
      <c r="G135" s="49" t="s">
        <v>38</v>
      </c>
      <c r="H135" s="49" t="s">
        <v>39</v>
      </c>
      <c r="I135" s="49" t="s">
        <v>40</v>
      </c>
      <c r="J135" s="49" t="s">
        <v>41</v>
      </c>
      <c r="K135" s="49" t="s">
        <v>42</v>
      </c>
      <c r="L135" s="49" t="s">
        <v>43</v>
      </c>
      <c r="M135" s="50" t="s">
        <v>44</v>
      </c>
      <c r="N135" s="49" t="s">
        <v>45</v>
      </c>
      <c r="O135" s="49" t="s">
        <v>46</v>
      </c>
      <c r="P135" s="51" t="s">
        <v>47</v>
      </c>
      <c r="Q135" s="51" t="s">
        <v>48</v>
      </c>
    </row>
    <row r="136" spans="1:26" s="61" customFormat="1" ht="42.75" x14ac:dyDescent="0.25">
      <c r="A136" s="52">
        <v>1</v>
      </c>
      <c r="B136" s="53" t="s">
        <v>3158</v>
      </c>
      <c r="C136" s="53" t="s">
        <v>3158</v>
      </c>
      <c r="D136" s="53" t="s">
        <v>3315</v>
      </c>
      <c r="E136" s="270" t="s">
        <v>3316</v>
      </c>
      <c r="F136" s="54" t="s">
        <v>403</v>
      </c>
      <c r="G136" s="55">
        <v>1</v>
      </c>
      <c r="H136" s="62">
        <v>40919</v>
      </c>
      <c r="I136" s="268">
        <v>41698</v>
      </c>
      <c r="J136" s="56" t="s">
        <v>19</v>
      </c>
      <c r="K136" s="270">
        <v>25.63</v>
      </c>
      <c r="L136" s="270">
        <v>0</v>
      </c>
      <c r="M136" s="274">
        <v>975</v>
      </c>
      <c r="N136" s="274">
        <v>975</v>
      </c>
      <c r="O136" s="63">
        <v>398600000</v>
      </c>
      <c r="P136" s="63" t="s">
        <v>3317</v>
      </c>
      <c r="Q136" s="64"/>
      <c r="R136" s="60"/>
      <c r="S136" s="60"/>
      <c r="T136" s="60"/>
      <c r="U136" s="60"/>
      <c r="V136" s="60"/>
      <c r="W136" s="60"/>
      <c r="X136" s="60"/>
      <c r="Y136" s="60"/>
      <c r="Z136" s="60"/>
    </row>
    <row r="137" spans="1:26" s="61" customFormat="1" x14ac:dyDescent="0.25">
      <c r="A137" s="52"/>
      <c r="B137" s="66" t="s">
        <v>28</v>
      </c>
      <c r="C137" s="54"/>
      <c r="D137" s="53"/>
      <c r="E137" s="65"/>
      <c r="F137" s="54"/>
      <c r="G137" s="54"/>
      <c r="H137" s="54"/>
      <c r="I137" s="56"/>
      <c r="J137" s="56"/>
      <c r="K137" s="67">
        <f>SUM(K136:K136)</f>
        <v>25.63</v>
      </c>
      <c r="L137" s="67">
        <f>SUM(L136:L136)</f>
        <v>0</v>
      </c>
      <c r="M137" s="68">
        <f>SUM(M136:M136)</f>
        <v>975</v>
      </c>
      <c r="N137" s="67">
        <f>SUM(N136:N136)</f>
        <v>975</v>
      </c>
      <c r="O137" s="63"/>
      <c r="P137" s="63"/>
      <c r="Q137" s="64"/>
    </row>
    <row r="138" spans="1:26" x14ac:dyDescent="0.25">
      <c r="B138" s="70"/>
      <c r="C138" s="70"/>
      <c r="D138" s="70"/>
      <c r="E138" s="71"/>
      <c r="F138" s="70"/>
      <c r="G138" s="70"/>
      <c r="H138" s="70"/>
      <c r="I138" s="70"/>
      <c r="J138" s="70"/>
      <c r="K138" s="70"/>
      <c r="L138" s="70"/>
      <c r="M138" s="70"/>
      <c r="N138" s="70"/>
      <c r="O138" s="70"/>
      <c r="P138" s="70"/>
      <c r="Q138" s="3"/>
    </row>
    <row r="139" spans="1:26" x14ac:dyDescent="0.25">
      <c r="B139" s="74" t="s">
        <v>192</v>
      </c>
      <c r="C139" s="100">
        <f>+K137</f>
        <v>25.63</v>
      </c>
      <c r="D139" s="3"/>
      <c r="E139" s="3"/>
      <c r="F139" s="3"/>
      <c r="G139" s="3"/>
      <c r="H139" s="77"/>
      <c r="I139" s="77"/>
      <c r="J139" s="77"/>
      <c r="K139" s="77"/>
      <c r="L139" s="77"/>
      <c r="M139" s="77"/>
      <c r="N139" s="70"/>
      <c r="O139" s="70"/>
      <c r="P139" s="70"/>
      <c r="Q139" s="3"/>
    </row>
    <row r="140" spans="1:26" x14ac:dyDescent="0.25">
      <c r="B140" s="3"/>
      <c r="C140" s="3"/>
      <c r="D140" s="3"/>
      <c r="E140" s="3"/>
      <c r="F140" s="3"/>
      <c r="G140" s="3"/>
      <c r="H140" s="3"/>
      <c r="I140" s="3"/>
      <c r="J140" s="3"/>
      <c r="K140" s="3"/>
      <c r="L140" s="3"/>
      <c r="M140" s="3"/>
      <c r="N140" s="3"/>
      <c r="O140" s="3"/>
      <c r="P140" s="3"/>
      <c r="Q140" s="3"/>
    </row>
    <row r="141" spans="1:26" ht="15.75" thickBot="1" x14ac:dyDescent="0.3">
      <c r="B141" s="3"/>
      <c r="C141" s="3"/>
      <c r="D141" s="3"/>
      <c r="E141" s="3"/>
      <c r="F141" s="3"/>
      <c r="G141" s="3"/>
      <c r="H141" s="3"/>
      <c r="I141" s="3"/>
      <c r="J141" s="3"/>
      <c r="K141" s="3"/>
      <c r="L141" s="3"/>
      <c r="M141" s="3"/>
      <c r="N141" s="3"/>
      <c r="O141" s="3"/>
      <c r="P141" s="3"/>
      <c r="Q141" s="3"/>
    </row>
    <row r="142" spans="1:26" ht="30.75" thickBot="1" x14ac:dyDescent="0.3">
      <c r="B142" s="101" t="s">
        <v>193</v>
      </c>
      <c r="C142" s="102" t="s">
        <v>194</v>
      </c>
      <c r="D142" s="101" t="s">
        <v>27</v>
      </c>
      <c r="E142" s="102" t="s">
        <v>195</v>
      </c>
      <c r="F142" s="3"/>
      <c r="G142" s="3"/>
      <c r="H142" s="3"/>
      <c r="I142" s="3"/>
      <c r="J142" s="3"/>
      <c r="K142" s="3"/>
      <c r="L142" s="3"/>
      <c r="M142" s="3"/>
      <c r="N142" s="3"/>
      <c r="O142" s="3"/>
      <c r="P142" s="3"/>
      <c r="Q142" s="3"/>
    </row>
    <row r="143" spans="1:26" x14ac:dyDescent="0.25">
      <c r="B143" s="103" t="s">
        <v>196</v>
      </c>
      <c r="C143" s="104">
        <v>20</v>
      </c>
      <c r="D143" s="265"/>
      <c r="E143" s="2560">
        <f>+D143+D144+D145</f>
        <v>40</v>
      </c>
      <c r="F143" s="3"/>
      <c r="G143" s="3"/>
      <c r="H143" s="3"/>
      <c r="I143" s="3"/>
      <c r="J143" s="3"/>
      <c r="K143" s="3"/>
      <c r="L143" s="3"/>
      <c r="M143" s="3"/>
      <c r="N143" s="3"/>
      <c r="O143" s="3"/>
      <c r="P143" s="3"/>
      <c r="Q143" s="3"/>
    </row>
    <row r="144" spans="1:26" x14ac:dyDescent="0.25">
      <c r="B144" s="103" t="s">
        <v>197</v>
      </c>
      <c r="C144" s="689">
        <v>30</v>
      </c>
      <c r="D144" s="729"/>
      <c r="E144" s="2561"/>
      <c r="F144" s="3"/>
      <c r="G144" s="3"/>
      <c r="H144" s="3"/>
      <c r="I144" s="3"/>
      <c r="J144" s="3"/>
      <c r="K144" s="3"/>
      <c r="L144" s="3"/>
      <c r="M144" s="3"/>
      <c r="N144" s="3"/>
      <c r="O144" s="3"/>
      <c r="P144" s="3"/>
      <c r="Q144" s="3"/>
    </row>
    <row r="145" spans="1:17" ht="15.75" thickBot="1" x14ac:dyDescent="0.3">
      <c r="B145" s="103" t="s">
        <v>198</v>
      </c>
      <c r="C145" s="106">
        <v>40</v>
      </c>
      <c r="D145" s="267">
        <v>40</v>
      </c>
      <c r="E145" s="2562"/>
      <c r="F145" s="3"/>
      <c r="G145" s="3"/>
      <c r="H145" s="3"/>
      <c r="I145" s="3"/>
      <c r="J145" s="3"/>
      <c r="K145" s="3"/>
      <c r="L145" s="3"/>
      <c r="M145" s="3"/>
      <c r="N145" s="3"/>
      <c r="O145" s="3"/>
      <c r="P145" s="3"/>
      <c r="Q145" s="3"/>
    </row>
    <row r="146" spans="1:17" x14ac:dyDescent="0.25">
      <c r="B146" s="3"/>
      <c r="C146" s="3"/>
      <c r="D146" s="3"/>
      <c r="E146" s="3"/>
      <c r="F146" s="3"/>
      <c r="G146" s="3"/>
      <c r="H146" s="3"/>
      <c r="I146" s="3"/>
      <c r="J146" s="3"/>
      <c r="K146" s="3"/>
      <c r="L146" s="3"/>
      <c r="M146" s="3"/>
      <c r="N146" s="3"/>
      <c r="O146" s="3"/>
      <c r="P146" s="3"/>
      <c r="Q146" s="3"/>
    </row>
    <row r="147" spans="1:17" ht="15.75" thickBot="1" x14ac:dyDescent="0.3">
      <c r="B147" s="3"/>
      <c r="C147" s="3"/>
      <c r="D147" s="3"/>
      <c r="E147" s="3"/>
      <c r="F147" s="3"/>
      <c r="G147" s="3"/>
      <c r="H147" s="3"/>
      <c r="I147" s="3"/>
      <c r="J147" s="3"/>
      <c r="K147" s="3"/>
      <c r="L147" s="3"/>
      <c r="M147" s="3"/>
      <c r="N147" s="3"/>
      <c r="O147" s="3"/>
      <c r="P147" s="3"/>
      <c r="Q147" s="3"/>
    </row>
    <row r="148" spans="1:17" ht="15.75" thickBot="1" x14ac:dyDescent="0.3">
      <c r="B148" s="2299" t="s">
        <v>199</v>
      </c>
      <c r="C148" s="2300"/>
      <c r="D148" s="2300"/>
      <c r="E148" s="2300"/>
      <c r="F148" s="2300"/>
      <c r="G148" s="2300"/>
      <c r="H148" s="2300"/>
      <c r="I148" s="2300"/>
      <c r="J148" s="2300"/>
      <c r="K148" s="2300"/>
      <c r="L148" s="2300"/>
      <c r="M148" s="2300"/>
      <c r="N148" s="2301"/>
      <c r="O148" s="3"/>
      <c r="P148" s="3"/>
      <c r="Q148" s="3"/>
    </row>
    <row r="149" spans="1:17" x14ac:dyDescent="0.25">
      <c r="B149" s="3"/>
      <c r="C149" s="3"/>
      <c r="D149" s="3"/>
      <c r="E149" s="3"/>
      <c r="F149" s="3"/>
      <c r="G149" s="3"/>
      <c r="H149" s="3"/>
      <c r="I149" s="3"/>
      <c r="J149" s="3"/>
      <c r="K149" s="3"/>
      <c r="L149" s="3"/>
      <c r="M149" s="3"/>
      <c r="N149" s="3"/>
      <c r="O149" s="3"/>
      <c r="P149" s="3"/>
      <c r="Q149" s="3"/>
    </row>
    <row r="150" spans="1:17" ht="75" x14ac:dyDescent="0.25">
      <c r="B150" s="41" t="s">
        <v>89</v>
      </c>
      <c r="C150" s="41" t="s">
        <v>90</v>
      </c>
      <c r="D150" s="41" t="s">
        <v>91</v>
      </c>
      <c r="E150" s="41" t="s">
        <v>92</v>
      </c>
      <c r="F150" s="41" t="s">
        <v>93</v>
      </c>
      <c r="G150" s="41" t="s">
        <v>94</v>
      </c>
      <c r="H150" s="41" t="s">
        <v>95</v>
      </c>
      <c r="I150" s="41" t="s">
        <v>96</v>
      </c>
      <c r="J150" s="2189" t="s">
        <v>97</v>
      </c>
      <c r="K150" s="2190"/>
      <c r="L150" s="2191"/>
      <c r="M150" s="41" t="s">
        <v>98</v>
      </c>
      <c r="N150" s="41" t="s">
        <v>99</v>
      </c>
      <c r="O150" s="41" t="s">
        <v>100</v>
      </c>
      <c r="P150" s="2189" t="s">
        <v>77</v>
      </c>
      <c r="Q150" s="2191"/>
    </row>
    <row r="151" spans="1:17" ht="42.75" x14ac:dyDescent="0.2">
      <c r="B151" s="707" t="s">
        <v>2633</v>
      </c>
      <c r="C151" s="707" t="s">
        <v>661</v>
      </c>
      <c r="D151" s="665" t="s">
        <v>3318</v>
      </c>
      <c r="E151" s="668">
        <v>1082847612</v>
      </c>
      <c r="F151" s="665" t="s">
        <v>3319</v>
      </c>
      <c r="G151" s="665" t="s">
        <v>887</v>
      </c>
      <c r="H151" s="671">
        <v>39071</v>
      </c>
      <c r="I151" s="672" t="s">
        <v>82</v>
      </c>
      <c r="J151" s="89" t="s">
        <v>3320</v>
      </c>
      <c r="K151" s="88" t="s">
        <v>3321</v>
      </c>
      <c r="L151" s="88" t="s">
        <v>3322</v>
      </c>
      <c r="M151" s="42" t="s">
        <v>403</v>
      </c>
      <c r="N151" s="42" t="s">
        <v>403</v>
      </c>
      <c r="O151" s="42" t="s">
        <v>403</v>
      </c>
      <c r="P151" s="2144" t="s">
        <v>3323</v>
      </c>
      <c r="Q151" s="2144"/>
    </row>
    <row r="152" spans="1:17" ht="42.75" x14ac:dyDescent="0.2">
      <c r="A152" s="1" t="str">
        <f>++B11</f>
        <v>Fecha de evaluación:</v>
      </c>
      <c r="B152" s="707" t="s">
        <v>3324</v>
      </c>
      <c r="C152" s="707" t="s">
        <v>3325</v>
      </c>
      <c r="D152" s="665" t="s">
        <v>3326</v>
      </c>
      <c r="E152" s="668">
        <v>92503953</v>
      </c>
      <c r="F152" s="665" t="s">
        <v>3327</v>
      </c>
      <c r="G152" s="665" t="s">
        <v>3328</v>
      </c>
      <c r="H152" s="671">
        <v>32491</v>
      </c>
      <c r="I152" s="672" t="s">
        <v>82</v>
      </c>
      <c r="J152" s="1177" t="s">
        <v>3158</v>
      </c>
      <c r="K152" s="887" t="s">
        <v>3329</v>
      </c>
      <c r="L152" s="887" t="s">
        <v>3322</v>
      </c>
      <c r="M152" s="692" t="s">
        <v>403</v>
      </c>
      <c r="N152" s="692" t="s">
        <v>403</v>
      </c>
      <c r="O152" s="692" t="s">
        <v>403</v>
      </c>
      <c r="P152" s="2094" t="s">
        <v>3330</v>
      </c>
      <c r="Q152" s="2095"/>
    </row>
    <row r="153" spans="1:17" ht="76.5" customHeight="1" x14ac:dyDescent="0.2">
      <c r="B153" s="706" t="s">
        <v>2823</v>
      </c>
      <c r="C153" s="706" t="s">
        <v>661</v>
      </c>
      <c r="D153" s="684" t="s">
        <v>3331</v>
      </c>
      <c r="E153" s="690">
        <v>39069313</v>
      </c>
      <c r="F153" s="684" t="s">
        <v>3332</v>
      </c>
      <c r="G153" s="665" t="s">
        <v>214</v>
      </c>
      <c r="H153" s="688">
        <v>40025</v>
      </c>
      <c r="I153" s="672" t="s">
        <v>82</v>
      </c>
      <c r="J153" s="1177" t="s">
        <v>3158</v>
      </c>
      <c r="K153" s="887" t="s">
        <v>3329</v>
      </c>
      <c r="L153" s="887" t="s">
        <v>3322</v>
      </c>
      <c r="M153" s="692" t="s">
        <v>403</v>
      </c>
      <c r="N153" s="692" t="s">
        <v>403</v>
      </c>
      <c r="O153" s="692" t="s">
        <v>403</v>
      </c>
      <c r="P153" s="2094" t="s">
        <v>3333</v>
      </c>
      <c r="Q153" s="2095"/>
    </row>
    <row r="154" spans="1:17" ht="71.25" x14ac:dyDescent="0.2">
      <c r="B154" s="706" t="s">
        <v>2823</v>
      </c>
      <c r="C154" s="706" t="s">
        <v>3325</v>
      </c>
      <c r="D154" s="684" t="s">
        <v>3334</v>
      </c>
      <c r="E154" s="690">
        <v>85448092</v>
      </c>
      <c r="F154" s="684" t="s">
        <v>3335</v>
      </c>
      <c r="G154" s="684" t="s">
        <v>214</v>
      </c>
      <c r="H154" s="688">
        <v>40025</v>
      </c>
      <c r="I154" s="689" t="s">
        <v>82</v>
      </c>
      <c r="J154" s="89" t="s">
        <v>3158</v>
      </c>
      <c r="K154" s="88" t="s">
        <v>3329</v>
      </c>
      <c r="L154" s="88" t="s">
        <v>3322</v>
      </c>
      <c r="M154" s="42" t="s">
        <v>403</v>
      </c>
      <c r="N154" s="42" t="s">
        <v>403</v>
      </c>
      <c r="O154" s="42" t="s">
        <v>403</v>
      </c>
      <c r="P154" s="2094" t="s">
        <v>3336</v>
      </c>
      <c r="Q154" s="2095"/>
    </row>
    <row r="155" spans="1:17" ht="54.75" customHeight="1" x14ac:dyDescent="0.2">
      <c r="B155" s="706" t="s">
        <v>2475</v>
      </c>
      <c r="C155" s="706" t="s">
        <v>3337</v>
      </c>
      <c r="D155" s="684" t="s">
        <v>3338</v>
      </c>
      <c r="E155" s="690">
        <v>64479902</v>
      </c>
      <c r="F155" s="684" t="s">
        <v>533</v>
      </c>
      <c r="G155" s="684" t="s">
        <v>3339</v>
      </c>
      <c r="H155" s="688">
        <v>39430</v>
      </c>
      <c r="I155" s="689" t="s">
        <v>82</v>
      </c>
      <c r="J155" s="89"/>
      <c r="K155" s="88"/>
      <c r="L155" s="88"/>
      <c r="M155" s="42"/>
      <c r="N155" s="42"/>
      <c r="O155" s="42"/>
      <c r="P155" s="2140" t="s">
        <v>2298</v>
      </c>
      <c r="Q155" s="2141"/>
    </row>
    <row r="156" spans="1:17" x14ac:dyDescent="0.25">
      <c r="B156" s="3"/>
      <c r="C156" s="3"/>
      <c r="D156" s="3"/>
      <c r="E156" s="3"/>
      <c r="F156" s="3"/>
      <c r="G156" s="3"/>
      <c r="H156" s="3"/>
      <c r="I156" s="3"/>
      <c r="J156" s="3"/>
      <c r="K156" s="3"/>
      <c r="L156" s="3"/>
      <c r="M156" s="3"/>
      <c r="N156" s="3"/>
      <c r="O156" s="3"/>
      <c r="P156" s="694"/>
      <c r="Q156" s="3"/>
    </row>
    <row r="157" spans="1:17" x14ac:dyDescent="0.25">
      <c r="B157" s="3"/>
      <c r="C157" s="3"/>
      <c r="D157" s="3"/>
      <c r="E157" s="3"/>
      <c r="F157" s="3"/>
      <c r="G157" s="3"/>
      <c r="H157" s="3"/>
      <c r="I157" s="3"/>
      <c r="J157" s="3"/>
      <c r="K157" s="3"/>
      <c r="L157" s="3"/>
      <c r="M157" s="3"/>
      <c r="N157" s="3"/>
      <c r="O157" s="3"/>
      <c r="P157" s="3"/>
      <c r="Q157" s="3"/>
    </row>
    <row r="158" spans="1:17" ht="15.75" thickBot="1" x14ac:dyDescent="0.3">
      <c r="B158" s="3"/>
      <c r="C158" s="3"/>
      <c r="D158" s="3"/>
      <c r="E158" s="3"/>
      <c r="F158" s="3"/>
      <c r="G158" s="3"/>
      <c r="H158" s="3"/>
      <c r="I158" s="3"/>
      <c r="J158" s="3"/>
      <c r="K158" s="3"/>
      <c r="L158" s="3"/>
      <c r="M158" s="3"/>
      <c r="N158" s="3"/>
      <c r="O158" s="3"/>
      <c r="P158" s="3"/>
      <c r="Q158" s="3"/>
    </row>
    <row r="159" spans="1:17" ht="30" x14ac:dyDescent="0.25">
      <c r="B159" s="44" t="s">
        <v>17</v>
      </c>
      <c r="C159" s="44" t="s">
        <v>193</v>
      </c>
      <c r="D159" s="41" t="s">
        <v>194</v>
      </c>
      <c r="E159" s="44" t="s">
        <v>27</v>
      </c>
      <c r="F159" s="102" t="s">
        <v>235</v>
      </c>
      <c r="G159" s="107"/>
      <c r="H159" s="3"/>
      <c r="I159" s="3"/>
      <c r="J159" s="3"/>
      <c r="K159" s="3"/>
      <c r="L159" s="3"/>
      <c r="M159" s="3"/>
      <c r="N159" s="3"/>
      <c r="O159" s="3"/>
      <c r="P159" s="3"/>
      <c r="Q159" s="3"/>
    </row>
    <row r="160" spans="1:17" ht="156.75" x14ac:dyDescent="0.2">
      <c r="B160" s="2322" t="s">
        <v>236</v>
      </c>
      <c r="C160" s="108" t="s">
        <v>237</v>
      </c>
      <c r="D160" s="690">
        <v>25</v>
      </c>
      <c r="E160" s="538">
        <v>25</v>
      </c>
      <c r="F160" s="2323">
        <v>60</v>
      </c>
      <c r="G160" s="109"/>
      <c r="H160" s="3"/>
      <c r="I160" s="3"/>
      <c r="J160" s="3"/>
      <c r="K160" s="3"/>
      <c r="L160" s="3"/>
      <c r="M160" s="3"/>
      <c r="N160" s="3"/>
      <c r="O160" s="3"/>
      <c r="P160" s="3"/>
      <c r="Q160" s="3"/>
    </row>
    <row r="161" spans="2:17" ht="114" x14ac:dyDescent="0.2">
      <c r="B161" s="2322"/>
      <c r="C161" s="108" t="s">
        <v>238</v>
      </c>
      <c r="D161" s="684">
        <v>25</v>
      </c>
      <c r="E161" s="538">
        <v>25</v>
      </c>
      <c r="F161" s="2324"/>
      <c r="G161" s="109"/>
      <c r="H161" s="3"/>
      <c r="I161" s="3"/>
      <c r="J161" s="3"/>
      <c r="K161" s="3"/>
      <c r="L161" s="3"/>
      <c r="M161" s="3"/>
      <c r="N161" s="3"/>
      <c r="O161" s="3"/>
      <c r="P161" s="3"/>
      <c r="Q161" s="3"/>
    </row>
    <row r="162" spans="2:17" ht="71.25" x14ac:dyDescent="0.2">
      <c r="B162" s="2322"/>
      <c r="C162" s="108" t="s">
        <v>239</v>
      </c>
      <c r="D162" s="690">
        <v>10</v>
      </c>
      <c r="E162" s="538">
        <v>10</v>
      </c>
      <c r="F162" s="2325"/>
      <c r="G162" s="109"/>
      <c r="H162" s="3"/>
      <c r="I162" s="3"/>
      <c r="J162" s="3"/>
      <c r="K162" s="3"/>
      <c r="L162" s="3"/>
      <c r="M162" s="3"/>
      <c r="N162" s="3"/>
      <c r="O162" s="3"/>
      <c r="P162" s="3"/>
      <c r="Q162" s="3"/>
    </row>
    <row r="163" spans="2:17" x14ac:dyDescent="0.2">
      <c r="B163" s="3"/>
      <c r="C163" s="40"/>
      <c r="D163" s="3"/>
      <c r="E163" s="3"/>
      <c r="F163" s="3"/>
      <c r="G163" s="3"/>
      <c r="H163" s="3"/>
      <c r="I163" s="3"/>
      <c r="J163" s="3"/>
      <c r="K163" s="3"/>
      <c r="L163" s="3"/>
      <c r="M163" s="3"/>
      <c r="N163" s="3"/>
      <c r="O163" s="3"/>
      <c r="P163" s="3"/>
      <c r="Q163" s="3"/>
    </row>
    <row r="164" spans="2:17" x14ac:dyDescent="0.25">
      <c r="B164" s="3"/>
      <c r="C164" s="3"/>
      <c r="D164" s="3"/>
      <c r="E164" s="3"/>
      <c r="F164" s="3"/>
      <c r="G164" s="3"/>
      <c r="H164" s="3"/>
      <c r="I164" s="3"/>
      <c r="J164" s="3"/>
      <c r="K164" s="3"/>
      <c r="L164" s="3"/>
      <c r="M164" s="3"/>
      <c r="N164" s="3"/>
      <c r="O164" s="3"/>
      <c r="P164" s="3"/>
      <c r="Q164" s="3"/>
    </row>
    <row r="165" spans="2:17" x14ac:dyDescent="0.25">
      <c r="B165" s="3"/>
      <c r="C165" s="3"/>
      <c r="D165" s="3"/>
      <c r="E165" s="3"/>
      <c r="F165" s="3"/>
      <c r="G165" s="3"/>
      <c r="H165" s="3"/>
      <c r="I165" s="3"/>
      <c r="J165" s="3"/>
      <c r="K165" s="3"/>
      <c r="L165" s="3"/>
      <c r="M165" s="3"/>
      <c r="N165" s="3"/>
      <c r="O165" s="3"/>
      <c r="P165" s="3"/>
      <c r="Q165" s="3"/>
    </row>
    <row r="166" spans="2:17" x14ac:dyDescent="0.25">
      <c r="B166" s="39" t="s">
        <v>240</v>
      </c>
      <c r="C166" s="3"/>
      <c r="D166" s="3"/>
      <c r="E166" s="3"/>
      <c r="F166" s="3"/>
      <c r="G166" s="3"/>
      <c r="H166" s="3"/>
      <c r="I166" s="3"/>
      <c r="J166" s="3"/>
      <c r="K166" s="3"/>
      <c r="L166" s="3"/>
      <c r="M166" s="3"/>
      <c r="N166" s="3"/>
      <c r="O166" s="3"/>
      <c r="P166" s="3"/>
      <c r="Q166" s="3"/>
    </row>
    <row r="167" spans="2:17" x14ac:dyDescent="0.25">
      <c r="B167" s="3"/>
      <c r="C167" s="3"/>
      <c r="D167" s="3"/>
      <c r="E167" s="3"/>
      <c r="F167" s="3"/>
      <c r="G167" s="3"/>
      <c r="H167" s="3"/>
      <c r="I167" s="3"/>
      <c r="J167" s="3"/>
      <c r="K167" s="3"/>
      <c r="L167" s="3"/>
      <c r="M167" s="3"/>
      <c r="N167" s="3"/>
      <c r="O167" s="3"/>
      <c r="P167" s="3"/>
      <c r="Q167" s="3"/>
    </row>
    <row r="168" spans="2:17" x14ac:dyDescent="0.25">
      <c r="B168" s="3"/>
      <c r="C168" s="3"/>
      <c r="D168" s="3"/>
      <c r="E168" s="3"/>
      <c r="F168" s="3"/>
      <c r="G168" s="3"/>
      <c r="H168" s="3"/>
      <c r="I168" s="3"/>
      <c r="J168" s="3"/>
      <c r="K168" s="3"/>
      <c r="L168" s="3"/>
      <c r="M168" s="3"/>
      <c r="N168" s="3"/>
      <c r="O168" s="3"/>
      <c r="P168" s="3"/>
      <c r="Q168" s="3"/>
    </row>
    <row r="169" spans="2:17" x14ac:dyDescent="0.25">
      <c r="B169" s="41" t="s">
        <v>17</v>
      </c>
      <c r="C169" s="41" t="s">
        <v>26</v>
      </c>
      <c r="D169" s="44" t="s">
        <v>27</v>
      </c>
      <c r="E169" s="44" t="s">
        <v>28</v>
      </c>
      <c r="F169" s="3"/>
      <c r="G169" s="3"/>
      <c r="H169" s="3"/>
      <c r="I169" s="3"/>
      <c r="J169" s="3"/>
      <c r="K169" s="3"/>
      <c r="L169" s="3"/>
      <c r="M169" s="3"/>
      <c r="N169" s="3"/>
      <c r="O169" s="3"/>
      <c r="P169" s="3"/>
      <c r="Q169" s="3"/>
    </row>
    <row r="170" spans="2:17" ht="28.5" x14ac:dyDescent="0.25">
      <c r="B170" s="45" t="s">
        <v>29</v>
      </c>
      <c r="C170" s="684">
        <v>40</v>
      </c>
      <c r="D170" s="690">
        <v>40</v>
      </c>
      <c r="E170" s="2099">
        <f>+D170+D171</f>
        <v>100</v>
      </c>
      <c r="F170" s="3"/>
      <c r="G170" s="3"/>
      <c r="H170" s="3"/>
      <c r="I170" s="3"/>
      <c r="J170" s="3"/>
      <c r="K170" s="3"/>
      <c r="L170" s="3"/>
      <c r="M170" s="3"/>
      <c r="N170" s="3"/>
      <c r="O170" s="3"/>
      <c r="P170" s="3"/>
      <c r="Q170" s="3"/>
    </row>
    <row r="171" spans="2:17" ht="57" x14ac:dyDescent="0.25">
      <c r="B171" s="45" t="s">
        <v>30</v>
      </c>
      <c r="C171" s="684">
        <v>60</v>
      </c>
      <c r="D171" s="690">
        <v>60</v>
      </c>
      <c r="E171" s="2101"/>
      <c r="F171" s="3"/>
      <c r="G171" s="3"/>
      <c r="H171" s="3"/>
      <c r="I171" s="3"/>
      <c r="J171" s="3"/>
      <c r="K171" s="3"/>
      <c r="L171" s="3"/>
      <c r="M171" s="3"/>
      <c r="N171" s="3"/>
      <c r="O171" s="3"/>
      <c r="P171" s="3"/>
      <c r="Q171" s="3"/>
    </row>
    <row r="172" spans="2:17" x14ac:dyDescent="0.25">
      <c r="B172" s="3"/>
      <c r="C172" s="3"/>
      <c r="D172" s="3"/>
      <c r="E172" s="3"/>
      <c r="F172" s="3"/>
      <c r="G172" s="3"/>
      <c r="H172" s="3"/>
      <c r="I172" s="3"/>
      <c r="J172" s="3"/>
      <c r="K172" s="3"/>
      <c r="L172" s="3"/>
      <c r="M172" s="3"/>
      <c r="N172" s="3"/>
      <c r="O172" s="3"/>
      <c r="P172" s="3"/>
      <c r="Q172" s="3"/>
    </row>
    <row r="173" spans="2:17" x14ac:dyDescent="0.25">
      <c r="B173" s="3"/>
      <c r="C173" s="3"/>
      <c r="D173" s="3"/>
      <c r="E173" s="3"/>
      <c r="F173" s="3"/>
      <c r="G173" s="3"/>
      <c r="H173" s="3"/>
      <c r="I173" s="3"/>
      <c r="J173" s="3"/>
      <c r="K173" s="3"/>
      <c r="L173" s="3"/>
      <c r="M173" s="3"/>
      <c r="N173" s="3"/>
      <c r="O173" s="3"/>
      <c r="P173" s="3"/>
      <c r="Q173" s="3"/>
    </row>
  </sheetData>
  <mergeCells count="221">
    <mergeCell ref="E170:E171"/>
    <mergeCell ref="P151:Q151"/>
    <mergeCell ref="P152:Q152"/>
    <mergeCell ref="P153:Q153"/>
    <mergeCell ref="P154:Q154"/>
    <mergeCell ref="P155:Q155"/>
    <mergeCell ref="B160:B162"/>
    <mergeCell ref="F160:F162"/>
    <mergeCell ref="B129:P129"/>
    <mergeCell ref="B132:N132"/>
    <mergeCell ref="E143:E145"/>
    <mergeCell ref="B148:N148"/>
    <mergeCell ref="J150:L150"/>
    <mergeCell ref="P150:Q150"/>
    <mergeCell ref="B122:N122"/>
    <mergeCell ref="D125:E125"/>
    <mergeCell ref="D126:E126"/>
    <mergeCell ref="I117:I118"/>
    <mergeCell ref="J117:J118"/>
    <mergeCell ref="K117:K118"/>
    <mergeCell ref="L117:L118"/>
    <mergeCell ref="M117:M118"/>
    <mergeCell ref="N117:N118"/>
    <mergeCell ref="R113:S115"/>
    <mergeCell ref="P116:Q116"/>
    <mergeCell ref="R116:S116"/>
    <mergeCell ref="B117:B118"/>
    <mergeCell ref="C117:C118"/>
    <mergeCell ref="D117:D118"/>
    <mergeCell ref="E117:E118"/>
    <mergeCell ref="F117:F118"/>
    <mergeCell ref="G117:G118"/>
    <mergeCell ref="H117:H118"/>
    <mergeCell ref="K113:K115"/>
    <mergeCell ref="L113:L115"/>
    <mergeCell ref="M113:M115"/>
    <mergeCell ref="N113:N115"/>
    <mergeCell ref="O113:O115"/>
    <mergeCell ref="P113:Q115"/>
    <mergeCell ref="O117:O118"/>
    <mergeCell ref="P117:Q118"/>
    <mergeCell ref="R117:T118"/>
    <mergeCell ref="B113:B115"/>
    <mergeCell ref="C113:C115"/>
    <mergeCell ref="D113:D115"/>
    <mergeCell ref="E113:E115"/>
    <mergeCell ref="F113:F115"/>
    <mergeCell ref="G113:G115"/>
    <mergeCell ref="H113:H115"/>
    <mergeCell ref="I113:I115"/>
    <mergeCell ref="J113:J115"/>
    <mergeCell ref="P107:Q107"/>
    <mergeCell ref="P108:Q108"/>
    <mergeCell ref="P109:Q109"/>
    <mergeCell ref="P110:Q110"/>
    <mergeCell ref="P111:Q111"/>
    <mergeCell ref="P112:Q112"/>
    <mergeCell ref="B107:B111"/>
    <mergeCell ref="C107:C111"/>
    <mergeCell ref="D107:D111"/>
    <mergeCell ref="E107:E111"/>
    <mergeCell ref="F107:F111"/>
    <mergeCell ref="G107:G111"/>
    <mergeCell ref="H107:H111"/>
    <mergeCell ref="I107:I111"/>
    <mergeCell ref="J105:J106"/>
    <mergeCell ref="B105:B106"/>
    <mergeCell ref="C105:C106"/>
    <mergeCell ref="D105:D106"/>
    <mergeCell ref="E105:E106"/>
    <mergeCell ref="F105:F106"/>
    <mergeCell ref="G105:G106"/>
    <mergeCell ref="H105:H106"/>
    <mergeCell ref="I105:I106"/>
    <mergeCell ref="B103:B104"/>
    <mergeCell ref="C103:C104"/>
    <mergeCell ref="D103:D104"/>
    <mergeCell ref="E103:E104"/>
    <mergeCell ref="F103:F104"/>
    <mergeCell ref="P99:Q99"/>
    <mergeCell ref="P100:Q100"/>
    <mergeCell ref="P101:Q101"/>
    <mergeCell ref="P102:Q102"/>
    <mergeCell ref="I97:I98"/>
    <mergeCell ref="P97:Q97"/>
    <mergeCell ref="R112:S112"/>
    <mergeCell ref="P98:Q98"/>
    <mergeCell ref="H97:H98"/>
    <mergeCell ref="P103:Q103"/>
    <mergeCell ref="P104:Q104"/>
    <mergeCell ref="L103:L104"/>
    <mergeCell ref="M103:M104"/>
    <mergeCell ref="N103:N104"/>
    <mergeCell ref="O103:O104"/>
    <mergeCell ref="P105:Q106"/>
    <mergeCell ref="R105:S106"/>
    <mergeCell ref="K105:K106"/>
    <mergeCell ref="L105:L106"/>
    <mergeCell ref="M105:M106"/>
    <mergeCell ref="N105:N106"/>
    <mergeCell ref="O105:O106"/>
    <mergeCell ref="H103:H104"/>
    <mergeCell ref="I103:I104"/>
    <mergeCell ref="M93:M96"/>
    <mergeCell ref="N93:N96"/>
    <mergeCell ref="O93:O96"/>
    <mergeCell ref="P93:Q93"/>
    <mergeCell ref="B91:B92"/>
    <mergeCell ref="C91:C92"/>
    <mergeCell ref="G103:G104"/>
    <mergeCell ref="R93:R96"/>
    <mergeCell ref="P94:Q94"/>
    <mergeCell ref="P95:Q95"/>
    <mergeCell ref="P96:Q96"/>
    <mergeCell ref="B99:B102"/>
    <mergeCell ref="C99:C102"/>
    <mergeCell ref="D99:D102"/>
    <mergeCell ref="E99:E102"/>
    <mergeCell ref="F99:F102"/>
    <mergeCell ref="G99:G102"/>
    <mergeCell ref="C97:C98"/>
    <mergeCell ref="D97:D98"/>
    <mergeCell ref="E97:E98"/>
    <mergeCell ref="F97:F98"/>
    <mergeCell ref="G97:G98"/>
    <mergeCell ref="H99:H102"/>
    <mergeCell ref="I99:I102"/>
    <mergeCell ref="B87:B89"/>
    <mergeCell ref="C87:C89"/>
    <mergeCell ref="D87:D89"/>
    <mergeCell ref="E87:E89"/>
    <mergeCell ref="F87:F89"/>
    <mergeCell ref="G87:G89"/>
    <mergeCell ref="R97:S98"/>
    <mergeCell ref="P91:Q91"/>
    <mergeCell ref="P92:Q92"/>
    <mergeCell ref="B93:B96"/>
    <mergeCell ref="C93:C96"/>
    <mergeCell ref="D93:D96"/>
    <mergeCell ref="E93:E96"/>
    <mergeCell ref="F93:F96"/>
    <mergeCell ref="G93:G96"/>
    <mergeCell ref="H93:H96"/>
    <mergeCell ref="I93:I96"/>
    <mergeCell ref="H91:H92"/>
    <mergeCell ref="I91:I92"/>
    <mergeCell ref="L91:L92"/>
    <mergeCell ref="M91:M92"/>
    <mergeCell ref="N91:N92"/>
    <mergeCell ref="O91:O92"/>
    <mergeCell ref="L93:L96"/>
    <mergeCell ref="D91:D92"/>
    <mergeCell ref="E91:E92"/>
    <mergeCell ref="F91:F92"/>
    <mergeCell ref="G91:G92"/>
    <mergeCell ref="H87:H89"/>
    <mergeCell ref="I87:I89"/>
    <mergeCell ref="L87:L89"/>
    <mergeCell ref="R82:R86"/>
    <mergeCell ref="P83:Q83"/>
    <mergeCell ref="P84:Q84"/>
    <mergeCell ref="P85:Q85"/>
    <mergeCell ref="P86:Q86"/>
    <mergeCell ref="P87:Q87"/>
    <mergeCell ref="P88:Q88"/>
    <mergeCell ref="P89:Q89"/>
    <mergeCell ref="P90:Q90"/>
    <mergeCell ref="M87:M89"/>
    <mergeCell ref="N87:N89"/>
    <mergeCell ref="O87:O89"/>
    <mergeCell ref="P81:Q81"/>
    <mergeCell ref="B82:B86"/>
    <mergeCell ref="C82:C86"/>
    <mergeCell ref="D82:D86"/>
    <mergeCell ref="E82:E86"/>
    <mergeCell ref="F82:F86"/>
    <mergeCell ref="G82:G86"/>
    <mergeCell ref="H82:H86"/>
    <mergeCell ref="I82:I86"/>
    <mergeCell ref="L82:L86"/>
    <mergeCell ref="M82:M86"/>
    <mergeCell ref="N82:N86"/>
    <mergeCell ref="O82:O86"/>
    <mergeCell ref="P82:Q82"/>
    <mergeCell ref="O66:P66"/>
    <mergeCell ref="O67:P67"/>
    <mergeCell ref="B73:N73"/>
    <mergeCell ref="J78:L78"/>
    <mergeCell ref="P78:Q78"/>
    <mergeCell ref="B79:B80"/>
    <mergeCell ref="C79:C80"/>
    <mergeCell ref="D79:D80"/>
    <mergeCell ref="E79:E80"/>
    <mergeCell ref="F79:F80"/>
    <mergeCell ref="P79:Q80"/>
    <mergeCell ref="G79:G80"/>
    <mergeCell ref="H79:H80"/>
    <mergeCell ref="I79:I80"/>
    <mergeCell ref="M79:M80"/>
    <mergeCell ref="N79:N80"/>
    <mergeCell ref="O79:O80"/>
    <mergeCell ref="O63:P63"/>
    <mergeCell ref="O64:P64"/>
    <mergeCell ref="O65:P65"/>
    <mergeCell ref="C10:E10"/>
    <mergeCell ref="B14:C21"/>
    <mergeCell ref="B22:C22"/>
    <mergeCell ref="E40:E41"/>
    <mergeCell ref="M45:N45"/>
    <mergeCell ref="B53:B54"/>
    <mergeCell ref="C53:C54"/>
    <mergeCell ref="D53:E53"/>
    <mergeCell ref="B2:P2"/>
    <mergeCell ref="B4:P4"/>
    <mergeCell ref="C6:N6"/>
    <mergeCell ref="C7:N7"/>
    <mergeCell ref="C8:N8"/>
    <mergeCell ref="C9:N9"/>
    <mergeCell ref="C57:N57"/>
    <mergeCell ref="B59:N59"/>
    <mergeCell ref="O62:P62"/>
  </mergeCells>
  <dataValidations count="2">
    <dataValidation type="decimal" allowBlank="1" showInputMessage="1" showErrorMessage="1" sqref="WVH983087 WLL983087 C65583 IV65583 SR65583 ACN65583 AMJ65583 AWF65583 BGB65583 BPX65583 BZT65583 CJP65583 CTL65583 DDH65583 DND65583 DWZ65583 EGV65583 EQR65583 FAN65583 FKJ65583 FUF65583 GEB65583 GNX65583 GXT65583 HHP65583 HRL65583 IBH65583 ILD65583 IUZ65583 JEV65583 JOR65583 JYN65583 KIJ65583 KSF65583 LCB65583 LLX65583 LVT65583 MFP65583 MPL65583 MZH65583 NJD65583 NSZ65583 OCV65583 OMR65583 OWN65583 PGJ65583 PQF65583 QAB65583 QJX65583 QTT65583 RDP65583 RNL65583 RXH65583 SHD65583 SQZ65583 TAV65583 TKR65583 TUN65583 UEJ65583 UOF65583 UYB65583 VHX65583 VRT65583 WBP65583 WLL65583 WVH65583 C131119 IV131119 SR131119 ACN131119 AMJ131119 AWF131119 BGB131119 BPX131119 BZT131119 CJP131119 CTL131119 DDH131119 DND131119 DWZ131119 EGV131119 EQR131119 FAN131119 FKJ131119 FUF131119 GEB131119 GNX131119 GXT131119 HHP131119 HRL131119 IBH131119 ILD131119 IUZ131119 JEV131119 JOR131119 JYN131119 KIJ131119 KSF131119 LCB131119 LLX131119 LVT131119 MFP131119 MPL131119 MZH131119 NJD131119 NSZ131119 OCV131119 OMR131119 OWN131119 PGJ131119 PQF131119 QAB131119 QJX131119 QTT131119 RDP131119 RNL131119 RXH131119 SHD131119 SQZ131119 TAV131119 TKR131119 TUN131119 UEJ131119 UOF131119 UYB131119 VHX131119 VRT131119 WBP131119 WLL131119 WVH131119 C196655 IV196655 SR196655 ACN196655 AMJ196655 AWF196655 BGB196655 BPX196655 BZT196655 CJP196655 CTL196655 DDH196655 DND196655 DWZ196655 EGV196655 EQR196655 FAN196655 FKJ196655 FUF196655 GEB196655 GNX196655 GXT196655 HHP196655 HRL196655 IBH196655 ILD196655 IUZ196655 JEV196655 JOR196655 JYN196655 KIJ196655 KSF196655 LCB196655 LLX196655 LVT196655 MFP196655 MPL196655 MZH196655 NJD196655 NSZ196655 OCV196655 OMR196655 OWN196655 PGJ196655 PQF196655 QAB196655 QJX196655 QTT196655 RDP196655 RNL196655 RXH196655 SHD196655 SQZ196655 TAV196655 TKR196655 TUN196655 UEJ196655 UOF196655 UYB196655 VHX196655 VRT196655 WBP196655 WLL196655 WVH196655 C262191 IV262191 SR262191 ACN262191 AMJ262191 AWF262191 BGB262191 BPX262191 BZT262191 CJP262191 CTL262191 DDH262191 DND262191 DWZ262191 EGV262191 EQR262191 FAN262191 FKJ262191 FUF262191 GEB262191 GNX262191 GXT262191 HHP262191 HRL262191 IBH262191 ILD262191 IUZ262191 JEV262191 JOR262191 JYN262191 KIJ262191 KSF262191 LCB262191 LLX262191 LVT262191 MFP262191 MPL262191 MZH262191 NJD262191 NSZ262191 OCV262191 OMR262191 OWN262191 PGJ262191 PQF262191 QAB262191 QJX262191 QTT262191 RDP262191 RNL262191 RXH262191 SHD262191 SQZ262191 TAV262191 TKR262191 TUN262191 UEJ262191 UOF262191 UYB262191 VHX262191 VRT262191 WBP262191 WLL262191 WVH262191 C327727 IV327727 SR327727 ACN327727 AMJ327727 AWF327727 BGB327727 BPX327727 BZT327727 CJP327727 CTL327727 DDH327727 DND327727 DWZ327727 EGV327727 EQR327727 FAN327727 FKJ327727 FUF327727 GEB327727 GNX327727 GXT327727 HHP327727 HRL327727 IBH327727 ILD327727 IUZ327727 JEV327727 JOR327727 JYN327727 KIJ327727 KSF327727 LCB327727 LLX327727 LVT327727 MFP327727 MPL327727 MZH327727 NJD327727 NSZ327727 OCV327727 OMR327727 OWN327727 PGJ327727 PQF327727 QAB327727 QJX327727 QTT327727 RDP327727 RNL327727 RXH327727 SHD327727 SQZ327727 TAV327727 TKR327727 TUN327727 UEJ327727 UOF327727 UYB327727 VHX327727 VRT327727 WBP327727 WLL327727 WVH327727 C393263 IV393263 SR393263 ACN393263 AMJ393263 AWF393263 BGB393263 BPX393263 BZT393263 CJP393263 CTL393263 DDH393263 DND393263 DWZ393263 EGV393263 EQR393263 FAN393263 FKJ393263 FUF393263 GEB393263 GNX393263 GXT393263 HHP393263 HRL393263 IBH393263 ILD393263 IUZ393263 JEV393263 JOR393263 JYN393263 KIJ393263 KSF393263 LCB393263 LLX393263 LVT393263 MFP393263 MPL393263 MZH393263 NJD393263 NSZ393263 OCV393263 OMR393263 OWN393263 PGJ393263 PQF393263 QAB393263 QJX393263 QTT393263 RDP393263 RNL393263 RXH393263 SHD393263 SQZ393263 TAV393263 TKR393263 TUN393263 UEJ393263 UOF393263 UYB393263 VHX393263 VRT393263 WBP393263 WLL393263 WVH393263 C458799 IV458799 SR458799 ACN458799 AMJ458799 AWF458799 BGB458799 BPX458799 BZT458799 CJP458799 CTL458799 DDH458799 DND458799 DWZ458799 EGV458799 EQR458799 FAN458799 FKJ458799 FUF458799 GEB458799 GNX458799 GXT458799 HHP458799 HRL458799 IBH458799 ILD458799 IUZ458799 JEV458799 JOR458799 JYN458799 KIJ458799 KSF458799 LCB458799 LLX458799 LVT458799 MFP458799 MPL458799 MZH458799 NJD458799 NSZ458799 OCV458799 OMR458799 OWN458799 PGJ458799 PQF458799 QAB458799 QJX458799 QTT458799 RDP458799 RNL458799 RXH458799 SHD458799 SQZ458799 TAV458799 TKR458799 TUN458799 UEJ458799 UOF458799 UYB458799 VHX458799 VRT458799 WBP458799 WLL458799 WVH458799 C524335 IV524335 SR524335 ACN524335 AMJ524335 AWF524335 BGB524335 BPX524335 BZT524335 CJP524335 CTL524335 DDH524335 DND524335 DWZ524335 EGV524335 EQR524335 FAN524335 FKJ524335 FUF524335 GEB524335 GNX524335 GXT524335 HHP524335 HRL524335 IBH524335 ILD524335 IUZ524335 JEV524335 JOR524335 JYN524335 KIJ524335 KSF524335 LCB524335 LLX524335 LVT524335 MFP524335 MPL524335 MZH524335 NJD524335 NSZ524335 OCV524335 OMR524335 OWN524335 PGJ524335 PQF524335 QAB524335 QJX524335 QTT524335 RDP524335 RNL524335 RXH524335 SHD524335 SQZ524335 TAV524335 TKR524335 TUN524335 UEJ524335 UOF524335 UYB524335 VHX524335 VRT524335 WBP524335 WLL524335 WVH524335 C589871 IV589871 SR589871 ACN589871 AMJ589871 AWF589871 BGB589871 BPX589871 BZT589871 CJP589871 CTL589871 DDH589871 DND589871 DWZ589871 EGV589871 EQR589871 FAN589871 FKJ589871 FUF589871 GEB589871 GNX589871 GXT589871 HHP589871 HRL589871 IBH589871 ILD589871 IUZ589871 JEV589871 JOR589871 JYN589871 KIJ589871 KSF589871 LCB589871 LLX589871 LVT589871 MFP589871 MPL589871 MZH589871 NJD589871 NSZ589871 OCV589871 OMR589871 OWN589871 PGJ589871 PQF589871 QAB589871 QJX589871 QTT589871 RDP589871 RNL589871 RXH589871 SHD589871 SQZ589871 TAV589871 TKR589871 TUN589871 UEJ589871 UOF589871 UYB589871 VHX589871 VRT589871 WBP589871 WLL589871 WVH589871 C655407 IV655407 SR655407 ACN655407 AMJ655407 AWF655407 BGB655407 BPX655407 BZT655407 CJP655407 CTL655407 DDH655407 DND655407 DWZ655407 EGV655407 EQR655407 FAN655407 FKJ655407 FUF655407 GEB655407 GNX655407 GXT655407 HHP655407 HRL655407 IBH655407 ILD655407 IUZ655407 JEV655407 JOR655407 JYN655407 KIJ655407 KSF655407 LCB655407 LLX655407 LVT655407 MFP655407 MPL655407 MZH655407 NJD655407 NSZ655407 OCV655407 OMR655407 OWN655407 PGJ655407 PQF655407 QAB655407 QJX655407 QTT655407 RDP655407 RNL655407 RXH655407 SHD655407 SQZ655407 TAV655407 TKR655407 TUN655407 UEJ655407 UOF655407 UYB655407 VHX655407 VRT655407 WBP655407 WLL655407 WVH655407 C720943 IV720943 SR720943 ACN720943 AMJ720943 AWF720943 BGB720943 BPX720943 BZT720943 CJP720943 CTL720943 DDH720943 DND720943 DWZ720943 EGV720943 EQR720943 FAN720943 FKJ720943 FUF720943 GEB720943 GNX720943 GXT720943 HHP720943 HRL720943 IBH720943 ILD720943 IUZ720943 JEV720943 JOR720943 JYN720943 KIJ720943 KSF720943 LCB720943 LLX720943 LVT720943 MFP720943 MPL720943 MZH720943 NJD720943 NSZ720943 OCV720943 OMR720943 OWN720943 PGJ720943 PQF720943 QAB720943 QJX720943 QTT720943 RDP720943 RNL720943 RXH720943 SHD720943 SQZ720943 TAV720943 TKR720943 TUN720943 UEJ720943 UOF720943 UYB720943 VHX720943 VRT720943 WBP720943 WLL720943 WVH720943 C786479 IV786479 SR786479 ACN786479 AMJ786479 AWF786479 BGB786479 BPX786479 BZT786479 CJP786479 CTL786479 DDH786479 DND786479 DWZ786479 EGV786479 EQR786479 FAN786479 FKJ786479 FUF786479 GEB786479 GNX786479 GXT786479 HHP786479 HRL786479 IBH786479 ILD786479 IUZ786479 JEV786479 JOR786479 JYN786479 KIJ786479 KSF786479 LCB786479 LLX786479 LVT786479 MFP786479 MPL786479 MZH786479 NJD786479 NSZ786479 OCV786479 OMR786479 OWN786479 PGJ786479 PQF786479 QAB786479 QJX786479 QTT786479 RDP786479 RNL786479 RXH786479 SHD786479 SQZ786479 TAV786479 TKR786479 TUN786479 UEJ786479 UOF786479 UYB786479 VHX786479 VRT786479 WBP786479 WLL786479 WVH786479 C852015 IV852015 SR852015 ACN852015 AMJ852015 AWF852015 BGB852015 BPX852015 BZT852015 CJP852015 CTL852015 DDH852015 DND852015 DWZ852015 EGV852015 EQR852015 FAN852015 FKJ852015 FUF852015 GEB852015 GNX852015 GXT852015 HHP852015 HRL852015 IBH852015 ILD852015 IUZ852015 JEV852015 JOR852015 JYN852015 KIJ852015 KSF852015 LCB852015 LLX852015 LVT852015 MFP852015 MPL852015 MZH852015 NJD852015 NSZ852015 OCV852015 OMR852015 OWN852015 PGJ852015 PQF852015 QAB852015 QJX852015 QTT852015 RDP852015 RNL852015 RXH852015 SHD852015 SQZ852015 TAV852015 TKR852015 TUN852015 UEJ852015 UOF852015 UYB852015 VHX852015 VRT852015 WBP852015 WLL852015 WVH852015 C917551 IV917551 SR917551 ACN917551 AMJ917551 AWF917551 BGB917551 BPX917551 BZT917551 CJP917551 CTL917551 DDH917551 DND917551 DWZ917551 EGV917551 EQR917551 FAN917551 FKJ917551 FUF917551 GEB917551 GNX917551 GXT917551 HHP917551 HRL917551 IBH917551 ILD917551 IUZ917551 JEV917551 JOR917551 JYN917551 KIJ917551 KSF917551 LCB917551 LLX917551 LVT917551 MFP917551 MPL917551 MZH917551 NJD917551 NSZ917551 OCV917551 OMR917551 OWN917551 PGJ917551 PQF917551 QAB917551 QJX917551 QTT917551 RDP917551 RNL917551 RXH917551 SHD917551 SQZ917551 TAV917551 TKR917551 TUN917551 UEJ917551 UOF917551 UYB917551 VHX917551 VRT917551 WBP917551 WLL917551 WVH917551 C983087 IV983087 SR983087 ACN983087 AMJ983087 AWF983087 BGB983087 BPX983087 BZT983087 CJP983087 CTL983087 DDH983087 DND983087 DWZ983087 EGV983087 EQR983087 FAN983087 FKJ983087 FUF983087 GEB983087 GNX983087 GXT983087 HHP983087 HRL983087 IBH983087 ILD983087 IUZ983087 JEV983087 JOR983087 JYN983087 KIJ983087 KSF983087 LCB983087 LLX983087 LVT983087 MFP983087 MPL983087 MZH983087 NJD983087 NSZ983087 OCV983087 OMR983087 OWN983087 PGJ983087 PQF983087 QAB983087 QJX983087 QTT983087 RDP983087 RNL983087 RXH983087 SHD983087 SQZ983087 TAV983087 TKR983087 TUN983087 UEJ983087 UOF983087 UYB983087 VHX983087 VRT983087 WBP98308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87 A65583 IS65583 SO65583 ACK65583 AMG65583 AWC65583 BFY65583 BPU65583 BZQ65583 CJM65583 CTI65583 DDE65583 DNA65583 DWW65583 EGS65583 EQO65583 FAK65583 FKG65583 FUC65583 GDY65583 GNU65583 GXQ65583 HHM65583 HRI65583 IBE65583 ILA65583 IUW65583 JES65583 JOO65583 JYK65583 KIG65583 KSC65583 LBY65583 LLU65583 LVQ65583 MFM65583 MPI65583 MZE65583 NJA65583 NSW65583 OCS65583 OMO65583 OWK65583 PGG65583 PQC65583 PZY65583 QJU65583 QTQ65583 RDM65583 RNI65583 RXE65583 SHA65583 SQW65583 TAS65583 TKO65583 TUK65583 UEG65583 UOC65583 UXY65583 VHU65583 VRQ65583 WBM65583 WLI65583 WVE65583 A131119 IS131119 SO131119 ACK131119 AMG131119 AWC131119 BFY131119 BPU131119 BZQ131119 CJM131119 CTI131119 DDE131119 DNA131119 DWW131119 EGS131119 EQO131119 FAK131119 FKG131119 FUC131119 GDY131119 GNU131119 GXQ131119 HHM131119 HRI131119 IBE131119 ILA131119 IUW131119 JES131119 JOO131119 JYK131119 KIG131119 KSC131119 LBY131119 LLU131119 LVQ131119 MFM131119 MPI131119 MZE131119 NJA131119 NSW131119 OCS131119 OMO131119 OWK131119 PGG131119 PQC131119 PZY131119 QJU131119 QTQ131119 RDM131119 RNI131119 RXE131119 SHA131119 SQW131119 TAS131119 TKO131119 TUK131119 UEG131119 UOC131119 UXY131119 VHU131119 VRQ131119 WBM131119 WLI131119 WVE131119 A196655 IS196655 SO196655 ACK196655 AMG196655 AWC196655 BFY196655 BPU196655 BZQ196655 CJM196655 CTI196655 DDE196655 DNA196655 DWW196655 EGS196655 EQO196655 FAK196655 FKG196655 FUC196655 GDY196655 GNU196655 GXQ196655 HHM196655 HRI196655 IBE196655 ILA196655 IUW196655 JES196655 JOO196655 JYK196655 KIG196655 KSC196655 LBY196655 LLU196655 LVQ196655 MFM196655 MPI196655 MZE196655 NJA196655 NSW196655 OCS196655 OMO196655 OWK196655 PGG196655 PQC196655 PZY196655 QJU196655 QTQ196655 RDM196655 RNI196655 RXE196655 SHA196655 SQW196655 TAS196655 TKO196655 TUK196655 UEG196655 UOC196655 UXY196655 VHU196655 VRQ196655 WBM196655 WLI196655 WVE196655 A262191 IS262191 SO262191 ACK262191 AMG262191 AWC262191 BFY262191 BPU262191 BZQ262191 CJM262191 CTI262191 DDE262191 DNA262191 DWW262191 EGS262191 EQO262191 FAK262191 FKG262191 FUC262191 GDY262191 GNU262191 GXQ262191 HHM262191 HRI262191 IBE262191 ILA262191 IUW262191 JES262191 JOO262191 JYK262191 KIG262191 KSC262191 LBY262191 LLU262191 LVQ262191 MFM262191 MPI262191 MZE262191 NJA262191 NSW262191 OCS262191 OMO262191 OWK262191 PGG262191 PQC262191 PZY262191 QJU262191 QTQ262191 RDM262191 RNI262191 RXE262191 SHA262191 SQW262191 TAS262191 TKO262191 TUK262191 UEG262191 UOC262191 UXY262191 VHU262191 VRQ262191 WBM262191 WLI262191 WVE262191 A327727 IS327727 SO327727 ACK327727 AMG327727 AWC327727 BFY327727 BPU327727 BZQ327727 CJM327727 CTI327727 DDE327727 DNA327727 DWW327727 EGS327727 EQO327727 FAK327727 FKG327727 FUC327727 GDY327727 GNU327727 GXQ327727 HHM327727 HRI327727 IBE327727 ILA327727 IUW327727 JES327727 JOO327727 JYK327727 KIG327727 KSC327727 LBY327727 LLU327727 LVQ327727 MFM327727 MPI327727 MZE327727 NJA327727 NSW327727 OCS327727 OMO327727 OWK327727 PGG327727 PQC327727 PZY327727 QJU327727 QTQ327727 RDM327727 RNI327727 RXE327727 SHA327727 SQW327727 TAS327727 TKO327727 TUK327727 UEG327727 UOC327727 UXY327727 VHU327727 VRQ327727 WBM327727 WLI327727 WVE327727 A393263 IS393263 SO393263 ACK393263 AMG393263 AWC393263 BFY393263 BPU393263 BZQ393263 CJM393263 CTI393263 DDE393263 DNA393263 DWW393263 EGS393263 EQO393263 FAK393263 FKG393263 FUC393263 GDY393263 GNU393263 GXQ393263 HHM393263 HRI393263 IBE393263 ILA393263 IUW393263 JES393263 JOO393263 JYK393263 KIG393263 KSC393263 LBY393263 LLU393263 LVQ393263 MFM393263 MPI393263 MZE393263 NJA393263 NSW393263 OCS393263 OMO393263 OWK393263 PGG393263 PQC393263 PZY393263 QJU393263 QTQ393263 RDM393263 RNI393263 RXE393263 SHA393263 SQW393263 TAS393263 TKO393263 TUK393263 UEG393263 UOC393263 UXY393263 VHU393263 VRQ393263 WBM393263 WLI393263 WVE393263 A458799 IS458799 SO458799 ACK458799 AMG458799 AWC458799 BFY458799 BPU458799 BZQ458799 CJM458799 CTI458799 DDE458799 DNA458799 DWW458799 EGS458799 EQO458799 FAK458799 FKG458799 FUC458799 GDY458799 GNU458799 GXQ458799 HHM458799 HRI458799 IBE458799 ILA458799 IUW458799 JES458799 JOO458799 JYK458799 KIG458799 KSC458799 LBY458799 LLU458799 LVQ458799 MFM458799 MPI458799 MZE458799 NJA458799 NSW458799 OCS458799 OMO458799 OWK458799 PGG458799 PQC458799 PZY458799 QJU458799 QTQ458799 RDM458799 RNI458799 RXE458799 SHA458799 SQW458799 TAS458799 TKO458799 TUK458799 UEG458799 UOC458799 UXY458799 VHU458799 VRQ458799 WBM458799 WLI458799 WVE458799 A524335 IS524335 SO524335 ACK524335 AMG524335 AWC524335 BFY524335 BPU524335 BZQ524335 CJM524335 CTI524335 DDE524335 DNA524335 DWW524335 EGS524335 EQO524335 FAK524335 FKG524335 FUC524335 GDY524335 GNU524335 GXQ524335 HHM524335 HRI524335 IBE524335 ILA524335 IUW524335 JES524335 JOO524335 JYK524335 KIG524335 KSC524335 LBY524335 LLU524335 LVQ524335 MFM524335 MPI524335 MZE524335 NJA524335 NSW524335 OCS524335 OMO524335 OWK524335 PGG524335 PQC524335 PZY524335 QJU524335 QTQ524335 RDM524335 RNI524335 RXE524335 SHA524335 SQW524335 TAS524335 TKO524335 TUK524335 UEG524335 UOC524335 UXY524335 VHU524335 VRQ524335 WBM524335 WLI524335 WVE524335 A589871 IS589871 SO589871 ACK589871 AMG589871 AWC589871 BFY589871 BPU589871 BZQ589871 CJM589871 CTI589871 DDE589871 DNA589871 DWW589871 EGS589871 EQO589871 FAK589871 FKG589871 FUC589871 GDY589871 GNU589871 GXQ589871 HHM589871 HRI589871 IBE589871 ILA589871 IUW589871 JES589871 JOO589871 JYK589871 KIG589871 KSC589871 LBY589871 LLU589871 LVQ589871 MFM589871 MPI589871 MZE589871 NJA589871 NSW589871 OCS589871 OMO589871 OWK589871 PGG589871 PQC589871 PZY589871 QJU589871 QTQ589871 RDM589871 RNI589871 RXE589871 SHA589871 SQW589871 TAS589871 TKO589871 TUK589871 UEG589871 UOC589871 UXY589871 VHU589871 VRQ589871 WBM589871 WLI589871 WVE589871 A655407 IS655407 SO655407 ACK655407 AMG655407 AWC655407 BFY655407 BPU655407 BZQ655407 CJM655407 CTI655407 DDE655407 DNA655407 DWW655407 EGS655407 EQO655407 FAK655407 FKG655407 FUC655407 GDY655407 GNU655407 GXQ655407 HHM655407 HRI655407 IBE655407 ILA655407 IUW655407 JES655407 JOO655407 JYK655407 KIG655407 KSC655407 LBY655407 LLU655407 LVQ655407 MFM655407 MPI655407 MZE655407 NJA655407 NSW655407 OCS655407 OMO655407 OWK655407 PGG655407 PQC655407 PZY655407 QJU655407 QTQ655407 RDM655407 RNI655407 RXE655407 SHA655407 SQW655407 TAS655407 TKO655407 TUK655407 UEG655407 UOC655407 UXY655407 VHU655407 VRQ655407 WBM655407 WLI655407 WVE655407 A720943 IS720943 SO720943 ACK720943 AMG720943 AWC720943 BFY720943 BPU720943 BZQ720943 CJM720943 CTI720943 DDE720943 DNA720943 DWW720943 EGS720943 EQO720943 FAK720943 FKG720943 FUC720943 GDY720943 GNU720943 GXQ720943 HHM720943 HRI720943 IBE720943 ILA720943 IUW720943 JES720943 JOO720943 JYK720943 KIG720943 KSC720943 LBY720943 LLU720943 LVQ720943 MFM720943 MPI720943 MZE720943 NJA720943 NSW720943 OCS720943 OMO720943 OWK720943 PGG720943 PQC720943 PZY720943 QJU720943 QTQ720943 RDM720943 RNI720943 RXE720943 SHA720943 SQW720943 TAS720943 TKO720943 TUK720943 UEG720943 UOC720943 UXY720943 VHU720943 VRQ720943 WBM720943 WLI720943 WVE720943 A786479 IS786479 SO786479 ACK786479 AMG786479 AWC786479 BFY786479 BPU786479 BZQ786479 CJM786479 CTI786479 DDE786479 DNA786479 DWW786479 EGS786479 EQO786479 FAK786479 FKG786479 FUC786479 GDY786479 GNU786479 GXQ786479 HHM786479 HRI786479 IBE786479 ILA786479 IUW786479 JES786479 JOO786479 JYK786479 KIG786479 KSC786479 LBY786479 LLU786479 LVQ786479 MFM786479 MPI786479 MZE786479 NJA786479 NSW786479 OCS786479 OMO786479 OWK786479 PGG786479 PQC786479 PZY786479 QJU786479 QTQ786479 RDM786479 RNI786479 RXE786479 SHA786479 SQW786479 TAS786479 TKO786479 TUK786479 UEG786479 UOC786479 UXY786479 VHU786479 VRQ786479 WBM786479 WLI786479 WVE786479 A852015 IS852015 SO852015 ACK852015 AMG852015 AWC852015 BFY852015 BPU852015 BZQ852015 CJM852015 CTI852015 DDE852015 DNA852015 DWW852015 EGS852015 EQO852015 FAK852015 FKG852015 FUC852015 GDY852015 GNU852015 GXQ852015 HHM852015 HRI852015 IBE852015 ILA852015 IUW852015 JES852015 JOO852015 JYK852015 KIG852015 KSC852015 LBY852015 LLU852015 LVQ852015 MFM852015 MPI852015 MZE852015 NJA852015 NSW852015 OCS852015 OMO852015 OWK852015 PGG852015 PQC852015 PZY852015 QJU852015 QTQ852015 RDM852015 RNI852015 RXE852015 SHA852015 SQW852015 TAS852015 TKO852015 TUK852015 UEG852015 UOC852015 UXY852015 VHU852015 VRQ852015 WBM852015 WLI852015 WVE852015 A917551 IS917551 SO917551 ACK917551 AMG917551 AWC917551 BFY917551 BPU917551 BZQ917551 CJM917551 CTI917551 DDE917551 DNA917551 DWW917551 EGS917551 EQO917551 FAK917551 FKG917551 FUC917551 GDY917551 GNU917551 GXQ917551 HHM917551 HRI917551 IBE917551 ILA917551 IUW917551 JES917551 JOO917551 JYK917551 KIG917551 KSC917551 LBY917551 LLU917551 LVQ917551 MFM917551 MPI917551 MZE917551 NJA917551 NSW917551 OCS917551 OMO917551 OWK917551 PGG917551 PQC917551 PZY917551 QJU917551 QTQ917551 RDM917551 RNI917551 RXE917551 SHA917551 SQW917551 TAS917551 TKO917551 TUK917551 UEG917551 UOC917551 UXY917551 VHU917551 VRQ917551 WBM917551 WLI917551 WVE917551 A983087 IS983087 SO983087 ACK983087 AMG983087 AWC983087 BFY983087 BPU983087 BZQ983087 CJM983087 CTI983087 DDE983087 DNA983087 DWW983087 EGS983087 EQO983087 FAK983087 FKG983087 FUC983087 GDY983087 GNU983087 GXQ983087 HHM983087 HRI983087 IBE983087 ILA983087 IUW983087 JES983087 JOO983087 JYK983087 KIG983087 KSC983087 LBY983087 LLU983087 LVQ983087 MFM983087 MPI983087 MZE983087 NJA983087 NSW983087 OCS983087 OMO983087 OWK983087 PGG983087 PQC983087 PZY983087 QJU983087 QTQ983087 RDM983087 RNI983087 RXE983087 SHA983087 SQW983087 TAS983087 TKO983087 TUK983087 UEG983087 UOC983087 UXY983087 VHU983087 VRQ983087 WBM983087 WLI98308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2:Z165"/>
  <sheetViews>
    <sheetView topLeftCell="B25" workbookViewId="0">
      <selection activeCell="E32" sqref="E32"/>
    </sheetView>
  </sheetViews>
  <sheetFormatPr baseColWidth="10" defaultRowHeight="15" x14ac:dyDescent="0.25"/>
  <cols>
    <col min="1" max="1" width="3.140625" style="1" bestFit="1" customWidth="1"/>
    <col min="2" max="2" width="102.7109375" style="1" bestFit="1" customWidth="1"/>
    <col min="3" max="3" width="31.140625" style="1" customWidth="1"/>
    <col min="4" max="4" width="30.5703125" style="1" customWidth="1"/>
    <col min="5" max="5" width="25" style="1" customWidth="1"/>
    <col min="6" max="7" width="29.7109375" style="1" customWidth="1"/>
    <col min="8" max="8" width="24.5703125" style="1" customWidth="1"/>
    <col min="9" max="9" width="24" style="1" customWidth="1"/>
    <col min="10" max="10" width="22.7109375" style="1" customWidth="1"/>
    <col min="11" max="11" width="22.5703125" style="1" customWidth="1"/>
    <col min="12" max="12" width="22.7109375" style="1" customWidth="1"/>
    <col min="13" max="13" width="18.7109375" style="1" customWidth="1"/>
    <col min="14" max="14" width="22.140625" style="1" customWidth="1"/>
    <col min="15" max="15" width="26.140625" style="1" customWidth="1"/>
    <col min="16" max="16" width="14.5703125" style="1" customWidth="1"/>
    <col min="17" max="17" width="42.28515625" style="1" customWidth="1"/>
    <col min="18" max="18" width="58.570312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3" t="s">
        <v>6197</v>
      </c>
      <c r="D6" s="1853"/>
      <c r="E6" s="1853"/>
      <c r="F6" s="1853"/>
      <c r="G6" s="1853"/>
      <c r="H6" s="1853"/>
      <c r="I6" s="1853"/>
      <c r="J6" s="1853"/>
      <c r="K6" s="1853"/>
      <c r="L6" s="1853"/>
      <c r="M6" s="1853"/>
      <c r="N6" s="2027"/>
    </row>
    <row r="7" spans="2:16" ht="16.5" thickBot="1" x14ac:dyDescent="0.3">
      <c r="B7" s="127"/>
      <c r="C7" s="1853" t="s">
        <v>6198</v>
      </c>
      <c r="D7" s="1853"/>
      <c r="E7" s="1853"/>
      <c r="F7" s="1853"/>
      <c r="G7" s="1853"/>
      <c r="H7" s="1853"/>
      <c r="I7" s="1853"/>
      <c r="J7" s="1853"/>
      <c r="K7" s="1853"/>
      <c r="L7" s="1853"/>
      <c r="M7" s="1853"/>
      <c r="N7" s="2027"/>
    </row>
    <row r="8" spans="2:16" ht="16.5" thickBot="1" x14ac:dyDescent="0.3">
      <c r="B8" s="127"/>
      <c r="C8" s="1853" t="s">
        <v>6199</v>
      </c>
      <c r="D8" s="1853"/>
      <c r="E8" s="1853"/>
      <c r="F8" s="1853"/>
      <c r="G8" s="1853"/>
      <c r="H8" s="1853"/>
      <c r="I8" s="1853"/>
      <c r="J8" s="1853"/>
      <c r="K8" s="1853"/>
      <c r="L8" s="1853"/>
      <c r="M8" s="1853"/>
      <c r="N8" s="2027"/>
    </row>
    <row r="9" spans="2:16" ht="16.5" thickBot="1" x14ac:dyDescent="0.3">
      <c r="B9" s="127"/>
      <c r="C9" s="1856"/>
      <c r="D9" s="1856"/>
      <c r="E9" s="1856"/>
      <c r="F9" s="1856"/>
      <c r="G9" s="1856"/>
      <c r="H9" s="1856"/>
      <c r="I9" s="1856"/>
      <c r="J9" s="1856"/>
      <c r="K9" s="1856"/>
      <c r="L9" s="1856"/>
      <c r="M9" s="1856"/>
      <c r="N9" s="1857"/>
    </row>
    <row r="10" spans="2:16" ht="16.5" thickBot="1" x14ac:dyDescent="0.3">
      <c r="B10" s="127" t="s">
        <v>7</v>
      </c>
      <c r="C10" s="1865">
        <v>11</v>
      </c>
      <c r="D10" s="1865"/>
      <c r="E10" s="1866"/>
      <c r="F10" s="216"/>
      <c r="G10" s="216"/>
      <c r="H10" s="216"/>
      <c r="I10" s="216"/>
      <c r="J10" s="216"/>
      <c r="K10" s="216"/>
      <c r="L10" s="216"/>
      <c r="M10" s="216"/>
      <c r="N10" s="217"/>
    </row>
    <row r="11" spans="2:16" ht="16.5" thickBot="1" x14ac:dyDescent="0.3">
      <c r="B11" s="130" t="s">
        <v>8</v>
      </c>
      <c r="C11" s="664">
        <v>41983</v>
      </c>
      <c r="D11" s="1632"/>
      <c r="E11" s="1632"/>
      <c r="F11" s="1632"/>
      <c r="G11" s="1632"/>
      <c r="H11" s="1632"/>
      <c r="I11" s="1632"/>
      <c r="J11" s="1632"/>
      <c r="K11" s="1632"/>
      <c r="L11" s="1632"/>
      <c r="M11" s="1632"/>
      <c r="N11" s="1633"/>
    </row>
    <row r="12" spans="2:16" ht="15.75" x14ac:dyDescent="0.25">
      <c r="B12" s="134"/>
      <c r="C12" s="135"/>
      <c r="D12" s="136"/>
      <c r="E12" s="136"/>
      <c r="F12" s="136"/>
      <c r="G12" s="136"/>
      <c r="H12" s="136"/>
      <c r="I12" s="1612"/>
      <c r="J12" s="1612"/>
      <c r="K12" s="1612"/>
      <c r="L12" s="1612"/>
      <c r="M12" s="1612"/>
      <c r="N12" s="136"/>
    </row>
    <row r="13" spans="2:16" x14ac:dyDescent="0.25">
      <c r="I13" s="1612"/>
      <c r="J13" s="1612"/>
      <c r="K13" s="1612"/>
      <c r="L13" s="1612"/>
      <c r="M13" s="1612"/>
      <c r="N13" s="137"/>
    </row>
    <row r="14" spans="2:16" x14ac:dyDescent="0.25">
      <c r="B14" s="1867" t="s">
        <v>9</v>
      </c>
      <c r="C14" s="1867"/>
      <c r="D14" s="1589" t="s">
        <v>10</v>
      </c>
      <c r="E14" s="1589" t="s">
        <v>11</v>
      </c>
      <c r="F14" s="1589" t="s">
        <v>12</v>
      </c>
      <c r="G14" s="139"/>
      <c r="I14" s="140"/>
      <c r="J14" s="140"/>
      <c r="K14" s="140"/>
      <c r="L14" s="140"/>
      <c r="M14" s="140"/>
      <c r="N14" s="137"/>
    </row>
    <row r="15" spans="2:16" x14ac:dyDescent="0.25">
      <c r="B15" s="1867"/>
      <c r="C15" s="1867"/>
      <c r="D15" s="1589">
        <v>11</v>
      </c>
      <c r="E15" s="141">
        <v>2873474656</v>
      </c>
      <c r="F15" s="142">
        <v>1376</v>
      </c>
      <c r="G15" s="143"/>
      <c r="I15" s="144"/>
      <c r="J15" s="144"/>
      <c r="K15" s="144"/>
      <c r="L15" s="144"/>
      <c r="M15" s="144"/>
      <c r="N15" s="137"/>
    </row>
    <row r="16" spans="2:16" x14ac:dyDescent="0.25">
      <c r="B16" s="1867"/>
      <c r="C16" s="1867"/>
      <c r="D16" s="1589"/>
      <c r="E16" s="141"/>
      <c r="F16" s="141"/>
      <c r="G16" s="143"/>
      <c r="I16" s="144"/>
      <c r="J16" s="144"/>
      <c r="K16" s="144"/>
      <c r="L16" s="144"/>
      <c r="M16" s="144"/>
      <c r="N16" s="137"/>
    </row>
    <row r="17" spans="1:14" x14ac:dyDescent="0.25">
      <c r="B17" s="1867"/>
      <c r="C17" s="1867"/>
      <c r="D17" s="1589"/>
      <c r="E17" s="141"/>
      <c r="F17" s="141"/>
      <c r="G17" s="143"/>
      <c r="I17" s="144"/>
      <c r="J17" s="144"/>
      <c r="K17" s="144"/>
      <c r="L17" s="144"/>
      <c r="M17" s="144"/>
      <c r="N17" s="137"/>
    </row>
    <row r="18" spans="1:14" x14ac:dyDescent="0.25">
      <c r="B18" s="1867"/>
      <c r="C18" s="1867"/>
      <c r="D18" s="1589"/>
      <c r="E18" s="145"/>
      <c r="F18" s="141"/>
      <c r="G18" s="143"/>
      <c r="H18" s="146"/>
      <c r="I18" s="144"/>
      <c r="J18" s="144"/>
      <c r="K18" s="144"/>
      <c r="L18" s="144"/>
      <c r="M18" s="144"/>
      <c r="N18" s="147"/>
    </row>
    <row r="19" spans="1:14" x14ac:dyDescent="0.25">
      <c r="B19" s="1867"/>
      <c r="C19" s="1867"/>
      <c r="D19" s="1589"/>
      <c r="E19" s="145"/>
      <c r="F19" s="141"/>
      <c r="G19" s="143"/>
      <c r="H19" s="146"/>
      <c r="I19" s="148"/>
      <c r="J19" s="148"/>
      <c r="K19" s="148"/>
      <c r="L19" s="148"/>
      <c r="M19" s="148"/>
      <c r="N19" s="147"/>
    </row>
    <row r="20" spans="1:14" x14ac:dyDescent="0.25">
      <c r="B20" s="1867"/>
      <c r="C20" s="1867"/>
      <c r="D20" s="1589"/>
      <c r="E20" s="145"/>
      <c r="F20" s="141"/>
      <c r="G20" s="143"/>
      <c r="H20" s="146"/>
      <c r="I20" s="1612"/>
      <c r="J20" s="1612"/>
      <c r="K20" s="1612"/>
      <c r="L20" s="1612"/>
      <c r="M20" s="1612"/>
      <c r="N20" s="147"/>
    </row>
    <row r="21" spans="1:14" x14ac:dyDescent="0.25">
      <c r="B21" s="1867"/>
      <c r="C21" s="1867"/>
      <c r="D21" s="1589"/>
      <c r="E21" s="145"/>
      <c r="F21" s="141"/>
      <c r="G21" s="143"/>
      <c r="H21" s="146"/>
      <c r="I21" s="1612"/>
      <c r="J21" s="1612"/>
      <c r="K21" s="1612"/>
      <c r="L21" s="1612"/>
      <c r="M21" s="1612"/>
      <c r="N21" s="147"/>
    </row>
    <row r="22" spans="1:14" ht="15.75" thickBot="1" x14ac:dyDescent="0.3">
      <c r="B22" s="1868" t="s">
        <v>13</v>
      </c>
      <c r="C22" s="1869"/>
      <c r="D22" s="1589"/>
      <c r="E22" s="149"/>
      <c r="F22" s="246">
        <v>1376</v>
      </c>
      <c r="G22" s="143"/>
      <c r="H22" s="146"/>
      <c r="I22" s="1612"/>
      <c r="J22" s="1612"/>
      <c r="K22" s="1612"/>
      <c r="L22" s="1612"/>
      <c r="M22" s="1612"/>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v>1101</v>
      </c>
      <c r="D24" s="154"/>
      <c r="E24" s="155">
        <f>E22</f>
        <v>0</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1612"/>
      <c r="J27" s="1612"/>
      <c r="K27" s="1612"/>
      <c r="L27" s="1612"/>
      <c r="M27" s="1612"/>
      <c r="N27" s="137"/>
    </row>
    <row r="28" spans="1:14" x14ac:dyDescent="0.25">
      <c r="A28" s="36"/>
      <c r="B28"/>
      <c r="C28"/>
      <c r="D28"/>
      <c r="E28"/>
      <c r="F28"/>
      <c r="G28"/>
      <c r="H28"/>
      <c r="I28" s="1612"/>
      <c r="J28" s="1612"/>
      <c r="K28" s="1612"/>
      <c r="L28" s="1612"/>
      <c r="M28" s="1612"/>
      <c r="N28" s="137"/>
    </row>
    <row r="29" spans="1:14" x14ac:dyDescent="0.25">
      <c r="A29" s="36"/>
      <c r="B29" s="41" t="s">
        <v>17</v>
      </c>
      <c r="C29" s="41" t="s">
        <v>18</v>
      </c>
      <c r="D29" s="41" t="s">
        <v>19</v>
      </c>
      <c r="E29"/>
      <c r="F29"/>
      <c r="G29"/>
      <c r="H29"/>
      <c r="I29" s="1612"/>
      <c r="J29" s="1612"/>
      <c r="K29" s="1612"/>
      <c r="L29" s="1612"/>
      <c r="M29" s="1612"/>
      <c r="N29" s="137"/>
    </row>
    <row r="30" spans="1:14" x14ac:dyDescent="0.25">
      <c r="A30" s="36"/>
      <c r="B30" s="1620" t="s">
        <v>20</v>
      </c>
      <c r="C30" s="1588"/>
      <c r="D30" s="1620" t="s">
        <v>21</v>
      </c>
      <c r="E30"/>
      <c r="F30"/>
      <c r="G30"/>
      <c r="H30"/>
      <c r="I30" s="1612"/>
      <c r="J30" s="1612"/>
      <c r="K30" s="1612"/>
      <c r="L30" s="1612"/>
      <c r="M30" s="1612"/>
      <c r="N30" s="137"/>
    </row>
    <row r="31" spans="1:14" x14ac:dyDescent="0.25">
      <c r="A31" s="36"/>
      <c r="B31" s="1620" t="s">
        <v>22</v>
      </c>
      <c r="C31" s="1588"/>
      <c r="D31" s="1620" t="s">
        <v>21</v>
      </c>
      <c r="E31"/>
      <c r="F31"/>
      <c r="G31"/>
      <c r="H31"/>
      <c r="I31" s="1612"/>
      <c r="J31" s="1612"/>
      <c r="K31" s="1612"/>
      <c r="L31" s="1612"/>
      <c r="M31" s="1612"/>
      <c r="N31" s="137"/>
    </row>
    <row r="32" spans="1:14" x14ac:dyDescent="0.25">
      <c r="A32" s="36"/>
      <c r="B32" s="1620" t="s">
        <v>23</v>
      </c>
      <c r="C32" s="1588"/>
      <c r="D32" s="1620" t="s">
        <v>21</v>
      </c>
      <c r="E32"/>
      <c r="F32"/>
      <c r="G32"/>
      <c r="H32"/>
      <c r="I32" s="1612"/>
      <c r="J32" s="1612"/>
      <c r="K32" s="1612"/>
      <c r="L32" s="1612"/>
      <c r="M32" s="1612"/>
      <c r="N32" s="137"/>
    </row>
    <row r="33" spans="1:17" x14ac:dyDescent="0.25">
      <c r="A33" s="36"/>
      <c r="B33" s="1620" t="s">
        <v>24</v>
      </c>
      <c r="C33" s="1620"/>
      <c r="D33" s="1620" t="s">
        <v>21</v>
      </c>
      <c r="E33"/>
      <c r="F33"/>
      <c r="G33"/>
      <c r="H33"/>
      <c r="I33" s="1612"/>
      <c r="J33" s="1612"/>
      <c r="K33" s="1612"/>
      <c r="L33" s="1612"/>
      <c r="M33" s="1612"/>
      <c r="N33" s="137"/>
    </row>
    <row r="34" spans="1:17" x14ac:dyDescent="0.25">
      <c r="A34" s="36"/>
      <c r="B34"/>
      <c r="C34"/>
      <c r="D34"/>
      <c r="E34"/>
      <c r="F34"/>
      <c r="G34"/>
      <c r="H34"/>
      <c r="I34" s="1612"/>
      <c r="J34" s="1612"/>
      <c r="K34" s="1612"/>
      <c r="L34" s="1612"/>
      <c r="M34" s="1612"/>
      <c r="N34" s="137"/>
    </row>
    <row r="35" spans="1:17" x14ac:dyDescent="0.25">
      <c r="A35" s="36"/>
      <c r="B35"/>
      <c r="C35"/>
      <c r="D35"/>
      <c r="E35"/>
      <c r="F35"/>
      <c r="G35"/>
      <c r="H35"/>
      <c r="I35" s="1612"/>
      <c r="J35" s="1612"/>
      <c r="K35" s="1612"/>
      <c r="L35" s="1612"/>
      <c r="M35" s="1612"/>
      <c r="N35" s="137"/>
    </row>
    <row r="36" spans="1:17" x14ac:dyDescent="0.25">
      <c r="A36" s="36"/>
      <c r="B36" s="160" t="s">
        <v>25</v>
      </c>
      <c r="C36"/>
      <c r="D36"/>
      <c r="E36"/>
      <c r="F36"/>
      <c r="G36"/>
      <c r="H36"/>
      <c r="I36" s="1612"/>
      <c r="J36" s="1612"/>
      <c r="K36" s="1612"/>
      <c r="L36" s="1612"/>
      <c r="M36" s="1612"/>
      <c r="N36" s="137"/>
    </row>
    <row r="37" spans="1:17" x14ac:dyDescent="0.25">
      <c r="A37" s="36"/>
      <c r="B37"/>
      <c r="C37"/>
      <c r="D37"/>
      <c r="E37"/>
      <c r="F37"/>
      <c r="G37"/>
      <c r="H37"/>
      <c r="I37" s="1612"/>
      <c r="J37" s="1612"/>
      <c r="K37" s="1612"/>
      <c r="L37" s="1612"/>
      <c r="M37" s="1612"/>
      <c r="N37" s="137"/>
    </row>
    <row r="38" spans="1:17" x14ac:dyDescent="0.25">
      <c r="A38" s="36"/>
      <c r="B38"/>
      <c r="C38"/>
      <c r="D38"/>
      <c r="E38"/>
      <c r="F38"/>
      <c r="G38"/>
      <c r="H38"/>
      <c r="I38" s="1612"/>
      <c r="J38" s="1612"/>
      <c r="K38" s="1612"/>
      <c r="L38" s="1612"/>
      <c r="M38" s="1612"/>
      <c r="N38" s="137"/>
    </row>
    <row r="39" spans="1:17" x14ac:dyDescent="0.25">
      <c r="A39" s="36"/>
      <c r="B39" s="41" t="s">
        <v>17</v>
      </c>
      <c r="C39" s="41" t="s">
        <v>26</v>
      </c>
      <c r="D39" s="162" t="s">
        <v>27</v>
      </c>
      <c r="E39" s="162" t="s">
        <v>28</v>
      </c>
      <c r="F39"/>
      <c r="G39"/>
      <c r="H39"/>
      <c r="I39" s="1612"/>
      <c r="J39" s="1612"/>
      <c r="K39" s="1612"/>
      <c r="L39" s="1612"/>
      <c r="M39" s="1612"/>
      <c r="N39" s="137"/>
    </row>
    <row r="40" spans="1:17" ht="28.5" x14ac:dyDescent="0.25">
      <c r="A40" s="36"/>
      <c r="B40" s="45" t="s">
        <v>29</v>
      </c>
      <c r="C40" s="1619">
        <v>40</v>
      </c>
      <c r="D40" s="1588">
        <v>20</v>
      </c>
      <c r="E40" s="1870">
        <v>30</v>
      </c>
      <c r="F40"/>
      <c r="G40"/>
      <c r="H40"/>
      <c r="I40" s="1612"/>
      <c r="J40" s="1612"/>
      <c r="K40" s="1612"/>
      <c r="L40" s="1612"/>
      <c r="M40" s="1612"/>
      <c r="N40" s="137"/>
    </row>
    <row r="41" spans="1:17" ht="42.75" x14ac:dyDescent="0.25">
      <c r="A41" s="36"/>
      <c r="B41" s="45" t="s">
        <v>30</v>
      </c>
      <c r="C41" s="1619">
        <v>60</v>
      </c>
      <c r="D41" s="1588">
        <v>10</v>
      </c>
      <c r="E41" s="1871"/>
      <c r="F41"/>
      <c r="G41"/>
      <c r="H41"/>
      <c r="I41" s="1612"/>
      <c r="J41" s="1612"/>
      <c r="K41" s="1612"/>
      <c r="L41" s="1612"/>
      <c r="M41" s="1612"/>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1612"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60" x14ac:dyDescent="0.25">
      <c r="A49" s="52">
        <v>1</v>
      </c>
      <c r="B49" s="173" t="s">
        <v>6198</v>
      </c>
      <c r="C49" s="173" t="s">
        <v>6198</v>
      </c>
      <c r="D49" s="172" t="s">
        <v>188</v>
      </c>
      <c r="E49" s="221">
        <v>701820100078</v>
      </c>
      <c r="F49" s="175" t="s">
        <v>18</v>
      </c>
      <c r="G49" s="247">
        <v>1</v>
      </c>
      <c r="H49" s="220">
        <v>40205</v>
      </c>
      <c r="I49" s="220">
        <v>40543</v>
      </c>
      <c r="J49" s="176" t="s">
        <v>19</v>
      </c>
      <c r="K49" s="178">
        <v>11.1</v>
      </c>
      <c r="L49" s="178">
        <v>0</v>
      </c>
      <c r="M49" s="221">
        <v>804</v>
      </c>
      <c r="N49" s="221">
        <f>+M49*G49</f>
        <v>804</v>
      </c>
      <c r="O49" s="180">
        <v>410875743</v>
      </c>
      <c r="P49" s="180" t="s">
        <v>6200</v>
      </c>
      <c r="Q49" s="834" t="s">
        <v>6201</v>
      </c>
      <c r="R49" s="60"/>
      <c r="S49" s="60"/>
      <c r="T49" s="60"/>
      <c r="U49" s="60"/>
      <c r="V49" s="60"/>
      <c r="W49" s="60"/>
      <c r="X49" s="60"/>
      <c r="Y49" s="60"/>
      <c r="Z49" s="60"/>
    </row>
    <row r="50" spans="1:26" s="61" customFormat="1" ht="60" x14ac:dyDescent="0.25">
      <c r="A50" s="52">
        <f>+A49+1</f>
        <v>2</v>
      </c>
      <c r="B50" s="173" t="s">
        <v>6198</v>
      </c>
      <c r="C50" s="173" t="s">
        <v>6198</v>
      </c>
      <c r="D50" s="172" t="s">
        <v>188</v>
      </c>
      <c r="E50" s="221">
        <v>701820130169</v>
      </c>
      <c r="F50" s="175" t="s">
        <v>18</v>
      </c>
      <c r="G50" s="182">
        <v>1</v>
      </c>
      <c r="H50" s="220">
        <v>41309</v>
      </c>
      <c r="I50" s="220">
        <v>41639</v>
      </c>
      <c r="J50" s="176" t="s">
        <v>19</v>
      </c>
      <c r="K50" s="178">
        <v>10.87</v>
      </c>
      <c r="L50" s="178">
        <v>0</v>
      </c>
      <c r="M50" s="221">
        <v>130</v>
      </c>
      <c r="N50" s="221">
        <v>130</v>
      </c>
      <c r="O50" s="180">
        <v>100120165</v>
      </c>
      <c r="P50" s="180" t="s">
        <v>6202</v>
      </c>
      <c r="Q50" s="834" t="s">
        <v>6201</v>
      </c>
      <c r="R50" s="60"/>
      <c r="S50" s="60"/>
      <c r="T50" s="60"/>
      <c r="U50" s="60"/>
      <c r="V50" s="60"/>
      <c r="W50" s="60"/>
      <c r="X50" s="60"/>
      <c r="Y50" s="60"/>
      <c r="Z50" s="60"/>
    </row>
    <row r="51" spans="1:26" s="61" customFormat="1" ht="45" x14ac:dyDescent="0.25">
      <c r="A51" s="52">
        <f>+A50+1</f>
        <v>3</v>
      </c>
      <c r="B51" s="173" t="s">
        <v>6203</v>
      </c>
      <c r="C51" s="173" t="s">
        <v>6203</v>
      </c>
      <c r="D51" s="172" t="s">
        <v>188</v>
      </c>
      <c r="E51" s="221">
        <v>701820110094</v>
      </c>
      <c r="F51" s="175" t="s">
        <v>18</v>
      </c>
      <c r="G51" s="182">
        <v>1</v>
      </c>
      <c r="H51" s="220">
        <v>40573</v>
      </c>
      <c r="I51" s="220">
        <v>40908</v>
      </c>
      <c r="J51" s="176" t="s">
        <v>19</v>
      </c>
      <c r="K51" s="178">
        <v>11</v>
      </c>
      <c r="L51" s="178">
        <v>0</v>
      </c>
      <c r="M51" s="221">
        <v>190</v>
      </c>
      <c r="N51" s="221">
        <v>190</v>
      </c>
      <c r="O51" s="180">
        <v>104696162</v>
      </c>
      <c r="P51" s="180" t="s">
        <v>6204</v>
      </c>
      <c r="Q51" s="181"/>
      <c r="R51" s="60"/>
      <c r="S51" s="60"/>
      <c r="T51" s="60"/>
      <c r="U51" s="60"/>
      <c r="V51" s="60"/>
      <c r="W51" s="60"/>
      <c r="X51" s="60"/>
      <c r="Y51" s="60"/>
      <c r="Z51" s="60"/>
    </row>
    <row r="52" spans="1:26" s="61" customFormat="1" x14ac:dyDescent="0.25">
      <c r="A52" s="52"/>
      <c r="B52" s="183" t="s">
        <v>28</v>
      </c>
      <c r="C52" s="172"/>
      <c r="D52" s="173"/>
      <c r="E52" s="182"/>
      <c r="F52" s="175"/>
      <c r="G52" s="175"/>
      <c r="H52" s="175"/>
      <c r="I52" s="176"/>
      <c r="J52" s="176"/>
      <c r="K52" s="185" t="s">
        <v>6205</v>
      </c>
      <c r="L52" s="185">
        <f>SUM(L49:L51)</f>
        <v>0</v>
      </c>
      <c r="M52" s="221">
        <v>0</v>
      </c>
      <c r="N52" s="185" t="s">
        <v>6206</v>
      </c>
      <c r="O52" s="180">
        <f>SUM(O49:O51)</f>
        <v>615692070</v>
      </c>
      <c r="P52" s="180"/>
      <c r="Q52" s="187"/>
    </row>
    <row r="53" spans="1:26" s="69" customFormat="1" x14ac:dyDescent="0.25">
      <c r="E53" s="188"/>
    </row>
    <row r="54" spans="1:26" s="69" customFormat="1" x14ac:dyDescent="0.25">
      <c r="B54" s="1860" t="s">
        <v>56</v>
      </c>
      <c r="C54" s="1860" t="s">
        <v>57</v>
      </c>
      <c r="D54" s="1862" t="s">
        <v>58</v>
      </c>
      <c r="E54" s="1862"/>
    </row>
    <row r="55" spans="1:26" s="69" customFormat="1" x14ac:dyDescent="0.25">
      <c r="B55" s="1861"/>
      <c r="C55" s="1861"/>
      <c r="D55" s="1595" t="s">
        <v>59</v>
      </c>
      <c r="E55" s="190" t="s">
        <v>60</v>
      </c>
    </row>
    <row r="56" spans="1:26" s="69" customFormat="1" ht="18.75" x14ac:dyDescent="0.25">
      <c r="B56" s="222" t="s">
        <v>61</v>
      </c>
      <c r="C56" s="185" t="s">
        <v>6205</v>
      </c>
      <c r="D56" s="774" t="s">
        <v>21</v>
      </c>
      <c r="E56" s="774"/>
      <c r="F56" s="191"/>
      <c r="G56" s="191"/>
      <c r="H56" s="191"/>
      <c r="I56" s="191"/>
      <c r="J56" s="191"/>
      <c r="K56" s="191"/>
      <c r="L56" s="191"/>
      <c r="M56" s="191"/>
    </row>
    <row r="57" spans="1:26" s="69" customFormat="1" x14ac:dyDescent="0.25">
      <c r="B57" s="222" t="s">
        <v>62</v>
      </c>
      <c r="C57" s="221">
        <v>804</v>
      </c>
      <c r="D57" s="774"/>
      <c r="E57" s="774" t="s">
        <v>21</v>
      </c>
    </row>
    <row r="58" spans="1:26" s="69" customFormat="1" x14ac:dyDescent="0.25">
      <c r="B58" s="192"/>
      <c r="C58" s="1863"/>
      <c r="D58" s="1863"/>
      <c r="E58" s="1863"/>
      <c r="F58" s="1863"/>
      <c r="G58" s="1863"/>
      <c r="H58" s="1863"/>
      <c r="I58" s="1863"/>
      <c r="J58" s="1863"/>
      <c r="K58" s="1863"/>
      <c r="L58" s="1863"/>
      <c r="M58" s="1863"/>
      <c r="N58" s="1863"/>
    </row>
    <row r="59" spans="1:26" ht="15.75" thickBot="1" x14ac:dyDescent="0.3"/>
    <row r="60" spans="1:26" ht="27" thickBot="1" x14ac:dyDescent="0.3">
      <c r="B60" s="1864" t="s">
        <v>63</v>
      </c>
      <c r="C60" s="1864"/>
      <c r="D60" s="1864"/>
      <c r="E60" s="1864"/>
      <c r="F60" s="1864"/>
      <c r="G60" s="1864"/>
      <c r="H60" s="1864"/>
      <c r="I60" s="1864"/>
      <c r="J60" s="1864"/>
      <c r="K60" s="1864"/>
      <c r="L60" s="1864"/>
      <c r="M60" s="1864"/>
      <c r="N60" s="1864"/>
    </row>
    <row r="63" spans="1:26" ht="90" x14ac:dyDescent="0.25">
      <c r="B63" s="1610" t="s">
        <v>64</v>
      </c>
      <c r="C63" s="194" t="s">
        <v>65</v>
      </c>
      <c r="D63" s="194" t="s">
        <v>66</v>
      </c>
      <c r="E63" s="194" t="s">
        <v>67</v>
      </c>
      <c r="F63" s="194" t="s">
        <v>68</v>
      </c>
      <c r="G63" s="194" t="s">
        <v>69</v>
      </c>
      <c r="H63" s="194" t="s">
        <v>70</v>
      </c>
      <c r="I63" s="194" t="s">
        <v>71</v>
      </c>
      <c r="J63" s="194" t="s">
        <v>72</v>
      </c>
      <c r="K63" s="194" t="s">
        <v>73</v>
      </c>
      <c r="L63" s="194" t="s">
        <v>74</v>
      </c>
      <c r="M63" s="195" t="s">
        <v>75</v>
      </c>
      <c r="N63" s="195" t="s">
        <v>76</v>
      </c>
      <c r="O63" s="1875" t="s">
        <v>77</v>
      </c>
      <c r="P63" s="1876"/>
      <c r="Q63" s="194" t="s">
        <v>78</v>
      </c>
    </row>
    <row r="64" spans="1:26" x14ac:dyDescent="0.25">
      <c r="B64" s="1621"/>
      <c r="C64" s="1621"/>
      <c r="D64" s="227"/>
      <c r="E64" s="227"/>
      <c r="F64" s="1006"/>
      <c r="G64" s="1006"/>
      <c r="H64" s="1652"/>
      <c r="I64" s="223"/>
      <c r="J64" s="223"/>
      <c r="K64" s="1620"/>
      <c r="L64" s="1620"/>
      <c r="M64" s="1655"/>
      <c r="N64" s="1620"/>
      <c r="O64" s="1963" t="s">
        <v>6207</v>
      </c>
      <c r="P64" s="1964"/>
      <c r="Q64" s="1620" t="s">
        <v>19</v>
      </c>
    </row>
    <row r="65" spans="2:17" x14ac:dyDescent="0.25">
      <c r="B65" s="1621"/>
      <c r="C65" s="1621"/>
      <c r="D65" s="226"/>
      <c r="E65" s="227"/>
      <c r="F65" s="1006"/>
      <c r="G65" s="1006"/>
      <c r="H65" s="1652"/>
      <c r="I65" s="223"/>
      <c r="J65" s="223"/>
      <c r="K65" s="1620"/>
      <c r="L65" s="1620"/>
      <c r="M65" s="1655"/>
      <c r="N65" s="1620"/>
      <c r="O65" s="1584"/>
      <c r="P65" s="1585"/>
      <c r="Q65" s="1620"/>
    </row>
    <row r="66" spans="2:17" x14ac:dyDescent="0.25">
      <c r="B66" s="1621"/>
      <c r="C66" s="1621"/>
      <c r="D66" s="227"/>
      <c r="E66" s="227"/>
      <c r="F66" s="1006"/>
      <c r="G66" s="1006"/>
      <c r="H66" s="1652"/>
      <c r="I66" s="223"/>
      <c r="J66" s="223"/>
      <c r="K66" s="1620"/>
      <c r="L66" s="1620"/>
      <c r="M66" s="1655"/>
      <c r="N66" s="1620"/>
      <c r="O66" s="1584"/>
      <c r="P66" s="1585"/>
      <c r="Q66" s="1620"/>
    </row>
    <row r="67" spans="2:17" x14ac:dyDescent="0.25">
      <c r="B67" s="1621"/>
      <c r="C67" s="1621"/>
      <c r="D67" s="227"/>
      <c r="E67" s="227"/>
      <c r="F67" s="1652"/>
      <c r="G67" s="1652"/>
      <c r="H67" s="1652"/>
      <c r="I67" s="223"/>
      <c r="J67" s="223"/>
      <c r="K67" s="1620"/>
      <c r="L67" s="1620"/>
      <c r="M67" s="1620"/>
      <c r="N67" s="1620"/>
      <c r="O67" s="2003"/>
      <c r="P67" s="2004"/>
      <c r="Q67" s="1620"/>
    </row>
    <row r="68" spans="2:17" x14ac:dyDescent="0.25">
      <c r="B68" s="1620"/>
      <c r="C68" s="1620"/>
      <c r="D68" s="1620"/>
      <c r="E68" s="1620"/>
      <c r="F68" s="1620"/>
      <c r="G68" s="1620"/>
      <c r="H68" s="1620"/>
      <c r="I68" s="1620"/>
      <c r="J68" s="1620"/>
      <c r="K68" s="1620"/>
      <c r="L68" s="1620"/>
      <c r="M68" s="1620"/>
      <c r="N68" s="1620"/>
      <c r="O68" s="2003"/>
      <c r="P68" s="2004"/>
      <c r="Q68" s="1620"/>
    </row>
    <row r="69" spans="2:17" x14ac:dyDescent="0.25">
      <c r="B69" s="1" t="s">
        <v>85</v>
      </c>
    </row>
    <row r="70" spans="2:17" x14ac:dyDescent="0.25">
      <c r="B70" s="1" t="s">
        <v>86</v>
      </c>
    </row>
    <row r="71" spans="2:17" x14ac:dyDescent="0.25">
      <c r="B71" s="1" t="s">
        <v>87</v>
      </c>
    </row>
    <row r="73" spans="2:17" ht="15.75" thickBot="1" x14ac:dyDescent="0.3"/>
    <row r="74" spans="2:17" ht="27" thickBot="1" x14ac:dyDescent="0.3">
      <c r="B74" s="1879" t="s">
        <v>88</v>
      </c>
      <c r="C74" s="1880"/>
      <c r="D74" s="1880"/>
      <c r="E74" s="1880"/>
      <c r="F74" s="1880"/>
      <c r="G74" s="1880"/>
      <c r="H74" s="1880"/>
      <c r="I74" s="1880"/>
      <c r="J74" s="1880"/>
      <c r="K74" s="1880"/>
      <c r="L74" s="1880"/>
      <c r="M74" s="1880"/>
      <c r="N74" s="1881"/>
    </row>
    <row r="77" spans="2:17" ht="75" x14ac:dyDescent="0.25">
      <c r="B77" s="1610" t="s">
        <v>89</v>
      </c>
      <c r="C77" s="1610" t="s">
        <v>90</v>
      </c>
      <c r="D77" s="1610" t="s">
        <v>91</v>
      </c>
      <c r="E77" s="1610" t="s">
        <v>92</v>
      </c>
      <c r="F77" s="1610" t="s">
        <v>93</v>
      </c>
      <c r="G77" s="1610" t="s">
        <v>94</v>
      </c>
      <c r="H77" s="1610" t="s">
        <v>95</v>
      </c>
      <c r="I77" s="1610" t="s">
        <v>96</v>
      </c>
      <c r="J77" s="1875" t="s">
        <v>97</v>
      </c>
      <c r="K77" s="1882"/>
      <c r="L77" s="1876"/>
      <c r="M77" s="1610" t="s">
        <v>98</v>
      </c>
      <c r="N77" s="1610" t="s">
        <v>254</v>
      </c>
      <c r="O77" s="1610" t="s">
        <v>255</v>
      </c>
      <c r="P77" s="1875" t="s">
        <v>77</v>
      </c>
      <c r="Q77" s="1876"/>
    </row>
    <row r="78" spans="2:17" ht="90" x14ac:dyDescent="0.25">
      <c r="B78" s="1992" t="s">
        <v>1273</v>
      </c>
      <c r="C78" s="1980" t="s">
        <v>102</v>
      </c>
      <c r="D78" s="1990" t="s">
        <v>6208</v>
      </c>
      <c r="E78" s="1996">
        <v>92026665</v>
      </c>
      <c r="F78" s="1990" t="s">
        <v>1548</v>
      </c>
      <c r="G78" s="1990" t="s">
        <v>5259</v>
      </c>
      <c r="H78" s="2563">
        <v>32864</v>
      </c>
      <c r="I78" s="2001" t="s">
        <v>694</v>
      </c>
      <c r="J78" s="225" t="s">
        <v>6209</v>
      </c>
      <c r="K78" s="898" t="s">
        <v>6210</v>
      </c>
      <c r="L78" s="226" t="s">
        <v>6211</v>
      </c>
      <c r="M78" s="1870" t="s">
        <v>18</v>
      </c>
      <c r="N78" s="1870" t="s">
        <v>19</v>
      </c>
      <c r="O78" s="2015" t="s">
        <v>18</v>
      </c>
      <c r="P78" s="2084" t="s">
        <v>6212</v>
      </c>
      <c r="Q78" s="2565"/>
    </row>
    <row r="79" spans="2:17" ht="45" x14ac:dyDescent="0.25">
      <c r="B79" s="1993"/>
      <c r="C79" s="1981"/>
      <c r="D79" s="1991"/>
      <c r="E79" s="1997"/>
      <c r="F79" s="1991"/>
      <c r="G79" s="1991"/>
      <c r="H79" s="2564"/>
      <c r="I79" s="2011"/>
      <c r="J79" s="1670" t="s">
        <v>6213</v>
      </c>
      <c r="K79" s="1143" t="s">
        <v>6214</v>
      </c>
      <c r="L79" s="1670" t="s">
        <v>6215</v>
      </c>
      <c r="M79" s="1924"/>
      <c r="N79" s="1924"/>
      <c r="O79" s="2016"/>
      <c r="P79" s="2566"/>
      <c r="Q79" s="2567"/>
    </row>
    <row r="80" spans="2:17" ht="45" x14ac:dyDescent="0.25">
      <c r="B80" s="1577" t="s">
        <v>1273</v>
      </c>
      <c r="C80" s="1575" t="s">
        <v>102</v>
      </c>
      <c r="D80" s="1576" t="s">
        <v>6216</v>
      </c>
      <c r="E80" s="1579">
        <v>9133202</v>
      </c>
      <c r="F80" s="1576" t="s">
        <v>1548</v>
      </c>
      <c r="G80" s="1576" t="s">
        <v>1029</v>
      </c>
      <c r="H80" s="1645" t="s">
        <v>6217</v>
      </c>
      <c r="I80" s="1601" t="s">
        <v>694</v>
      </c>
      <c r="J80" s="1670" t="s">
        <v>188</v>
      </c>
      <c r="K80" s="1143" t="s">
        <v>6218</v>
      </c>
      <c r="L80" s="1670" t="s">
        <v>6219</v>
      </c>
      <c r="M80" s="1573" t="s">
        <v>18</v>
      </c>
      <c r="N80" s="1573" t="s">
        <v>403</v>
      </c>
      <c r="O80" s="1603" t="s">
        <v>18</v>
      </c>
      <c r="P80" s="1668"/>
      <c r="Q80" s="1669"/>
    </row>
    <row r="81" spans="2:18" ht="30" x14ac:dyDescent="0.25">
      <c r="B81" s="2569" t="s">
        <v>1273</v>
      </c>
      <c r="C81" s="2080" t="s">
        <v>102</v>
      </c>
      <c r="D81" s="2080" t="s">
        <v>6220</v>
      </c>
      <c r="E81" s="2080">
        <v>64868223</v>
      </c>
      <c r="F81" s="2080" t="s">
        <v>4774</v>
      </c>
      <c r="G81" s="2080" t="s">
        <v>601</v>
      </c>
      <c r="H81" s="2077">
        <v>36413</v>
      </c>
      <c r="I81" s="2080" t="s">
        <v>694</v>
      </c>
      <c r="J81" s="1670" t="s">
        <v>6221</v>
      </c>
      <c r="K81" s="1143" t="s">
        <v>6222</v>
      </c>
      <c r="L81" s="1114" t="s">
        <v>1218</v>
      </c>
      <c r="M81" s="2080" t="s">
        <v>18</v>
      </c>
      <c r="N81" s="2080" t="s">
        <v>19</v>
      </c>
      <c r="O81" s="2080" t="s">
        <v>18</v>
      </c>
      <c r="P81" s="2084" t="s">
        <v>6223</v>
      </c>
      <c r="Q81" s="2085"/>
      <c r="R81" s="2041" t="s">
        <v>6224</v>
      </c>
    </row>
    <row r="82" spans="2:18" ht="45" x14ac:dyDescent="0.25">
      <c r="B82" s="2570"/>
      <c r="C82" s="2081"/>
      <c r="D82" s="2081"/>
      <c r="E82" s="2081"/>
      <c r="F82" s="2081"/>
      <c r="G82" s="2081"/>
      <c r="H82" s="2078"/>
      <c r="I82" s="2081"/>
      <c r="J82" s="1670" t="s">
        <v>6225</v>
      </c>
      <c r="K82" s="1143" t="s">
        <v>6226</v>
      </c>
      <c r="L82" s="1114" t="s">
        <v>1218</v>
      </c>
      <c r="M82" s="2081"/>
      <c r="N82" s="2081"/>
      <c r="O82" s="2081"/>
      <c r="P82" s="2086"/>
      <c r="Q82" s="2087"/>
      <c r="R82" s="2041"/>
    </row>
    <row r="83" spans="2:18" ht="207" customHeight="1" x14ac:dyDescent="0.25">
      <c r="B83" s="2571"/>
      <c r="C83" s="2082"/>
      <c r="D83" s="2082"/>
      <c r="E83" s="2082"/>
      <c r="F83" s="2082"/>
      <c r="G83" s="2082"/>
      <c r="H83" s="2079"/>
      <c r="I83" s="2082"/>
      <c r="J83" s="1670" t="s">
        <v>6227</v>
      </c>
      <c r="K83" s="1143" t="s">
        <v>6228</v>
      </c>
      <c r="L83" s="1114" t="s">
        <v>6229</v>
      </c>
      <c r="M83" s="2082"/>
      <c r="N83" s="2082"/>
      <c r="O83" s="2082"/>
      <c r="P83" s="2088"/>
      <c r="Q83" s="2089"/>
      <c r="R83" s="2041"/>
    </row>
    <row r="84" spans="2:18" ht="30" x14ac:dyDescent="0.25">
      <c r="B84" s="1992" t="s">
        <v>1273</v>
      </c>
      <c r="C84" s="1990" t="s">
        <v>102</v>
      </c>
      <c r="D84" s="1990" t="s">
        <v>6230</v>
      </c>
      <c r="E84" s="2007">
        <v>35195418</v>
      </c>
      <c r="F84" s="1994" t="s">
        <v>308</v>
      </c>
      <c r="G84" s="1994" t="s">
        <v>601</v>
      </c>
      <c r="H84" s="2563">
        <v>37862</v>
      </c>
      <c r="I84" s="2001" t="s">
        <v>694</v>
      </c>
      <c r="J84" s="1670" t="s">
        <v>1726</v>
      </c>
      <c r="K84" s="898" t="s">
        <v>6231</v>
      </c>
      <c r="L84" s="898" t="s">
        <v>6232</v>
      </c>
      <c r="M84" s="1870" t="s">
        <v>18</v>
      </c>
      <c r="N84" s="1870" t="s">
        <v>19</v>
      </c>
      <c r="O84" s="1870" t="s">
        <v>18</v>
      </c>
      <c r="P84" s="1963" t="s">
        <v>6233</v>
      </c>
      <c r="Q84" s="1964"/>
    </row>
    <row r="85" spans="2:18" ht="30" x14ac:dyDescent="0.25">
      <c r="B85" s="1993"/>
      <c r="C85" s="1991"/>
      <c r="D85" s="1991"/>
      <c r="E85" s="2026"/>
      <c r="F85" s="1995"/>
      <c r="G85" s="1995"/>
      <c r="H85" s="2564"/>
      <c r="I85" s="2011"/>
      <c r="J85" s="225" t="s">
        <v>6234</v>
      </c>
      <c r="K85" s="898" t="s">
        <v>6235</v>
      </c>
      <c r="L85" s="226" t="s">
        <v>6236</v>
      </c>
      <c r="M85" s="1924"/>
      <c r="N85" s="1924"/>
      <c r="O85" s="1924"/>
      <c r="P85" s="1984" t="s">
        <v>6237</v>
      </c>
      <c r="Q85" s="1985"/>
    </row>
    <row r="86" spans="2:18" ht="45" x14ac:dyDescent="0.25">
      <c r="B86" s="2005"/>
      <c r="C86" s="2006"/>
      <c r="D86" s="2006"/>
      <c r="E86" s="2008"/>
      <c r="F86" s="2009"/>
      <c r="G86" s="2009"/>
      <c r="H86" s="2568"/>
      <c r="I86" s="2002"/>
      <c r="J86" s="1670" t="s">
        <v>6238</v>
      </c>
      <c r="K86" s="1143" t="s">
        <v>6239</v>
      </c>
      <c r="L86" s="1670" t="s">
        <v>6240</v>
      </c>
      <c r="M86" s="1871"/>
      <c r="N86" s="1871"/>
      <c r="O86" s="1871"/>
      <c r="P86" s="2044"/>
      <c r="Q86" s="2045"/>
    </row>
    <row r="87" spans="2:18" ht="75" x14ac:dyDescent="0.25">
      <c r="B87" s="900" t="s">
        <v>1273</v>
      </c>
      <c r="C87" s="463" t="s">
        <v>3213</v>
      </c>
      <c r="D87" s="463" t="s">
        <v>6241</v>
      </c>
      <c r="E87" s="1742">
        <v>64870648</v>
      </c>
      <c r="F87" s="463" t="s">
        <v>446</v>
      </c>
      <c r="G87" s="1654" t="s">
        <v>1462</v>
      </c>
      <c r="H87" s="1651">
        <v>40004</v>
      </c>
      <c r="I87" s="1652" t="s">
        <v>694</v>
      </c>
      <c r="J87" s="1670" t="s">
        <v>6242</v>
      </c>
      <c r="K87" s="1143" t="s">
        <v>6243</v>
      </c>
      <c r="L87" s="1114" t="s">
        <v>6244</v>
      </c>
      <c r="M87" s="1588" t="s">
        <v>18</v>
      </c>
      <c r="N87" s="1588" t="s">
        <v>19</v>
      </c>
      <c r="O87" s="1588" t="s">
        <v>18</v>
      </c>
      <c r="P87" s="1963" t="s">
        <v>6245</v>
      </c>
      <c r="Q87" s="1964"/>
    </row>
    <row r="88" spans="2:18" ht="30" x14ac:dyDescent="0.25">
      <c r="B88" s="900" t="s">
        <v>1628</v>
      </c>
      <c r="C88" s="463" t="s">
        <v>118</v>
      </c>
      <c r="D88" s="463" t="s">
        <v>6246</v>
      </c>
      <c r="E88" s="1742"/>
      <c r="F88" s="463" t="s">
        <v>6247</v>
      </c>
      <c r="G88" s="1654"/>
      <c r="H88" s="1651"/>
      <c r="I88" s="1652"/>
      <c r="J88" s="225"/>
      <c r="K88" s="898"/>
      <c r="L88" s="226"/>
      <c r="M88" s="1588"/>
      <c r="N88" s="1588" t="s">
        <v>19</v>
      </c>
      <c r="O88" s="1588"/>
      <c r="P88" s="1963" t="s">
        <v>6248</v>
      </c>
      <c r="Q88" s="1964"/>
    </row>
    <row r="89" spans="2:18" ht="30" x14ac:dyDescent="0.25">
      <c r="B89" s="2164" t="s">
        <v>1628</v>
      </c>
      <c r="C89" s="2575" t="s">
        <v>118</v>
      </c>
      <c r="D89" s="2575" t="s">
        <v>6249</v>
      </c>
      <c r="E89" s="2575">
        <v>64704923</v>
      </c>
      <c r="F89" s="2575" t="s">
        <v>370</v>
      </c>
      <c r="G89" s="1994" t="s">
        <v>601</v>
      </c>
      <c r="H89" s="1999">
        <v>40158</v>
      </c>
      <c r="I89" s="2001" t="s">
        <v>694</v>
      </c>
      <c r="J89" s="225" t="s">
        <v>5100</v>
      </c>
      <c r="K89" s="898"/>
      <c r="L89" s="226" t="s">
        <v>6250</v>
      </c>
      <c r="M89" s="1870" t="s">
        <v>18</v>
      </c>
      <c r="N89" s="1870" t="s">
        <v>19</v>
      </c>
      <c r="O89" s="1870" t="s">
        <v>18</v>
      </c>
      <c r="P89" s="1963" t="s">
        <v>6251</v>
      </c>
      <c r="Q89" s="1964"/>
    </row>
    <row r="90" spans="2:18" ht="30" x14ac:dyDescent="0.25">
      <c r="B90" s="2574"/>
      <c r="C90" s="2576"/>
      <c r="D90" s="2576"/>
      <c r="E90" s="2576"/>
      <c r="F90" s="2576"/>
      <c r="G90" s="1995"/>
      <c r="H90" s="2010"/>
      <c r="I90" s="2011"/>
      <c r="J90" s="225" t="s">
        <v>6198</v>
      </c>
      <c r="K90" s="898" t="s">
        <v>6252</v>
      </c>
      <c r="L90" s="226" t="s">
        <v>370</v>
      </c>
      <c r="M90" s="1924"/>
      <c r="N90" s="1924"/>
      <c r="O90" s="1924"/>
      <c r="P90" s="1963" t="s">
        <v>6253</v>
      </c>
      <c r="Q90" s="1964"/>
    </row>
    <row r="91" spans="2:18" ht="30" x14ac:dyDescent="0.25">
      <c r="B91" s="2165"/>
      <c r="C91" s="2577"/>
      <c r="D91" s="2577"/>
      <c r="E91" s="2577"/>
      <c r="F91" s="2577"/>
      <c r="G91" s="2009"/>
      <c r="H91" s="2000"/>
      <c r="I91" s="2002"/>
      <c r="J91" s="225" t="s">
        <v>6254</v>
      </c>
      <c r="K91" s="898"/>
      <c r="L91" s="226" t="s">
        <v>6255</v>
      </c>
      <c r="M91" s="1871"/>
      <c r="N91" s="1871"/>
      <c r="O91" s="1871"/>
      <c r="P91" s="1963" t="s">
        <v>6256</v>
      </c>
      <c r="Q91" s="1964"/>
    </row>
    <row r="92" spans="2:18" ht="222" customHeight="1" x14ac:dyDescent="0.25">
      <c r="B92" s="1648" t="s">
        <v>1628</v>
      </c>
      <c r="C92" s="463" t="s">
        <v>118</v>
      </c>
      <c r="D92" s="463" t="s">
        <v>6257</v>
      </c>
      <c r="E92" s="1742">
        <v>1102827758</v>
      </c>
      <c r="F92" s="463" t="s">
        <v>370</v>
      </c>
      <c r="G92" s="1653" t="s">
        <v>963</v>
      </c>
      <c r="H92" s="1651">
        <v>41109</v>
      </c>
      <c r="I92" s="1652" t="s">
        <v>694</v>
      </c>
      <c r="J92" s="1670" t="s">
        <v>6258</v>
      </c>
      <c r="K92" s="898" t="s">
        <v>6259</v>
      </c>
      <c r="L92" s="226" t="s">
        <v>370</v>
      </c>
      <c r="M92" s="1588" t="s">
        <v>18</v>
      </c>
      <c r="N92" s="1588" t="s">
        <v>19</v>
      </c>
      <c r="O92" s="1588" t="s">
        <v>18</v>
      </c>
      <c r="P92" s="2572" t="s">
        <v>6260</v>
      </c>
      <c r="Q92" s="2573"/>
      <c r="R92" s="1522"/>
    </row>
    <row r="93" spans="2:18" ht="209.25" customHeight="1" x14ac:dyDescent="0.25">
      <c r="B93" s="1648" t="s">
        <v>1628</v>
      </c>
      <c r="C93" s="463" t="s">
        <v>118</v>
      </c>
      <c r="D93" s="463" t="s">
        <v>6261</v>
      </c>
      <c r="E93" s="1742">
        <v>1102841560</v>
      </c>
      <c r="F93" s="463" t="s">
        <v>370</v>
      </c>
      <c r="G93" s="1653" t="s">
        <v>963</v>
      </c>
      <c r="H93" s="1651">
        <v>34992</v>
      </c>
      <c r="I93" s="1652" t="s">
        <v>694</v>
      </c>
      <c r="J93" s="1670" t="s">
        <v>6198</v>
      </c>
      <c r="K93" s="898" t="s">
        <v>6262</v>
      </c>
      <c r="L93" s="226" t="s">
        <v>370</v>
      </c>
      <c r="M93" s="1588" t="s">
        <v>18</v>
      </c>
      <c r="N93" s="1588" t="s">
        <v>19</v>
      </c>
      <c r="O93" s="1574"/>
      <c r="P93" s="1877" t="s">
        <v>6263</v>
      </c>
      <c r="Q93" s="2578"/>
      <c r="R93" s="911"/>
    </row>
    <row r="94" spans="2:18" ht="90" x14ac:dyDescent="0.25">
      <c r="B94" s="1648" t="s">
        <v>1628</v>
      </c>
      <c r="C94" s="463" t="s">
        <v>118</v>
      </c>
      <c r="D94" s="463" t="s">
        <v>6264</v>
      </c>
      <c r="E94" s="1742">
        <v>18858308</v>
      </c>
      <c r="F94" s="463" t="s">
        <v>1232</v>
      </c>
      <c r="G94" s="903" t="s">
        <v>601</v>
      </c>
      <c r="H94" s="1743">
        <v>40445</v>
      </c>
      <c r="I94" s="1652" t="s">
        <v>694</v>
      </c>
      <c r="J94" s="1670" t="s">
        <v>6265</v>
      </c>
      <c r="K94" s="898" t="s">
        <v>6266</v>
      </c>
      <c r="L94" s="226" t="s">
        <v>1232</v>
      </c>
      <c r="M94" s="1588" t="s">
        <v>18</v>
      </c>
      <c r="N94" s="1588" t="s">
        <v>19</v>
      </c>
      <c r="O94" s="1588" t="s">
        <v>18</v>
      </c>
      <c r="P94" s="1998" t="s">
        <v>6267</v>
      </c>
      <c r="Q94" s="1998"/>
    </row>
    <row r="95" spans="2:18" ht="90" x14ac:dyDescent="0.25">
      <c r="B95" s="1992" t="s">
        <v>1628</v>
      </c>
      <c r="C95" s="2575" t="s">
        <v>118</v>
      </c>
      <c r="D95" s="2575" t="s">
        <v>6268</v>
      </c>
      <c r="E95" s="2575">
        <v>22865767</v>
      </c>
      <c r="F95" s="2575" t="s">
        <v>370</v>
      </c>
      <c r="G95" s="1990" t="s">
        <v>1308</v>
      </c>
      <c r="H95" s="1999">
        <v>37750</v>
      </c>
      <c r="I95" s="2001" t="s">
        <v>694</v>
      </c>
      <c r="J95" s="1670" t="s">
        <v>6269</v>
      </c>
      <c r="K95" s="898" t="s">
        <v>6270</v>
      </c>
      <c r="L95" s="226" t="s">
        <v>6271</v>
      </c>
      <c r="M95" s="1870" t="s">
        <v>18</v>
      </c>
      <c r="N95" s="1870" t="s">
        <v>403</v>
      </c>
      <c r="O95" s="1870" t="s">
        <v>18</v>
      </c>
      <c r="P95" s="1984"/>
      <c r="Q95" s="1985"/>
    </row>
    <row r="96" spans="2:18" ht="75" x14ac:dyDescent="0.25">
      <c r="B96" s="2005"/>
      <c r="C96" s="2577"/>
      <c r="D96" s="2577"/>
      <c r="E96" s="2577"/>
      <c r="F96" s="2577"/>
      <c r="G96" s="2006"/>
      <c r="H96" s="2000"/>
      <c r="I96" s="2002"/>
      <c r="J96" s="1670" t="s">
        <v>6272</v>
      </c>
      <c r="K96" s="898" t="s">
        <v>6273</v>
      </c>
      <c r="L96" s="226" t="s">
        <v>6274</v>
      </c>
      <c r="M96" s="1871"/>
      <c r="N96" s="1871"/>
      <c r="O96" s="1871"/>
      <c r="P96" s="2044"/>
      <c r="Q96" s="2045"/>
    </row>
    <row r="97" spans="2:17" ht="45" x14ac:dyDescent="0.25">
      <c r="B97" s="900" t="s">
        <v>1628</v>
      </c>
      <c r="C97" s="463" t="s">
        <v>118</v>
      </c>
      <c r="D97" s="463" t="s">
        <v>6246</v>
      </c>
      <c r="E97" s="1646">
        <v>80179434</v>
      </c>
      <c r="F97" s="1646" t="s">
        <v>6275</v>
      </c>
      <c r="G97" s="1598" t="s">
        <v>6276</v>
      </c>
      <c r="H97" s="1600">
        <v>38928</v>
      </c>
      <c r="I97" s="1602" t="s">
        <v>694</v>
      </c>
      <c r="J97" s="1670" t="s">
        <v>6213</v>
      </c>
      <c r="K97" s="898" t="s">
        <v>6277</v>
      </c>
      <c r="L97" s="226" t="s">
        <v>203</v>
      </c>
      <c r="M97" s="1574" t="s">
        <v>18</v>
      </c>
      <c r="N97" s="1574" t="s">
        <v>19</v>
      </c>
      <c r="O97" s="1574" t="s">
        <v>18</v>
      </c>
      <c r="P97" s="1998" t="s">
        <v>6278</v>
      </c>
      <c r="Q97" s="1998"/>
    </row>
    <row r="98" spans="2:17" ht="45" x14ac:dyDescent="0.25">
      <c r="B98" s="1990" t="s">
        <v>1628</v>
      </c>
      <c r="C98" s="2575" t="s">
        <v>118</v>
      </c>
      <c r="D98" s="2575" t="s">
        <v>6279</v>
      </c>
      <c r="E98" s="2575">
        <v>1104412361</v>
      </c>
      <c r="F98" s="2575" t="s">
        <v>308</v>
      </c>
      <c r="G98" s="1990" t="s">
        <v>6280</v>
      </c>
      <c r="H98" s="1999">
        <v>41013</v>
      </c>
      <c r="I98" s="2001" t="s">
        <v>694</v>
      </c>
      <c r="J98" s="1598" t="s">
        <v>6280</v>
      </c>
      <c r="K98" s="898"/>
      <c r="L98" s="226"/>
      <c r="M98" s="1870" t="s">
        <v>18</v>
      </c>
      <c r="N98" s="1870" t="s">
        <v>19</v>
      </c>
      <c r="O98" s="1870" t="s">
        <v>18</v>
      </c>
      <c r="P98" s="1984" t="s">
        <v>6281</v>
      </c>
      <c r="Q98" s="1985"/>
    </row>
    <row r="99" spans="2:17" ht="45" x14ac:dyDescent="0.25">
      <c r="B99" s="1991"/>
      <c r="C99" s="2576"/>
      <c r="D99" s="2576"/>
      <c r="E99" s="2576"/>
      <c r="F99" s="2576"/>
      <c r="G99" s="1991"/>
      <c r="H99" s="2010"/>
      <c r="I99" s="2011"/>
      <c r="J99" s="1598" t="s">
        <v>6280</v>
      </c>
      <c r="K99" s="898"/>
      <c r="L99" s="226"/>
      <c r="M99" s="1924"/>
      <c r="N99" s="1924"/>
      <c r="O99" s="1924"/>
      <c r="P99" s="2044"/>
      <c r="Q99" s="2045"/>
    </row>
    <row r="100" spans="2:17" ht="60" x14ac:dyDescent="0.25">
      <c r="B100" s="2006"/>
      <c r="C100" s="2577"/>
      <c r="D100" s="2577"/>
      <c r="E100" s="2577"/>
      <c r="F100" s="2577"/>
      <c r="G100" s="2006"/>
      <c r="H100" s="2000"/>
      <c r="I100" s="2002"/>
      <c r="J100" s="225" t="s">
        <v>6282</v>
      </c>
      <c r="K100" s="898"/>
      <c r="L100" s="898" t="s">
        <v>6283</v>
      </c>
      <c r="M100" s="1871"/>
      <c r="N100" s="1871"/>
      <c r="O100" s="1871"/>
      <c r="P100" s="1998" t="s">
        <v>6284</v>
      </c>
      <c r="Q100" s="1998"/>
    </row>
    <row r="101" spans="2:17" ht="60" x14ac:dyDescent="0.25">
      <c r="B101" s="1990" t="s">
        <v>1628</v>
      </c>
      <c r="C101" s="2575" t="s">
        <v>118</v>
      </c>
      <c r="D101" s="2575" t="s">
        <v>6285</v>
      </c>
      <c r="E101" s="2575">
        <v>1102850203</v>
      </c>
      <c r="F101" s="2575" t="s">
        <v>370</v>
      </c>
      <c r="G101" s="1990" t="s">
        <v>3005</v>
      </c>
      <c r="H101" s="1999">
        <v>41613</v>
      </c>
      <c r="I101" s="2001" t="s">
        <v>694</v>
      </c>
      <c r="J101" s="225" t="s">
        <v>6286</v>
      </c>
      <c r="K101" s="898" t="s">
        <v>6287</v>
      </c>
      <c r="L101" s="898" t="s">
        <v>6288</v>
      </c>
      <c r="M101" s="1870" t="s">
        <v>18</v>
      </c>
      <c r="N101" s="1870" t="s">
        <v>403</v>
      </c>
      <c r="O101" s="1870" t="s">
        <v>18</v>
      </c>
      <c r="P101" s="1984"/>
      <c r="Q101" s="1985"/>
    </row>
    <row r="102" spans="2:17" ht="30" x14ac:dyDescent="0.25">
      <c r="B102" s="1991"/>
      <c r="C102" s="2576"/>
      <c r="D102" s="2576"/>
      <c r="E102" s="2576"/>
      <c r="F102" s="2576"/>
      <c r="G102" s="1991"/>
      <c r="H102" s="2010"/>
      <c r="I102" s="2011"/>
      <c r="J102" s="225" t="s">
        <v>6289</v>
      </c>
      <c r="K102" s="898" t="s">
        <v>6290</v>
      </c>
      <c r="L102" s="898" t="s">
        <v>6291</v>
      </c>
      <c r="M102" s="1924"/>
      <c r="N102" s="1924"/>
      <c r="O102" s="1924"/>
      <c r="P102" s="1986"/>
      <c r="Q102" s="1987"/>
    </row>
    <row r="103" spans="2:17" ht="60" x14ac:dyDescent="0.25">
      <c r="B103" s="1991"/>
      <c r="C103" s="2576"/>
      <c r="D103" s="2576"/>
      <c r="E103" s="2576"/>
      <c r="F103" s="2576"/>
      <c r="G103" s="1991"/>
      <c r="H103" s="2010"/>
      <c r="I103" s="2011"/>
      <c r="J103" s="225" t="s">
        <v>6292</v>
      </c>
      <c r="K103" s="898" t="s">
        <v>6293</v>
      </c>
      <c r="L103" s="898" t="s">
        <v>2522</v>
      </c>
      <c r="M103" s="1924"/>
      <c r="N103" s="1924"/>
      <c r="O103" s="1924"/>
      <c r="P103" s="1986"/>
      <c r="Q103" s="1987"/>
    </row>
    <row r="104" spans="2:17" ht="60" x14ac:dyDescent="0.25">
      <c r="B104" s="2006"/>
      <c r="C104" s="2577"/>
      <c r="D104" s="2577"/>
      <c r="E104" s="2577"/>
      <c r="F104" s="2577"/>
      <c r="G104" s="2006"/>
      <c r="H104" s="2000"/>
      <c r="I104" s="2002"/>
      <c r="J104" s="225" t="s">
        <v>6294</v>
      </c>
      <c r="K104" s="898" t="s">
        <v>6295</v>
      </c>
      <c r="L104" s="898" t="s">
        <v>6296</v>
      </c>
      <c r="M104" s="1924"/>
      <c r="N104" s="1924"/>
      <c r="O104" s="1924"/>
      <c r="P104" s="1986"/>
      <c r="Q104" s="1987"/>
    </row>
    <row r="105" spans="2:17" ht="45" x14ac:dyDescent="0.25">
      <c r="B105" s="1990" t="s">
        <v>1628</v>
      </c>
      <c r="C105" s="2579" t="s">
        <v>4905</v>
      </c>
      <c r="D105" s="2575" t="s">
        <v>6297</v>
      </c>
      <c r="E105" s="2575">
        <v>64577951</v>
      </c>
      <c r="F105" s="2575" t="s">
        <v>370</v>
      </c>
      <c r="G105" s="1990" t="s">
        <v>3005</v>
      </c>
      <c r="H105" s="1999">
        <v>41847</v>
      </c>
      <c r="I105" s="2001"/>
      <c r="J105" s="225" t="s">
        <v>4561</v>
      </c>
      <c r="K105" s="898"/>
      <c r="L105" s="898" t="s">
        <v>6298</v>
      </c>
      <c r="M105" s="1870" t="s">
        <v>18</v>
      </c>
      <c r="N105" s="1870" t="s">
        <v>403</v>
      </c>
      <c r="O105" s="1870" t="s">
        <v>18</v>
      </c>
      <c r="P105" s="1984"/>
      <c r="Q105" s="1985"/>
    </row>
    <row r="106" spans="2:17" ht="45" x14ac:dyDescent="0.25">
      <c r="B106" s="1991"/>
      <c r="C106" s="2580"/>
      <c r="D106" s="2576"/>
      <c r="E106" s="2576"/>
      <c r="F106" s="2576"/>
      <c r="G106" s="1991"/>
      <c r="H106" s="2010"/>
      <c r="I106" s="2011"/>
      <c r="J106" s="225" t="s">
        <v>188</v>
      </c>
      <c r="K106" s="898" t="s">
        <v>6299</v>
      </c>
      <c r="L106" s="898" t="s">
        <v>6300</v>
      </c>
      <c r="M106" s="1924"/>
      <c r="N106" s="1924"/>
      <c r="O106" s="1924"/>
      <c r="P106" s="1986"/>
      <c r="Q106" s="1987"/>
    </row>
    <row r="107" spans="2:17" ht="45" x14ac:dyDescent="0.25">
      <c r="B107" s="2006"/>
      <c r="C107" s="2581"/>
      <c r="D107" s="2577"/>
      <c r="E107" s="2577"/>
      <c r="F107" s="2577"/>
      <c r="G107" s="2006"/>
      <c r="H107" s="2000"/>
      <c r="I107" s="2002"/>
      <c r="J107" s="229" t="s">
        <v>6301</v>
      </c>
      <c r="K107" s="1139" t="s">
        <v>6302</v>
      </c>
      <c r="L107" s="229" t="s">
        <v>6303</v>
      </c>
      <c r="M107" s="1871"/>
      <c r="N107" s="1871"/>
      <c r="O107" s="1871"/>
      <c r="P107" s="2044"/>
      <c r="Q107" s="2045"/>
    </row>
    <row r="108" spans="2:17" ht="27" thickBot="1" x14ac:dyDescent="0.3">
      <c r="B108" s="2153" t="s">
        <v>184</v>
      </c>
      <c r="C108" s="2154"/>
      <c r="D108" s="2154"/>
      <c r="E108" s="2154"/>
      <c r="F108" s="2154"/>
      <c r="G108" s="2154"/>
      <c r="H108" s="2154"/>
      <c r="I108" s="2154"/>
      <c r="J108" s="2154"/>
      <c r="K108" s="2154"/>
      <c r="L108" s="2154"/>
      <c r="M108" s="2154"/>
      <c r="N108" s="2180"/>
    </row>
    <row r="111" spans="2:17" ht="30" x14ac:dyDescent="0.25">
      <c r="B111" s="194" t="s">
        <v>17</v>
      </c>
      <c r="C111" s="194" t="s">
        <v>415</v>
      </c>
      <c r="D111" s="1875" t="s">
        <v>77</v>
      </c>
      <c r="E111" s="1876"/>
    </row>
    <row r="112" spans="2:17" x14ac:dyDescent="0.25">
      <c r="B112" s="229" t="s">
        <v>185</v>
      </c>
      <c r="C112" s="1588" t="s">
        <v>18</v>
      </c>
      <c r="D112" s="1922"/>
      <c r="E112" s="1922"/>
    </row>
    <row r="115" spans="1:26" ht="26.25" x14ac:dyDescent="0.25">
      <c r="B115" s="1851" t="s">
        <v>186</v>
      </c>
      <c r="C115" s="1852"/>
      <c r="D115" s="1852"/>
      <c r="E115" s="1852"/>
      <c r="F115" s="1852"/>
      <c r="G115" s="1852"/>
      <c r="H115" s="1852"/>
      <c r="I115" s="1852"/>
      <c r="J115" s="1852"/>
      <c r="K115" s="1852"/>
      <c r="L115" s="1852"/>
      <c r="M115" s="1852"/>
      <c r="N115" s="1852"/>
      <c r="O115" s="1852"/>
      <c r="P115" s="1852"/>
    </row>
    <row r="117" spans="1:26" ht="15.75" thickBot="1" x14ac:dyDescent="0.3"/>
    <row r="118" spans="1:26" ht="27" thickBot="1" x14ac:dyDescent="0.3">
      <c r="B118" s="1879" t="s">
        <v>187</v>
      </c>
      <c r="C118" s="1880"/>
      <c r="D118" s="1880"/>
      <c r="E118" s="1880"/>
      <c r="F118" s="1880"/>
      <c r="G118" s="1880"/>
      <c r="H118" s="1880"/>
      <c r="I118" s="1880"/>
      <c r="J118" s="1880"/>
      <c r="K118" s="1880"/>
      <c r="L118" s="1880"/>
      <c r="M118" s="1880"/>
      <c r="N118" s="1881"/>
    </row>
    <row r="120" spans="1:26" ht="15.75" thickBot="1" x14ac:dyDescent="0.3">
      <c r="M120" s="163"/>
      <c r="N120" s="163"/>
    </row>
    <row r="121" spans="1:26" s="1612" customFormat="1" ht="60.75" thickBot="1" x14ac:dyDescent="0.3">
      <c r="B121" s="164" t="s">
        <v>33</v>
      </c>
      <c r="C121" s="164" t="s">
        <v>34</v>
      </c>
      <c r="D121" s="164" t="s">
        <v>35</v>
      </c>
      <c r="E121" s="164" t="s">
        <v>36</v>
      </c>
      <c r="F121" s="164" t="s">
        <v>37</v>
      </c>
      <c r="G121" s="164" t="s">
        <v>38</v>
      </c>
      <c r="H121" s="164" t="s">
        <v>39</v>
      </c>
      <c r="I121" s="164" t="s">
        <v>40</v>
      </c>
      <c r="J121" s="164" t="s">
        <v>41</v>
      </c>
      <c r="K121" s="164" t="s">
        <v>42</v>
      </c>
      <c r="L121" s="164" t="s">
        <v>43</v>
      </c>
      <c r="M121" s="165" t="s">
        <v>44</v>
      </c>
      <c r="N121" s="164" t="s">
        <v>45</v>
      </c>
      <c r="O121" s="164" t="s">
        <v>46</v>
      </c>
      <c r="P121" s="166" t="s">
        <v>47</v>
      </c>
      <c r="Q121" s="166" t="s">
        <v>48</v>
      </c>
    </row>
    <row r="122" spans="1:26" s="61" customFormat="1" ht="15.75" thickBot="1" x14ac:dyDescent="0.3">
      <c r="A122" s="52">
        <v>1</v>
      </c>
      <c r="B122" s="1854"/>
      <c r="C122" s="1854"/>
      <c r="D122" s="1854"/>
      <c r="E122" s="1854"/>
      <c r="F122" s="1854"/>
      <c r="G122" s="1854"/>
      <c r="H122" s="1854"/>
      <c r="I122" s="1854"/>
      <c r="J122" s="1854"/>
      <c r="K122" s="1854"/>
      <c r="L122" s="1854"/>
      <c r="M122" s="1855"/>
      <c r="N122" s="178"/>
      <c r="O122" s="180"/>
      <c r="P122" s="180"/>
      <c r="Q122" s="181"/>
      <c r="R122" s="60"/>
      <c r="S122" s="60"/>
      <c r="T122" s="60"/>
      <c r="U122" s="60"/>
      <c r="V122" s="60"/>
      <c r="W122" s="60"/>
      <c r="X122" s="60"/>
      <c r="Y122" s="60"/>
      <c r="Z122" s="60"/>
    </row>
    <row r="123" spans="1:26" s="61" customFormat="1" ht="45" x14ac:dyDescent="0.25">
      <c r="A123" s="52">
        <f>+A122+1</f>
        <v>2</v>
      </c>
      <c r="B123" s="173" t="s">
        <v>6203</v>
      </c>
      <c r="C123" s="173" t="s">
        <v>6203</v>
      </c>
      <c r="D123" s="54" t="s">
        <v>188</v>
      </c>
      <c r="E123" s="288">
        <v>701820120186</v>
      </c>
      <c r="F123" s="175" t="s">
        <v>18</v>
      </c>
      <c r="G123" s="247">
        <v>1</v>
      </c>
      <c r="H123" s="220">
        <v>40939</v>
      </c>
      <c r="I123" s="220">
        <v>41274</v>
      </c>
      <c r="J123" s="176" t="s">
        <v>19</v>
      </c>
      <c r="K123" s="178">
        <v>11</v>
      </c>
      <c r="L123" s="178">
        <v>0</v>
      </c>
      <c r="M123" s="221">
        <v>190</v>
      </c>
      <c r="N123" s="221">
        <v>190</v>
      </c>
      <c r="O123" s="180">
        <v>124892970</v>
      </c>
      <c r="P123" s="180" t="s">
        <v>6304</v>
      </c>
      <c r="Q123" s="181"/>
      <c r="R123" s="60"/>
      <c r="S123" s="60"/>
      <c r="T123" s="60"/>
      <c r="U123" s="60"/>
      <c r="V123" s="60"/>
      <c r="W123" s="60"/>
      <c r="X123" s="60"/>
      <c r="Y123" s="60"/>
      <c r="Z123" s="60"/>
    </row>
    <row r="124" spans="1:26" s="61" customFormat="1" ht="60" x14ac:dyDescent="0.25">
      <c r="A124" s="52">
        <f>+A123+1</f>
        <v>3</v>
      </c>
      <c r="B124" s="173" t="s">
        <v>6198</v>
      </c>
      <c r="C124" s="173" t="s">
        <v>6198</v>
      </c>
      <c r="D124" s="54" t="s">
        <v>188</v>
      </c>
      <c r="E124" s="288">
        <v>701820140225</v>
      </c>
      <c r="F124" s="175" t="s">
        <v>18</v>
      </c>
      <c r="G124" s="182">
        <v>1</v>
      </c>
      <c r="H124" s="220">
        <v>41661</v>
      </c>
      <c r="I124" s="220">
        <v>41912</v>
      </c>
      <c r="J124" s="176" t="s">
        <v>19</v>
      </c>
      <c r="K124" s="178">
        <v>8.26</v>
      </c>
      <c r="L124" s="178">
        <v>0</v>
      </c>
      <c r="M124" s="221">
        <v>130</v>
      </c>
      <c r="N124" s="221">
        <v>130</v>
      </c>
      <c r="O124" s="180">
        <v>101292490</v>
      </c>
      <c r="P124" s="180">
        <v>110</v>
      </c>
      <c r="Q124" s="834" t="s">
        <v>6201</v>
      </c>
      <c r="R124" s="60"/>
      <c r="S124" s="60"/>
      <c r="T124" s="60"/>
      <c r="U124" s="60"/>
      <c r="V124" s="60"/>
      <c r="W124" s="60"/>
      <c r="X124" s="60"/>
      <c r="Y124" s="60"/>
      <c r="Z124" s="60"/>
    </row>
    <row r="125" spans="1:26" s="61" customFormat="1" x14ac:dyDescent="0.25">
      <c r="A125" s="52">
        <f>+A124+1</f>
        <v>4</v>
      </c>
      <c r="B125" s="173"/>
      <c r="C125" s="172"/>
      <c r="D125" s="173"/>
      <c r="E125" s="221"/>
      <c r="F125" s="175"/>
      <c r="G125" s="182"/>
      <c r="H125" s="220"/>
      <c r="I125" s="176"/>
      <c r="J125" s="176"/>
      <c r="K125" s="178"/>
      <c r="L125" s="178"/>
      <c r="M125" s="178"/>
      <c r="N125" s="178"/>
      <c r="O125" s="180"/>
      <c r="P125" s="180"/>
      <c r="Q125" s="181"/>
      <c r="R125" s="60"/>
      <c r="S125" s="60"/>
      <c r="T125" s="60"/>
      <c r="U125" s="60"/>
      <c r="V125" s="60"/>
      <c r="W125" s="60"/>
      <c r="X125" s="60"/>
      <c r="Y125" s="60"/>
      <c r="Z125" s="60"/>
    </row>
    <row r="126" spans="1:26" s="61" customFormat="1" x14ac:dyDescent="0.25">
      <c r="A126" s="52">
        <f>+A125+1</f>
        <v>5</v>
      </c>
      <c r="B126" s="173"/>
      <c r="C126" s="173"/>
      <c r="D126" s="173"/>
      <c r="E126" s="221"/>
      <c r="F126" s="175"/>
      <c r="G126" s="182"/>
      <c r="H126" s="220"/>
      <c r="I126" s="176"/>
      <c r="J126" s="176"/>
      <c r="K126" s="178">
        <v>19.260000000000002</v>
      </c>
      <c r="L126" s="178"/>
      <c r="M126" s="178">
        <v>320</v>
      </c>
      <c r="N126" s="178"/>
      <c r="O126" s="180">
        <f>SUM(O123:O125)</f>
        <v>226185460</v>
      </c>
      <c r="P126" s="180"/>
      <c r="Q126" s="181"/>
      <c r="R126" s="60"/>
      <c r="S126" s="60"/>
      <c r="T126" s="60"/>
      <c r="U126" s="60"/>
      <c r="V126" s="60"/>
      <c r="W126" s="60"/>
      <c r="X126" s="60"/>
      <c r="Y126" s="60"/>
      <c r="Z126" s="60"/>
    </row>
    <row r="127" spans="1:26" x14ac:dyDescent="0.25">
      <c r="B127" s="69"/>
      <c r="C127" s="69"/>
      <c r="D127" s="69"/>
      <c r="E127" s="188"/>
      <c r="F127" s="69"/>
      <c r="G127" s="69"/>
      <c r="H127" s="69"/>
      <c r="I127" s="69"/>
      <c r="J127" s="69"/>
      <c r="K127" s="69"/>
      <c r="L127" s="69"/>
      <c r="M127" s="69"/>
      <c r="N127" s="69"/>
      <c r="O127" s="69"/>
      <c r="P127" s="69"/>
    </row>
    <row r="128" spans="1:26" ht="18.75" x14ac:dyDescent="0.25">
      <c r="B128" s="222" t="s">
        <v>192</v>
      </c>
      <c r="C128" s="250" t="s">
        <v>6305</v>
      </c>
      <c r="H128" s="191"/>
      <c r="I128" s="191"/>
      <c r="J128" s="191"/>
      <c r="K128" s="191"/>
      <c r="L128" s="191"/>
      <c r="M128" s="191"/>
      <c r="N128" s="69"/>
      <c r="O128" s="69"/>
      <c r="P128" s="69"/>
    </row>
    <row r="130" spans="2:17" ht="15.75" thickBot="1" x14ac:dyDescent="0.3"/>
    <row r="131" spans="2:17" ht="30.75" thickBot="1" x14ac:dyDescent="0.3">
      <c r="B131" s="232" t="s">
        <v>193</v>
      </c>
      <c r="C131" s="233" t="s">
        <v>194</v>
      </c>
      <c r="D131" s="232" t="s">
        <v>27</v>
      </c>
      <c r="E131" s="233" t="s">
        <v>195</v>
      </c>
    </row>
    <row r="132" spans="2:17" x14ac:dyDescent="0.25">
      <c r="B132" s="103" t="s">
        <v>196</v>
      </c>
      <c r="C132" s="234">
        <v>20</v>
      </c>
      <c r="D132" s="234">
        <v>0</v>
      </c>
      <c r="E132" s="1923">
        <f>+D132+D133+D134</f>
        <v>40</v>
      </c>
    </row>
    <row r="133" spans="2:17" x14ac:dyDescent="0.25">
      <c r="B133" s="103" t="s">
        <v>197</v>
      </c>
      <c r="C133" s="1628">
        <v>30</v>
      </c>
      <c r="D133" s="1588">
        <v>0</v>
      </c>
      <c r="E133" s="1924"/>
    </row>
    <row r="134" spans="2:17" ht="15.75" thickBot="1" x14ac:dyDescent="0.3">
      <c r="B134" s="103" t="s">
        <v>198</v>
      </c>
      <c r="C134" s="236">
        <v>40</v>
      </c>
      <c r="D134" s="236">
        <v>40</v>
      </c>
      <c r="E134" s="1925"/>
    </row>
    <row r="136" spans="2:17" ht="15.75" thickBot="1" x14ac:dyDescent="0.3"/>
    <row r="137" spans="2:17" ht="27" thickBot="1" x14ac:dyDescent="0.3">
      <c r="B137" s="1879" t="s">
        <v>199</v>
      </c>
      <c r="C137" s="1880"/>
      <c r="D137" s="1880"/>
      <c r="E137" s="1880"/>
      <c r="F137" s="1880"/>
      <c r="G137" s="1880"/>
      <c r="H137" s="1880"/>
      <c r="I137" s="1880"/>
      <c r="J137" s="1880"/>
      <c r="K137" s="1880"/>
      <c r="L137" s="1880"/>
      <c r="M137" s="1880"/>
      <c r="N137" s="1881"/>
    </row>
    <row r="139" spans="2:17" ht="75" x14ac:dyDescent="0.25">
      <c r="B139" s="1610" t="s">
        <v>89</v>
      </c>
      <c r="C139" s="1610" t="s">
        <v>90</v>
      </c>
      <c r="D139" s="1610" t="s">
        <v>91</v>
      </c>
      <c r="E139" s="1610" t="s">
        <v>92</v>
      </c>
      <c r="F139" s="1610" t="s">
        <v>93</v>
      </c>
      <c r="G139" s="1610" t="s">
        <v>94</v>
      </c>
      <c r="H139" s="1610" t="s">
        <v>95</v>
      </c>
      <c r="I139" s="1610" t="s">
        <v>96</v>
      </c>
      <c r="J139" s="1875" t="s">
        <v>97</v>
      </c>
      <c r="K139" s="1882"/>
      <c r="L139" s="1876"/>
      <c r="M139" s="1610" t="s">
        <v>98</v>
      </c>
      <c r="N139" s="1610" t="s">
        <v>254</v>
      </c>
      <c r="O139" s="1610" t="s">
        <v>255</v>
      </c>
      <c r="P139" s="1875" t="s">
        <v>77</v>
      </c>
      <c r="Q139" s="1876"/>
    </row>
    <row r="140" spans="2:17" ht="30" x14ac:dyDescent="0.25">
      <c r="B140" s="1648" t="s">
        <v>660</v>
      </c>
      <c r="C140" s="883" t="s">
        <v>661</v>
      </c>
      <c r="D140" s="1648" t="s">
        <v>6306</v>
      </c>
      <c r="E140" s="1621">
        <v>1100394110</v>
      </c>
      <c r="F140" s="1744" t="s">
        <v>6307</v>
      </c>
      <c r="G140" s="1654" t="s">
        <v>1653</v>
      </c>
      <c r="H140" s="909">
        <v>41621</v>
      </c>
      <c r="I140" s="227" t="s">
        <v>694</v>
      </c>
      <c r="J140" s="225" t="s">
        <v>6308</v>
      </c>
      <c r="K140" s="898" t="s">
        <v>6309</v>
      </c>
      <c r="L140" s="226" t="s">
        <v>5804</v>
      </c>
      <c r="M140" s="1664" t="s">
        <v>18</v>
      </c>
      <c r="N140" s="1647" t="s">
        <v>18</v>
      </c>
      <c r="O140" s="1647" t="s">
        <v>18</v>
      </c>
      <c r="P140" s="883"/>
      <c r="Q140" s="883"/>
    </row>
    <row r="141" spans="2:17" ht="30" x14ac:dyDescent="0.25">
      <c r="B141" s="1648" t="s">
        <v>660</v>
      </c>
      <c r="C141" s="1653" t="s">
        <v>3325</v>
      </c>
      <c r="D141" s="1648" t="s">
        <v>6310</v>
      </c>
      <c r="E141" s="1621">
        <v>52386924</v>
      </c>
      <c r="F141" s="969" t="s">
        <v>446</v>
      </c>
      <c r="G141" s="1653" t="s">
        <v>447</v>
      </c>
      <c r="H141" s="909">
        <v>40046</v>
      </c>
      <c r="I141" s="227" t="s">
        <v>694</v>
      </c>
      <c r="J141" s="225" t="s">
        <v>6311</v>
      </c>
      <c r="K141" s="1745" t="s">
        <v>6312</v>
      </c>
      <c r="L141" s="1746" t="s">
        <v>6313</v>
      </c>
      <c r="M141" s="1924" t="s">
        <v>18</v>
      </c>
      <c r="N141" s="1924" t="s">
        <v>19</v>
      </c>
      <c r="O141" s="1924" t="s">
        <v>18</v>
      </c>
      <c r="P141" s="1984"/>
      <c r="Q141" s="1985"/>
    </row>
    <row r="142" spans="2:17" ht="75" x14ac:dyDescent="0.25">
      <c r="B142" s="1648"/>
      <c r="C142" s="1653"/>
      <c r="D142" s="1648"/>
      <c r="E142" s="1621"/>
      <c r="F142" s="969"/>
      <c r="G142" s="1654"/>
      <c r="H142" s="909"/>
      <c r="I142" s="227"/>
      <c r="J142" s="1670" t="s">
        <v>6258</v>
      </c>
      <c r="K142" s="898" t="s">
        <v>6314</v>
      </c>
      <c r="L142" s="226" t="s">
        <v>6315</v>
      </c>
      <c r="M142" s="1871"/>
      <c r="N142" s="1871"/>
      <c r="O142" s="1871"/>
      <c r="P142" s="2044"/>
      <c r="Q142" s="2045"/>
    </row>
    <row r="143" spans="2:17" ht="45" x14ac:dyDescent="0.25">
      <c r="B143" s="1992" t="s">
        <v>1129</v>
      </c>
      <c r="C143" s="1990" t="s">
        <v>661</v>
      </c>
      <c r="D143" s="1992" t="s">
        <v>6316</v>
      </c>
      <c r="E143" s="1996">
        <v>64867875</v>
      </c>
      <c r="F143" s="2582" t="s">
        <v>417</v>
      </c>
      <c r="G143" s="1990" t="s">
        <v>601</v>
      </c>
      <c r="H143" s="1973">
        <v>37001</v>
      </c>
      <c r="I143" s="2247" t="s">
        <v>694</v>
      </c>
      <c r="J143" s="225" t="s">
        <v>6317</v>
      </c>
      <c r="K143" s="898" t="s">
        <v>6318</v>
      </c>
      <c r="L143" s="226" t="s">
        <v>3578</v>
      </c>
      <c r="M143" s="1870" t="s">
        <v>18</v>
      </c>
      <c r="N143" s="1870" t="s">
        <v>19</v>
      </c>
      <c r="O143" s="1870" t="s">
        <v>18</v>
      </c>
      <c r="P143" s="1984"/>
      <c r="Q143" s="1985"/>
    </row>
    <row r="144" spans="2:17" ht="45" x14ac:dyDescent="0.25">
      <c r="B144" s="1993"/>
      <c r="C144" s="1991"/>
      <c r="D144" s="1993"/>
      <c r="E144" s="1997"/>
      <c r="F144" s="2583"/>
      <c r="G144" s="1991"/>
      <c r="H144" s="1974"/>
      <c r="I144" s="2248"/>
      <c r="J144" s="225" t="s">
        <v>6317</v>
      </c>
      <c r="K144" s="898" t="s">
        <v>6319</v>
      </c>
      <c r="L144" s="226" t="s">
        <v>3578</v>
      </c>
      <c r="M144" s="1924"/>
      <c r="N144" s="1924"/>
      <c r="O144" s="1924"/>
      <c r="P144" s="1986"/>
      <c r="Q144" s="1987"/>
    </row>
    <row r="145" spans="2:17" ht="75" x14ac:dyDescent="0.25">
      <c r="B145" s="2005"/>
      <c r="C145" s="2006"/>
      <c r="D145" s="2005"/>
      <c r="E145" s="2047"/>
      <c r="F145" s="2584"/>
      <c r="G145" s="2006"/>
      <c r="H145" s="2046"/>
      <c r="I145" s="2249"/>
      <c r="J145" s="1670" t="s">
        <v>6242</v>
      </c>
      <c r="K145" s="898" t="s">
        <v>6320</v>
      </c>
      <c r="L145" s="226" t="s">
        <v>1848</v>
      </c>
      <c r="M145" s="1871"/>
      <c r="N145" s="1871"/>
      <c r="O145" s="1871"/>
      <c r="P145" s="2044"/>
      <c r="Q145" s="2045"/>
    </row>
    <row r="146" spans="2:17" ht="135" x14ac:dyDescent="0.25">
      <c r="B146" s="1980" t="s">
        <v>1129</v>
      </c>
      <c r="C146" s="1980" t="s">
        <v>3325</v>
      </c>
      <c r="D146" s="1980" t="s">
        <v>1607</v>
      </c>
      <c r="E146" s="1870">
        <v>23063378</v>
      </c>
      <c r="F146" s="1980" t="s">
        <v>417</v>
      </c>
      <c r="G146" s="1980" t="s">
        <v>601</v>
      </c>
      <c r="H146" s="2252">
        <v>37224</v>
      </c>
      <c r="I146" s="2066" t="s">
        <v>694</v>
      </c>
      <c r="J146" s="225" t="s">
        <v>6321</v>
      </c>
      <c r="K146" s="898" t="s">
        <v>6322</v>
      </c>
      <c r="L146" s="226" t="s">
        <v>3578</v>
      </c>
      <c r="M146" s="1870" t="s">
        <v>18</v>
      </c>
      <c r="N146" s="1870" t="s">
        <v>18</v>
      </c>
      <c r="O146" s="1870" t="s">
        <v>18</v>
      </c>
      <c r="P146" s="2048" t="s">
        <v>6323</v>
      </c>
      <c r="Q146" s="2048"/>
    </row>
    <row r="147" spans="2:17" ht="195" x14ac:dyDescent="0.25">
      <c r="B147" s="2025"/>
      <c r="C147" s="2025"/>
      <c r="D147" s="2025"/>
      <c r="E147" s="1871"/>
      <c r="F147" s="2025"/>
      <c r="G147" s="2025"/>
      <c r="H147" s="2205"/>
      <c r="I147" s="2068"/>
      <c r="J147" s="225" t="s">
        <v>6324</v>
      </c>
      <c r="K147" s="898" t="s">
        <v>6325</v>
      </c>
      <c r="L147" s="226" t="s">
        <v>6326</v>
      </c>
      <c r="M147" s="1871"/>
      <c r="N147" s="1871"/>
      <c r="O147" s="1871"/>
      <c r="P147" s="2048"/>
      <c r="Q147" s="2048"/>
    </row>
    <row r="148" spans="2:17" ht="30" x14ac:dyDescent="0.25">
      <c r="B148" s="1648" t="s">
        <v>223</v>
      </c>
      <c r="C148" s="1653" t="s">
        <v>3337</v>
      </c>
      <c r="D148" s="1648" t="s">
        <v>6327</v>
      </c>
      <c r="E148" s="1621">
        <v>64871856</v>
      </c>
      <c r="F148" s="1744" t="s">
        <v>388</v>
      </c>
      <c r="G148" s="1653" t="s">
        <v>3584</v>
      </c>
      <c r="H148" s="909">
        <v>40264</v>
      </c>
      <c r="I148" s="227" t="s">
        <v>694</v>
      </c>
      <c r="J148" s="1670"/>
      <c r="K148" s="898"/>
      <c r="L148" s="898"/>
      <c r="M148" s="1574" t="s">
        <v>18</v>
      </c>
      <c r="N148" s="1574" t="s">
        <v>18</v>
      </c>
      <c r="O148" s="1574" t="s">
        <v>18</v>
      </c>
      <c r="P148" s="2003"/>
      <c r="Q148" s="2004"/>
    </row>
    <row r="149" spans="2:17" x14ac:dyDescent="0.25">
      <c r="C149" s="1653"/>
      <c r="D149" s="225"/>
      <c r="E149" s="1621"/>
      <c r="F149" s="225"/>
      <c r="G149" s="1654"/>
      <c r="H149" s="909"/>
      <c r="I149" s="227"/>
      <c r="J149" s="225"/>
      <c r="K149" s="898"/>
      <c r="L149" s="226"/>
      <c r="M149" s="1574"/>
      <c r="N149" s="1574"/>
      <c r="O149" s="1574"/>
      <c r="P149" s="1588"/>
      <c r="Q149" s="1588"/>
    </row>
    <row r="150" spans="2:17" x14ac:dyDescent="0.25">
      <c r="B150" s="225"/>
      <c r="C150" s="1612"/>
      <c r="F150" s="230"/>
      <c r="H150" s="987"/>
      <c r="K150" s="987"/>
      <c r="M150" s="1612"/>
      <c r="N150" s="1612"/>
      <c r="O150" s="1612"/>
    </row>
    <row r="151" spans="2:17" x14ac:dyDescent="0.25">
      <c r="C151" s="1612"/>
      <c r="D151" s="230"/>
      <c r="G151" s="230"/>
      <c r="K151" s="987"/>
      <c r="M151" s="1612"/>
      <c r="N151" s="1612"/>
      <c r="O151" s="1612"/>
    </row>
    <row r="152" spans="2:17" ht="15.75" thickBot="1" x14ac:dyDescent="0.3">
      <c r="C152" s="1612"/>
    </row>
    <row r="153" spans="2:17" ht="30" x14ac:dyDescent="0.25">
      <c r="B153" s="162" t="s">
        <v>17</v>
      </c>
      <c r="C153" s="162" t="s">
        <v>193</v>
      </c>
      <c r="D153" s="1610" t="s">
        <v>194</v>
      </c>
      <c r="E153" s="162" t="s">
        <v>27</v>
      </c>
      <c r="F153" s="233" t="s">
        <v>235</v>
      </c>
      <c r="G153" s="857"/>
    </row>
    <row r="154" spans="2:17" ht="108" x14ac:dyDescent="0.2">
      <c r="B154" s="1969" t="s">
        <v>236</v>
      </c>
      <c r="C154" s="196" t="s">
        <v>237</v>
      </c>
      <c r="D154" s="1588">
        <v>25</v>
      </c>
      <c r="E154" s="1588">
        <v>0</v>
      </c>
      <c r="F154" s="1970">
        <v>10</v>
      </c>
      <c r="G154" s="858"/>
    </row>
    <row r="155" spans="2:17" ht="96" x14ac:dyDescent="0.2">
      <c r="B155" s="1969"/>
      <c r="C155" s="196" t="s">
        <v>238</v>
      </c>
      <c r="D155" s="1604">
        <v>25</v>
      </c>
      <c r="E155" s="1588">
        <v>0</v>
      </c>
      <c r="F155" s="1971"/>
      <c r="G155" s="858"/>
    </row>
    <row r="156" spans="2:17" ht="60" x14ac:dyDescent="0.2">
      <c r="B156" s="1969"/>
      <c r="C156" s="196" t="s">
        <v>239</v>
      </c>
      <c r="D156" s="1588">
        <v>10</v>
      </c>
      <c r="E156" s="1588">
        <v>10</v>
      </c>
      <c r="F156" s="1972"/>
      <c r="G156" s="858"/>
    </row>
    <row r="157" spans="2:17" x14ac:dyDescent="0.25">
      <c r="C157"/>
    </row>
    <row r="160" spans="2:17" x14ac:dyDescent="0.25">
      <c r="B160" s="160" t="s">
        <v>240</v>
      </c>
    </row>
    <row r="163" spans="2:5" x14ac:dyDescent="0.25">
      <c r="B163" s="41" t="s">
        <v>17</v>
      </c>
      <c r="C163" s="41" t="s">
        <v>26</v>
      </c>
      <c r="D163" s="162" t="s">
        <v>27</v>
      </c>
      <c r="E163" s="162" t="s">
        <v>28</v>
      </c>
    </row>
    <row r="164" spans="2:5" ht="28.5" x14ac:dyDescent="0.25">
      <c r="B164" s="45" t="s">
        <v>393</v>
      </c>
      <c r="C164" s="1619">
        <v>40</v>
      </c>
      <c r="D164" s="1588">
        <f>+E132</f>
        <v>40</v>
      </c>
      <c r="E164" s="1870">
        <f>+D164+D165</f>
        <v>50</v>
      </c>
    </row>
    <row r="165" spans="2:5" ht="42.75" x14ac:dyDescent="0.25">
      <c r="B165" s="45" t="s">
        <v>394</v>
      </c>
      <c r="C165" s="1619">
        <v>60</v>
      </c>
      <c r="D165" s="1588">
        <v>10</v>
      </c>
      <c r="E165" s="1871"/>
    </row>
  </sheetData>
  <mergeCells count="172">
    <mergeCell ref="P148:Q148"/>
    <mergeCell ref="B154:B156"/>
    <mergeCell ref="F154:F156"/>
    <mergeCell ref="E164:E165"/>
    <mergeCell ref="H146:H147"/>
    <mergeCell ref="I146:I147"/>
    <mergeCell ref="M146:M147"/>
    <mergeCell ref="N146:N147"/>
    <mergeCell ref="O146:O147"/>
    <mergeCell ref="P146:Q147"/>
    <mergeCell ref="B146:B147"/>
    <mergeCell ref="C146:C147"/>
    <mergeCell ref="D146:D147"/>
    <mergeCell ref="E146:E147"/>
    <mergeCell ref="F146:F147"/>
    <mergeCell ref="G146:G147"/>
    <mergeCell ref="H143:H145"/>
    <mergeCell ref="I143:I145"/>
    <mergeCell ref="M143:M145"/>
    <mergeCell ref="N143:N145"/>
    <mergeCell ref="O143:O145"/>
    <mergeCell ref="P143:Q145"/>
    <mergeCell ref="B143:B145"/>
    <mergeCell ref="C143:C145"/>
    <mergeCell ref="D143:D145"/>
    <mergeCell ref="E143:E145"/>
    <mergeCell ref="F143:F145"/>
    <mergeCell ref="G143:G145"/>
    <mergeCell ref="M141:M142"/>
    <mergeCell ref="N141:N142"/>
    <mergeCell ref="O141:O142"/>
    <mergeCell ref="P141:Q142"/>
    <mergeCell ref="B108:N108"/>
    <mergeCell ref="D111:E111"/>
    <mergeCell ref="D112:E112"/>
    <mergeCell ref="B115:P115"/>
    <mergeCell ref="B118:N118"/>
    <mergeCell ref="B122:M122"/>
    <mergeCell ref="P105:Q107"/>
    <mergeCell ref="M101:M104"/>
    <mergeCell ref="N101:N104"/>
    <mergeCell ref="O101:O104"/>
    <mergeCell ref="P101:Q104"/>
    <mergeCell ref="E132:E134"/>
    <mergeCell ref="B137:N137"/>
    <mergeCell ref="J139:L139"/>
    <mergeCell ref="P139:Q139"/>
    <mergeCell ref="I98:I100"/>
    <mergeCell ref="M98:M100"/>
    <mergeCell ref="N98:N100"/>
    <mergeCell ref="O98:O100"/>
    <mergeCell ref="H105:H107"/>
    <mergeCell ref="I105:I107"/>
    <mergeCell ref="M105:M107"/>
    <mergeCell ref="N105:N107"/>
    <mergeCell ref="O105:O107"/>
    <mergeCell ref="P97:Q97"/>
    <mergeCell ref="B98:B100"/>
    <mergeCell ref="C98:C100"/>
    <mergeCell ref="D98:D100"/>
    <mergeCell ref="E98:E100"/>
    <mergeCell ref="F98:F100"/>
    <mergeCell ref="B105:B107"/>
    <mergeCell ref="C105:C107"/>
    <mergeCell ref="D105:D107"/>
    <mergeCell ref="E105:E107"/>
    <mergeCell ref="F105:F107"/>
    <mergeCell ref="G105:G107"/>
    <mergeCell ref="P98:Q99"/>
    <mergeCell ref="P100:Q100"/>
    <mergeCell ref="B101:B104"/>
    <mergeCell ref="C101:C104"/>
    <mergeCell ref="D101:D104"/>
    <mergeCell ref="E101:E104"/>
    <mergeCell ref="F101:F104"/>
    <mergeCell ref="G101:G104"/>
    <mergeCell ref="H101:H104"/>
    <mergeCell ref="I101:I104"/>
    <mergeCell ref="G98:G100"/>
    <mergeCell ref="H98:H100"/>
    <mergeCell ref="P93:Q93"/>
    <mergeCell ref="P94:Q94"/>
    <mergeCell ref="B95:B96"/>
    <mergeCell ref="C95:C96"/>
    <mergeCell ref="D95:D96"/>
    <mergeCell ref="E95:E96"/>
    <mergeCell ref="F95:F96"/>
    <mergeCell ref="G95:G96"/>
    <mergeCell ref="H95:H96"/>
    <mergeCell ref="I95:I96"/>
    <mergeCell ref="M95:M96"/>
    <mergeCell ref="N95:N96"/>
    <mergeCell ref="O95:O96"/>
    <mergeCell ref="P95:Q96"/>
    <mergeCell ref="N89:N91"/>
    <mergeCell ref="O89:O91"/>
    <mergeCell ref="P89:Q89"/>
    <mergeCell ref="P90:Q90"/>
    <mergeCell ref="P91:Q91"/>
    <mergeCell ref="P92:Q92"/>
    <mergeCell ref="P88:Q88"/>
    <mergeCell ref="B89:B91"/>
    <mergeCell ref="C89:C91"/>
    <mergeCell ref="D89:D91"/>
    <mergeCell ref="E89:E91"/>
    <mergeCell ref="F89:F91"/>
    <mergeCell ref="G89:G91"/>
    <mergeCell ref="H89:H91"/>
    <mergeCell ref="I89:I91"/>
    <mergeCell ref="M89:M91"/>
    <mergeCell ref="P87:Q87"/>
    <mergeCell ref="P81:Q83"/>
    <mergeCell ref="R81:R83"/>
    <mergeCell ref="B84:B86"/>
    <mergeCell ref="C84:C86"/>
    <mergeCell ref="D84:D86"/>
    <mergeCell ref="E84:E86"/>
    <mergeCell ref="F84:F86"/>
    <mergeCell ref="G84:G86"/>
    <mergeCell ref="H84:H86"/>
    <mergeCell ref="I84:I86"/>
    <mergeCell ref="G81:G83"/>
    <mergeCell ref="H81:H83"/>
    <mergeCell ref="I81:I83"/>
    <mergeCell ref="M81:M83"/>
    <mergeCell ref="N81:N83"/>
    <mergeCell ref="O81:O83"/>
    <mergeCell ref="B81:B83"/>
    <mergeCell ref="C81:C83"/>
    <mergeCell ref="D81:D83"/>
    <mergeCell ref="E81:E83"/>
    <mergeCell ref="F81:F83"/>
    <mergeCell ref="M84:M86"/>
    <mergeCell ref="N84:N86"/>
    <mergeCell ref="O84:O86"/>
    <mergeCell ref="P84:Q84"/>
    <mergeCell ref="P85:Q86"/>
    <mergeCell ref="B74:N74"/>
    <mergeCell ref="J77:L77"/>
    <mergeCell ref="P77:Q77"/>
    <mergeCell ref="B78:B79"/>
    <mergeCell ref="C78:C79"/>
    <mergeCell ref="D78:D79"/>
    <mergeCell ref="E78:E79"/>
    <mergeCell ref="F78:F79"/>
    <mergeCell ref="G78:G79"/>
    <mergeCell ref="H78:H79"/>
    <mergeCell ref="I78:I79"/>
    <mergeCell ref="M78:M79"/>
    <mergeCell ref="N78:N79"/>
    <mergeCell ref="O78:O79"/>
    <mergeCell ref="P78:Q79"/>
    <mergeCell ref="O64:P64"/>
    <mergeCell ref="O67:P67"/>
    <mergeCell ref="O68:P68"/>
    <mergeCell ref="C10:E10"/>
    <mergeCell ref="B14:C21"/>
    <mergeCell ref="B22:C22"/>
    <mergeCell ref="E40:E41"/>
    <mergeCell ref="M45:N45"/>
    <mergeCell ref="B54:B55"/>
    <mergeCell ref="C54:C55"/>
    <mergeCell ref="D54:E54"/>
    <mergeCell ref="B2:P2"/>
    <mergeCell ref="B4:P4"/>
    <mergeCell ref="C6:N6"/>
    <mergeCell ref="C7:N7"/>
    <mergeCell ref="C8:N8"/>
    <mergeCell ref="C9:N9"/>
    <mergeCell ref="C58:N58"/>
    <mergeCell ref="B60:N60"/>
    <mergeCell ref="O63:P63"/>
  </mergeCells>
  <dataValidations count="2">
    <dataValidation type="decimal" allowBlank="1" showInputMessage="1" showErrorMessage="1" sqref="WVH983081 WLL983081 C65577 IV65577 SR65577 ACN65577 AMJ65577 AWF65577 BGB65577 BPX65577 BZT65577 CJP65577 CTL65577 DDH65577 DND65577 DWZ65577 EGV65577 EQR65577 FAN65577 FKJ65577 FUF65577 GEB65577 GNX65577 GXT65577 HHP65577 HRL65577 IBH65577 ILD65577 IUZ65577 JEV65577 JOR65577 JYN65577 KIJ65577 KSF65577 LCB65577 LLX65577 LVT65577 MFP65577 MPL65577 MZH65577 NJD65577 NSZ65577 OCV65577 OMR65577 OWN65577 PGJ65577 PQF65577 QAB65577 QJX65577 QTT65577 RDP65577 RNL65577 RXH65577 SHD65577 SQZ65577 TAV65577 TKR65577 TUN65577 UEJ65577 UOF65577 UYB65577 VHX65577 VRT65577 WBP65577 WLL65577 WVH65577 C131113 IV131113 SR131113 ACN131113 AMJ131113 AWF131113 BGB131113 BPX131113 BZT131113 CJP131113 CTL131113 DDH131113 DND131113 DWZ131113 EGV131113 EQR131113 FAN131113 FKJ131113 FUF131113 GEB131113 GNX131113 GXT131113 HHP131113 HRL131113 IBH131113 ILD131113 IUZ131113 JEV131113 JOR131113 JYN131113 KIJ131113 KSF131113 LCB131113 LLX131113 LVT131113 MFP131113 MPL131113 MZH131113 NJD131113 NSZ131113 OCV131113 OMR131113 OWN131113 PGJ131113 PQF131113 QAB131113 QJX131113 QTT131113 RDP131113 RNL131113 RXH131113 SHD131113 SQZ131113 TAV131113 TKR131113 TUN131113 UEJ131113 UOF131113 UYB131113 VHX131113 VRT131113 WBP131113 WLL131113 WVH131113 C196649 IV196649 SR196649 ACN196649 AMJ196649 AWF196649 BGB196649 BPX196649 BZT196649 CJP196649 CTL196649 DDH196649 DND196649 DWZ196649 EGV196649 EQR196649 FAN196649 FKJ196649 FUF196649 GEB196649 GNX196649 GXT196649 HHP196649 HRL196649 IBH196649 ILD196649 IUZ196649 JEV196649 JOR196649 JYN196649 KIJ196649 KSF196649 LCB196649 LLX196649 LVT196649 MFP196649 MPL196649 MZH196649 NJD196649 NSZ196649 OCV196649 OMR196649 OWN196649 PGJ196649 PQF196649 QAB196649 QJX196649 QTT196649 RDP196649 RNL196649 RXH196649 SHD196649 SQZ196649 TAV196649 TKR196649 TUN196649 UEJ196649 UOF196649 UYB196649 VHX196649 VRT196649 WBP196649 WLL196649 WVH196649 C262185 IV262185 SR262185 ACN262185 AMJ262185 AWF262185 BGB262185 BPX262185 BZT262185 CJP262185 CTL262185 DDH262185 DND262185 DWZ262185 EGV262185 EQR262185 FAN262185 FKJ262185 FUF262185 GEB262185 GNX262185 GXT262185 HHP262185 HRL262185 IBH262185 ILD262185 IUZ262185 JEV262185 JOR262185 JYN262185 KIJ262185 KSF262185 LCB262185 LLX262185 LVT262185 MFP262185 MPL262185 MZH262185 NJD262185 NSZ262185 OCV262185 OMR262185 OWN262185 PGJ262185 PQF262185 QAB262185 QJX262185 QTT262185 RDP262185 RNL262185 RXH262185 SHD262185 SQZ262185 TAV262185 TKR262185 TUN262185 UEJ262185 UOF262185 UYB262185 VHX262185 VRT262185 WBP262185 WLL262185 WVH262185 C327721 IV327721 SR327721 ACN327721 AMJ327721 AWF327721 BGB327721 BPX327721 BZT327721 CJP327721 CTL327721 DDH327721 DND327721 DWZ327721 EGV327721 EQR327721 FAN327721 FKJ327721 FUF327721 GEB327721 GNX327721 GXT327721 HHP327721 HRL327721 IBH327721 ILD327721 IUZ327721 JEV327721 JOR327721 JYN327721 KIJ327721 KSF327721 LCB327721 LLX327721 LVT327721 MFP327721 MPL327721 MZH327721 NJD327721 NSZ327721 OCV327721 OMR327721 OWN327721 PGJ327721 PQF327721 QAB327721 QJX327721 QTT327721 RDP327721 RNL327721 RXH327721 SHD327721 SQZ327721 TAV327721 TKR327721 TUN327721 UEJ327721 UOF327721 UYB327721 VHX327721 VRT327721 WBP327721 WLL327721 WVH327721 C393257 IV393257 SR393257 ACN393257 AMJ393257 AWF393257 BGB393257 BPX393257 BZT393257 CJP393257 CTL393257 DDH393257 DND393257 DWZ393257 EGV393257 EQR393257 FAN393257 FKJ393257 FUF393257 GEB393257 GNX393257 GXT393257 HHP393257 HRL393257 IBH393257 ILD393257 IUZ393257 JEV393257 JOR393257 JYN393257 KIJ393257 KSF393257 LCB393257 LLX393257 LVT393257 MFP393257 MPL393257 MZH393257 NJD393257 NSZ393257 OCV393257 OMR393257 OWN393257 PGJ393257 PQF393257 QAB393257 QJX393257 QTT393257 RDP393257 RNL393257 RXH393257 SHD393257 SQZ393257 TAV393257 TKR393257 TUN393257 UEJ393257 UOF393257 UYB393257 VHX393257 VRT393257 WBP393257 WLL393257 WVH393257 C458793 IV458793 SR458793 ACN458793 AMJ458793 AWF458793 BGB458793 BPX458793 BZT458793 CJP458793 CTL458793 DDH458793 DND458793 DWZ458793 EGV458793 EQR458793 FAN458793 FKJ458793 FUF458793 GEB458793 GNX458793 GXT458793 HHP458793 HRL458793 IBH458793 ILD458793 IUZ458793 JEV458793 JOR458793 JYN458793 KIJ458793 KSF458793 LCB458793 LLX458793 LVT458793 MFP458793 MPL458793 MZH458793 NJD458793 NSZ458793 OCV458793 OMR458793 OWN458793 PGJ458793 PQF458793 QAB458793 QJX458793 QTT458793 RDP458793 RNL458793 RXH458793 SHD458793 SQZ458793 TAV458793 TKR458793 TUN458793 UEJ458793 UOF458793 UYB458793 VHX458793 VRT458793 WBP458793 WLL458793 WVH458793 C524329 IV524329 SR524329 ACN524329 AMJ524329 AWF524329 BGB524329 BPX524329 BZT524329 CJP524329 CTL524329 DDH524329 DND524329 DWZ524329 EGV524329 EQR524329 FAN524329 FKJ524329 FUF524329 GEB524329 GNX524329 GXT524329 HHP524329 HRL524329 IBH524329 ILD524329 IUZ524329 JEV524329 JOR524329 JYN524329 KIJ524329 KSF524329 LCB524329 LLX524329 LVT524329 MFP524329 MPL524329 MZH524329 NJD524329 NSZ524329 OCV524329 OMR524329 OWN524329 PGJ524329 PQF524329 QAB524329 QJX524329 QTT524329 RDP524329 RNL524329 RXH524329 SHD524329 SQZ524329 TAV524329 TKR524329 TUN524329 UEJ524329 UOF524329 UYB524329 VHX524329 VRT524329 WBP524329 WLL524329 WVH524329 C589865 IV589865 SR589865 ACN589865 AMJ589865 AWF589865 BGB589865 BPX589865 BZT589865 CJP589865 CTL589865 DDH589865 DND589865 DWZ589865 EGV589865 EQR589865 FAN589865 FKJ589865 FUF589865 GEB589865 GNX589865 GXT589865 HHP589865 HRL589865 IBH589865 ILD589865 IUZ589865 JEV589865 JOR589865 JYN589865 KIJ589865 KSF589865 LCB589865 LLX589865 LVT589865 MFP589865 MPL589865 MZH589865 NJD589865 NSZ589865 OCV589865 OMR589865 OWN589865 PGJ589865 PQF589865 QAB589865 QJX589865 QTT589865 RDP589865 RNL589865 RXH589865 SHD589865 SQZ589865 TAV589865 TKR589865 TUN589865 UEJ589865 UOF589865 UYB589865 VHX589865 VRT589865 WBP589865 WLL589865 WVH589865 C655401 IV655401 SR655401 ACN655401 AMJ655401 AWF655401 BGB655401 BPX655401 BZT655401 CJP655401 CTL655401 DDH655401 DND655401 DWZ655401 EGV655401 EQR655401 FAN655401 FKJ655401 FUF655401 GEB655401 GNX655401 GXT655401 HHP655401 HRL655401 IBH655401 ILD655401 IUZ655401 JEV655401 JOR655401 JYN655401 KIJ655401 KSF655401 LCB655401 LLX655401 LVT655401 MFP655401 MPL655401 MZH655401 NJD655401 NSZ655401 OCV655401 OMR655401 OWN655401 PGJ655401 PQF655401 QAB655401 QJX655401 QTT655401 RDP655401 RNL655401 RXH655401 SHD655401 SQZ655401 TAV655401 TKR655401 TUN655401 UEJ655401 UOF655401 UYB655401 VHX655401 VRT655401 WBP655401 WLL655401 WVH655401 C720937 IV720937 SR720937 ACN720937 AMJ720937 AWF720937 BGB720937 BPX720937 BZT720937 CJP720937 CTL720937 DDH720937 DND720937 DWZ720937 EGV720937 EQR720937 FAN720937 FKJ720937 FUF720937 GEB720937 GNX720937 GXT720937 HHP720937 HRL720937 IBH720937 ILD720937 IUZ720937 JEV720937 JOR720937 JYN720937 KIJ720937 KSF720937 LCB720937 LLX720937 LVT720937 MFP720937 MPL720937 MZH720937 NJD720937 NSZ720937 OCV720937 OMR720937 OWN720937 PGJ720937 PQF720937 QAB720937 QJX720937 QTT720937 RDP720937 RNL720937 RXH720937 SHD720937 SQZ720937 TAV720937 TKR720937 TUN720937 UEJ720937 UOF720937 UYB720937 VHX720937 VRT720937 WBP720937 WLL720937 WVH720937 C786473 IV786473 SR786473 ACN786473 AMJ786473 AWF786473 BGB786473 BPX786473 BZT786473 CJP786473 CTL786473 DDH786473 DND786473 DWZ786473 EGV786473 EQR786473 FAN786473 FKJ786473 FUF786473 GEB786473 GNX786473 GXT786473 HHP786473 HRL786473 IBH786473 ILD786473 IUZ786473 JEV786473 JOR786473 JYN786473 KIJ786473 KSF786473 LCB786473 LLX786473 LVT786473 MFP786473 MPL786473 MZH786473 NJD786473 NSZ786473 OCV786473 OMR786473 OWN786473 PGJ786473 PQF786473 QAB786473 QJX786473 QTT786473 RDP786473 RNL786473 RXH786473 SHD786473 SQZ786473 TAV786473 TKR786473 TUN786473 UEJ786473 UOF786473 UYB786473 VHX786473 VRT786473 WBP786473 WLL786473 WVH786473 C852009 IV852009 SR852009 ACN852009 AMJ852009 AWF852009 BGB852009 BPX852009 BZT852009 CJP852009 CTL852009 DDH852009 DND852009 DWZ852009 EGV852009 EQR852009 FAN852009 FKJ852009 FUF852009 GEB852009 GNX852009 GXT852009 HHP852009 HRL852009 IBH852009 ILD852009 IUZ852009 JEV852009 JOR852009 JYN852009 KIJ852009 KSF852009 LCB852009 LLX852009 LVT852009 MFP852009 MPL852009 MZH852009 NJD852009 NSZ852009 OCV852009 OMR852009 OWN852009 PGJ852009 PQF852009 QAB852009 QJX852009 QTT852009 RDP852009 RNL852009 RXH852009 SHD852009 SQZ852009 TAV852009 TKR852009 TUN852009 UEJ852009 UOF852009 UYB852009 VHX852009 VRT852009 WBP852009 WLL852009 WVH852009 C917545 IV917545 SR917545 ACN917545 AMJ917545 AWF917545 BGB917545 BPX917545 BZT917545 CJP917545 CTL917545 DDH917545 DND917545 DWZ917545 EGV917545 EQR917545 FAN917545 FKJ917545 FUF917545 GEB917545 GNX917545 GXT917545 HHP917545 HRL917545 IBH917545 ILD917545 IUZ917545 JEV917545 JOR917545 JYN917545 KIJ917545 KSF917545 LCB917545 LLX917545 LVT917545 MFP917545 MPL917545 MZH917545 NJD917545 NSZ917545 OCV917545 OMR917545 OWN917545 PGJ917545 PQF917545 QAB917545 QJX917545 QTT917545 RDP917545 RNL917545 RXH917545 SHD917545 SQZ917545 TAV917545 TKR917545 TUN917545 UEJ917545 UOF917545 UYB917545 VHX917545 VRT917545 WBP917545 WLL917545 WVH917545 C983081 IV983081 SR983081 ACN983081 AMJ983081 AWF983081 BGB983081 BPX983081 BZT983081 CJP983081 CTL983081 DDH983081 DND983081 DWZ983081 EGV983081 EQR983081 FAN983081 FKJ983081 FUF983081 GEB983081 GNX983081 GXT983081 HHP983081 HRL983081 IBH983081 ILD983081 IUZ983081 JEV983081 JOR983081 JYN983081 KIJ983081 KSF983081 LCB983081 LLX983081 LVT983081 MFP983081 MPL983081 MZH983081 NJD983081 NSZ983081 OCV983081 OMR983081 OWN983081 PGJ983081 PQF983081 QAB983081 QJX983081 QTT983081 RDP983081 RNL983081 RXH983081 SHD983081 SQZ983081 TAV983081 TKR983081 TUN983081 UEJ983081 UOF983081 UYB983081 VHX983081 VRT983081 WBP98308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81 A65577 IS65577 SO65577 ACK65577 AMG65577 AWC65577 BFY65577 BPU65577 BZQ65577 CJM65577 CTI65577 DDE65577 DNA65577 DWW65577 EGS65577 EQO65577 FAK65577 FKG65577 FUC65577 GDY65577 GNU65577 GXQ65577 HHM65577 HRI65577 IBE65577 ILA65577 IUW65577 JES65577 JOO65577 JYK65577 KIG65577 KSC65577 LBY65577 LLU65577 LVQ65577 MFM65577 MPI65577 MZE65577 NJA65577 NSW65577 OCS65577 OMO65577 OWK65577 PGG65577 PQC65577 PZY65577 QJU65577 QTQ65577 RDM65577 RNI65577 RXE65577 SHA65577 SQW65577 TAS65577 TKO65577 TUK65577 UEG65577 UOC65577 UXY65577 VHU65577 VRQ65577 WBM65577 WLI65577 WVE65577 A131113 IS131113 SO131113 ACK131113 AMG131113 AWC131113 BFY131113 BPU131113 BZQ131113 CJM131113 CTI131113 DDE131113 DNA131113 DWW131113 EGS131113 EQO131113 FAK131113 FKG131113 FUC131113 GDY131113 GNU131113 GXQ131113 HHM131113 HRI131113 IBE131113 ILA131113 IUW131113 JES131113 JOO131113 JYK131113 KIG131113 KSC131113 LBY131113 LLU131113 LVQ131113 MFM131113 MPI131113 MZE131113 NJA131113 NSW131113 OCS131113 OMO131113 OWK131113 PGG131113 PQC131113 PZY131113 QJU131113 QTQ131113 RDM131113 RNI131113 RXE131113 SHA131113 SQW131113 TAS131113 TKO131113 TUK131113 UEG131113 UOC131113 UXY131113 VHU131113 VRQ131113 WBM131113 WLI131113 WVE131113 A196649 IS196649 SO196649 ACK196649 AMG196649 AWC196649 BFY196649 BPU196649 BZQ196649 CJM196649 CTI196649 DDE196649 DNA196649 DWW196649 EGS196649 EQO196649 FAK196649 FKG196649 FUC196649 GDY196649 GNU196649 GXQ196649 HHM196649 HRI196649 IBE196649 ILA196649 IUW196649 JES196649 JOO196649 JYK196649 KIG196649 KSC196649 LBY196649 LLU196649 LVQ196649 MFM196649 MPI196649 MZE196649 NJA196649 NSW196649 OCS196649 OMO196649 OWK196649 PGG196649 PQC196649 PZY196649 QJU196649 QTQ196649 RDM196649 RNI196649 RXE196649 SHA196649 SQW196649 TAS196649 TKO196649 TUK196649 UEG196649 UOC196649 UXY196649 VHU196649 VRQ196649 WBM196649 WLI196649 WVE196649 A262185 IS262185 SO262185 ACK262185 AMG262185 AWC262185 BFY262185 BPU262185 BZQ262185 CJM262185 CTI262185 DDE262185 DNA262185 DWW262185 EGS262185 EQO262185 FAK262185 FKG262185 FUC262185 GDY262185 GNU262185 GXQ262185 HHM262185 HRI262185 IBE262185 ILA262185 IUW262185 JES262185 JOO262185 JYK262185 KIG262185 KSC262185 LBY262185 LLU262185 LVQ262185 MFM262185 MPI262185 MZE262185 NJA262185 NSW262185 OCS262185 OMO262185 OWK262185 PGG262185 PQC262185 PZY262185 QJU262185 QTQ262185 RDM262185 RNI262185 RXE262185 SHA262185 SQW262185 TAS262185 TKO262185 TUK262185 UEG262185 UOC262185 UXY262185 VHU262185 VRQ262185 WBM262185 WLI262185 WVE262185 A327721 IS327721 SO327721 ACK327721 AMG327721 AWC327721 BFY327721 BPU327721 BZQ327721 CJM327721 CTI327721 DDE327721 DNA327721 DWW327721 EGS327721 EQO327721 FAK327721 FKG327721 FUC327721 GDY327721 GNU327721 GXQ327721 HHM327721 HRI327721 IBE327721 ILA327721 IUW327721 JES327721 JOO327721 JYK327721 KIG327721 KSC327721 LBY327721 LLU327721 LVQ327721 MFM327721 MPI327721 MZE327721 NJA327721 NSW327721 OCS327721 OMO327721 OWK327721 PGG327721 PQC327721 PZY327721 QJU327721 QTQ327721 RDM327721 RNI327721 RXE327721 SHA327721 SQW327721 TAS327721 TKO327721 TUK327721 UEG327721 UOC327721 UXY327721 VHU327721 VRQ327721 WBM327721 WLI327721 WVE327721 A393257 IS393257 SO393257 ACK393257 AMG393257 AWC393257 BFY393257 BPU393257 BZQ393257 CJM393257 CTI393257 DDE393257 DNA393257 DWW393257 EGS393257 EQO393257 FAK393257 FKG393257 FUC393257 GDY393257 GNU393257 GXQ393257 HHM393257 HRI393257 IBE393257 ILA393257 IUW393257 JES393257 JOO393257 JYK393257 KIG393257 KSC393257 LBY393257 LLU393257 LVQ393257 MFM393257 MPI393257 MZE393257 NJA393257 NSW393257 OCS393257 OMO393257 OWK393257 PGG393257 PQC393257 PZY393257 QJU393257 QTQ393257 RDM393257 RNI393257 RXE393257 SHA393257 SQW393257 TAS393257 TKO393257 TUK393257 UEG393257 UOC393257 UXY393257 VHU393257 VRQ393257 WBM393257 WLI393257 WVE393257 A458793 IS458793 SO458793 ACK458793 AMG458793 AWC458793 BFY458793 BPU458793 BZQ458793 CJM458793 CTI458793 DDE458793 DNA458793 DWW458793 EGS458793 EQO458793 FAK458793 FKG458793 FUC458793 GDY458793 GNU458793 GXQ458793 HHM458793 HRI458793 IBE458793 ILA458793 IUW458793 JES458793 JOO458793 JYK458793 KIG458793 KSC458793 LBY458793 LLU458793 LVQ458793 MFM458793 MPI458793 MZE458793 NJA458793 NSW458793 OCS458793 OMO458793 OWK458793 PGG458793 PQC458793 PZY458793 QJU458793 QTQ458793 RDM458793 RNI458793 RXE458793 SHA458793 SQW458793 TAS458793 TKO458793 TUK458793 UEG458793 UOC458793 UXY458793 VHU458793 VRQ458793 WBM458793 WLI458793 WVE458793 A524329 IS524329 SO524329 ACK524329 AMG524329 AWC524329 BFY524329 BPU524329 BZQ524329 CJM524329 CTI524329 DDE524329 DNA524329 DWW524329 EGS524329 EQO524329 FAK524329 FKG524329 FUC524329 GDY524329 GNU524329 GXQ524329 HHM524329 HRI524329 IBE524329 ILA524329 IUW524329 JES524329 JOO524329 JYK524329 KIG524329 KSC524329 LBY524329 LLU524329 LVQ524329 MFM524329 MPI524329 MZE524329 NJA524329 NSW524329 OCS524329 OMO524329 OWK524329 PGG524329 PQC524329 PZY524329 QJU524329 QTQ524329 RDM524329 RNI524329 RXE524329 SHA524329 SQW524329 TAS524329 TKO524329 TUK524329 UEG524329 UOC524329 UXY524329 VHU524329 VRQ524329 WBM524329 WLI524329 WVE524329 A589865 IS589865 SO589865 ACK589865 AMG589865 AWC589865 BFY589865 BPU589865 BZQ589865 CJM589865 CTI589865 DDE589865 DNA589865 DWW589865 EGS589865 EQO589865 FAK589865 FKG589865 FUC589865 GDY589865 GNU589865 GXQ589865 HHM589865 HRI589865 IBE589865 ILA589865 IUW589865 JES589865 JOO589865 JYK589865 KIG589865 KSC589865 LBY589865 LLU589865 LVQ589865 MFM589865 MPI589865 MZE589865 NJA589865 NSW589865 OCS589865 OMO589865 OWK589865 PGG589865 PQC589865 PZY589865 QJU589865 QTQ589865 RDM589865 RNI589865 RXE589865 SHA589865 SQW589865 TAS589865 TKO589865 TUK589865 UEG589865 UOC589865 UXY589865 VHU589865 VRQ589865 WBM589865 WLI589865 WVE589865 A655401 IS655401 SO655401 ACK655401 AMG655401 AWC655401 BFY655401 BPU655401 BZQ655401 CJM655401 CTI655401 DDE655401 DNA655401 DWW655401 EGS655401 EQO655401 FAK655401 FKG655401 FUC655401 GDY655401 GNU655401 GXQ655401 HHM655401 HRI655401 IBE655401 ILA655401 IUW655401 JES655401 JOO655401 JYK655401 KIG655401 KSC655401 LBY655401 LLU655401 LVQ655401 MFM655401 MPI655401 MZE655401 NJA655401 NSW655401 OCS655401 OMO655401 OWK655401 PGG655401 PQC655401 PZY655401 QJU655401 QTQ655401 RDM655401 RNI655401 RXE655401 SHA655401 SQW655401 TAS655401 TKO655401 TUK655401 UEG655401 UOC655401 UXY655401 VHU655401 VRQ655401 WBM655401 WLI655401 WVE655401 A720937 IS720937 SO720937 ACK720937 AMG720937 AWC720937 BFY720937 BPU720937 BZQ720937 CJM720937 CTI720937 DDE720937 DNA720937 DWW720937 EGS720937 EQO720937 FAK720937 FKG720937 FUC720937 GDY720937 GNU720937 GXQ720937 HHM720937 HRI720937 IBE720937 ILA720937 IUW720937 JES720937 JOO720937 JYK720937 KIG720937 KSC720937 LBY720937 LLU720937 LVQ720937 MFM720937 MPI720937 MZE720937 NJA720937 NSW720937 OCS720937 OMO720937 OWK720937 PGG720937 PQC720937 PZY720937 QJU720937 QTQ720937 RDM720937 RNI720937 RXE720937 SHA720937 SQW720937 TAS720937 TKO720937 TUK720937 UEG720937 UOC720937 UXY720937 VHU720937 VRQ720937 WBM720937 WLI720937 WVE720937 A786473 IS786473 SO786473 ACK786473 AMG786473 AWC786473 BFY786473 BPU786473 BZQ786473 CJM786473 CTI786473 DDE786473 DNA786473 DWW786473 EGS786473 EQO786473 FAK786473 FKG786473 FUC786473 GDY786473 GNU786473 GXQ786473 HHM786473 HRI786473 IBE786473 ILA786473 IUW786473 JES786473 JOO786473 JYK786473 KIG786473 KSC786473 LBY786473 LLU786473 LVQ786473 MFM786473 MPI786473 MZE786473 NJA786473 NSW786473 OCS786473 OMO786473 OWK786473 PGG786473 PQC786473 PZY786473 QJU786473 QTQ786473 RDM786473 RNI786473 RXE786473 SHA786473 SQW786473 TAS786473 TKO786473 TUK786473 UEG786473 UOC786473 UXY786473 VHU786473 VRQ786473 WBM786473 WLI786473 WVE786473 A852009 IS852009 SO852009 ACK852009 AMG852009 AWC852009 BFY852009 BPU852009 BZQ852009 CJM852009 CTI852009 DDE852009 DNA852009 DWW852009 EGS852009 EQO852009 FAK852009 FKG852009 FUC852009 GDY852009 GNU852009 GXQ852009 HHM852009 HRI852009 IBE852009 ILA852009 IUW852009 JES852009 JOO852009 JYK852009 KIG852009 KSC852009 LBY852009 LLU852009 LVQ852009 MFM852009 MPI852009 MZE852009 NJA852009 NSW852009 OCS852009 OMO852009 OWK852009 PGG852009 PQC852009 PZY852009 QJU852009 QTQ852009 RDM852009 RNI852009 RXE852009 SHA852009 SQW852009 TAS852009 TKO852009 TUK852009 UEG852009 UOC852009 UXY852009 VHU852009 VRQ852009 WBM852009 WLI852009 WVE852009 A917545 IS917545 SO917545 ACK917545 AMG917545 AWC917545 BFY917545 BPU917545 BZQ917545 CJM917545 CTI917545 DDE917545 DNA917545 DWW917545 EGS917545 EQO917545 FAK917545 FKG917545 FUC917545 GDY917545 GNU917545 GXQ917545 HHM917545 HRI917545 IBE917545 ILA917545 IUW917545 JES917545 JOO917545 JYK917545 KIG917545 KSC917545 LBY917545 LLU917545 LVQ917545 MFM917545 MPI917545 MZE917545 NJA917545 NSW917545 OCS917545 OMO917545 OWK917545 PGG917545 PQC917545 PZY917545 QJU917545 QTQ917545 RDM917545 RNI917545 RXE917545 SHA917545 SQW917545 TAS917545 TKO917545 TUK917545 UEG917545 UOC917545 UXY917545 VHU917545 VRQ917545 WBM917545 WLI917545 WVE917545 A983081 IS983081 SO983081 ACK983081 AMG983081 AWC983081 BFY983081 BPU983081 BZQ983081 CJM983081 CTI983081 DDE983081 DNA983081 DWW983081 EGS983081 EQO983081 FAK983081 FKG983081 FUC983081 GDY983081 GNU983081 GXQ983081 HHM983081 HRI983081 IBE983081 ILA983081 IUW983081 JES983081 JOO983081 JYK983081 KIG983081 KSC983081 LBY983081 LLU983081 LVQ983081 MFM983081 MPI983081 MZE983081 NJA983081 NSW983081 OCS983081 OMO983081 OWK983081 PGG983081 PQC983081 PZY983081 QJU983081 QTQ983081 RDM983081 RNI983081 RXE983081 SHA983081 SQW983081 TAS983081 TKO983081 TUK983081 UEG983081 UOC983081 UXY983081 VHU983081 VRQ983081 WBM983081 WLI98308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5"/>
  <sheetViews>
    <sheetView topLeftCell="A4" zoomScale="80" zoomScaleNormal="80" workbookViewId="0">
      <selection activeCell="J84" sqref="J84"/>
    </sheetView>
  </sheetViews>
  <sheetFormatPr baseColWidth="10" defaultRowHeight="15" x14ac:dyDescent="0.25"/>
  <cols>
    <col min="1" max="1" width="4.28515625" style="1" customWidth="1"/>
    <col min="2" max="2" width="79.140625" style="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6.85546875" style="1" customWidth="1"/>
    <col min="11" max="11" width="23.140625" style="1" customWidth="1"/>
    <col min="12" max="12" width="21.28515625" style="1" customWidth="1"/>
    <col min="13" max="13" width="18.7109375" style="1" customWidth="1"/>
    <col min="14" max="14" width="22.140625" style="1" customWidth="1"/>
    <col min="15" max="15" width="35.28515625" style="1" customWidth="1"/>
    <col min="16" max="16" width="14.5703125" style="1" customWidth="1"/>
    <col min="17" max="17" width="68.28515625" style="1" customWidth="1"/>
    <col min="18" max="18" width="34.140625" style="1" customWidth="1"/>
    <col min="19" max="19" width="21.140625" style="1" customWidth="1"/>
    <col min="20"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4795</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4" t="s">
        <v>4796</v>
      </c>
      <c r="D6" s="1854"/>
      <c r="E6" s="1854"/>
      <c r="F6" s="1854"/>
      <c r="G6" s="1854"/>
      <c r="H6" s="1854"/>
      <c r="I6" s="1854"/>
      <c r="J6" s="1854"/>
      <c r="K6" s="1854"/>
      <c r="L6" s="1854"/>
      <c r="M6" s="1854"/>
      <c r="N6" s="1855"/>
    </row>
    <row r="7" spans="2:16" ht="16.5" thickBot="1" x14ac:dyDescent="0.3">
      <c r="B7" s="127" t="s">
        <v>4</v>
      </c>
      <c r="C7" s="1854"/>
      <c r="D7" s="1854"/>
      <c r="E7" s="1854"/>
      <c r="F7" s="1854"/>
      <c r="G7" s="1854"/>
      <c r="H7" s="1854"/>
      <c r="I7" s="1854"/>
      <c r="J7" s="1854"/>
      <c r="K7" s="1854"/>
      <c r="L7" s="1854"/>
      <c r="M7" s="1854"/>
      <c r="N7" s="1855"/>
    </row>
    <row r="8" spans="2:16" ht="16.5" thickBot="1" x14ac:dyDescent="0.3">
      <c r="B8" s="127" t="s">
        <v>5</v>
      </c>
      <c r="C8" s="1856"/>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11</v>
      </c>
      <c r="D10" s="1865"/>
      <c r="E10" s="1866"/>
      <c r="F10" s="216"/>
      <c r="G10" s="216"/>
      <c r="H10" s="216"/>
      <c r="I10" s="216"/>
      <c r="J10" s="216"/>
      <c r="K10" s="216"/>
      <c r="L10" s="216"/>
      <c r="M10" s="216"/>
      <c r="N10" s="217"/>
    </row>
    <row r="11" spans="2:16" ht="16.5" thickBot="1" x14ac:dyDescent="0.3">
      <c r="B11" s="130" t="s">
        <v>8</v>
      </c>
      <c r="C11" s="664">
        <v>41983</v>
      </c>
      <c r="D11" s="218"/>
      <c r="E11" s="218"/>
      <c r="F11" s="218"/>
      <c r="G11" s="218"/>
      <c r="H11" s="218"/>
      <c r="I11" s="218"/>
      <c r="J11" s="218"/>
      <c r="K11" s="218"/>
      <c r="L11" s="218"/>
      <c r="M11" s="218"/>
      <c r="N11" s="219"/>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9</v>
      </c>
      <c r="C14" s="1867"/>
      <c r="D14" s="702" t="s">
        <v>10</v>
      </c>
      <c r="E14" s="702" t="s">
        <v>11</v>
      </c>
      <c r="F14" s="702" t="s">
        <v>12</v>
      </c>
      <c r="G14" s="139"/>
      <c r="I14" s="140"/>
      <c r="J14" s="140"/>
      <c r="K14" s="140"/>
      <c r="L14" s="140"/>
      <c r="M14" s="140"/>
      <c r="N14" s="137"/>
    </row>
    <row r="15" spans="2:16" x14ac:dyDescent="0.25">
      <c r="B15" s="1867"/>
      <c r="C15" s="1867"/>
      <c r="D15" s="702">
        <v>11</v>
      </c>
      <c r="E15" s="141">
        <v>2873474656</v>
      </c>
      <c r="F15" s="970">
        <v>1376</v>
      </c>
      <c r="G15" s="143"/>
      <c r="I15" s="144"/>
      <c r="J15" s="144"/>
      <c r="K15" s="144"/>
      <c r="L15" s="144"/>
      <c r="M15" s="144"/>
      <c r="N15" s="137"/>
    </row>
    <row r="16" spans="2:16" x14ac:dyDescent="0.25">
      <c r="B16" s="1867"/>
      <c r="C16" s="1867"/>
      <c r="D16" s="702"/>
      <c r="E16" s="141"/>
      <c r="F16" s="970"/>
      <c r="G16" s="143"/>
      <c r="I16" s="144"/>
      <c r="J16" s="144"/>
      <c r="K16" s="144"/>
      <c r="L16" s="144"/>
      <c r="M16" s="144"/>
      <c r="N16" s="137"/>
    </row>
    <row r="17" spans="1:14" x14ac:dyDescent="0.25">
      <c r="B17" s="1867"/>
      <c r="C17" s="1867"/>
      <c r="D17" s="702"/>
      <c r="E17" s="141"/>
      <c r="F17" s="970"/>
      <c r="G17" s="143"/>
      <c r="I17" s="144"/>
      <c r="J17" s="144"/>
      <c r="K17" s="144"/>
      <c r="L17" s="144"/>
      <c r="M17" s="144"/>
      <c r="N17" s="137"/>
    </row>
    <row r="18" spans="1:14" x14ac:dyDescent="0.25">
      <c r="B18" s="1867"/>
      <c r="C18" s="1867"/>
      <c r="D18" s="702"/>
      <c r="E18" s="145"/>
      <c r="F18" s="970"/>
      <c r="G18" s="143"/>
      <c r="H18" s="146"/>
      <c r="I18" s="144"/>
      <c r="J18" s="144"/>
      <c r="K18" s="144"/>
      <c r="L18" s="144"/>
      <c r="M18" s="144"/>
      <c r="N18" s="147"/>
    </row>
    <row r="19" spans="1:14" x14ac:dyDescent="0.25">
      <c r="B19" s="1867"/>
      <c r="C19" s="1867"/>
      <c r="D19" s="702"/>
      <c r="E19" s="145"/>
      <c r="F19" s="970"/>
      <c r="G19" s="143"/>
      <c r="H19" s="146"/>
      <c r="I19" s="148"/>
      <c r="J19" s="148"/>
      <c r="K19" s="148"/>
      <c r="L19" s="148"/>
      <c r="M19" s="148"/>
      <c r="N19" s="147"/>
    </row>
    <row r="20" spans="1:14" x14ac:dyDescent="0.25">
      <c r="B20" s="1867"/>
      <c r="C20" s="1867"/>
      <c r="D20" s="702"/>
      <c r="E20" s="145"/>
      <c r="F20" s="970"/>
      <c r="G20" s="143"/>
      <c r="H20" s="146"/>
      <c r="I20" s="48"/>
      <c r="J20" s="48"/>
      <c r="K20" s="48"/>
      <c r="L20" s="48"/>
      <c r="M20" s="48"/>
      <c r="N20" s="147"/>
    </row>
    <row r="21" spans="1:14" x14ac:dyDescent="0.25">
      <c r="B21" s="1867"/>
      <c r="C21" s="1867"/>
      <c r="D21" s="702"/>
      <c r="E21" s="145"/>
      <c r="F21" s="970"/>
      <c r="G21" s="143"/>
      <c r="H21" s="146"/>
      <c r="I21" s="48"/>
      <c r="J21" s="48"/>
      <c r="K21" s="48"/>
      <c r="L21" s="48"/>
      <c r="M21" s="48"/>
      <c r="N21" s="147"/>
    </row>
    <row r="22" spans="1:14" ht="15.75" thickBot="1" x14ac:dyDescent="0.3">
      <c r="B22" s="1868" t="s">
        <v>13</v>
      </c>
      <c r="C22" s="1869"/>
      <c r="D22" s="702">
        <v>11</v>
      </c>
      <c r="E22" s="149">
        <v>2873474656</v>
      </c>
      <c r="F22" s="970">
        <v>1376</v>
      </c>
      <c r="G22" s="143"/>
      <c r="H22" s="146"/>
      <c r="I22" s="48"/>
      <c r="J22" s="48"/>
      <c r="K22" s="48"/>
      <c r="L22" s="48"/>
      <c r="M22" s="48"/>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v>1101</v>
      </c>
      <c r="D24" s="154"/>
      <c r="E24" s="155">
        <f>E22</f>
        <v>2873474656</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715"/>
      <c r="D30" s="715" t="s">
        <v>21</v>
      </c>
      <c r="E30"/>
      <c r="F30"/>
      <c r="G30"/>
      <c r="H30"/>
      <c r="I30" s="48"/>
      <c r="J30" s="48"/>
      <c r="K30" s="48"/>
      <c r="L30" s="48"/>
      <c r="M30" s="48"/>
      <c r="N30" s="137"/>
    </row>
    <row r="31" spans="1:14" x14ac:dyDescent="0.25">
      <c r="A31" s="36"/>
      <c r="B31" s="152" t="s">
        <v>22</v>
      </c>
      <c r="C31" s="715"/>
      <c r="D31" s="715" t="s">
        <v>21</v>
      </c>
      <c r="E31"/>
      <c r="F31"/>
      <c r="G31"/>
      <c r="H31"/>
      <c r="I31" s="48"/>
      <c r="J31" s="48"/>
      <c r="K31" s="48"/>
      <c r="L31" s="48"/>
      <c r="M31" s="48"/>
      <c r="N31" s="137"/>
    </row>
    <row r="32" spans="1:14" x14ac:dyDescent="0.25">
      <c r="A32" s="36"/>
      <c r="B32" s="152" t="s">
        <v>23</v>
      </c>
      <c r="C32" s="715" t="s">
        <v>21</v>
      </c>
      <c r="D32" s="715"/>
      <c r="E32"/>
      <c r="F32"/>
      <c r="G32"/>
      <c r="H32"/>
      <c r="I32" s="48"/>
      <c r="J32" s="48"/>
      <c r="K32" s="48"/>
      <c r="L32" s="48"/>
      <c r="M32" s="48"/>
      <c r="N32" s="137"/>
    </row>
    <row r="33" spans="1:17" x14ac:dyDescent="0.25">
      <c r="A33" s="36"/>
      <c r="B33" s="152" t="s">
        <v>24</v>
      </c>
      <c r="C33" s="152"/>
      <c r="D33" s="715" t="s">
        <v>21</v>
      </c>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715">
        <v>0</v>
      </c>
      <c r="E40" s="1870">
        <f>+D40+D41</f>
        <v>35</v>
      </c>
      <c r="F40"/>
      <c r="G40"/>
      <c r="H40"/>
      <c r="I40" s="48"/>
      <c r="J40" s="48"/>
      <c r="K40" s="48"/>
      <c r="L40" s="48"/>
      <c r="M40" s="48"/>
      <c r="N40" s="137"/>
    </row>
    <row r="41" spans="1:17" ht="42.75" x14ac:dyDescent="0.25">
      <c r="A41" s="36"/>
      <c r="B41" s="45" t="s">
        <v>30</v>
      </c>
      <c r="C41" s="684">
        <v>60</v>
      </c>
      <c r="D41" s="715">
        <v>35</v>
      </c>
      <c r="E41" s="187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28.5" x14ac:dyDescent="0.25">
      <c r="A49" s="52">
        <v>1</v>
      </c>
      <c r="B49" s="53" t="s">
        <v>4796</v>
      </c>
      <c r="C49" s="54" t="s">
        <v>4796</v>
      </c>
      <c r="D49" s="54" t="s">
        <v>416</v>
      </c>
      <c r="E49" s="58">
        <v>701820130329</v>
      </c>
      <c r="F49" s="54" t="s">
        <v>18</v>
      </c>
      <c r="G49" s="55">
        <v>1</v>
      </c>
      <c r="H49" s="62">
        <v>41508</v>
      </c>
      <c r="I49" s="62">
        <v>41988</v>
      </c>
      <c r="J49" s="56" t="s">
        <v>19</v>
      </c>
      <c r="K49" s="57">
        <v>13.26</v>
      </c>
      <c r="L49" s="57">
        <v>2.5</v>
      </c>
      <c r="M49" s="270">
        <v>356</v>
      </c>
      <c r="N49" s="270">
        <f>+M49*G49</f>
        <v>356</v>
      </c>
      <c r="O49" s="59">
        <v>972159719</v>
      </c>
      <c r="P49" s="59">
        <v>68</v>
      </c>
      <c r="Q49" s="500" t="s">
        <v>4797</v>
      </c>
      <c r="R49" s="60"/>
      <c r="S49" s="60"/>
      <c r="T49" s="60"/>
      <c r="U49" s="60"/>
      <c r="V49" s="60"/>
      <c r="W49" s="60"/>
      <c r="X49" s="60"/>
      <c r="Y49" s="60"/>
      <c r="Z49" s="60"/>
    </row>
    <row r="50" spans="1:26" s="61" customFormat="1" ht="71.25" x14ac:dyDescent="0.25">
      <c r="A50" s="52">
        <f>+A49+1</f>
        <v>2</v>
      </c>
      <c r="B50" s="53" t="s">
        <v>4796</v>
      </c>
      <c r="C50" s="54" t="s">
        <v>4796</v>
      </c>
      <c r="D50" s="54" t="s">
        <v>416</v>
      </c>
      <c r="E50" s="58">
        <v>701820130351</v>
      </c>
      <c r="F50" s="54" t="s">
        <v>18</v>
      </c>
      <c r="G50" s="65">
        <v>1</v>
      </c>
      <c r="H50" s="62">
        <v>41508</v>
      </c>
      <c r="I50" s="62">
        <v>41988</v>
      </c>
      <c r="J50" s="56" t="s">
        <v>19</v>
      </c>
      <c r="K50" s="57">
        <v>0</v>
      </c>
      <c r="L50" s="57">
        <v>15.76</v>
      </c>
      <c r="M50" s="270">
        <v>450</v>
      </c>
      <c r="N50" s="270">
        <v>450</v>
      </c>
      <c r="O50" s="59">
        <v>856502550</v>
      </c>
      <c r="P50" s="59" t="s">
        <v>4798</v>
      </c>
      <c r="Q50" s="500" t="s">
        <v>4799</v>
      </c>
      <c r="R50" s="60"/>
      <c r="S50" s="60"/>
      <c r="T50" s="60"/>
      <c r="U50" s="60"/>
      <c r="V50" s="60"/>
      <c r="W50" s="60"/>
      <c r="X50" s="60"/>
      <c r="Y50" s="60"/>
      <c r="Z50" s="60"/>
    </row>
    <row r="51" spans="1:26" s="61" customFormat="1" ht="57" x14ac:dyDescent="0.25">
      <c r="A51" s="52">
        <v>3</v>
      </c>
      <c r="B51" s="53" t="s">
        <v>4796</v>
      </c>
      <c r="C51" s="54" t="s">
        <v>4796</v>
      </c>
      <c r="D51" s="53" t="s">
        <v>4800</v>
      </c>
      <c r="E51" s="58" t="s">
        <v>4801</v>
      </c>
      <c r="F51" s="54" t="s">
        <v>18</v>
      </c>
      <c r="G51" s="65">
        <v>1</v>
      </c>
      <c r="H51" s="62">
        <v>41124</v>
      </c>
      <c r="I51" s="62">
        <v>41612</v>
      </c>
      <c r="J51" s="56" t="s">
        <v>19</v>
      </c>
      <c r="K51" s="57">
        <v>0</v>
      </c>
      <c r="L51" s="57">
        <v>16.3</v>
      </c>
      <c r="M51" s="270">
        <v>382</v>
      </c>
      <c r="N51" s="270">
        <v>382</v>
      </c>
      <c r="O51" s="1312">
        <v>15800004</v>
      </c>
      <c r="P51" s="59">
        <v>71</v>
      </c>
      <c r="Q51" s="1247" t="s">
        <v>4802</v>
      </c>
      <c r="R51" s="60"/>
      <c r="S51" s="60"/>
      <c r="T51" s="60"/>
      <c r="U51" s="60"/>
      <c r="V51" s="60"/>
      <c r="W51" s="60"/>
      <c r="X51" s="60"/>
      <c r="Y51" s="60"/>
      <c r="Z51" s="60"/>
    </row>
    <row r="52" spans="1:26" s="61" customFormat="1" ht="57" x14ac:dyDescent="0.25">
      <c r="A52" s="52">
        <v>4</v>
      </c>
      <c r="B52" s="53" t="s">
        <v>4796</v>
      </c>
      <c r="C52" s="500" t="s">
        <v>4796</v>
      </c>
      <c r="D52" s="500" t="s">
        <v>4425</v>
      </c>
      <c r="E52" s="500" t="s">
        <v>4803</v>
      </c>
      <c r="F52" s="500" t="s">
        <v>18</v>
      </c>
      <c r="G52" s="1313">
        <v>1</v>
      </c>
      <c r="H52" s="952">
        <v>40924</v>
      </c>
      <c r="I52" s="952">
        <v>41075</v>
      </c>
      <c r="J52" s="500" t="s">
        <v>19</v>
      </c>
      <c r="K52" s="500">
        <v>6.46</v>
      </c>
      <c r="L52" s="500">
        <v>0</v>
      </c>
      <c r="M52" s="500">
        <v>300</v>
      </c>
      <c r="N52" s="500">
        <v>300</v>
      </c>
      <c r="O52" s="947">
        <v>14730000</v>
      </c>
      <c r="P52" s="500"/>
      <c r="Q52" s="1247" t="s">
        <v>4804</v>
      </c>
      <c r="R52" s="60"/>
      <c r="S52" s="60"/>
      <c r="T52" s="60"/>
      <c r="U52" s="60"/>
      <c r="V52" s="60"/>
      <c r="W52" s="60"/>
      <c r="X52" s="60"/>
      <c r="Y52" s="60"/>
      <c r="Z52" s="60"/>
    </row>
    <row r="53" spans="1:26" s="683" customFormat="1" ht="87.75" customHeight="1" x14ac:dyDescent="0.25">
      <c r="A53" s="500">
        <v>5</v>
      </c>
      <c r="B53" s="53" t="s">
        <v>4796</v>
      </c>
      <c r="C53" s="500" t="s">
        <v>4796</v>
      </c>
      <c r="D53" s="64" t="s">
        <v>4805</v>
      </c>
      <c r="E53" s="500" t="s">
        <v>4803</v>
      </c>
      <c r="F53" s="500" t="s">
        <v>18</v>
      </c>
      <c r="G53" s="1313">
        <v>1</v>
      </c>
      <c r="H53" s="952">
        <v>40227</v>
      </c>
      <c r="I53" s="500" t="s">
        <v>4806</v>
      </c>
      <c r="J53" s="500" t="s">
        <v>19</v>
      </c>
      <c r="K53" s="500">
        <v>8.0500000000000007</v>
      </c>
      <c r="L53" s="500">
        <v>0</v>
      </c>
      <c r="M53" s="500">
        <v>108</v>
      </c>
      <c r="N53" s="500">
        <v>108</v>
      </c>
      <c r="O53" s="947">
        <v>18000000</v>
      </c>
      <c r="P53" s="64"/>
      <c r="Q53" s="1247" t="s">
        <v>4807</v>
      </c>
      <c r="R53" s="332"/>
      <c r="S53" s="332"/>
      <c r="T53" s="332"/>
      <c r="U53" s="332"/>
      <c r="V53" s="332"/>
      <c r="W53" s="332"/>
      <c r="X53" s="332"/>
      <c r="Y53" s="332"/>
      <c r="Z53" s="332"/>
    </row>
    <row r="54" spans="1:26" s="61" customFormat="1" x14ac:dyDescent="0.25">
      <c r="A54" s="52"/>
      <c r="B54" s="183" t="s">
        <v>28</v>
      </c>
      <c r="C54" s="172"/>
      <c r="D54" s="173"/>
      <c r="E54" s="182"/>
      <c r="F54" s="175"/>
      <c r="G54" s="175"/>
      <c r="H54" s="175"/>
      <c r="I54" s="176"/>
      <c r="J54" s="176"/>
      <c r="K54" s="975">
        <f>SUM(K49:K53)</f>
        <v>27.77</v>
      </c>
      <c r="L54" s="975">
        <f>SUM(L49:L53)</f>
        <v>34.56</v>
      </c>
      <c r="M54" s="976">
        <v>1188</v>
      </c>
      <c r="N54" s="976">
        <v>0</v>
      </c>
      <c r="O54" s="180"/>
      <c r="P54" s="180"/>
      <c r="Q54" s="187"/>
    </row>
    <row r="55" spans="1:26" s="69" customFormat="1" x14ac:dyDescent="0.25">
      <c r="E55" s="188"/>
    </row>
    <row r="56" spans="1:26" s="69" customFormat="1" x14ac:dyDescent="0.25">
      <c r="B56" s="1860" t="s">
        <v>56</v>
      </c>
      <c r="C56" s="1860" t="s">
        <v>57</v>
      </c>
      <c r="D56" s="1862" t="s">
        <v>58</v>
      </c>
      <c r="E56" s="1862"/>
    </row>
    <row r="57" spans="1:26" s="69" customFormat="1" x14ac:dyDescent="0.25">
      <c r="B57" s="1861"/>
      <c r="C57" s="1861"/>
      <c r="D57" s="703" t="s">
        <v>59</v>
      </c>
      <c r="E57" s="190" t="s">
        <v>60</v>
      </c>
    </row>
    <row r="58" spans="1:26" s="69" customFormat="1" ht="18.75" x14ac:dyDescent="0.25">
      <c r="B58" s="222" t="s">
        <v>61</v>
      </c>
      <c r="C58" s="1314">
        <v>27.77</v>
      </c>
      <c r="D58" s="235"/>
      <c r="E58" s="235" t="s">
        <v>21</v>
      </c>
      <c r="F58" s="191"/>
      <c r="G58" s="191"/>
      <c r="H58" s="191"/>
      <c r="I58" s="191"/>
      <c r="J58" s="191"/>
      <c r="K58" s="191"/>
      <c r="L58" s="191"/>
      <c r="M58" s="191"/>
    </row>
    <row r="59" spans="1:26" s="69" customFormat="1" x14ac:dyDescent="0.25">
      <c r="B59" s="222" t="s">
        <v>62</v>
      </c>
      <c r="C59" s="978" t="s">
        <v>4808</v>
      </c>
      <c r="D59" s="235" t="s">
        <v>21</v>
      </c>
      <c r="E59" s="235"/>
    </row>
    <row r="60" spans="1:26" s="69" customFormat="1" x14ac:dyDescent="0.25">
      <c r="B60" s="192"/>
      <c r="C60" s="1863"/>
      <c r="D60" s="1863"/>
      <c r="E60" s="1863"/>
      <c r="F60" s="1863"/>
      <c r="G60" s="1863"/>
      <c r="H60" s="1863"/>
      <c r="I60" s="1863"/>
      <c r="J60" s="1863"/>
      <c r="K60" s="1863"/>
      <c r="L60" s="1863"/>
      <c r="M60" s="1863"/>
      <c r="N60" s="1863"/>
    </row>
    <row r="61" spans="1:26" ht="15.75" thickBot="1" x14ac:dyDescent="0.3"/>
    <row r="62" spans="1:26" ht="27" thickBot="1" x14ac:dyDescent="0.3">
      <c r="B62" s="1864" t="s">
        <v>63</v>
      </c>
      <c r="C62" s="1864"/>
      <c r="D62" s="1864"/>
      <c r="E62" s="1864"/>
      <c r="F62" s="1864"/>
      <c r="G62" s="1864"/>
      <c r="H62" s="1864"/>
      <c r="I62" s="1864"/>
      <c r="J62" s="1864"/>
      <c r="K62" s="1864"/>
      <c r="L62" s="1864"/>
      <c r="M62" s="1864"/>
      <c r="N62" s="1864"/>
    </row>
    <row r="65" spans="2:17" ht="90" x14ac:dyDescent="0.25">
      <c r="B65" s="193" t="s">
        <v>64</v>
      </c>
      <c r="C65" s="194" t="s">
        <v>65</v>
      </c>
      <c r="D65" s="194" t="s">
        <v>66</v>
      </c>
      <c r="E65" s="194" t="s">
        <v>67</v>
      </c>
      <c r="F65" s="194" t="s">
        <v>68</v>
      </c>
      <c r="G65" s="194" t="s">
        <v>69</v>
      </c>
      <c r="H65" s="194" t="s">
        <v>70</v>
      </c>
      <c r="I65" s="194" t="s">
        <v>71</v>
      </c>
      <c r="J65" s="194" t="s">
        <v>72</v>
      </c>
      <c r="K65" s="194" t="s">
        <v>73</v>
      </c>
      <c r="L65" s="194" t="s">
        <v>74</v>
      </c>
      <c r="M65" s="195" t="s">
        <v>75</v>
      </c>
      <c r="N65" s="195" t="s">
        <v>76</v>
      </c>
      <c r="O65" s="1875" t="s">
        <v>77</v>
      </c>
      <c r="P65" s="1876"/>
      <c r="Q65" s="194" t="s">
        <v>78</v>
      </c>
    </row>
    <row r="66" spans="2:17" ht="30" x14ac:dyDescent="0.25">
      <c r="B66" s="715" t="s">
        <v>1925</v>
      </c>
      <c r="C66" s="715" t="s">
        <v>80</v>
      </c>
      <c r="D66" s="248" t="s">
        <v>1926</v>
      </c>
      <c r="E66" s="235">
        <v>1376</v>
      </c>
      <c r="F66" s="1013" t="s">
        <v>82</v>
      </c>
      <c r="G66" s="1013" t="s">
        <v>82</v>
      </c>
      <c r="H66" s="235" t="s">
        <v>82</v>
      </c>
      <c r="I66" s="235" t="s">
        <v>18</v>
      </c>
      <c r="J66" s="235" t="s">
        <v>18</v>
      </c>
      <c r="K66" s="715" t="s">
        <v>18</v>
      </c>
      <c r="L66" s="715" t="s">
        <v>18</v>
      </c>
      <c r="M66" s="1011" t="s">
        <v>18</v>
      </c>
      <c r="N66" s="715" t="s">
        <v>18</v>
      </c>
      <c r="O66" s="1963" t="s">
        <v>581</v>
      </c>
      <c r="P66" s="1964"/>
      <c r="Q66" s="715" t="s">
        <v>18</v>
      </c>
    </row>
    <row r="67" spans="2:17" x14ac:dyDescent="0.25">
      <c r="B67" s="152"/>
      <c r="C67" s="152"/>
      <c r="D67" s="152"/>
      <c r="E67" s="152"/>
      <c r="F67" s="152"/>
      <c r="G67" s="152"/>
      <c r="H67" s="152"/>
      <c r="I67" s="152"/>
      <c r="J67" s="152"/>
      <c r="K67" s="152"/>
      <c r="L67" s="152"/>
      <c r="M67" s="152"/>
      <c r="N67" s="152"/>
      <c r="O67" s="2003"/>
      <c r="P67" s="2004"/>
      <c r="Q67" s="152"/>
    </row>
    <row r="68" spans="2:17" x14ac:dyDescent="0.25">
      <c r="B68" s="1" t="s">
        <v>85</v>
      </c>
    </row>
    <row r="69" spans="2:17" x14ac:dyDescent="0.25">
      <c r="B69" s="1" t="s">
        <v>86</v>
      </c>
    </row>
    <row r="70" spans="2:17" x14ac:dyDescent="0.25">
      <c r="B70" s="1" t="s">
        <v>87</v>
      </c>
    </row>
    <row r="72" spans="2:17" ht="15.75" thickBot="1" x14ac:dyDescent="0.3"/>
    <row r="73" spans="2:17" ht="27" thickBot="1" x14ac:dyDescent="0.3">
      <c r="B73" s="1879" t="s">
        <v>88</v>
      </c>
      <c r="C73" s="1880"/>
      <c r="D73" s="1880"/>
      <c r="E73" s="1880"/>
      <c r="F73" s="1880"/>
      <c r="G73" s="1880"/>
      <c r="H73" s="1880"/>
      <c r="I73" s="1880"/>
      <c r="J73" s="1880"/>
      <c r="K73" s="1880"/>
      <c r="L73" s="1880"/>
      <c r="M73" s="1880"/>
      <c r="N73" s="1881"/>
    </row>
    <row r="78" spans="2:17" ht="75" x14ac:dyDescent="0.25">
      <c r="B78" s="193" t="s">
        <v>89</v>
      </c>
      <c r="C78" s="193" t="s">
        <v>90</v>
      </c>
      <c r="D78" s="193" t="s">
        <v>91</v>
      </c>
      <c r="E78" s="193" t="s">
        <v>92</v>
      </c>
      <c r="F78" s="193" t="s">
        <v>93</v>
      </c>
      <c r="G78" s="193" t="s">
        <v>94</v>
      </c>
      <c r="H78" s="193" t="s">
        <v>95</v>
      </c>
      <c r="I78" s="193" t="s">
        <v>96</v>
      </c>
      <c r="J78" s="1875" t="s">
        <v>97</v>
      </c>
      <c r="K78" s="1882"/>
      <c r="L78" s="1876"/>
      <c r="M78" s="193" t="s">
        <v>98</v>
      </c>
      <c r="N78" s="193" t="s">
        <v>254</v>
      </c>
      <c r="O78" s="193" t="s">
        <v>255</v>
      </c>
      <c r="P78" s="1875" t="s">
        <v>77</v>
      </c>
      <c r="Q78" s="1876"/>
    </row>
    <row r="79" spans="2:17" ht="299.25" x14ac:dyDescent="0.25">
      <c r="B79" s="684" t="s">
        <v>1927</v>
      </c>
      <c r="C79" s="684" t="s">
        <v>102</v>
      </c>
      <c r="D79" s="91" t="s">
        <v>4809</v>
      </c>
      <c r="E79" s="690">
        <v>6797842</v>
      </c>
      <c r="F79" s="91" t="s">
        <v>4810</v>
      </c>
      <c r="G79" s="684" t="s">
        <v>4811</v>
      </c>
      <c r="H79" s="980">
        <v>39794</v>
      </c>
      <c r="I79" s="689" t="s">
        <v>82</v>
      </c>
      <c r="J79" s="91" t="s">
        <v>4812</v>
      </c>
      <c r="K79" s="307" t="s">
        <v>4813</v>
      </c>
      <c r="L79" s="714" t="s">
        <v>266</v>
      </c>
      <c r="M79" s="690" t="s">
        <v>18</v>
      </c>
      <c r="N79" s="690" t="s">
        <v>18</v>
      </c>
      <c r="O79" s="690" t="s">
        <v>18</v>
      </c>
      <c r="P79" s="2189" t="s">
        <v>581</v>
      </c>
      <c r="Q79" s="2133"/>
    </row>
    <row r="80" spans="2:17" s="69" customFormat="1" ht="171" x14ac:dyDescent="0.25">
      <c r="B80" s="714" t="s">
        <v>1927</v>
      </c>
      <c r="C80" s="714" t="s">
        <v>102</v>
      </c>
      <c r="D80" s="714" t="s">
        <v>4814</v>
      </c>
      <c r="E80" s="714">
        <v>64566877</v>
      </c>
      <c r="F80" s="714" t="s">
        <v>4815</v>
      </c>
      <c r="G80" s="714" t="s">
        <v>4816</v>
      </c>
      <c r="H80" s="983">
        <v>39510</v>
      </c>
      <c r="I80" s="714" t="s">
        <v>82</v>
      </c>
      <c r="J80" s="725" t="s">
        <v>4817</v>
      </c>
      <c r="K80" s="580" t="s">
        <v>4818</v>
      </c>
      <c r="L80" s="714" t="s">
        <v>266</v>
      </c>
      <c r="M80" s="714" t="s">
        <v>18</v>
      </c>
      <c r="N80" s="714" t="s">
        <v>18</v>
      </c>
      <c r="O80" s="714" t="s">
        <v>18</v>
      </c>
      <c r="P80" s="2308" t="s">
        <v>4819</v>
      </c>
      <c r="Q80" s="2133"/>
    </row>
    <row r="81" spans="2:19" s="69" customFormat="1" ht="57" x14ac:dyDescent="0.25">
      <c r="B81" s="714" t="s">
        <v>1927</v>
      </c>
      <c r="C81" s="714" t="s">
        <v>102</v>
      </c>
      <c r="D81" s="714" t="s">
        <v>4820</v>
      </c>
      <c r="E81" s="986">
        <v>64725272</v>
      </c>
      <c r="F81" s="714" t="s">
        <v>2696</v>
      </c>
      <c r="G81" s="714" t="s">
        <v>1054</v>
      </c>
      <c r="H81" s="983">
        <v>38282</v>
      </c>
      <c r="I81" s="714" t="s">
        <v>82</v>
      </c>
      <c r="J81" s="714" t="s">
        <v>4821</v>
      </c>
      <c r="K81" s="580" t="s">
        <v>4822</v>
      </c>
      <c r="L81" s="714" t="s">
        <v>266</v>
      </c>
      <c r="M81" s="714" t="s">
        <v>18</v>
      </c>
      <c r="N81" s="714" t="s">
        <v>18</v>
      </c>
      <c r="O81" s="714" t="s">
        <v>18</v>
      </c>
      <c r="P81" s="2308" t="s">
        <v>581</v>
      </c>
      <c r="Q81" s="2133"/>
    </row>
    <row r="82" spans="2:19" s="69" customFormat="1" ht="242.25" x14ac:dyDescent="0.25">
      <c r="B82" s="714" t="s">
        <v>1927</v>
      </c>
      <c r="C82" s="714" t="s">
        <v>102</v>
      </c>
      <c r="D82" s="714" t="s">
        <v>4823</v>
      </c>
      <c r="E82" s="986">
        <v>45442365</v>
      </c>
      <c r="F82" s="714" t="s">
        <v>3643</v>
      </c>
      <c r="G82" s="714" t="s">
        <v>447</v>
      </c>
      <c r="H82" s="983">
        <v>38017</v>
      </c>
      <c r="I82" s="714" t="s">
        <v>82</v>
      </c>
      <c r="J82" s="714" t="s">
        <v>4824</v>
      </c>
      <c r="K82" s="580" t="s">
        <v>4825</v>
      </c>
      <c r="L82" s="714" t="s">
        <v>266</v>
      </c>
      <c r="M82" s="714" t="s">
        <v>18</v>
      </c>
      <c r="N82" s="714" t="s">
        <v>18</v>
      </c>
      <c r="O82" s="714" t="s">
        <v>18</v>
      </c>
      <c r="P82" s="2140" t="s">
        <v>4826</v>
      </c>
      <c r="Q82" s="2141"/>
    </row>
    <row r="83" spans="2:19" s="69" customFormat="1" ht="63" customHeight="1" x14ac:dyDescent="0.25">
      <c r="B83" s="2366" t="s">
        <v>1927</v>
      </c>
      <c r="C83" s="2096" t="s">
        <v>3213</v>
      </c>
      <c r="D83" s="2096" t="s">
        <v>4827</v>
      </c>
      <c r="E83" s="2099">
        <v>45371607</v>
      </c>
      <c r="F83" s="2099" t="s">
        <v>308</v>
      </c>
      <c r="G83" s="2096" t="s">
        <v>1462</v>
      </c>
      <c r="H83" s="2134">
        <v>40018</v>
      </c>
      <c r="I83" s="2366" t="s">
        <v>82</v>
      </c>
      <c r="J83" s="714" t="s">
        <v>4828</v>
      </c>
      <c r="K83" s="307" t="s">
        <v>4829</v>
      </c>
      <c r="L83" s="86" t="s">
        <v>4830</v>
      </c>
      <c r="M83" s="2099" t="s">
        <v>18</v>
      </c>
      <c r="N83" s="2099" t="s">
        <v>18</v>
      </c>
      <c r="O83" s="2366" t="s">
        <v>18</v>
      </c>
      <c r="P83" s="1905" t="s">
        <v>4831</v>
      </c>
      <c r="Q83" s="1906"/>
    </row>
    <row r="84" spans="2:19" s="69" customFormat="1" ht="80.25" customHeight="1" x14ac:dyDescent="0.25">
      <c r="B84" s="2372"/>
      <c r="C84" s="2097"/>
      <c r="D84" s="2097"/>
      <c r="E84" s="2100"/>
      <c r="F84" s="2100"/>
      <c r="G84" s="2097"/>
      <c r="H84" s="2135"/>
      <c r="I84" s="2372"/>
      <c r="J84" s="86" t="s">
        <v>4832</v>
      </c>
      <c r="K84" s="307" t="s">
        <v>4833</v>
      </c>
      <c r="L84" s="86" t="s">
        <v>4834</v>
      </c>
      <c r="M84" s="2100"/>
      <c r="N84" s="2100"/>
      <c r="O84" s="2372"/>
      <c r="P84" s="1907"/>
      <c r="Q84" s="1908"/>
    </row>
    <row r="85" spans="2:19" s="69" customFormat="1" ht="72.75" customHeight="1" x14ac:dyDescent="0.25">
      <c r="B85" s="2372"/>
      <c r="C85" s="2097"/>
      <c r="D85" s="2097"/>
      <c r="E85" s="2100"/>
      <c r="F85" s="2100"/>
      <c r="G85" s="2097"/>
      <c r="H85" s="2135"/>
      <c r="I85" s="2372"/>
      <c r="J85" s="86" t="s">
        <v>1861</v>
      </c>
      <c r="K85" s="307" t="s">
        <v>4835</v>
      </c>
      <c r="L85" s="86" t="s">
        <v>4836</v>
      </c>
      <c r="M85" s="2100"/>
      <c r="N85" s="2100"/>
      <c r="O85" s="2372"/>
      <c r="P85" s="1907"/>
      <c r="Q85" s="1908"/>
    </row>
    <row r="86" spans="2:19" ht="57.75" customHeight="1" x14ac:dyDescent="0.25">
      <c r="B86" s="2367"/>
      <c r="C86" s="2098"/>
      <c r="D86" s="2098"/>
      <c r="E86" s="2101"/>
      <c r="F86" s="2101"/>
      <c r="G86" s="2098"/>
      <c r="H86" s="2136"/>
      <c r="I86" s="2367"/>
      <c r="J86" s="86" t="s">
        <v>4837</v>
      </c>
      <c r="K86" s="307" t="s">
        <v>4838</v>
      </c>
      <c r="L86" s="86" t="s">
        <v>4839</v>
      </c>
      <c r="M86" s="2101"/>
      <c r="N86" s="2101"/>
      <c r="O86" s="2367"/>
      <c r="P86" s="1917"/>
      <c r="Q86" s="1918"/>
      <c r="R86" s="2585"/>
      <c r="S86" s="2586"/>
    </row>
    <row r="87" spans="2:19" ht="192" customHeight="1" x14ac:dyDescent="0.25">
      <c r="B87" s="714" t="s">
        <v>1773</v>
      </c>
      <c r="C87" s="684" t="s">
        <v>118</v>
      </c>
      <c r="D87" s="91" t="s">
        <v>4840</v>
      </c>
      <c r="E87" s="42">
        <v>45750421</v>
      </c>
      <c r="F87" s="42" t="s">
        <v>370</v>
      </c>
      <c r="G87" s="684" t="s">
        <v>4841</v>
      </c>
      <c r="H87" s="980">
        <v>39654</v>
      </c>
      <c r="I87" s="76" t="s">
        <v>82</v>
      </c>
      <c r="J87" s="91" t="s">
        <v>4842</v>
      </c>
      <c r="K87" s="307" t="s">
        <v>4843</v>
      </c>
      <c r="L87" s="86" t="s">
        <v>266</v>
      </c>
      <c r="M87" s="690" t="s">
        <v>18</v>
      </c>
      <c r="N87" s="690" t="s">
        <v>18</v>
      </c>
      <c r="O87" s="690" t="s">
        <v>18</v>
      </c>
      <c r="P87" s="2132" t="s">
        <v>581</v>
      </c>
      <c r="Q87" s="1964"/>
      <c r="R87" s="776"/>
      <c r="S87" s="776"/>
    </row>
    <row r="88" spans="2:19" ht="128.25" x14ac:dyDescent="0.25">
      <c r="B88" s="714" t="s">
        <v>1773</v>
      </c>
      <c r="C88" s="684" t="s">
        <v>118</v>
      </c>
      <c r="D88" s="91" t="s">
        <v>4844</v>
      </c>
      <c r="E88" s="42">
        <v>32946451</v>
      </c>
      <c r="F88" s="42" t="s">
        <v>370</v>
      </c>
      <c r="G88" s="684" t="s">
        <v>1054</v>
      </c>
      <c r="H88" s="333">
        <v>39703</v>
      </c>
      <c r="I88" s="86" t="s">
        <v>82</v>
      </c>
      <c r="J88" s="91" t="s">
        <v>4845</v>
      </c>
      <c r="K88" s="307" t="s">
        <v>4846</v>
      </c>
      <c r="L88" s="86" t="s">
        <v>266</v>
      </c>
      <c r="M88" s="690" t="s">
        <v>18</v>
      </c>
      <c r="N88" s="690" t="s">
        <v>18</v>
      </c>
      <c r="O88" s="690" t="s">
        <v>18</v>
      </c>
      <c r="P88" s="2132" t="s">
        <v>581</v>
      </c>
      <c r="Q88" s="1964"/>
    </row>
    <row r="89" spans="2:19" ht="42.75" x14ac:dyDescent="0.25">
      <c r="B89" s="714" t="s">
        <v>1773</v>
      </c>
      <c r="C89" s="684" t="s">
        <v>118</v>
      </c>
      <c r="D89" s="91" t="s">
        <v>4847</v>
      </c>
      <c r="E89" s="42">
        <v>1102842493</v>
      </c>
      <c r="F89" s="42" t="s">
        <v>308</v>
      </c>
      <c r="G89" s="684" t="s">
        <v>1054</v>
      </c>
      <c r="H89" s="333">
        <v>41907</v>
      </c>
      <c r="I89" s="86" t="s">
        <v>82</v>
      </c>
      <c r="J89" s="91" t="s">
        <v>4848</v>
      </c>
      <c r="K89" s="307" t="s">
        <v>4849</v>
      </c>
      <c r="L89" s="86" t="s">
        <v>266</v>
      </c>
      <c r="M89" s="690" t="s">
        <v>18</v>
      </c>
      <c r="N89" s="690" t="s">
        <v>18</v>
      </c>
      <c r="O89" s="690" t="s">
        <v>18</v>
      </c>
      <c r="P89" s="2132" t="s">
        <v>581</v>
      </c>
      <c r="Q89" s="1964"/>
    </row>
    <row r="90" spans="2:19" ht="142.5" x14ac:dyDescent="0.25">
      <c r="B90" s="714" t="s">
        <v>1773</v>
      </c>
      <c r="C90" s="684" t="s">
        <v>118</v>
      </c>
      <c r="D90" s="91" t="s">
        <v>4850</v>
      </c>
      <c r="E90" s="42">
        <v>42209927</v>
      </c>
      <c r="F90" s="42" t="s">
        <v>308</v>
      </c>
      <c r="G90" s="684" t="s">
        <v>1308</v>
      </c>
      <c r="H90" s="333">
        <v>34908</v>
      </c>
      <c r="I90" s="86" t="s">
        <v>82</v>
      </c>
      <c r="J90" s="91" t="s">
        <v>4851</v>
      </c>
      <c r="K90" s="307" t="s">
        <v>4852</v>
      </c>
      <c r="L90" s="86" t="s">
        <v>266</v>
      </c>
      <c r="M90" s="690" t="s">
        <v>18</v>
      </c>
      <c r="N90" s="690" t="s">
        <v>18</v>
      </c>
      <c r="O90" s="690" t="s">
        <v>18</v>
      </c>
      <c r="P90" s="2316" t="s">
        <v>4853</v>
      </c>
      <c r="Q90" s="2586"/>
    </row>
    <row r="91" spans="2:19" ht="57" x14ac:dyDescent="0.25">
      <c r="B91" s="2366" t="s">
        <v>1773</v>
      </c>
      <c r="C91" s="2096" t="s">
        <v>118</v>
      </c>
      <c r="D91" s="2096" t="s">
        <v>4854</v>
      </c>
      <c r="E91" s="2099">
        <v>32935203</v>
      </c>
      <c r="F91" s="2099" t="s">
        <v>370</v>
      </c>
      <c r="G91" s="2096" t="s">
        <v>4313</v>
      </c>
      <c r="H91" s="2537">
        <v>39298</v>
      </c>
      <c r="I91" s="2366" t="s">
        <v>82</v>
      </c>
      <c r="J91" s="91" t="s">
        <v>4855</v>
      </c>
      <c r="K91" s="307" t="s">
        <v>4856</v>
      </c>
      <c r="L91" s="86" t="s">
        <v>4857</v>
      </c>
      <c r="M91" s="2099" t="s">
        <v>18</v>
      </c>
      <c r="N91" s="2099" t="s">
        <v>19</v>
      </c>
      <c r="O91" s="2099" t="s">
        <v>18</v>
      </c>
      <c r="P91" s="1905" t="s">
        <v>4858</v>
      </c>
      <c r="Q91" s="1906"/>
    </row>
    <row r="92" spans="2:19" ht="42.75" x14ac:dyDescent="0.25">
      <c r="B92" s="2372"/>
      <c r="C92" s="2097"/>
      <c r="D92" s="2097"/>
      <c r="E92" s="2100"/>
      <c r="F92" s="2100"/>
      <c r="G92" s="2097"/>
      <c r="H92" s="2538"/>
      <c r="I92" s="2372"/>
      <c r="J92" s="91" t="s">
        <v>1899</v>
      </c>
      <c r="K92" s="307" t="s">
        <v>4859</v>
      </c>
      <c r="L92" s="86" t="s">
        <v>4860</v>
      </c>
      <c r="M92" s="2100"/>
      <c r="N92" s="2100"/>
      <c r="O92" s="2100"/>
      <c r="P92" s="1907"/>
      <c r="Q92" s="1908"/>
    </row>
    <row r="93" spans="2:19" ht="42.75" x14ac:dyDescent="0.25">
      <c r="B93" s="2372"/>
      <c r="C93" s="2097"/>
      <c r="D93" s="2097"/>
      <c r="E93" s="2100"/>
      <c r="F93" s="2100"/>
      <c r="G93" s="2097"/>
      <c r="H93" s="2538"/>
      <c r="I93" s="2372"/>
      <c r="J93" s="91" t="s">
        <v>1899</v>
      </c>
      <c r="K93" s="307" t="s">
        <v>4861</v>
      </c>
      <c r="L93" s="86" t="s">
        <v>4860</v>
      </c>
      <c r="M93" s="2101"/>
      <c r="N93" s="2101"/>
      <c r="O93" s="2101"/>
      <c r="P93" s="1907"/>
      <c r="Q93" s="1908"/>
    </row>
    <row r="94" spans="2:19" ht="69.75" customHeight="1" x14ac:dyDescent="0.25">
      <c r="B94" s="2367"/>
      <c r="C94" s="2098"/>
      <c r="D94" s="2098"/>
      <c r="E94" s="2101"/>
      <c r="F94" s="2101"/>
      <c r="G94" s="2098"/>
      <c r="H94" s="2539"/>
      <c r="I94" s="2367"/>
      <c r="J94" s="91" t="s">
        <v>4862</v>
      </c>
      <c r="K94" s="307" t="s">
        <v>4863</v>
      </c>
      <c r="L94" s="86" t="s">
        <v>286</v>
      </c>
      <c r="M94" s="690" t="s">
        <v>18</v>
      </c>
      <c r="N94" s="690" t="s">
        <v>4864</v>
      </c>
      <c r="O94" s="690" t="s">
        <v>18</v>
      </c>
      <c r="P94" s="1917"/>
      <c r="Q94" s="1918"/>
    </row>
    <row r="95" spans="2:19" ht="66" customHeight="1" x14ac:dyDescent="0.25">
      <c r="B95" s="2366" t="s">
        <v>1773</v>
      </c>
      <c r="C95" s="2096" t="s">
        <v>118</v>
      </c>
      <c r="D95" s="2096" t="s">
        <v>4865</v>
      </c>
      <c r="E95" s="2099">
        <v>45463680</v>
      </c>
      <c r="F95" s="2099" t="s">
        <v>308</v>
      </c>
      <c r="G95" s="2096" t="s">
        <v>4866</v>
      </c>
      <c r="H95" s="2537">
        <v>37737</v>
      </c>
      <c r="I95" s="2366" t="s">
        <v>82</v>
      </c>
      <c r="J95" s="91" t="s">
        <v>593</v>
      </c>
      <c r="K95" s="307" t="s">
        <v>4867</v>
      </c>
      <c r="L95" s="86" t="s">
        <v>4868</v>
      </c>
      <c r="M95" s="2099" t="s">
        <v>18</v>
      </c>
      <c r="N95" s="2099" t="s">
        <v>18</v>
      </c>
      <c r="O95" s="2099" t="s">
        <v>18</v>
      </c>
      <c r="P95" s="1905" t="s">
        <v>4869</v>
      </c>
      <c r="Q95" s="1906"/>
    </row>
    <row r="96" spans="2:19" ht="69.75" customHeight="1" x14ac:dyDescent="0.25">
      <c r="B96" s="2372"/>
      <c r="C96" s="2097"/>
      <c r="D96" s="2097"/>
      <c r="E96" s="2100"/>
      <c r="F96" s="2100"/>
      <c r="G96" s="2097"/>
      <c r="H96" s="2538"/>
      <c r="I96" s="2372"/>
      <c r="J96" s="91" t="s">
        <v>4870</v>
      </c>
      <c r="K96" s="307" t="s">
        <v>4871</v>
      </c>
      <c r="L96" s="86" t="s">
        <v>308</v>
      </c>
      <c r="M96" s="2100"/>
      <c r="N96" s="2100"/>
      <c r="O96" s="2100"/>
      <c r="P96" s="1907"/>
      <c r="Q96" s="1908"/>
    </row>
    <row r="97" spans="2:18" ht="69.75" customHeight="1" x14ac:dyDescent="0.25">
      <c r="B97" s="2372"/>
      <c r="C97" s="2097"/>
      <c r="D97" s="2097"/>
      <c r="E97" s="2100"/>
      <c r="F97" s="2100"/>
      <c r="G97" s="2097"/>
      <c r="H97" s="2538"/>
      <c r="I97" s="2372"/>
      <c r="J97" s="91" t="s">
        <v>4872</v>
      </c>
      <c r="K97" s="307" t="s">
        <v>4873</v>
      </c>
      <c r="L97" s="86" t="s">
        <v>4874</v>
      </c>
      <c r="M97" s="2100"/>
      <c r="N97" s="2100"/>
      <c r="O97" s="2100"/>
      <c r="P97" s="1907"/>
      <c r="Q97" s="1908"/>
    </row>
    <row r="98" spans="2:18" ht="73.5" customHeight="1" x14ac:dyDescent="0.25">
      <c r="B98" s="2367"/>
      <c r="C98" s="2098"/>
      <c r="D98" s="2098"/>
      <c r="E98" s="2101"/>
      <c r="F98" s="2101"/>
      <c r="G98" s="2098"/>
      <c r="H98" s="2539"/>
      <c r="I98" s="2367"/>
      <c r="J98" s="91" t="s">
        <v>4875</v>
      </c>
      <c r="K98" s="307" t="s">
        <v>4876</v>
      </c>
      <c r="L98" s="714"/>
      <c r="M98" s="2101"/>
      <c r="N98" s="2101"/>
      <c r="O98" s="2101"/>
      <c r="P98" s="1917"/>
      <c r="Q98" s="1918"/>
    </row>
    <row r="99" spans="2:18" ht="73.5" customHeight="1" x14ac:dyDescent="0.25">
      <c r="B99" s="2366" t="s">
        <v>1773</v>
      </c>
      <c r="C99" s="2096" t="s">
        <v>118</v>
      </c>
      <c r="D99" s="2366" t="s">
        <v>4877</v>
      </c>
      <c r="E99" s="2137">
        <v>1128046748</v>
      </c>
      <c r="F99" s="2099" t="s">
        <v>370</v>
      </c>
      <c r="G99" s="2096" t="s">
        <v>1861</v>
      </c>
      <c r="H99" s="2537" t="s">
        <v>4878</v>
      </c>
      <c r="I99" s="2366" t="s">
        <v>82</v>
      </c>
      <c r="J99" s="91" t="s">
        <v>4879</v>
      </c>
      <c r="K99" s="307" t="s">
        <v>4880</v>
      </c>
      <c r="L99" s="714" t="s">
        <v>4881</v>
      </c>
      <c r="M99" s="2099" t="s">
        <v>18</v>
      </c>
      <c r="N99" s="2099" t="s">
        <v>18</v>
      </c>
      <c r="O99" s="2099" t="s">
        <v>18</v>
      </c>
      <c r="P99" s="1905" t="s">
        <v>4882</v>
      </c>
      <c r="Q99" s="1906"/>
    </row>
    <row r="100" spans="2:18" ht="60" customHeight="1" x14ac:dyDescent="0.25">
      <c r="B100" s="2372"/>
      <c r="C100" s="2097"/>
      <c r="D100" s="2372"/>
      <c r="E100" s="2138"/>
      <c r="F100" s="2100"/>
      <c r="G100" s="2097"/>
      <c r="H100" s="2538"/>
      <c r="I100" s="2372"/>
      <c r="J100" s="91" t="s">
        <v>4883</v>
      </c>
      <c r="K100" s="307" t="s">
        <v>4884</v>
      </c>
      <c r="L100" s="714" t="s">
        <v>4885</v>
      </c>
      <c r="M100" s="2100"/>
      <c r="N100" s="2100"/>
      <c r="O100" s="2100"/>
      <c r="P100" s="1907"/>
      <c r="Q100" s="1908"/>
    </row>
    <row r="101" spans="2:18" ht="68.25" customHeight="1" x14ac:dyDescent="0.25">
      <c r="B101" s="2367"/>
      <c r="C101" s="2098"/>
      <c r="D101" s="2367"/>
      <c r="E101" s="2139"/>
      <c r="F101" s="2101"/>
      <c r="G101" s="2098"/>
      <c r="H101" s="2539"/>
      <c r="I101" s="2367"/>
      <c r="J101" s="684" t="s">
        <v>4886</v>
      </c>
      <c r="K101" s="580" t="s">
        <v>4887</v>
      </c>
      <c r="L101" s="714" t="s">
        <v>4888</v>
      </c>
      <c r="M101" s="2101"/>
      <c r="N101" s="2101"/>
      <c r="O101" s="2101"/>
      <c r="P101" s="1917"/>
      <c r="Q101" s="1918"/>
      <c r="R101" s="1225"/>
    </row>
    <row r="102" spans="2:18" ht="57.75" customHeight="1" x14ac:dyDescent="0.25">
      <c r="B102" s="2366" t="s">
        <v>1773</v>
      </c>
      <c r="C102" s="1980" t="s">
        <v>118</v>
      </c>
      <c r="D102" s="2366" t="s">
        <v>4889</v>
      </c>
      <c r="E102" s="2137">
        <v>45501416</v>
      </c>
      <c r="F102" s="2099" t="s">
        <v>308</v>
      </c>
      <c r="G102" s="2096" t="s">
        <v>4890</v>
      </c>
      <c r="H102" s="2537">
        <v>36343</v>
      </c>
      <c r="I102" s="2366" t="s">
        <v>82</v>
      </c>
      <c r="J102" s="91" t="s">
        <v>1908</v>
      </c>
      <c r="K102" s="307"/>
      <c r="L102" s="714" t="s">
        <v>286</v>
      </c>
      <c r="M102" s="2099" t="s">
        <v>18</v>
      </c>
      <c r="N102" s="2099" t="s">
        <v>19</v>
      </c>
      <c r="O102" s="2099" t="s">
        <v>19</v>
      </c>
      <c r="P102" s="1877" t="s">
        <v>4891</v>
      </c>
      <c r="Q102" s="1878"/>
      <c r="R102" s="1252"/>
    </row>
    <row r="103" spans="2:18" ht="68.25" customHeight="1" x14ac:dyDescent="0.25">
      <c r="B103" s="2372"/>
      <c r="C103" s="1981"/>
      <c r="D103" s="2372"/>
      <c r="E103" s="2138"/>
      <c r="F103" s="2100"/>
      <c r="G103" s="2097"/>
      <c r="H103" s="2538"/>
      <c r="I103" s="2372"/>
      <c r="J103" s="91" t="s">
        <v>4892</v>
      </c>
      <c r="K103" s="307" t="s">
        <v>4893</v>
      </c>
      <c r="L103" s="714" t="s">
        <v>286</v>
      </c>
      <c r="M103" s="2100"/>
      <c r="N103" s="2100"/>
      <c r="O103" s="2100"/>
      <c r="P103" s="2587" t="s">
        <v>4894</v>
      </c>
      <c r="Q103" s="2588"/>
      <c r="R103" s="1252"/>
    </row>
    <row r="104" spans="2:18" ht="68.25" customHeight="1" x14ac:dyDescent="0.25">
      <c r="B104" s="2372"/>
      <c r="C104" s="1981"/>
      <c r="D104" s="2372"/>
      <c r="E104" s="2138"/>
      <c r="F104" s="2100"/>
      <c r="G104" s="2097"/>
      <c r="H104" s="2538"/>
      <c r="I104" s="2372"/>
      <c r="J104" s="91" t="s">
        <v>4895</v>
      </c>
      <c r="K104" s="307">
        <v>35827</v>
      </c>
      <c r="L104" s="714" t="s">
        <v>286</v>
      </c>
      <c r="M104" s="2100"/>
      <c r="N104" s="2100"/>
      <c r="O104" s="2100"/>
      <c r="P104" s="2587" t="s">
        <v>4894</v>
      </c>
      <c r="Q104" s="2588"/>
      <c r="R104" s="1252"/>
    </row>
    <row r="105" spans="2:18" ht="69" customHeight="1" x14ac:dyDescent="0.25">
      <c r="B105" s="2367"/>
      <c r="C105" s="2025"/>
      <c r="D105" s="2367"/>
      <c r="E105" s="2139"/>
      <c r="F105" s="2101"/>
      <c r="G105" s="2098"/>
      <c r="H105" s="2539"/>
      <c r="I105" s="2367"/>
      <c r="J105" s="91" t="s">
        <v>4896</v>
      </c>
      <c r="K105" s="307"/>
      <c r="L105" s="378" t="s">
        <v>286</v>
      </c>
      <c r="M105" s="2101"/>
      <c r="N105" s="2101"/>
      <c r="O105" s="2101"/>
      <c r="P105" s="2587" t="s">
        <v>4897</v>
      </c>
      <c r="Q105" s="2588"/>
    </row>
    <row r="106" spans="2:18" s="13" customFormat="1" ht="69" customHeight="1" x14ac:dyDescent="0.25">
      <c r="B106" s="2366" t="s">
        <v>1773</v>
      </c>
      <c r="C106" s="1870" t="s">
        <v>118</v>
      </c>
      <c r="D106" s="2366" t="s">
        <v>4898</v>
      </c>
      <c r="E106" s="2137">
        <v>1047424170</v>
      </c>
      <c r="F106" s="2099" t="s">
        <v>370</v>
      </c>
      <c r="G106" s="2096"/>
      <c r="H106" s="2537"/>
      <c r="I106" s="2366" t="s">
        <v>82</v>
      </c>
      <c r="J106" s="684" t="s">
        <v>4796</v>
      </c>
      <c r="K106" s="580" t="s">
        <v>4564</v>
      </c>
      <c r="L106" s="714" t="s">
        <v>4899</v>
      </c>
      <c r="M106" s="2099" t="s">
        <v>18</v>
      </c>
      <c r="N106" s="2099" t="s">
        <v>18</v>
      </c>
      <c r="O106" s="2099" t="s">
        <v>18</v>
      </c>
      <c r="P106" s="2039" t="s">
        <v>4900</v>
      </c>
      <c r="Q106" s="2040"/>
    </row>
    <row r="107" spans="2:18" ht="69" customHeight="1" x14ac:dyDescent="0.25">
      <c r="B107" s="2372"/>
      <c r="C107" s="1924"/>
      <c r="D107" s="2372"/>
      <c r="E107" s="2138"/>
      <c r="F107" s="2100"/>
      <c r="G107" s="2097"/>
      <c r="H107" s="2538"/>
      <c r="I107" s="2372"/>
      <c r="J107" s="91" t="s">
        <v>4901</v>
      </c>
      <c r="K107" s="307" t="s">
        <v>4902</v>
      </c>
      <c r="L107" s="248" t="s">
        <v>4903</v>
      </c>
      <c r="M107" s="2100"/>
      <c r="N107" s="2100"/>
      <c r="O107" s="2100"/>
      <c r="P107" s="2041"/>
      <c r="Q107" s="2042"/>
    </row>
    <row r="108" spans="2:18" ht="69" customHeight="1" x14ac:dyDescent="0.25">
      <c r="B108" s="2372"/>
      <c r="C108" s="1924"/>
      <c r="D108" s="2372"/>
      <c r="E108" s="2138"/>
      <c r="F108" s="2100"/>
      <c r="G108" s="2097"/>
      <c r="H108" s="2538"/>
      <c r="I108" s="2372"/>
      <c r="J108" s="91" t="s">
        <v>4904</v>
      </c>
      <c r="K108" s="307"/>
      <c r="L108" s="378" t="s">
        <v>370</v>
      </c>
      <c r="M108" s="2100"/>
      <c r="N108" s="2100"/>
      <c r="O108" s="2100"/>
      <c r="P108" s="2041"/>
      <c r="Q108" s="2042"/>
    </row>
    <row r="109" spans="2:18" ht="63" customHeight="1" x14ac:dyDescent="0.25">
      <c r="B109" s="2367"/>
      <c r="C109" s="1871"/>
      <c r="D109" s="2367"/>
      <c r="E109" s="2139"/>
      <c r="F109" s="2101"/>
      <c r="G109" s="2098"/>
      <c r="H109" s="2539"/>
      <c r="I109" s="2367"/>
      <c r="J109" s="229"/>
      <c r="K109" s="892"/>
      <c r="L109" s="242"/>
      <c r="M109" s="2101"/>
      <c r="N109" s="2101"/>
      <c r="O109" s="2101"/>
      <c r="P109" s="2049"/>
      <c r="Q109" s="2050"/>
    </row>
    <row r="110" spans="2:18" ht="30" x14ac:dyDescent="0.25">
      <c r="B110" s="714" t="s">
        <v>1773</v>
      </c>
      <c r="C110" s="1315" t="s">
        <v>4905</v>
      </c>
      <c r="D110" s="1316" t="s">
        <v>4906</v>
      </c>
      <c r="E110" s="1007">
        <v>1102577978</v>
      </c>
      <c r="F110" s="152" t="s">
        <v>370</v>
      </c>
      <c r="G110" s="242" t="s">
        <v>963</v>
      </c>
      <c r="H110" s="892">
        <v>41502</v>
      </c>
      <c r="I110" s="152" t="s">
        <v>82</v>
      </c>
      <c r="J110" s="229" t="s">
        <v>4422</v>
      </c>
      <c r="K110" s="1139" t="s">
        <v>4907</v>
      </c>
      <c r="L110" s="242" t="s">
        <v>266</v>
      </c>
      <c r="M110" s="715" t="s">
        <v>18</v>
      </c>
      <c r="N110" s="715" t="s">
        <v>18</v>
      </c>
      <c r="O110" s="715" t="s">
        <v>18</v>
      </c>
      <c r="P110" s="2003" t="s">
        <v>581</v>
      </c>
      <c r="Q110" s="2004"/>
    </row>
    <row r="111" spans="2:18" ht="15.75" thickBot="1" x14ac:dyDescent="0.3">
      <c r="B111" s="225"/>
      <c r="C111" s="48"/>
      <c r="D111" s="230"/>
      <c r="G111" s="958"/>
      <c r="H111" s="987"/>
      <c r="J111" s="230"/>
      <c r="K111" s="987"/>
      <c r="L111" s="230"/>
      <c r="M111" s="48"/>
      <c r="N111" s="48"/>
      <c r="O111" s="48"/>
    </row>
    <row r="112" spans="2:18" ht="27" thickBot="1" x14ac:dyDescent="0.3">
      <c r="B112" s="1879" t="s">
        <v>184</v>
      </c>
      <c r="C112" s="1880"/>
      <c r="D112" s="1880"/>
      <c r="E112" s="1880"/>
      <c r="F112" s="1880"/>
      <c r="G112" s="1880"/>
      <c r="H112" s="1880"/>
      <c r="I112" s="1880"/>
      <c r="J112" s="1880"/>
      <c r="K112" s="1880"/>
      <c r="L112" s="1880"/>
      <c r="M112" s="1880"/>
      <c r="N112" s="1881"/>
    </row>
    <row r="115" spans="1:26" ht="30" x14ac:dyDescent="0.25">
      <c r="B115" s="194" t="s">
        <v>17</v>
      </c>
      <c r="C115" s="194" t="s">
        <v>415</v>
      </c>
      <c r="D115" s="1875" t="s">
        <v>77</v>
      </c>
      <c r="E115" s="1876"/>
    </row>
    <row r="116" spans="1:26" ht="30" x14ac:dyDescent="0.25">
      <c r="B116" s="229" t="s">
        <v>185</v>
      </c>
      <c r="C116" s="715" t="s">
        <v>18</v>
      </c>
      <c r="D116" s="1922"/>
      <c r="E116" s="1922"/>
    </row>
    <row r="119" spans="1:26" ht="26.25" x14ac:dyDescent="0.25">
      <c r="B119" s="1851" t="s">
        <v>186</v>
      </c>
      <c r="C119" s="1852"/>
      <c r="D119" s="1852"/>
      <c r="E119" s="1852"/>
      <c r="F119" s="1852"/>
      <c r="G119" s="1852"/>
      <c r="H119" s="1852"/>
      <c r="I119" s="1852"/>
      <c r="J119" s="1852"/>
      <c r="K119" s="1852"/>
      <c r="L119" s="1852"/>
      <c r="M119" s="1852"/>
      <c r="N119" s="1852"/>
      <c r="O119" s="1852"/>
      <c r="P119" s="1852"/>
    </row>
    <row r="121" spans="1:26" ht="15.75" thickBot="1" x14ac:dyDescent="0.3"/>
    <row r="122" spans="1:26" ht="27" thickBot="1" x14ac:dyDescent="0.3">
      <c r="B122" s="1879" t="s">
        <v>187</v>
      </c>
      <c r="C122" s="1880"/>
      <c r="D122" s="1880"/>
      <c r="E122" s="1880"/>
      <c r="F122" s="1880"/>
      <c r="G122" s="1880"/>
      <c r="H122" s="1880"/>
      <c r="I122" s="1880"/>
      <c r="J122" s="1880"/>
      <c r="K122" s="1880"/>
      <c r="L122" s="1880"/>
      <c r="M122" s="1880"/>
      <c r="N122" s="1881"/>
    </row>
    <row r="124" spans="1:26" ht="15.75" thickBot="1" x14ac:dyDescent="0.3">
      <c r="M124" s="163"/>
      <c r="N124" s="163"/>
    </row>
    <row r="125" spans="1:26" s="48" customFormat="1" ht="60.75" thickBot="1" x14ac:dyDescent="0.3">
      <c r="B125" s="164" t="s">
        <v>33</v>
      </c>
      <c r="C125" s="164" t="s">
        <v>34</v>
      </c>
      <c r="D125" s="164" t="s">
        <v>35</v>
      </c>
      <c r="E125" s="164" t="s">
        <v>36</v>
      </c>
      <c r="F125" s="164" t="s">
        <v>37</v>
      </c>
      <c r="G125" s="164" t="s">
        <v>38</v>
      </c>
      <c r="H125" s="164" t="s">
        <v>39</v>
      </c>
      <c r="I125" s="164" t="s">
        <v>40</v>
      </c>
      <c r="J125" s="164" t="s">
        <v>41</v>
      </c>
      <c r="K125" s="164" t="s">
        <v>42</v>
      </c>
      <c r="L125" s="164" t="s">
        <v>43</v>
      </c>
      <c r="M125" s="165" t="s">
        <v>44</v>
      </c>
      <c r="N125" s="164" t="s">
        <v>45</v>
      </c>
      <c r="O125" s="164" t="s">
        <v>46</v>
      </c>
      <c r="P125" s="166" t="s">
        <v>47</v>
      </c>
      <c r="Q125" s="166" t="s">
        <v>48</v>
      </c>
    </row>
    <row r="126" spans="1:26" s="61" customFormat="1" ht="15.75" thickBot="1" x14ac:dyDescent="0.3">
      <c r="A126" s="52">
        <v>1</v>
      </c>
      <c r="B126" s="1854"/>
      <c r="C126" s="1854"/>
      <c r="D126" s="1854"/>
      <c r="E126" s="1854"/>
      <c r="F126" s="1854"/>
      <c r="G126" s="1854"/>
      <c r="H126" s="1854"/>
      <c r="I126" s="1854"/>
      <c r="J126" s="1854"/>
      <c r="K126" s="1854"/>
      <c r="L126" s="1854"/>
      <c r="M126" s="1855"/>
      <c r="N126" s="178">
        <f>+M126*G126</f>
        <v>0</v>
      </c>
      <c r="O126" s="180"/>
      <c r="P126" s="180"/>
      <c r="Q126" s="181"/>
      <c r="R126" s="60"/>
      <c r="S126" s="60"/>
      <c r="T126" s="60"/>
      <c r="U126" s="60"/>
      <c r="V126" s="60"/>
      <c r="W126" s="60"/>
      <c r="X126" s="60"/>
      <c r="Y126" s="60"/>
      <c r="Z126" s="60"/>
    </row>
    <row r="127" spans="1:26" s="61" customFormat="1" ht="104.25" customHeight="1" x14ac:dyDescent="0.25">
      <c r="A127" s="52">
        <f>+A126+1</f>
        <v>2</v>
      </c>
      <c r="B127" s="173" t="s">
        <v>4796</v>
      </c>
      <c r="C127" s="172" t="s">
        <v>4796</v>
      </c>
      <c r="D127" s="172" t="s">
        <v>4805</v>
      </c>
      <c r="E127" s="221" t="s">
        <v>4578</v>
      </c>
      <c r="F127" s="175" t="s">
        <v>18</v>
      </c>
      <c r="G127" s="247">
        <v>1</v>
      </c>
      <c r="H127" s="220">
        <v>40227</v>
      </c>
      <c r="I127" s="220">
        <v>40842</v>
      </c>
      <c r="J127" s="176" t="s">
        <v>19</v>
      </c>
      <c r="K127" s="178">
        <v>0</v>
      </c>
      <c r="L127" s="178">
        <v>20.21</v>
      </c>
      <c r="M127" s="178"/>
      <c r="N127" s="178"/>
      <c r="O127" s="180">
        <v>18000000</v>
      </c>
      <c r="P127" s="180">
        <v>563</v>
      </c>
      <c r="Q127" s="1099" t="s">
        <v>4908</v>
      </c>
      <c r="R127" s="60"/>
      <c r="S127" s="60"/>
      <c r="T127" s="60"/>
      <c r="U127" s="60"/>
      <c r="V127" s="60"/>
      <c r="W127" s="60"/>
      <c r="X127" s="60"/>
      <c r="Y127" s="60"/>
      <c r="Z127" s="60"/>
    </row>
    <row r="128" spans="1:26" s="61" customFormat="1" x14ac:dyDescent="0.25">
      <c r="A128" s="52"/>
      <c r="B128" s="183" t="s">
        <v>28</v>
      </c>
      <c r="C128" s="172"/>
      <c r="D128" s="173"/>
      <c r="E128" s="182"/>
      <c r="F128" s="175"/>
      <c r="G128" s="175"/>
      <c r="H128" s="175"/>
      <c r="I128" s="176"/>
      <c r="J128" s="176"/>
      <c r="K128" s="185">
        <f>SUM(K126:K127)</f>
        <v>0</v>
      </c>
      <c r="L128" s="185">
        <f>SUM(L126:L127)</f>
        <v>20.21</v>
      </c>
      <c r="M128" s="245"/>
      <c r="N128" s="185"/>
      <c r="O128" s="180"/>
      <c r="P128" s="180"/>
      <c r="Q128" s="187"/>
    </row>
    <row r="129" spans="2:17" x14ac:dyDescent="0.25">
      <c r="B129" s="69"/>
      <c r="C129" s="69"/>
      <c r="D129" s="69"/>
      <c r="E129" s="188"/>
      <c r="F129" s="69"/>
      <c r="G129" s="69"/>
      <c r="H129" s="69"/>
      <c r="I129" s="69"/>
      <c r="J129" s="69"/>
      <c r="K129" s="69"/>
      <c r="L129" s="69"/>
      <c r="M129" s="69"/>
      <c r="N129" s="69"/>
      <c r="O129" s="69"/>
      <c r="P129" s="69"/>
    </row>
    <row r="130" spans="2:17" ht="18.75" x14ac:dyDescent="0.25">
      <c r="B130" s="222" t="s">
        <v>192</v>
      </c>
      <c r="C130" s="250">
        <f>+K128</f>
        <v>0</v>
      </c>
      <c r="H130" s="191"/>
      <c r="I130" s="191"/>
      <c r="J130" s="191"/>
      <c r="K130" s="191"/>
      <c r="L130" s="191"/>
      <c r="M130" s="191"/>
      <c r="N130" s="69"/>
      <c r="O130" s="69"/>
      <c r="P130" s="69"/>
    </row>
    <row r="132" spans="2:17" ht="15.75" thickBot="1" x14ac:dyDescent="0.3"/>
    <row r="133" spans="2:17" ht="30.75" thickBot="1" x14ac:dyDescent="0.3">
      <c r="B133" s="232" t="s">
        <v>193</v>
      </c>
      <c r="C133" s="233" t="s">
        <v>194</v>
      </c>
      <c r="D133" s="232" t="s">
        <v>27</v>
      </c>
      <c r="E133" s="233" t="s">
        <v>195</v>
      </c>
    </row>
    <row r="134" spans="2:17" x14ac:dyDescent="0.25">
      <c r="B134" s="103" t="s">
        <v>196</v>
      </c>
      <c r="C134" s="234">
        <v>20</v>
      </c>
      <c r="D134" s="234"/>
      <c r="E134" s="1923">
        <f>+D134+D135+D136</f>
        <v>0</v>
      </c>
    </row>
    <row r="135" spans="2:17" x14ac:dyDescent="0.25">
      <c r="B135" s="103" t="s">
        <v>197</v>
      </c>
      <c r="C135" s="235">
        <v>30</v>
      </c>
      <c r="D135" s="715">
        <v>0</v>
      </c>
      <c r="E135" s="1924"/>
    </row>
    <row r="136" spans="2:17" ht="15.75" thickBot="1" x14ac:dyDescent="0.3">
      <c r="B136" s="103" t="s">
        <v>198</v>
      </c>
      <c r="C136" s="236">
        <v>40</v>
      </c>
      <c r="D136" s="236">
        <v>0</v>
      </c>
      <c r="E136" s="1925"/>
    </row>
    <row r="138" spans="2:17" ht="15.75" thickBot="1" x14ac:dyDescent="0.3"/>
    <row r="139" spans="2:17" ht="27" thickBot="1" x14ac:dyDescent="0.3">
      <c r="B139" s="1879" t="s">
        <v>199</v>
      </c>
      <c r="C139" s="1880"/>
      <c r="D139" s="1880"/>
      <c r="E139" s="1880"/>
      <c r="F139" s="1880"/>
      <c r="G139" s="1880"/>
      <c r="H139" s="1880"/>
      <c r="I139" s="1880"/>
      <c r="J139" s="1880"/>
      <c r="K139" s="1880"/>
      <c r="L139" s="1880"/>
      <c r="M139" s="1880"/>
      <c r="N139" s="1881"/>
    </row>
    <row r="141" spans="2:17" ht="75" x14ac:dyDescent="0.25">
      <c r="B141" s="193" t="s">
        <v>89</v>
      </c>
      <c r="C141" s="193" t="s">
        <v>90</v>
      </c>
      <c r="D141" s="193" t="s">
        <v>91</v>
      </c>
      <c r="E141" s="193" t="s">
        <v>92</v>
      </c>
      <c r="F141" s="193" t="s">
        <v>93</v>
      </c>
      <c r="G141" s="193" t="s">
        <v>94</v>
      </c>
      <c r="H141" s="193" t="s">
        <v>95</v>
      </c>
      <c r="I141" s="193" t="s">
        <v>96</v>
      </c>
      <c r="J141" s="1875" t="s">
        <v>97</v>
      </c>
      <c r="K141" s="1882"/>
      <c r="L141" s="1876"/>
      <c r="M141" s="193" t="s">
        <v>98</v>
      </c>
      <c r="N141" s="193" t="s">
        <v>254</v>
      </c>
      <c r="O141" s="193" t="s">
        <v>255</v>
      </c>
      <c r="P141" s="1875" t="s">
        <v>77</v>
      </c>
      <c r="Q141" s="1876"/>
    </row>
    <row r="142" spans="2:17" ht="199.5" x14ac:dyDescent="0.25">
      <c r="B142" s="91" t="s">
        <v>3385</v>
      </c>
      <c r="C142" s="684" t="s">
        <v>661</v>
      </c>
      <c r="D142" s="91" t="s">
        <v>4909</v>
      </c>
      <c r="E142" s="91">
        <v>64577062</v>
      </c>
      <c r="F142" s="91" t="s">
        <v>370</v>
      </c>
      <c r="G142" s="684" t="s">
        <v>3944</v>
      </c>
      <c r="H142" s="333">
        <v>38696</v>
      </c>
      <c r="I142" s="86" t="s">
        <v>694</v>
      </c>
      <c r="J142" s="91" t="s">
        <v>4910</v>
      </c>
      <c r="K142" s="307" t="s">
        <v>4911</v>
      </c>
      <c r="L142" s="86" t="s">
        <v>266</v>
      </c>
      <c r="M142" s="684" t="s">
        <v>18</v>
      </c>
      <c r="N142" s="704" t="s">
        <v>19</v>
      </c>
      <c r="O142" s="684" t="s">
        <v>18</v>
      </c>
      <c r="P142" s="2277" t="s">
        <v>4912</v>
      </c>
      <c r="Q142" s="2277"/>
    </row>
    <row r="143" spans="2:17" ht="114" x14ac:dyDescent="0.25">
      <c r="B143" s="91" t="s">
        <v>3385</v>
      </c>
      <c r="C143" s="684" t="s">
        <v>3325</v>
      </c>
      <c r="D143" s="91" t="s">
        <v>4913</v>
      </c>
      <c r="E143" s="91">
        <v>15676383</v>
      </c>
      <c r="F143" s="91" t="s">
        <v>1938</v>
      </c>
      <c r="G143" s="684" t="s">
        <v>447</v>
      </c>
      <c r="H143" s="333">
        <v>37646</v>
      </c>
      <c r="I143" s="86" t="s">
        <v>694</v>
      </c>
      <c r="J143" s="91" t="s">
        <v>4914</v>
      </c>
      <c r="K143" s="307" t="s">
        <v>4915</v>
      </c>
      <c r="L143" s="86" t="s">
        <v>266</v>
      </c>
      <c r="M143" s="684" t="s">
        <v>18</v>
      </c>
      <c r="N143" s="704" t="s">
        <v>18</v>
      </c>
      <c r="O143" s="684" t="s">
        <v>18</v>
      </c>
      <c r="P143" s="2132"/>
      <c r="Q143" s="2133"/>
    </row>
    <row r="144" spans="2:17" ht="128.25" x14ac:dyDescent="0.25">
      <c r="B144" s="695" t="s">
        <v>1848</v>
      </c>
      <c r="C144" s="665" t="s">
        <v>661</v>
      </c>
      <c r="D144" s="695" t="s">
        <v>4916</v>
      </c>
      <c r="E144" s="695">
        <v>45518732</v>
      </c>
      <c r="F144" s="695" t="s">
        <v>4917</v>
      </c>
      <c r="G144" s="665" t="s">
        <v>4918</v>
      </c>
      <c r="H144" s="988">
        <v>37974</v>
      </c>
      <c r="I144" s="581" t="s">
        <v>694</v>
      </c>
      <c r="J144" s="695" t="s">
        <v>4919</v>
      </c>
      <c r="K144" s="583" t="s">
        <v>4920</v>
      </c>
      <c r="L144" s="581" t="s">
        <v>266</v>
      </c>
      <c r="M144" s="665" t="s">
        <v>18</v>
      </c>
      <c r="N144" s="674" t="s">
        <v>18</v>
      </c>
      <c r="O144" s="665" t="s">
        <v>18</v>
      </c>
      <c r="P144" s="2132"/>
      <c r="Q144" s="2133"/>
    </row>
    <row r="145" spans="1:17" ht="85.5" x14ac:dyDescent="0.25">
      <c r="A145" s="152"/>
      <c r="B145" s="91" t="s">
        <v>1848</v>
      </c>
      <c r="C145" s="684" t="s">
        <v>3325</v>
      </c>
      <c r="D145" s="91" t="s">
        <v>4921</v>
      </c>
      <c r="E145" s="91">
        <v>25887094</v>
      </c>
      <c r="F145" s="91" t="s">
        <v>4922</v>
      </c>
      <c r="G145" s="91" t="s">
        <v>4923</v>
      </c>
      <c r="H145" s="333" t="s">
        <v>4924</v>
      </c>
      <c r="I145" s="91" t="s">
        <v>694</v>
      </c>
      <c r="J145" s="91" t="s">
        <v>4925</v>
      </c>
      <c r="K145" s="333" t="s">
        <v>4926</v>
      </c>
      <c r="L145" s="91" t="s">
        <v>266</v>
      </c>
      <c r="M145" s="684" t="s">
        <v>18</v>
      </c>
      <c r="N145" s="704" t="s">
        <v>18</v>
      </c>
      <c r="O145" s="684" t="s">
        <v>18</v>
      </c>
      <c r="P145" s="2589"/>
      <c r="Q145" s="2590"/>
    </row>
    <row r="146" spans="1:17" ht="99.75" x14ac:dyDescent="0.25">
      <c r="A146" s="152"/>
      <c r="B146" s="91" t="s">
        <v>3393</v>
      </c>
      <c r="C146" s="684" t="s">
        <v>3337</v>
      </c>
      <c r="D146" s="91" t="s">
        <v>4927</v>
      </c>
      <c r="E146" s="91">
        <v>1049927655</v>
      </c>
      <c r="F146" s="91" t="s">
        <v>388</v>
      </c>
      <c r="G146" s="91" t="s">
        <v>3656</v>
      </c>
      <c r="H146" s="333">
        <v>40831</v>
      </c>
      <c r="I146" s="91" t="s">
        <v>694</v>
      </c>
      <c r="J146" s="91" t="s">
        <v>4928</v>
      </c>
      <c r="K146" s="333" t="s">
        <v>4929</v>
      </c>
      <c r="L146" s="91" t="s">
        <v>266</v>
      </c>
      <c r="M146" s="684" t="s">
        <v>18</v>
      </c>
      <c r="N146" s="704" t="s">
        <v>18</v>
      </c>
      <c r="O146" s="684" t="s">
        <v>18</v>
      </c>
      <c r="P146" s="2132"/>
      <c r="Q146" s="2133"/>
    </row>
    <row r="147" spans="1:17" ht="15.75" thickBot="1" x14ac:dyDescent="0.3">
      <c r="B147" s="87"/>
      <c r="C147" s="309"/>
      <c r="D147" s="87"/>
      <c r="E147" s="87"/>
      <c r="F147" s="87"/>
      <c r="G147" s="87"/>
      <c r="H147" s="87"/>
      <c r="I147" s="87"/>
      <c r="J147" s="87"/>
      <c r="K147" s="87"/>
      <c r="L147" s="87"/>
      <c r="M147" s="87"/>
      <c r="N147" s="87"/>
      <c r="O147" s="87"/>
      <c r="P147" s="87"/>
      <c r="Q147" s="87"/>
    </row>
    <row r="148" spans="1:17" ht="30" x14ac:dyDescent="0.25">
      <c r="B148" s="162" t="s">
        <v>17</v>
      </c>
      <c r="C148" s="162" t="s">
        <v>193</v>
      </c>
      <c r="D148" s="193" t="s">
        <v>194</v>
      </c>
      <c r="E148" s="162" t="s">
        <v>27</v>
      </c>
      <c r="F148" s="233" t="s">
        <v>235</v>
      </c>
      <c r="G148" s="857"/>
    </row>
    <row r="149" spans="1:17" ht="108" x14ac:dyDescent="0.2">
      <c r="B149" s="1969" t="s">
        <v>236</v>
      </c>
      <c r="C149" s="196" t="s">
        <v>237</v>
      </c>
      <c r="D149" s="715">
        <v>25</v>
      </c>
      <c r="E149" s="715">
        <v>0</v>
      </c>
      <c r="F149" s="1970">
        <f>+E149+E150+E151</f>
        <v>35</v>
      </c>
      <c r="G149" s="858"/>
    </row>
    <row r="150" spans="1:17" ht="96" x14ac:dyDescent="0.2">
      <c r="B150" s="1969"/>
      <c r="C150" s="196" t="s">
        <v>238</v>
      </c>
      <c r="D150" s="242">
        <v>25</v>
      </c>
      <c r="E150" s="715">
        <v>25</v>
      </c>
      <c r="F150" s="1971"/>
      <c r="G150" s="858"/>
    </row>
    <row r="151" spans="1:17" ht="60" x14ac:dyDescent="0.2">
      <c r="B151" s="1969"/>
      <c r="C151" s="196" t="s">
        <v>239</v>
      </c>
      <c r="D151" s="715">
        <v>10</v>
      </c>
      <c r="E151" s="715">
        <v>10</v>
      </c>
      <c r="F151" s="1972"/>
      <c r="G151" s="858"/>
    </row>
    <row r="152" spans="1:17" x14ac:dyDescent="0.25">
      <c r="C152"/>
    </row>
    <row r="155" spans="1:17" x14ac:dyDescent="0.25">
      <c r="B155" s="160" t="s">
        <v>240</v>
      </c>
    </row>
    <row r="158" spans="1:17" x14ac:dyDescent="0.25">
      <c r="B158" s="41" t="s">
        <v>17</v>
      </c>
      <c r="C158" s="41" t="s">
        <v>26</v>
      </c>
      <c r="D158" s="162" t="s">
        <v>27</v>
      </c>
      <c r="E158" s="162" t="s">
        <v>28</v>
      </c>
    </row>
    <row r="159" spans="1:17" ht="28.5" x14ac:dyDescent="0.25">
      <c r="B159" s="45" t="s">
        <v>393</v>
      </c>
      <c r="C159" s="684">
        <v>40</v>
      </c>
      <c r="D159" s="715">
        <v>0</v>
      </c>
      <c r="E159" s="1870">
        <f>+D159+D160</f>
        <v>35</v>
      </c>
    </row>
    <row r="160" spans="1:17" ht="69.75" customHeight="1" x14ac:dyDescent="0.25">
      <c r="B160" s="45" t="s">
        <v>394</v>
      </c>
      <c r="C160" s="684">
        <v>60</v>
      </c>
      <c r="D160" s="715">
        <f>+F149</f>
        <v>35</v>
      </c>
      <c r="E160" s="1871"/>
    </row>
    <row r="165" spans="2:2" x14ac:dyDescent="0.25">
      <c r="B165" s="856" t="s">
        <v>4930</v>
      </c>
    </row>
  </sheetData>
  <mergeCells count="125">
    <mergeCell ref="E159:E160"/>
    <mergeCell ref="P143:Q143"/>
    <mergeCell ref="P144:Q144"/>
    <mergeCell ref="P145:Q145"/>
    <mergeCell ref="P146:Q146"/>
    <mergeCell ref="B149:B151"/>
    <mergeCell ref="F149:F151"/>
    <mergeCell ref="B126:M126"/>
    <mergeCell ref="E134:E136"/>
    <mergeCell ref="B139:N139"/>
    <mergeCell ref="J141:L141"/>
    <mergeCell ref="P141:Q141"/>
    <mergeCell ref="P142:Q142"/>
    <mergeCell ref="P110:Q110"/>
    <mergeCell ref="B112:N112"/>
    <mergeCell ref="D115:E115"/>
    <mergeCell ref="D116:E116"/>
    <mergeCell ref="B119:P119"/>
    <mergeCell ref="B122:N122"/>
    <mergeCell ref="H106:H109"/>
    <mergeCell ref="I106:I109"/>
    <mergeCell ref="M106:M109"/>
    <mergeCell ref="N106:N109"/>
    <mergeCell ref="O106:O109"/>
    <mergeCell ref="P106:Q109"/>
    <mergeCell ref="B106:B109"/>
    <mergeCell ref="C106:C109"/>
    <mergeCell ref="D106:D109"/>
    <mergeCell ref="E106:E109"/>
    <mergeCell ref="F106:F109"/>
    <mergeCell ref="G106:G109"/>
    <mergeCell ref="N99:N101"/>
    <mergeCell ref="O99:O101"/>
    <mergeCell ref="P99:Q101"/>
    <mergeCell ref="B95:B98"/>
    <mergeCell ref="C95:C98"/>
    <mergeCell ref="D95:D98"/>
    <mergeCell ref="E95:E98"/>
    <mergeCell ref="G102:G105"/>
    <mergeCell ref="H102:H105"/>
    <mergeCell ref="I102:I105"/>
    <mergeCell ref="B102:B105"/>
    <mergeCell ref="C102:C105"/>
    <mergeCell ref="D102:D105"/>
    <mergeCell ref="E102:E105"/>
    <mergeCell ref="F102:F105"/>
    <mergeCell ref="P102:Q102"/>
    <mergeCell ref="P103:Q103"/>
    <mergeCell ref="P104:Q104"/>
    <mergeCell ref="P105:Q105"/>
    <mergeCell ref="M102:M105"/>
    <mergeCell ref="N102:N105"/>
    <mergeCell ref="O102:O105"/>
    <mergeCell ref="B99:B101"/>
    <mergeCell ref="C99:C101"/>
    <mergeCell ref="D99:D101"/>
    <mergeCell ref="E99:E101"/>
    <mergeCell ref="F99:F101"/>
    <mergeCell ref="G99:G101"/>
    <mergeCell ref="H99:H101"/>
    <mergeCell ref="I99:I101"/>
    <mergeCell ref="M99:M101"/>
    <mergeCell ref="F95:F98"/>
    <mergeCell ref="G95:G98"/>
    <mergeCell ref="H95:H98"/>
    <mergeCell ref="I95:I98"/>
    <mergeCell ref="M95:M98"/>
    <mergeCell ref="R86:S86"/>
    <mergeCell ref="P87:Q87"/>
    <mergeCell ref="P88:Q88"/>
    <mergeCell ref="P89:Q89"/>
    <mergeCell ref="P90:Q90"/>
    <mergeCell ref="O83:O86"/>
    <mergeCell ref="P83:Q86"/>
    <mergeCell ref="P91:Q94"/>
    <mergeCell ref="H91:H94"/>
    <mergeCell ref="I91:I94"/>
    <mergeCell ref="M91:M93"/>
    <mergeCell ref="N91:N93"/>
    <mergeCell ref="O91:O93"/>
    <mergeCell ref="N95:N98"/>
    <mergeCell ref="O95:O98"/>
    <mergeCell ref="P95:Q98"/>
    <mergeCell ref="B91:B94"/>
    <mergeCell ref="C91:C94"/>
    <mergeCell ref="D91:D94"/>
    <mergeCell ref="E91:E94"/>
    <mergeCell ref="F91:F94"/>
    <mergeCell ref="H83:H86"/>
    <mergeCell ref="I83:I86"/>
    <mergeCell ref="M83:M86"/>
    <mergeCell ref="N83:N86"/>
    <mergeCell ref="B83:B86"/>
    <mergeCell ref="C83:C86"/>
    <mergeCell ref="D83:D86"/>
    <mergeCell ref="E83:E86"/>
    <mergeCell ref="F83:F86"/>
    <mergeCell ref="G83:G86"/>
    <mergeCell ref="G91:G94"/>
    <mergeCell ref="J78:L78"/>
    <mergeCell ref="P78:Q78"/>
    <mergeCell ref="P79:Q79"/>
    <mergeCell ref="P80:Q80"/>
    <mergeCell ref="P81:Q81"/>
    <mergeCell ref="P82:Q82"/>
    <mergeCell ref="C60:N60"/>
    <mergeCell ref="B62:N62"/>
    <mergeCell ref="O65:P65"/>
    <mergeCell ref="O66:P66"/>
    <mergeCell ref="O67:P67"/>
    <mergeCell ref="B73:N73"/>
    <mergeCell ref="C10:E10"/>
    <mergeCell ref="B14:C21"/>
    <mergeCell ref="B22:C22"/>
    <mergeCell ref="E40:E41"/>
    <mergeCell ref="M45:N45"/>
    <mergeCell ref="B56:B57"/>
    <mergeCell ref="C56:C57"/>
    <mergeCell ref="D56:E56"/>
    <mergeCell ref="B2:P2"/>
    <mergeCell ref="B4:P4"/>
    <mergeCell ref="C6:N6"/>
    <mergeCell ref="C7:N7"/>
    <mergeCell ref="C8:N8"/>
    <mergeCell ref="C9:N9"/>
  </mergeCells>
  <dataValidations count="2">
    <dataValidation type="decimal" allowBlank="1" showInputMessage="1" showErrorMessage="1" sqref="WVH983075 WLL983075 C65571 IV65571 SR65571 ACN65571 AMJ65571 AWF65571 BGB65571 BPX65571 BZT65571 CJP65571 CTL65571 DDH65571 DND65571 DWZ65571 EGV65571 EQR65571 FAN65571 FKJ65571 FUF65571 GEB65571 GNX65571 GXT65571 HHP65571 HRL65571 IBH65571 ILD65571 IUZ65571 JEV65571 JOR65571 JYN65571 KIJ65571 KSF65571 LCB65571 LLX65571 LVT65571 MFP65571 MPL65571 MZH65571 NJD65571 NSZ65571 OCV65571 OMR65571 OWN65571 PGJ65571 PQF65571 QAB65571 QJX65571 QTT65571 RDP65571 RNL65571 RXH65571 SHD65571 SQZ65571 TAV65571 TKR65571 TUN65571 UEJ65571 UOF65571 UYB65571 VHX65571 VRT65571 WBP65571 WLL65571 WVH65571 C131107 IV131107 SR131107 ACN131107 AMJ131107 AWF131107 BGB131107 BPX131107 BZT131107 CJP131107 CTL131107 DDH131107 DND131107 DWZ131107 EGV131107 EQR131107 FAN131107 FKJ131107 FUF131107 GEB131107 GNX131107 GXT131107 HHP131107 HRL131107 IBH131107 ILD131107 IUZ131107 JEV131107 JOR131107 JYN131107 KIJ131107 KSF131107 LCB131107 LLX131107 LVT131107 MFP131107 MPL131107 MZH131107 NJD131107 NSZ131107 OCV131107 OMR131107 OWN131107 PGJ131107 PQF131107 QAB131107 QJX131107 QTT131107 RDP131107 RNL131107 RXH131107 SHD131107 SQZ131107 TAV131107 TKR131107 TUN131107 UEJ131107 UOF131107 UYB131107 VHX131107 VRT131107 WBP131107 WLL131107 WVH131107 C196643 IV196643 SR196643 ACN196643 AMJ196643 AWF196643 BGB196643 BPX196643 BZT196643 CJP196643 CTL196643 DDH196643 DND196643 DWZ196643 EGV196643 EQR196643 FAN196643 FKJ196643 FUF196643 GEB196643 GNX196643 GXT196643 HHP196643 HRL196643 IBH196643 ILD196643 IUZ196643 JEV196643 JOR196643 JYN196643 KIJ196643 KSF196643 LCB196643 LLX196643 LVT196643 MFP196643 MPL196643 MZH196643 NJD196643 NSZ196643 OCV196643 OMR196643 OWN196643 PGJ196643 PQF196643 QAB196643 QJX196643 QTT196643 RDP196643 RNL196643 RXH196643 SHD196643 SQZ196643 TAV196643 TKR196643 TUN196643 UEJ196643 UOF196643 UYB196643 VHX196643 VRT196643 WBP196643 WLL196643 WVH196643 C262179 IV262179 SR262179 ACN262179 AMJ262179 AWF262179 BGB262179 BPX262179 BZT262179 CJP262179 CTL262179 DDH262179 DND262179 DWZ262179 EGV262179 EQR262179 FAN262179 FKJ262179 FUF262179 GEB262179 GNX262179 GXT262179 HHP262179 HRL262179 IBH262179 ILD262179 IUZ262179 JEV262179 JOR262179 JYN262179 KIJ262179 KSF262179 LCB262179 LLX262179 LVT262179 MFP262179 MPL262179 MZH262179 NJD262179 NSZ262179 OCV262179 OMR262179 OWN262179 PGJ262179 PQF262179 QAB262179 QJX262179 QTT262179 RDP262179 RNL262179 RXH262179 SHD262179 SQZ262179 TAV262179 TKR262179 TUN262179 UEJ262179 UOF262179 UYB262179 VHX262179 VRT262179 WBP262179 WLL262179 WVH262179 C327715 IV327715 SR327715 ACN327715 AMJ327715 AWF327715 BGB327715 BPX327715 BZT327715 CJP327715 CTL327715 DDH327715 DND327715 DWZ327715 EGV327715 EQR327715 FAN327715 FKJ327715 FUF327715 GEB327715 GNX327715 GXT327715 HHP327715 HRL327715 IBH327715 ILD327715 IUZ327715 JEV327715 JOR327715 JYN327715 KIJ327715 KSF327715 LCB327715 LLX327715 LVT327715 MFP327715 MPL327715 MZH327715 NJD327715 NSZ327715 OCV327715 OMR327715 OWN327715 PGJ327715 PQF327715 QAB327715 QJX327715 QTT327715 RDP327715 RNL327715 RXH327715 SHD327715 SQZ327715 TAV327715 TKR327715 TUN327715 UEJ327715 UOF327715 UYB327715 VHX327715 VRT327715 WBP327715 WLL327715 WVH327715 C393251 IV393251 SR393251 ACN393251 AMJ393251 AWF393251 BGB393251 BPX393251 BZT393251 CJP393251 CTL393251 DDH393251 DND393251 DWZ393251 EGV393251 EQR393251 FAN393251 FKJ393251 FUF393251 GEB393251 GNX393251 GXT393251 HHP393251 HRL393251 IBH393251 ILD393251 IUZ393251 JEV393251 JOR393251 JYN393251 KIJ393251 KSF393251 LCB393251 LLX393251 LVT393251 MFP393251 MPL393251 MZH393251 NJD393251 NSZ393251 OCV393251 OMR393251 OWN393251 PGJ393251 PQF393251 QAB393251 QJX393251 QTT393251 RDP393251 RNL393251 RXH393251 SHD393251 SQZ393251 TAV393251 TKR393251 TUN393251 UEJ393251 UOF393251 UYB393251 VHX393251 VRT393251 WBP393251 WLL393251 WVH393251 C458787 IV458787 SR458787 ACN458787 AMJ458787 AWF458787 BGB458787 BPX458787 BZT458787 CJP458787 CTL458787 DDH458787 DND458787 DWZ458787 EGV458787 EQR458787 FAN458787 FKJ458787 FUF458787 GEB458787 GNX458787 GXT458787 HHP458787 HRL458787 IBH458787 ILD458787 IUZ458787 JEV458787 JOR458787 JYN458787 KIJ458787 KSF458787 LCB458787 LLX458787 LVT458787 MFP458787 MPL458787 MZH458787 NJD458787 NSZ458787 OCV458787 OMR458787 OWN458787 PGJ458787 PQF458787 QAB458787 QJX458787 QTT458787 RDP458787 RNL458787 RXH458787 SHD458787 SQZ458787 TAV458787 TKR458787 TUN458787 UEJ458787 UOF458787 UYB458787 VHX458787 VRT458787 WBP458787 WLL458787 WVH458787 C524323 IV524323 SR524323 ACN524323 AMJ524323 AWF524323 BGB524323 BPX524323 BZT524323 CJP524323 CTL524323 DDH524323 DND524323 DWZ524323 EGV524323 EQR524323 FAN524323 FKJ524323 FUF524323 GEB524323 GNX524323 GXT524323 HHP524323 HRL524323 IBH524323 ILD524323 IUZ524323 JEV524323 JOR524323 JYN524323 KIJ524323 KSF524323 LCB524323 LLX524323 LVT524323 MFP524323 MPL524323 MZH524323 NJD524323 NSZ524323 OCV524323 OMR524323 OWN524323 PGJ524323 PQF524323 QAB524323 QJX524323 QTT524323 RDP524323 RNL524323 RXH524323 SHD524323 SQZ524323 TAV524323 TKR524323 TUN524323 UEJ524323 UOF524323 UYB524323 VHX524323 VRT524323 WBP524323 WLL524323 WVH524323 C589859 IV589859 SR589859 ACN589859 AMJ589859 AWF589859 BGB589859 BPX589859 BZT589859 CJP589859 CTL589859 DDH589859 DND589859 DWZ589859 EGV589859 EQR589859 FAN589859 FKJ589859 FUF589859 GEB589859 GNX589859 GXT589859 HHP589859 HRL589859 IBH589859 ILD589859 IUZ589859 JEV589859 JOR589859 JYN589859 KIJ589859 KSF589859 LCB589859 LLX589859 LVT589859 MFP589859 MPL589859 MZH589859 NJD589859 NSZ589859 OCV589859 OMR589859 OWN589859 PGJ589859 PQF589859 QAB589859 QJX589859 QTT589859 RDP589859 RNL589859 RXH589859 SHD589859 SQZ589859 TAV589859 TKR589859 TUN589859 UEJ589859 UOF589859 UYB589859 VHX589859 VRT589859 WBP589859 WLL589859 WVH589859 C655395 IV655395 SR655395 ACN655395 AMJ655395 AWF655395 BGB655395 BPX655395 BZT655395 CJP655395 CTL655395 DDH655395 DND655395 DWZ655395 EGV655395 EQR655395 FAN655395 FKJ655395 FUF655395 GEB655395 GNX655395 GXT655395 HHP655395 HRL655395 IBH655395 ILD655395 IUZ655395 JEV655395 JOR655395 JYN655395 KIJ655395 KSF655395 LCB655395 LLX655395 LVT655395 MFP655395 MPL655395 MZH655395 NJD655395 NSZ655395 OCV655395 OMR655395 OWN655395 PGJ655395 PQF655395 QAB655395 QJX655395 QTT655395 RDP655395 RNL655395 RXH655395 SHD655395 SQZ655395 TAV655395 TKR655395 TUN655395 UEJ655395 UOF655395 UYB655395 VHX655395 VRT655395 WBP655395 WLL655395 WVH655395 C720931 IV720931 SR720931 ACN720931 AMJ720931 AWF720931 BGB720931 BPX720931 BZT720931 CJP720931 CTL720931 DDH720931 DND720931 DWZ720931 EGV720931 EQR720931 FAN720931 FKJ720931 FUF720931 GEB720931 GNX720931 GXT720931 HHP720931 HRL720931 IBH720931 ILD720931 IUZ720931 JEV720931 JOR720931 JYN720931 KIJ720931 KSF720931 LCB720931 LLX720931 LVT720931 MFP720931 MPL720931 MZH720931 NJD720931 NSZ720931 OCV720931 OMR720931 OWN720931 PGJ720931 PQF720931 QAB720931 QJX720931 QTT720931 RDP720931 RNL720931 RXH720931 SHD720931 SQZ720931 TAV720931 TKR720931 TUN720931 UEJ720931 UOF720931 UYB720931 VHX720931 VRT720931 WBP720931 WLL720931 WVH720931 C786467 IV786467 SR786467 ACN786467 AMJ786467 AWF786467 BGB786467 BPX786467 BZT786467 CJP786467 CTL786467 DDH786467 DND786467 DWZ786467 EGV786467 EQR786467 FAN786467 FKJ786467 FUF786467 GEB786467 GNX786467 GXT786467 HHP786467 HRL786467 IBH786467 ILD786467 IUZ786467 JEV786467 JOR786467 JYN786467 KIJ786467 KSF786467 LCB786467 LLX786467 LVT786467 MFP786467 MPL786467 MZH786467 NJD786467 NSZ786467 OCV786467 OMR786467 OWN786467 PGJ786467 PQF786467 QAB786467 QJX786467 QTT786467 RDP786467 RNL786467 RXH786467 SHD786467 SQZ786467 TAV786467 TKR786467 TUN786467 UEJ786467 UOF786467 UYB786467 VHX786467 VRT786467 WBP786467 WLL786467 WVH786467 C852003 IV852003 SR852003 ACN852003 AMJ852003 AWF852003 BGB852003 BPX852003 BZT852003 CJP852003 CTL852003 DDH852003 DND852003 DWZ852003 EGV852003 EQR852003 FAN852003 FKJ852003 FUF852003 GEB852003 GNX852003 GXT852003 HHP852003 HRL852003 IBH852003 ILD852003 IUZ852003 JEV852003 JOR852003 JYN852003 KIJ852003 KSF852003 LCB852003 LLX852003 LVT852003 MFP852003 MPL852003 MZH852003 NJD852003 NSZ852003 OCV852003 OMR852003 OWN852003 PGJ852003 PQF852003 QAB852003 QJX852003 QTT852003 RDP852003 RNL852003 RXH852003 SHD852003 SQZ852003 TAV852003 TKR852003 TUN852003 UEJ852003 UOF852003 UYB852003 VHX852003 VRT852003 WBP852003 WLL852003 WVH852003 C917539 IV917539 SR917539 ACN917539 AMJ917539 AWF917539 BGB917539 BPX917539 BZT917539 CJP917539 CTL917539 DDH917539 DND917539 DWZ917539 EGV917539 EQR917539 FAN917539 FKJ917539 FUF917539 GEB917539 GNX917539 GXT917539 HHP917539 HRL917539 IBH917539 ILD917539 IUZ917539 JEV917539 JOR917539 JYN917539 KIJ917539 KSF917539 LCB917539 LLX917539 LVT917539 MFP917539 MPL917539 MZH917539 NJD917539 NSZ917539 OCV917539 OMR917539 OWN917539 PGJ917539 PQF917539 QAB917539 QJX917539 QTT917539 RDP917539 RNL917539 RXH917539 SHD917539 SQZ917539 TAV917539 TKR917539 TUN917539 UEJ917539 UOF917539 UYB917539 VHX917539 VRT917539 WBP917539 WLL917539 WVH917539 C983075 IV983075 SR983075 ACN983075 AMJ983075 AWF983075 BGB983075 BPX983075 BZT983075 CJP983075 CTL983075 DDH983075 DND983075 DWZ983075 EGV983075 EQR983075 FAN983075 FKJ983075 FUF983075 GEB983075 GNX983075 GXT983075 HHP983075 HRL983075 IBH983075 ILD983075 IUZ983075 JEV983075 JOR983075 JYN983075 KIJ983075 KSF983075 LCB983075 LLX983075 LVT983075 MFP983075 MPL983075 MZH983075 NJD983075 NSZ983075 OCV983075 OMR983075 OWN983075 PGJ983075 PQF983075 QAB983075 QJX983075 QTT983075 RDP983075 RNL983075 RXH983075 SHD983075 SQZ983075 TAV983075 TKR983075 TUN983075 UEJ983075 UOF983075 UYB983075 VHX983075 VRT983075 WBP98307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5 A65571 IS65571 SO65571 ACK65571 AMG65571 AWC65571 BFY65571 BPU65571 BZQ65571 CJM65571 CTI65571 DDE65571 DNA65571 DWW65571 EGS65571 EQO65571 FAK65571 FKG65571 FUC65571 GDY65571 GNU65571 GXQ65571 HHM65571 HRI65571 IBE65571 ILA65571 IUW65571 JES65571 JOO65571 JYK65571 KIG65571 KSC65571 LBY65571 LLU65571 LVQ65571 MFM65571 MPI65571 MZE65571 NJA65571 NSW65571 OCS65571 OMO65571 OWK65571 PGG65571 PQC65571 PZY65571 QJU65571 QTQ65571 RDM65571 RNI65571 RXE65571 SHA65571 SQW65571 TAS65571 TKO65571 TUK65571 UEG65571 UOC65571 UXY65571 VHU65571 VRQ65571 WBM65571 WLI65571 WVE65571 A131107 IS131107 SO131107 ACK131107 AMG131107 AWC131107 BFY131107 BPU131107 BZQ131107 CJM131107 CTI131107 DDE131107 DNA131107 DWW131107 EGS131107 EQO131107 FAK131107 FKG131107 FUC131107 GDY131107 GNU131107 GXQ131107 HHM131107 HRI131107 IBE131107 ILA131107 IUW131107 JES131107 JOO131107 JYK131107 KIG131107 KSC131107 LBY131107 LLU131107 LVQ131107 MFM131107 MPI131107 MZE131107 NJA131107 NSW131107 OCS131107 OMO131107 OWK131107 PGG131107 PQC131107 PZY131107 QJU131107 QTQ131107 RDM131107 RNI131107 RXE131107 SHA131107 SQW131107 TAS131107 TKO131107 TUK131107 UEG131107 UOC131107 UXY131107 VHU131107 VRQ131107 WBM131107 WLI131107 WVE131107 A196643 IS196643 SO196643 ACK196643 AMG196643 AWC196643 BFY196643 BPU196643 BZQ196643 CJM196643 CTI196643 DDE196643 DNA196643 DWW196643 EGS196643 EQO196643 FAK196643 FKG196643 FUC196643 GDY196643 GNU196643 GXQ196643 HHM196643 HRI196643 IBE196643 ILA196643 IUW196643 JES196643 JOO196643 JYK196643 KIG196643 KSC196643 LBY196643 LLU196643 LVQ196643 MFM196643 MPI196643 MZE196643 NJA196643 NSW196643 OCS196643 OMO196643 OWK196643 PGG196643 PQC196643 PZY196643 QJU196643 QTQ196643 RDM196643 RNI196643 RXE196643 SHA196643 SQW196643 TAS196643 TKO196643 TUK196643 UEG196643 UOC196643 UXY196643 VHU196643 VRQ196643 WBM196643 WLI196643 WVE196643 A262179 IS262179 SO262179 ACK262179 AMG262179 AWC262179 BFY262179 BPU262179 BZQ262179 CJM262179 CTI262179 DDE262179 DNA262179 DWW262179 EGS262179 EQO262179 FAK262179 FKG262179 FUC262179 GDY262179 GNU262179 GXQ262179 HHM262179 HRI262179 IBE262179 ILA262179 IUW262179 JES262179 JOO262179 JYK262179 KIG262179 KSC262179 LBY262179 LLU262179 LVQ262179 MFM262179 MPI262179 MZE262179 NJA262179 NSW262179 OCS262179 OMO262179 OWK262179 PGG262179 PQC262179 PZY262179 QJU262179 QTQ262179 RDM262179 RNI262179 RXE262179 SHA262179 SQW262179 TAS262179 TKO262179 TUK262179 UEG262179 UOC262179 UXY262179 VHU262179 VRQ262179 WBM262179 WLI262179 WVE262179 A327715 IS327715 SO327715 ACK327715 AMG327715 AWC327715 BFY327715 BPU327715 BZQ327715 CJM327715 CTI327715 DDE327715 DNA327715 DWW327715 EGS327715 EQO327715 FAK327715 FKG327715 FUC327715 GDY327715 GNU327715 GXQ327715 HHM327715 HRI327715 IBE327715 ILA327715 IUW327715 JES327715 JOO327715 JYK327715 KIG327715 KSC327715 LBY327715 LLU327715 LVQ327715 MFM327715 MPI327715 MZE327715 NJA327715 NSW327715 OCS327715 OMO327715 OWK327715 PGG327715 PQC327715 PZY327715 QJU327715 QTQ327715 RDM327715 RNI327715 RXE327715 SHA327715 SQW327715 TAS327715 TKO327715 TUK327715 UEG327715 UOC327715 UXY327715 VHU327715 VRQ327715 WBM327715 WLI327715 WVE327715 A393251 IS393251 SO393251 ACK393251 AMG393251 AWC393251 BFY393251 BPU393251 BZQ393251 CJM393251 CTI393251 DDE393251 DNA393251 DWW393251 EGS393251 EQO393251 FAK393251 FKG393251 FUC393251 GDY393251 GNU393251 GXQ393251 HHM393251 HRI393251 IBE393251 ILA393251 IUW393251 JES393251 JOO393251 JYK393251 KIG393251 KSC393251 LBY393251 LLU393251 LVQ393251 MFM393251 MPI393251 MZE393251 NJA393251 NSW393251 OCS393251 OMO393251 OWK393251 PGG393251 PQC393251 PZY393251 QJU393251 QTQ393251 RDM393251 RNI393251 RXE393251 SHA393251 SQW393251 TAS393251 TKO393251 TUK393251 UEG393251 UOC393251 UXY393251 VHU393251 VRQ393251 WBM393251 WLI393251 WVE393251 A458787 IS458787 SO458787 ACK458787 AMG458787 AWC458787 BFY458787 BPU458787 BZQ458787 CJM458787 CTI458787 DDE458787 DNA458787 DWW458787 EGS458787 EQO458787 FAK458787 FKG458787 FUC458787 GDY458787 GNU458787 GXQ458787 HHM458787 HRI458787 IBE458787 ILA458787 IUW458787 JES458787 JOO458787 JYK458787 KIG458787 KSC458787 LBY458787 LLU458787 LVQ458787 MFM458787 MPI458787 MZE458787 NJA458787 NSW458787 OCS458787 OMO458787 OWK458787 PGG458787 PQC458787 PZY458787 QJU458787 QTQ458787 RDM458787 RNI458787 RXE458787 SHA458787 SQW458787 TAS458787 TKO458787 TUK458787 UEG458787 UOC458787 UXY458787 VHU458787 VRQ458787 WBM458787 WLI458787 WVE458787 A524323 IS524323 SO524323 ACK524323 AMG524323 AWC524323 BFY524323 BPU524323 BZQ524323 CJM524323 CTI524323 DDE524323 DNA524323 DWW524323 EGS524323 EQO524323 FAK524323 FKG524323 FUC524323 GDY524323 GNU524323 GXQ524323 HHM524323 HRI524323 IBE524323 ILA524323 IUW524323 JES524323 JOO524323 JYK524323 KIG524323 KSC524323 LBY524323 LLU524323 LVQ524323 MFM524323 MPI524323 MZE524323 NJA524323 NSW524323 OCS524323 OMO524323 OWK524323 PGG524323 PQC524323 PZY524323 QJU524323 QTQ524323 RDM524323 RNI524323 RXE524323 SHA524323 SQW524323 TAS524323 TKO524323 TUK524323 UEG524323 UOC524323 UXY524323 VHU524323 VRQ524323 WBM524323 WLI524323 WVE524323 A589859 IS589859 SO589859 ACK589859 AMG589859 AWC589859 BFY589859 BPU589859 BZQ589859 CJM589859 CTI589859 DDE589859 DNA589859 DWW589859 EGS589859 EQO589859 FAK589859 FKG589859 FUC589859 GDY589859 GNU589859 GXQ589859 HHM589859 HRI589859 IBE589859 ILA589859 IUW589859 JES589859 JOO589859 JYK589859 KIG589859 KSC589859 LBY589859 LLU589859 LVQ589859 MFM589859 MPI589859 MZE589859 NJA589859 NSW589859 OCS589859 OMO589859 OWK589859 PGG589859 PQC589859 PZY589859 QJU589859 QTQ589859 RDM589859 RNI589859 RXE589859 SHA589859 SQW589859 TAS589859 TKO589859 TUK589859 UEG589859 UOC589859 UXY589859 VHU589859 VRQ589859 WBM589859 WLI589859 WVE589859 A655395 IS655395 SO655395 ACK655395 AMG655395 AWC655395 BFY655395 BPU655395 BZQ655395 CJM655395 CTI655395 DDE655395 DNA655395 DWW655395 EGS655395 EQO655395 FAK655395 FKG655395 FUC655395 GDY655395 GNU655395 GXQ655395 HHM655395 HRI655395 IBE655395 ILA655395 IUW655395 JES655395 JOO655395 JYK655395 KIG655395 KSC655395 LBY655395 LLU655395 LVQ655395 MFM655395 MPI655395 MZE655395 NJA655395 NSW655395 OCS655395 OMO655395 OWK655395 PGG655395 PQC655395 PZY655395 QJU655395 QTQ655395 RDM655395 RNI655395 RXE655395 SHA655395 SQW655395 TAS655395 TKO655395 TUK655395 UEG655395 UOC655395 UXY655395 VHU655395 VRQ655395 WBM655395 WLI655395 WVE655395 A720931 IS720931 SO720931 ACK720931 AMG720931 AWC720931 BFY720931 BPU720931 BZQ720931 CJM720931 CTI720931 DDE720931 DNA720931 DWW720931 EGS720931 EQO720931 FAK720931 FKG720931 FUC720931 GDY720931 GNU720931 GXQ720931 HHM720931 HRI720931 IBE720931 ILA720931 IUW720931 JES720931 JOO720931 JYK720931 KIG720931 KSC720931 LBY720931 LLU720931 LVQ720931 MFM720931 MPI720931 MZE720931 NJA720931 NSW720931 OCS720931 OMO720931 OWK720931 PGG720931 PQC720931 PZY720931 QJU720931 QTQ720931 RDM720931 RNI720931 RXE720931 SHA720931 SQW720931 TAS720931 TKO720931 TUK720931 UEG720931 UOC720931 UXY720931 VHU720931 VRQ720931 WBM720931 WLI720931 WVE720931 A786467 IS786467 SO786467 ACK786467 AMG786467 AWC786467 BFY786467 BPU786467 BZQ786467 CJM786467 CTI786467 DDE786467 DNA786467 DWW786467 EGS786467 EQO786467 FAK786467 FKG786467 FUC786467 GDY786467 GNU786467 GXQ786467 HHM786467 HRI786467 IBE786467 ILA786467 IUW786467 JES786467 JOO786467 JYK786467 KIG786467 KSC786467 LBY786467 LLU786467 LVQ786467 MFM786467 MPI786467 MZE786467 NJA786467 NSW786467 OCS786467 OMO786467 OWK786467 PGG786467 PQC786467 PZY786467 QJU786467 QTQ786467 RDM786467 RNI786467 RXE786467 SHA786467 SQW786467 TAS786467 TKO786467 TUK786467 UEG786467 UOC786467 UXY786467 VHU786467 VRQ786467 WBM786467 WLI786467 WVE786467 A852003 IS852003 SO852003 ACK852003 AMG852003 AWC852003 BFY852003 BPU852003 BZQ852003 CJM852003 CTI852003 DDE852003 DNA852003 DWW852003 EGS852003 EQO852003 FAK852003 FKG852003 FUC852003 GDY852003 GNU852003 GXQ852003 HHM852003 HRI852003 IBE852003 ILA852003 IUW852003 JES852003 JOO852003 JYK852003 KIG852003 KSC852003 LBY852003 LLU852003 LVQ852003 MFM852003 MPI852003 MZE852003 NJA852003 NSW852003 OCS852003 OMO852003 OWK852003 PGG852003 PQC852003 PZY852003 QJU852003 QTQ852003 RDM852003 RNI852003 RXE852003 SHA852003 SQW852003 TAS852003 TKO852003 TUK852003 UEG852003 UOC852003 UXY852003 VHU852003 VRQ852003 WBM852003 WLI852003 WVE852003 A917539 IS917539 SO917539 ACK917539 AMG917539 AWC917539 BFY917539 BPU917539 BZQ917539 CJM917539 CTI917539 DDE917539 DNA917539 DWW917539 EGS917539 EQO917539 FAK917539 FKG917539 FUC917539 GDY917539 GNU917539 GXQ917539 HHM917539 HRI917539 IBE917539 ILA917539 IUW917539 JES917539 JOO917539 JYK917539 KIG917539 KSC917539 LBY917539 LLU917539 LVQ917539 MFM917539 MPI917539 MZE917539 NJA917539 NSW917539 OCS917539 OMO917539 OWK917539 PGG917539 PQC917539 PZY917539 QJU917539 QTQ917539 RDM917539 RNI917539 RXE917539 SHA917539 SQW917539 TAS917539 TKO917539 TUK917539 UEG917539 UOC917539 UXY917539 VHU917539 VRQ917539 WBM917539 WLI917539 WVE917539 A983075 IS983075 SO983075 ACK983075 AMG983075 AWC983075 BFY983075 BPU983075 BZQ983075 CJM983075 CTI983075 DDE983075 DNA983075 DWW983075 EGS983075 EQO983075 FAK983075 FKG983075 FUC983075 GDY983075 GNU983075 GXQ983075 HHM983075 HRI983075 IBE983075 ILA983075 IUW983075 JES983075 JOO983075 JYK983075 KIG983075 KSC983075 LBY983075 LLU983075 LVQ983075 MFM983075 MPI983075 MZE983075 NJA983075 NSW983075 OCS983075 OMO983075 OWK983075 PGG983075 PQC983075 PZY983075 QJU983075 QTQ983075 RDM983075 RNI983075 RXE983075 SHA983075 SQW983075 TAS983075 TKO983075 TUK983075 UEG983075 UOC983075 UXY983075 VHU983075 VRQ983075 WBM983075 WLI98307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1"/>
  <sheetViews>
    <sheetView topLeftCell="B121" zoomScale="89" zoomScaleNormal="89" workbookViewId="0">
      <selection activeCell="E125" sqref="E125"/>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4" t="s">
        <v>3340</v>
      </c>
      <c r="D6" s="1854"/>
      <c r="E6" s="1854"/>
      <c r="F6" s="1854"/>
      <c r="G6" s="1854"/>
      <c r="H6" s="1854"/>
      <c r="I6" s="1854"/>
      <c r="J6" s="1854"/>
      <c r="K6" s="1854"/>
      <c r="L6" s="1854"/>
      <c r="M6" s="1854"/>
      <c r="N6" s="1855"/>
    </row>
    <row r="7" spans="2:16" ht="16.5" thickBot="1" x14ac:dyDescent="0.3">
      <c r="B7" s="127" t="s">
        <v>4</v>
      </c>
      <c r="C7" s="1854" t="s">
        <v>3341</v>
      </c>
      <c r="D7" s="1854"/>
      <c r="E7" s="1854"/>
      <c r="F7" s="1854"/>
      <c r="G7" s="1854"/>
      <c r="H7" s="1854"/>
      <c r="I7" s="1854"/>
      <c r="J7" s="1854"/>
      <c r="K7" s="1854"/>
      <c r="L7" s="1854"/>
      <c r="M7" s="1854"/>
      <c r="N7" s="1855"/>
    </row>
    <row r="8" spans="2:16" ht="16.5" thickBot="1" x14ac:dyDescent="0.3">
      <c r="B8" s="127" t="s">
        <v>5</v>
      </c>
      <c r="C8" s="1854" t="s">
        <v>3342</v>
      </c>
      <c r="D8" s="1854"/>
      <c r="E8" s="1854"/>
      <c r="F8" s="1854"/>
      <c r="G8" s="1854"/>
      <c r="H8" s="1854"/>
      <c r="I8" s="1854"/>
      <c r="J8" s="1854"/>
      <c r="K8" s="1854"/>
      <c r="L8" s="1854"/>
      <c r="M8" s="1854"/>
      <c r="N8" s="1855"/>
    </row>
    <row r="9" spans="2:16" ht="16.5" thickBot="1" x14ac:dyDescent="0.3">
      <c r="B9" s="127" t="s">
        <v>6</v>
      </c>
      <c r="C9" s="1854"/>
      <c r="D9" s="1854"/>
      <c r="E9" s="1854"/>
      <c r="F9" s="1854"/>
      <c r="G9" s="1854"/>
      <c r="H9" s="1854"/>
      <c r="I9" s="1854"/>
      <c r="J9" s="1854"/>
      <c r="K9" s="1854"/>
      <c r="L9" s="1854"/>
      <c r="M9" s="1854"/>
      <c r="N9" s="1855"/>
    </row>
    <row r="10" spans="2:16" ht="16.5" thickBot="1" x14ac:dyDescent="0.3">
      <c r="B10" s="127" t="s">
        <v>7</v>
      </c>
      <c r="C10" s="681">
        <v>1</v>
      </c>
      <c r="D10" s="681"/>
      <c r="E10" s="681"/>
      <c r="F10" s="681"/>
      <c r="G10" s="681"/>
      <c r="H10" s="681"/>
      <c r="I10" s="681"/>
      <c r="J10" s="681"/>
      <c r="K10" s="681"/>
      <c r="L10" s="681"/>
      <c r="M10" s="681"/>
      <c r="N10" s="682"/>
    </row>
    <row r="11" spans="2:16" ht="16.5" thickBot="1" x14ac:dyDescent="0.3">
      <c r="B11" s="127" t="s">
        <v>7</v>
      </c>
      <c r="C11" s="681"/>
      <c r="D11" s="681"/>
      <c r="E11" s="681"/>
      <c r="F11" s="681"/>
      <c r="G11" s="681"/>
      <c r="H11" s="681"/>
      <c r="I11" s="681"/>
      <c r="J11" s="681"/>
      <c r="K11" s="681"/>
      <c r="L11" s="681"/>
      <c r="M11" s="681"/>
      <c r="N11" s="682"/>
    </row>
    <row r="12" spans="2:16" ht="16.5" thickBot="1" x14ac:dyDescent="0.3">
      <c r="B12" s="127" t="s">
        <v>7</v>
      </c>
      <c r="C12" s="2028"/>
      <c r="D12" s="2028"/>
      <c r="E12" s="2029"/>
      <c r="F12" s="4"/>
      <c r="G12" s="4"/>
      <c r="H12" s="4"/>
      <c r="I12" s="4"/>
      <c r="J12" s="4"/>
      <c r="K12" s="4"/>
      <c r="L12" s="4"/>
      <c r="M12" s="4"/>
      <c r="N12" s="5"/>
    </row>
    <row r="13" spans="2:16" ht="16.5" thickBot="1" x14ac:dyDescent="0.3">
      <c r="B13" s="130" t="s">
        <v>8</v>
      </c>
      <c r="C13" s="7">
        <v>41983</v>
      </c>
      <c r="D13" s="731"/>
      <c r="E13" s="731"/>
      <c r="F13" s="731"/>
      <c r="G13" s="731"/>
      <c r="H13" s="731"/>
      <c r="I13" s="731"/>
      <c r="J13" s="731"/>
      <c r="K13" s="731"/>
      <c r="L13" s="731"/>
      <c r="M13" s="731"/>
      <c r="N13" s="732"/>
    </row>
    <row r="14" spans="2:16" ht="15.75" x14ac:dyDescent="0.25">
      <c r="B14" s="134"/>
      <c r="C14" s="135"/>
      <c r="D14" s="136"/>
      <c r="E14" s="136"/>
      <c r="F14" s="136"/>
      <c r="G14" s="136"/>
      <c r="H14" s="136"/>
      <c r="I14" s="48"/>
      <c r="J14" s="48"/>
      <c r="K14" s="48"/>
      <c r="L14" s="48"/>
      <c r="M14" s="48"/>
      <c r="N14" s="136"/>
    </row>
    <row r="15" spans="2:16" x14ac:dyDescent="0.25">
      <c r="I15" s="48"/>
      <c r="J15" s="48"/>
      <c r="K15" s="48"/>
      <c r="L15" s="48"/>
      <c r="M15" s="48"/>
      <c r="N15" s="137"/>
    </row>
    <row r="16" spans="2:16" x14ac:dyDescent="0.25">
      <c r="B16" s="1867" t="s">
        <v>9</v>
      </c>
      <c r="C16" s="1867"/>
      <c r="D16" s="702" t="s">
        <v>10</v>
      </c>
      <c r="E16" s="702" t="s">
        <v>11</v>
      </c>
      <c r="F16" s="702" t="s">
        <v>12</v>
      </c>
      <c r="G16" s="139"/>
      <c r="I16" s="140"/>
      <c r="J16" s="140"/>
      <c r="K16" s="140"/>
      <c r="L16" s="140"/>
      <c r="M16" s="140"/>
      <c r="N16" s="137"/>
    </row>
    <row r="17" spans="1:14" x14ac:dyDescent="0.25">
      <c r="B17" s="1867"/>
      <c r="C17" s="1867"/>
      <c r="D17" s="702">
        <v>1</v>
      </c>
      <c r="E17" s="141">
        <v>1141806880</v>
      </c>
      <c r="F17" s="970">
        <v>482</v>
      </c>
      <c r="G17" s="143"/>
      <c r="I17" s="144"/>
      <c r="J17" s="144"/>
      <c r="K17" s="144"/>
      <c r="L17" s="144"/>
      <c r="M17" s="144"/>
      <c r="N17" s="137"/>
    </row>
    <row r="18" spans="1:14" x14ac:dyDescent="0.25">
      <c r="B18" s="1867"/>
      <c r="C18" s="1867"/>
      <c r="D18" s="702"/>
      <c r="E18" s="141"/>
      <c r="F18" s="141"/>
      <c r="G18" s="143"/>
      <c r="I18" s="144"/>
      <c r="J18" s="144"/>
      <c r="K18" s="144"/>
      <c r="L18" s="144"/>
      <c r="M18" s="144"/>
      <c r="N18" s="137"/>
    </row>
    <row r="19" spans="1:14" x14ac:dyDescent="0.25">
      <c r="B19" s="1867"/>
      <c r="C19" s="1867"/>
      <c r="D19" s="702"/>
      <c r="E19" s="141"/>
      <c r="F19" s="141"/>
      <c r="G19" s="143"/>
      <c r="I19" s="144"/>
      <c r="J19" s="144"/>
      <c r="K19" s="144"/>
      <c r="L19" s="144"/>
      <c r="M19" s="144"/>
      <c r="N19" s="137"/>
    </row>
    <row r="20" spans="1:14" x14ac:dyDescent="0.25">
      <c r="B20" s="1867"/>
      <c r="C20" s="1867"/>
      <c r="D20" s="702"/>
      <c r="E20" s="145"/>
      <c r="F20" s="141"/>
      <c r="G20" s="143"/>
      <c r="H20" s="146"/>
      <c r="I20" s="144"/>
      <c r="J20" s="144"/>
      <c r="K20" s="144"/>
      <c r="L20" s="144"/>
      <c r="M20" s="144"/>
      <c r="N20" s="147"/>
    </row>
    <row r="21" spans="1:14" x14ac:dyDescent="0.25">
      <c r="B21" s="1867"/>
      <c r="C21" s="1867"/>
      <c r="D21" s="702"/>
      <c r="E21" s="145"/>
      <c r="F21" s="141"/>
      <c r="G21" s="143"/>
      <c r="H21" s="146"/>
      <c r="I21" s="148"/>
      <c r="J21" s="148"/>
      <c r="K21" s="148"/>
      <c r="L21" s="148"/>
      <c r="M21" s="148"/>
      <c r="N21" s="147"/>
    </row>
    <row r="22" spans="1:14" x14ac:dyDescent="0.25">
      <c r="B22" s="1867"/>
      <c r="C22" s="1867"/>
      <c r="D22" s="702"/>
      <c r="E22" s="145"/>
      <c r="F22" s="141"/>
      <c r="G22" s="143"/>
      <c r="H22" s="146"/>
      <c r="I22" s="48"/>
      <c r="J22" s="48"/>
      <c r="K22" s="48"/>
      <c r="L22" s="48"/>
      <c r="M22" s="48"/>
      <c r="N22" s="147"/>
    </row>
    <row r="23" spans="1:14" x14ac:dyDescent="0.25">
      <c r="B23" s="1867"/>
      <c r="C23" s="1867"/>
      <c r="D23" s="702"/>
      <c r="E23" s="145"/>
      <c r="F23" s="141"/>
      <c r="G23" s="143"/>
      <c r="H23" s="146"/>
      <c r="I23" s="48"/>
      <c r="J23" s="48"/>
      <c r="K23" s="48"/>
      <c r="L23" s="48"/>
      <c r="M23" s="48"/>
      <c r="N23" s="147"/>
    </row>
    <row r="24" spans="1:14" ht="15.75" thickBot="1" x14ac:dyDescent="0.3">
      <c r="B24" s="1868" t="s">
        <v>13</v>
      </c>
      <c r="C24" s="1869"/>
      <c r="D24" s="702">
        <v>1</v>
      </c>
      <c r="E24" s="141">
        <f>SUM(E17:E23)</f>
        <v>1141806880</v>
      </c>
      <c r="F24" s="970">
        <v>482</v>
      </c>
      <c r="G24" s="143"/>
      <c r="H24" s="146"/>
      <c r="I24" s="48"/>
      <c r="J24" s="48"/>
      <c r="K24" s="48"/>
      <c r="L24" s="48"/>
      <c r="M24" s="48"/>
      <c r="N24" s="147"/>
    </row>
    <row r="25" spans="1:14" ht="45.75" thickBot="1" x14ac:dyDescent="0.3">
      <c r="A25" s="27"/>
      <c r="B25" s="150" t="s">
        <v>14</v>
      </c>
      <c r="C25" s="150" t="s">
        <v>15</v>
      </c>
      <c r="E25" s="140"/>
      <c r="F25" s="140"/>
      <c r="G25" s="140"/>
      <c r="H25" s="140"/>
      <c r="I25" s="151"/>
      <c r="J25" s="151"/>
      <c r="K25" s="151"/>
      <c r="L25" s="151"/>
      <c r="M25" s="151"/>
    </row>
    <row r="26" spans="1:14" ht="15.75" thickBot="1" x14ac:dyDescent="0.3">
      <c r="A26" s="30">
        <v>1</v>
      </c>
      <c r="C26" s="153">
        <f>+F24*0.8</f>
        <v>385.6</v>
      </c>
      <c r="D26" s="154"/>
      <c r="E26" s="155">
        <f>E24</f>
        <v>1141806880</v>
      </c>
      <c r="F26" s="156"/>
      <c r="G26" s="156"/>
      <c r="H26" s="156"/>
      <c r="I26" s="157"/>
      <c r="J26" s="157"/>
      <c r="K26" s="157"/>
      <c r="L26" s="157"/>
      <c r="M26" s="157"/>
    </row>
    <row r="27" spans="1:14" x14ac:dyDescent="0.25">
      <c r="A27" s="36"/>
      <c r="C27" s="158"/>
      <c r="D27" s="144"/>
      <c r="E27" s="159"/>
      <c r="F27" s="156"/>
      <c r="G27" s="156"/>
      <c r="H27" s="156"/>
      <c r="I27" s="157"/>
      <c r="J27" s="157"/>
      <c r="K27" s="157"/>
      <c r="L27" s="157"/>
      <c r="M27" s="157"/>
    </row>
    <row r="28" spans="1:14" x14ac:dyDescent="0.25">
      <c r="A28" s="36"/>
      <c r="C28" s="158"/>
      <c r="D28" s="144"/>
      <c r="E28" s="159"/>
      <c r="F28" s="156"/>
      <c r="G28" s="156"/>
      <c r="H28" s="156"/>
      <c r="I28" s="157"/>
      <c r="J28" s="157"/>
      <c r="K28" s="157"/>
      <c r="L28" s="157"/>
      <c r="M28" s="157"/>
    </row>
    <row r="29" spans="1:14" x14ac:dyDescent="0.25">
      <c r="A29" s="36"/>
      <c r="B29" s="160" t="s">
        <v>16</v>
      </c>
      <c r="C29"/>
      <c r="D29"/>
      <c r="E29"/>
      <c r="F29"/>
      <c r="G29"/>
      <c r="H29"/>
      <c r="I29" s="48"/>
      <c r="J29" s="48"/>
      <c r="K29" s="48"/>
      <c r="L29" s="48"/>
      <c r="M29" s="48"/>
      <c r="N29" s="137"/>
    </row>
    <row r="30" spans="1:14" x14ac:dyDescent="0.25">
      <c r="A30" s="36"/>
      <c r="B30"/>
      <c r="C30"/>
      <c r="D30"/>
      <c r="E30"/>
      <c r="F30"/>
      <c r="G30"/>
      <c r="H30"/>
      <c r="I30" s="48"/>
      <c r="J30" s="48"/>
      <c r="K30" s="48"/>
      <c r="L30" s="48"/>
      <c r="M30" s="48"/>
      <c r="N30" s="137"/>
    </row>
    <row r="31" spans="1:14" x14ac:dyDescent="0.25">
      <c r="A31" s="36"/>
      <c r="B31" s="41" t="s">
        <v>17</v>
      </c>
      <c r="C31" s="41" t="s">
        <v>18</v>
      </c>
      <c r="D31" s="41" t="s">
        <v>19</v>
      </c>
      <c r="E31"/>
      <c r="F31"/>
      <c r="G31"/>
      <c r="H31"/>
      <c r="I31" s="48"/>
      <c r="J31" s="48"/>
      <c r="K31" s="48"/>
      <c r="L31" s="48"/>
      <c r="M31" s="48"/>
      <c r="N31" s="137"/>
    </row>
    <row r="32" spans="1:14" x14ac:dyDescent="0.25">
      <c r="A32" s="36"/>
      <c r="B32" s="152" t="s">
        <v>20</v>
      </c>
      <c r="C32" s="1007" t="s">
        <v>21</v>
      </c>
      <c r="D32" s="152"/>
      <c r="E32"/>
      <c r="F32"/>
      <c r="G32"/>
      <c r="H32"/>
      <c r="I32" s="48"/>
      <c r="J32" s="48"/>
      <c r="K32" s="48"/>
      <c r="L32" s="48"/>
      <c r="M32" s="48"/>
      <c r="N32" s="137"/>
    </row>
    <row r="33" spans="1:14" x14ac:dyDescent="0.25">
      <c r="A33" s="36"/>
      <c r="B33" s="152" t="s">
        <v>22</v>
      </c>
      <c r="C33" s="1007" t="s">
        <v>21</v>
      </c>
      <c r="D33" s="715"/>
      <c r="E33"/>
      <c r="F33"/>
      <c r="G33"/>
      <c r="H33"/>
      <c r="I33" s="48"/>
      <c r="J33" s="48"/>
      <c r="K33" s="48"/>
      <c r="L33" s="48"/>
      <c r="M33" s="48"/>
      <c r="N33" s="137"/>
    </row>
    <row r="34" spans="1:14" x14ac:dyDescent="0.25">
      <c r="A34" s="36"/>
      <c r="B34" s="152" t="s">
        <v>23</v>
      </c>
      <c r="C34" s="152" t="s">
        <v>21</v>
      </c>
      <c r="D34" s="715"/>
      <c r="E34"/>
      <c r="F34"/>
      <c r="G34"/>
      <c r="H34"/>
      <c r="I34" s="48"/>
      <c r="J34" s="48"/>
      <c r="K34" s="48"/>
      <c r="L34" s="48"/>
      <c r="M34" s="48"/>
      <c r="N34" s="137"/>
    </row>
    <row r="35" spans="1:14" x14ac:dyDescent="0.25">
      <c r="A35" s="36"/>
      <c r="B35" s="152" t="s">
        <v>24</v>
      </c>
      <c r="C35" s="152" t="s">
        <v>21</v>
      </c>
      <c r="D35" s="715"/>
      <c r="E35"/>
      <c r="F35"/>
      <c r="G35"/>
      <c r="H35"/>
      <c r="I35" s="48"/>
      <c r="J35" s="48"/>
      <c r="K35" s="48"/>
      <c r="L35" s="48"/>
      <c r="M35" s="48"/>
      <c r="N35" s="137"/>
    </row>
    <row r="36" spans="1:14" x14ac:dyDescent="0.25">
      <c r="A36" s="36"/>
      <c r="B36"/>
      <c r="C36"/>
      <c r="D36"/>
      <c r="E36"/>
      <c r="F36"/>
      <c r="G36"/>
      <c r="H36"/>
      <c r="I36" s="48"/>
      <c r="J36" s="48"/>
      <c r="K36" s="48"/>
      <c r="L36" s="48"/>
      <c r="M36" s="48"/>
      <c r="N36" s="137"/>
    </row>
    <row r="37" spans="1:14" x14ac:dyDescent="0.25">
      <c r="A37" s="36"/>
      <c r="B37"/>
      <c r="C37"/>
      <c r="D37"/>
      <c r="E37"/>
      <c r="F37"/>
      <c r="G37"/>
      <c r="H37"/>
      <c r="I37" s="48"/>
      <c r="J37" s="48"/>
      <c r="K37" s="48"/>
      <c r="L37" s="48"/>
      <c r="M37" s="48"/>
      <c r="N37" s="137"/>
    </row>
    <row r="38" spans="1:14" x14ac:dyDescent="0.25">
      <c r="A38" s="36"/>
      <c r="B38" s="160" t="s">
        <v>25</v>
      </c>
      <c r="C38"/>
      <c r="D38"/>
      <c r="E38"/>
      <c r="F38"/>
      <c r="G38"/>
      <c r="H38"/>
      <c r="I38" s="48"/>
      <c r="J38" s="48"/>
      <c r="K38" s="48"/>
      <c r="L38" s="48"/>
      <c r="M38" s="48"/>
      <c r="N38" s="137"/>
    </row>
    <row r="39" spans="1:14" x14ac:dyDescent="0.25">
      <c r="A39" s="36"/>
      <c r="B39"/>
      <c r="C39"/>
      <c r="D39"/>
      <c r="E39"/>
      <c r="F39"/>
      <c r="G39"/>
      <c r="H39"/>
      <c r="I39" s="48"/>
      <c r="J39" s="48"/>
      <c r="K39" s="48"/>
      <c r="L39" s="48"/>
      <c r="M39" s="48"/>
      <c r="N39" s="137"/>
    </row>
    <row r="40" spans="1:14" x14ac:dyDescent="0.25">
      <c r="A40" s="36"/>
      <c r="B40"/>
      <c r="C40"/>
      <c r="D40"/>
      <c r="E40"/>
      <c r="F40"/>
      <c r="G40"/>
      <c r="H40"/>
      <c r="I40" s="48"/>
      <c r="J40" s="48"/>
      <c r="K40" s="48"/>
      <c r="L40" s="48"/>
      <c r="M40" s="48"/>
      <c r="N40" s="137"/>
    </row>
    <row r="41" spans="1:14" x14ac:dyDescent="0.25">
      <c r="A41" s="36"/>
      <c r="B41" s="41" t="s">
        <v>17</v>
      </c>
      <c r="C41" s="41" t="s">
        <v>26</v>
      </c>
      <c r="D41" s="162" t="s">
        <v>27</v>
      </c>
      <c r="E41" s="162" t="s">
        <v>28</v>
      </c>
      <c r="F41"/>
      <c r="G41"/>
      <c r="H41"/>
      <c r="I41" s="48"/>
      <c r="J41" s="48"/>
      <c r="K41" s="48"/>
      <c r="L41" s="48"/>
      <c r="M41" s="48"/>
      <c r="N41" s="137"/>
    </row>
    <row r="42" spans="1:14" ht="28.5" x14ac:dyDescent="0.25">
      <c r="A42" s="36"/>
      <c r="B42" s="45" t="s">
        <v>29</v>
      </c>
      <c r="C42" s="684">
        <v>40</v>
      </c>
      <c r="D42" s="715">
        <v>40</v>
      </c>
      <c r="E42" s="1870">
        <f>+D42+D43</f>
        <v>100</v>
      </c>
      <c r="F42"/>
      <c r="G42"/>
      <c r="H42"/>
      <c r="I42" s="48"/>
      <c r="J42" s="48"/>
      <c r="K42" s="48"/>
      <c r="L42" s="48"/>
      <c r="M42" s="48"/>
      <c r="N42" s="137"/>
    </row>
    <row r="43" spans="1:14" ht="42.75" x14ac:dyDescent="0.25">
      <c r="A43" s="36"/>
      <c r="B43" s="45" t="s">
        <v>30</v>
      </c>
      <c r="C43" s="684">
        <v>60</v>
      </c>
      <c r="D43" s="715">
        <v>60</v>
      </c>
      <c r="E43" s="1871"/>
      <c r="F43"/>
      <c r="G43"/>
      <c r="H43"/>
      <c r="I43" s="48"/>
      <c r="J43" s="48"/>
      <c r="K43" s="48"/>
      <c r="L43" s="48"/>
      <c r="M43" s="48"/>
      <c r="N43" s="137"/>
    </row>
    <row r="44" spans="1:14" x14ac:dyDescent="0.25">
      <c r="A44" s="36"/>
      <c r="C44" s="158"/>
      <c r="D44" s="144"/>
      <c r="E44" s="159"/>
      <c r="F44" s="156"/>
      <c r="G44" s="156"/>
      <c r="H44" s="156"/>
      <c r="I44" s="157"/>
      <c r="J44" s="157"/>
      <c r="K44" s="157"/>
      <c r="L44" s="157"/>
      <c r="M44" s="157"/>
    </row>
    <row r="45" spans="1:14" x14ac:dyDescent="0.25">
      <c r="A45" s="36"/>
      <c r="C45" s="158"/>
      <c r="D45" s="144"/>
      <c r="E45" s="159"/>
      <c r="F45" s="156"/>
      <c r="G45" s="156"/>
      <c r="H45" s="156"/>
      <c r="I45" s="157"/>
      <c r="J45" s="157"/>
      <c r="K45" s="157"/>
      <c r="L45" s="157"/>
      <c r="M45" s="157"/>
    </row>
    <row r="46" spans="1:14" x14ac:dyDescent="0.25">
      <c r="A46" s="36"/>
      <c r="C46" s="158"/>
      <c r="D46" s="144"/>
      <c r="E46" s="159"/>
      <c r="F46" s="156"/>
      <c r="G46" s="156"/>
      <c r="H46" s="156"/>
      <c r="I46" s="157"/>
      <c r="J46" s="157"/>
      <c r="K46" s="157"/>
      <c r="L46" s="157"/>
      <c r="M46" s="157"/>
    </row>
    <row r="47" spans="1:14" ht="15.75" thickBot="1" x14ac:dyDescent="0.3">
      <c r="M47" s="1872" t="s">
        <v>31</v>
      </c>
      <c r="N47" s="1872"/>
    </row>
    <row r="48" spans="1:14" x14ac:dyDescent="0.25">
      <c r="B48" s="160" t="s">
        <v>32</v>
      </c>
      <c r="M48" s="163"/>
      <c r="N48" s="163"/>
    </row>
    <row r="49" spans="1:26" ht="15.75" thickBot="1" x14ac:dyDescent="0.3">
      <c r="M49" s="163"/>
      <c r="N49" s="163"/>
    </row>
    <row r="50" spans="1:26" s="48" customFormat="1" ht="60" x14ac:dyDescent="0.25">
      <c r="B50" s="164" t="s">
        <v>33</v>
      </c>
      <c r="C50" s="164" t="s">
        <v>34</v>
      </c>
      <c r="D50" s="164" t="s">
        <v>35</v>
      </c>
      <c r="E50" s="164" t="s">
        <v>36</v>
      </c>
      <c r="F50" s="164" t="s">
        <v>37</v>
      </c>
      <c r="G50" s="164" t="s">
        <v>38</v>
      </c>
      <c r="H50" s="164" t="s">
        <v>39</v>
      </c>
      <c r="I50" s="164" t="s">
        <v>40</v>
      </c>
      <c r="J50" s="164" t="s">
        <v>41</v>
      </c>
      <c r="K50" s="164" t="s">
        <v>42</v>
      </c>
      <c r="L50" s="164" t="s">
        <v>43</v>
      </c>
      <c r="M50" s="165" t="s">
        <v>44</v>
      </c>
      <c r="N50" s="164" t="s">
        <v>45</v>
      </c>
      <c r="O50" s="164" t="s">
        <v>46</v>
      </c>
      <c r="P50" s="166" t="s">
        <v>47</v>
      </c>
      <c r="Q50" s="166" t="s">
        <v>48</v>
      </c>
    </row>
    <row r="51" spans="1:26" s="61" customFormat="1" x14ac:dyDescent="0.25">
      <c r="A51" s="52">
        <v>1</v>
      </c>
      <c r="B51" s="173" t="s">
        <v>3343</v>
      </c>
      <c r="C51" s="173" t="s">
        <v>3343</v>
      </c>
      <c r="D51" s="172" t="s">
        <v>3344</v>
      </c>
      <c r="E51" s="1119">
        <v>701820130125</v>
      </c>
      <c r="F51" s="175" t="s">
        <v>18</v>
      </c>
      <c r="G51" s="247">
        <v>1</v>
      </c>
      <c r="H51" s="220">
        <v>41304</v>
      </c>
      <c r="I51" s="220">
        <v>41638</v>
      </c>
      <c r="J51" s="176" t="s">
        <v>19</v>
      </c>
      <c r="K51" s="178">
        <v>11.03</v>
      </c>
      <c r="L51" s="178"/>
      <c r="M51" s="221">
        <v>350</v>
      </c>
      <c r="N51" s="178"/>
      <c r="O51" s="180">
        <v>348167024</v>
      </c>
      <c r="P51" s="180" t="s">
        <v>2146</v>
      </c>
      <c r="Q51" s="181"/>
      <c r="R51" s="60"/>
      <c r="S51" s="60"/>
      <c r="T51" s="60"/>
      <c r="U51" s="60"/>
      <c r="V51" s="60"/>
      <c r="W51" s="60"/>
      <c r="X51" s="60"/>
      <c r="Y51" s="60"/>
      <c r="Z51" s="60"/>
    </row>
    <row r="52" spans="1:26" s="61" customFormat="1" ht="30" x14ac:dyDescent="0.25">
      <c r="A52" s="52">
        <f>+A51+1</f>
        <v>2</v>
      </c>
      <c r="B52" s="173" t="s">
        <v>3345</v>
      </c>
      <c r="C52" s="173" t="s">
        <v>3345</v>
      </c>
      <c r="D52" s="172" t="s">
        <v>3346</v>
      </c>
      <c r="E52" s="1119">
        <v>701820130104</v>
      </c>
      <c r="F52" s="175" t="s">
        <v>18</v>
      </c>
      <c r="G52" s="182">
        <v>1</v>
      </c>
      <c r="H52" s="1120">
        <v>40573</v>
      </c>
      <c r="I52" s="220" t="s">
        <v>3347</v>
      </c>
      <c r="J52" s="176" t="s">
        <v>19</v>
      </c>
      <c r="K52" s="178">
        <v>11.03</v>
      </c>
      <c r="L52" s="178"/>
      <c r="M52" s="221">
        <v>280</v>
      </c>
      <c r="N52" s="178"/>
      <c r="O52" s="180">
        <v>167420581</v>
      </c>
      <c r="P52" s="180">
        <v>72</v>
      </c>
      <c r="Q52" s="181"/>
      <c r="R52" s="60"/>
      <c r="S52" s="60"/>
      <c r="T52" s="60"/>
      <c r="U52" s="60"/>
      <c r="V52" s="60"/>
      <c r="W52" s="60"/>
      <c r="X52" s="60"/>
      <c r="Y52" s="60"/>
      <c r="Z52" s="60"/>
    </row>
    <row r="53" spans="1:26" s="61" customFormat="1" ht="30" x14ac:dyDescent="0.25">
      <c r="A53" s="52">
        <f t="shared" ref="A53" si="0">+A52+1</f>
        <v>3</v>
      </c>
      <c r="B53" s="173" t="s">
        <v>3345</v>
      </c>
      <c r="C53" s="173" t="s">
        <v>3345</v>
      </c>
      <c r="D53" s="172" t="s">
        <v>3346</v>
      </c>
      <c r="E53" s="1119">
        <v>701820130200</v>
      </c>
      <c r="F53" s="175" t="s">
        <v>18</v>
      </c>
      <c r="G53" s="182">
        <v>1</v>
      </c>
      <c r="H53" s="220">
        <v>40939</v>
      </c>
      <c r="I53" s="220">
        <v>41274</v>
      </c>
      <c r="J53" s="176" t="s">
        <v>19</v>
      </c>
      <c r="K53" s="178">
        <v>11.03</v>
      </c>
      <c r="L53" s="178"/>
      <c r="M53" s="221">
        <v>422</v>
      </c>
      <c r="N53" s="178"/>
      <c r="O53" s="180">
        <v>141927917</v>
      </c>
      <c r="P53" s="180">
        <v>74</v>
      </c>
      <c r="Q53" s="181"/>
      <c r="R53" s="60"/>
      <c r="S53" s="60"/>
      <c r="T53" s="60"/>
      <c r="U53" s="60"/>
      <c r="V53" s="60"/>
      <c r="W53" s="60"/>
      <c r="X53" s="60"/>
      <c r="Y53" s="60"/>
      <c r="Z53" s="60"/>
    </row>
    <row r="54" spans="1:26" s="61" customFormat="1" x14ac:dyDescent="0.25">
      <c r="A54" s="52"/>
      <c r="B54" s="173"/>
      <c r="C54" s="172"/>
      <c r="D54" s="172"/>
      <c r="E54" s="182"/>
      <c r="F54" s="175"/>
      <c r="G54" s="182"/>
      <c r="H54" s="220"/>
      <c r="I54" s="176"/>
      <c r="J54" s="176"/>
      <c r="K54" s="176"/>
      <c r="L54" s="176"/>
      <c r="M54" s="221"/>
      <c r="N54" s="178"/>
      <c r="O54" s="180"/>
      <c r="P54" s="180"/>
      <c r="Q54" s="181"/>
      <c r="R54" s="60"/>
      <c r="S54" s="60"/>
      <c r="T54" s="60"/>
      <c r="U54" s="60"/>
      <c r="V54" s="60"/>
      <c r="W54" s="60"/>
      <c r="X54" s="60"/>
      <c r="Y54" s="60"/>
      <c r="Z54" s="60"/>
    </row>
    <row r="55" spans="1:26" s="61" customFormat="1" x14ac:dyDescent="0.25">
      <c r="A55" s="52"/>
      <c r="B55" s="183" t="s">
        <v>28</v>
      </c>
      <c r="C55" s="172"/>
      <c r="D55" s="173"/>
      <c r="E55" s="182"/>
      <c r="F55" s="175"/>
      <c r="G55" s="182"/>
      <c r="H55" s="175"/>
      <c r="I55" s="176"/>
      <c r="J55" s="176"/>
      <c r="K55" s="185"/>
      <c r="L55" s="185">
        <f>SUM(L51:L54)</f>
        <v>0</v>
      </c>
      <c r="M55" s="797">
        <f>SUM(M51:M54)</f>
        <v>1052</v>
      </c>
      <c r="N55" s="185">
        <f>SUM(N51:N54)</f>
        <v>0</v>
      </c>
      <c r="O55" s="180"/>
      <c r="P55" s="180"/>
      <c r="Q55" s="187"/>
    </row>
    <row r="56" spans="1:26" s="69" customFormat="1" x14ac:dyDescent="0.25">
      <c r="E56" s="188"/>
    </row>
    <row r="57" spans="1:26" s="69" customFormat="1" x14ac:dyDescent="0.25">
      <c r="B57" s="1860" t="s">
        <v>56</v>
      </c>
      <c r="C57" s="1860" t="s">
        <v>57</v>
      </c>
      <c r="D57" s="1862" t="s">
        <v>58</v>
      </c>
      <c r="E57" s="1862"/>
    </row>
    <row r="58" spans="1:26" s="69" customFormat="1" x14ac:dyDescent="0.25">
      <c r="B58" s="1861"/>
      <c r="C58" s="1861"/>
      <c r="D58" s="703" t="s">
        <v>59</v>
      </c>
      <c r="E58" s="190" t="s">
        <v>60</v>
      </c>
    </row>
    <row r="59" spans="1:26" s="69" customFormat="1" ht="18.75" x14ac:dyDescent="0.25">
      <c r="B59" s="222" t="s">
        <v>61</v>
      </c>
      <c r="C59" s="798">
        <f>+K55</f>
        <v>0</v>
      </c>
      <c r="D59" s="774" t="s">
        <v>21</v>
      </c>
      <c r="E59" s="774"/>
      <c r="F59" s="191"/>
      <c r="G59" s="191"/>
      <c r="H59" s="191"/>
      <c r="I59" s="191"/>
      <c r="J59" s="191"/>
      <c r="K59" s="191"/>
      <c r="L59" s="191"/>
      <c r="M59" s="191"/>
    </row>
    <row r="60" spans="1:26" s="69" customFormat="1" x14ac:dyDescent="0.25">
      <c r="B60" s="222" t="s">
        <v>62</v>
      </c>
      <c r="C60" s="1185" t="s">
        <v>3348</v>
      </c>
      <c r="D60" s="774" t="s">
        <v>21</v>
      </c>
      <c r="E60" s="774"/>
    </row>
    <row r="61" spans="1:26" s="69" customFormat="1" x14ac:dyDescent="0.25">
      <c r="B61" s="192"/>
      <c r="C61" s="1863"/>
      <c r="D61" s="1863"/>
      <c r="E61" s="1863"/>
      <c r="F61" s="1863"/>
      <c r="G61" s="1863"/>
      <c r="H61" s="1863"/>
      <c r="I61" s="1863"/>
      <c r="J61" s="1863"/>
      <c r="K61" s="1863"/>
      <c r="L61" s="1863"/>
      <c r="M61" s="1863"/>
      <c r="N61" s="1863"/>
    </row>
    <row r="62" spans="1:26" ht="15.75" thickBot="1" x14ac:dyDescent="0.3"/>
    <row r="63" spans="1:26" ht="27" thickBot="1" x14ac:dyDescent="0.3">
      <c r="B63" s="1864" t="s">
        <v>63</v>
      </c>
      <c r="C63" s="1864"/>
      <c r="D63" s="1864"/>
      <c r="E63" s="1864"/>
      <c r="F63" s="1864"/>
      <c r="G63" s="1864"/>
      <c r="H63" s="1864"/>
      <c r="I63" s="1864"/>
      <c r="J63" s="1864"/>
      <c r="K63" s="1864"/>
      <c r="L63" s="1864"/>
      <c r="M63" s="1864"/>
      <c r="N63" s="1864"/>
    </row>
    <row r="66" spans="2:17" ht="105" x14ac:dyDescent="0.25">
      <c r="B66" s="193" t="s">
        <v>64</v>
      </c>
      <c r="C66" s="194" t="s">
        <v>65</v>
      </c>
      <c r="D66" s="194" t="s">
        <v>66</v>
      </c>
      <c r="E66" s="194" t="s">
        <v>67</v>
      </c>
      <c r="F66" s="194" t="s">
        <v>68</v>
      </c>
      <c r="G66" s="194" t="s">
        <v>69</v>
      </c>
      <c r="H66" s="194" t="s">
        <v>70</v>
      </c>
      <c r="I66" s="194" t="s">
        <v>71</v>
      </c>
      <c r="J66" s="194" t="s">
        <v>72</v>
      </c>
      <c r="K66" s="194" t="s">
        <v>73</v>
      </c>
      <c r="L66" s="194" t="s">
        <v>74</v>
      </c>
      <c r="M66" s="195" t="s">
        <v>75</v>
      </c>
      <c r="N66" s="195" t="s">
        <v>76</v>
      </c>
      <c r="O66" s="1875" t="s">
        <v>77</v>
      </c>
      <c r="P66" s="1876"/>
      <c r="Q66" s="194" t="s">
        <v>78</v>
      </c>
    </row>
    <row r="67" spans="2:17" x14ac:dyDescent="0.25">
      <c r="B67" s="173" t="s">
        <v>1198</v>
      </c>
      <c r="C67" s="224" t="s">
        <v>3349</v>
      </c>
      <c r="D67" s="226" t="s">
        <v>3350</v>
      </c>
      <c r="E67" s="227">
        <v>102</v>
      </c>
      <c r="F67" s="1006" t="s">
        <v>694</v>
      </c>
      <c r="G67" s="1006" t="s">
        <v>18</v>
      </c>
      <c r="H67" s="378" t="s">
        <v>18</v>
      </c>
      <c r="I67" s="223" t="s">
        <v>694</v>
      </c>
      <c r="J67" s="223" t="s">
        <v>18</v>
      </c>
      <c r="K67" s="152" t="s">
        <v>18</v>
      </c>
      <c r="L67" s="152" t="s">
        <v>18</v>
      </c>
      <c r="M67" s="1007" t="s">
        <v>18</v>
      </c>
      <c r="N67" s="152" t="s">
        <v>18</v>
      </c>
      <c r="O67" s="1963"/>
      <c r="P67" s="1964"/>
      <c r="Q67" s="152" t="s">
        <v>18</v>
      </c>
    </row>
    <row r="68" spans="2:17" ht="30" x14ac:dyDescent="0.25">
      <c r="B68" s="173" t="s">
        <v>1385</v>
      </c>
      <c r="C68" s="242" t="s">
        <v>3351</v>
      </c>
      <c r="D68" s="226" t="s">
        <v>3352</v>
      </c>
      <c r="E68" s="227">
        <v>80</v>
      </c>
      <c r="F68" s="378" t="s">
        <v>3353</v>
      </c>
      <c r="G68" s="378" t="s">
        <v>18</v>
      </c>
      <c r="H68" s="378" t="s">
        <v>18</v>
      </c>
      <c r="I68" s="223" t="s">
        <v>18</v>
      </c>
      <c r="J68" s="223" t="s">
        <v>18</v>
      </c>
      <c r="K68" s="152" t="s">
        <v>18</v>
      </c>
      <c r="L68" s="152" t="s">
        <v>18</v>
      </c>
      <c r="M68" s="152" t="s">
        <v>18</v>
      </c>
      <c r="N68" s="152" t="s">
        <v>18</v>
      </c>
      <c r="O68" s="1963"/>
      <c r="P68" s="1964"/>
      <c r="Q68" s="152" t="s">
        <v>18</v>
      </c>
    </row>
    <row r="69" spans="2:17" x14ac:dyDescent="0.25">
      <c r="B69" s="715" t="s">
        <v>252</v>
      </c>
      <c r="C69" s="715" t="s">
        <v>3354</v>
      </c>
      <c r="D69" s="227" t="s">
        <v>3354</v>
      </c>
      <c r="E69" s="227">
        <v>250</v>
      </c>
      <c r="F69" s="378" t="s">
        <v>694</v>
      </c>
      <c r="G69" s="378" t="s">
        <v>18</v>
      </c>
      <c r="H69" s="378" t="s">
        <v>18</v>
      </c>
      <c r="I69" s="223" t="s">
        <v>18</v>
      </c>
      <c r="J69" s="223" t="s">
        <v>18</v>
      </c>
      <c r="K69" s="152" t="s">
        <v>18</v>
      </c>
      <c r="L69" s="152" t="s">
        <v>18</v>
      </c>
      <c r="M69" s="152" t="s">
        <v>18</v>
      </c>
      <c r="N69" s="152" t="s">
        <v>18</v>
      </c>
      <c r="O69" s="2003"/>
      <c r="P69" s="2004"/>
      <c r="Q69" s="152" t="s">
        <v>18</v>
      </c>
    </row>
    <row r="70" spans="2:17" x14ac:dyDescent="0.25">
      <c r="B70" s="715" t="s">
        <v>252</v>
      </c>
      <c r="C70" s="894" t="s">
        <v>3355</v>
      </c>
      <c r="D70" s="227" t="s">
        <v>3356</v>
      </c>
      <c r="E70" s="227">
        <v>50</v>
      </c>
      <c r="F70" s="378" t="s">
        <v>694</v>
      </c>
      <c r="G70" s="378" t="s">
        <v>18</v>
      </c>
      <c r="H70" s="378" t="s">
        <v>18</v>
      </c>
      <c r="I70" s="223" t="s">
        <v>18</v>
      </c>
      <c r="J70" s="223" t="s">
        <v>18</v>
      </c>
      <c r="K70" s="152" t="s">
        <v>18</v>
      </c>
      <c r="L70" s="152" t="s">
        <v>18</v>
      </c>
      <c r="M70" s="152" t="s">
        <v>18</v>
      </c>
      <c r="N70" s="152" t="s">
        <v>18</v>
      </c>
      <c r="O70" s="2003"/>
      <c r="P70" s="2004"/>
      <c r="Q70" s="152" t="s">
        <v>18</v>
      </c>
    </row>
    <row r="71" spans="2:17" x14ac:dyDescent="0.25">
      <c r="B71" s="224"/>
      <c r="C71" s="224"/>
      <c r="D71" s="227"/>
      <c r="E71" s="227"/>
      <c r="F71" s="378"/>
      <c r="G71" s="378"/>
      <c r="H71" s="378"/>
      <c r="I71" s="223"/>
      <c r="J71" s="223"/>
      <c r="K71" s="152"/>
      <c r="L71" s="152"/>
      <c r="M71" s="152"/>
      <c r="N71" s="152"/>
      <c r="O71" s="2003"/>
      <c r="P71" s="2004"/>
      <c r="Q71" s="152"/>
    </row>
    <row r="72" spans="2:17" x14ac:dyDescent="0.25">
      <c r="B72" s="224"/>
      <c r="C72" s="224"/>
      <c r="D72" s="227"/>
      <c r="E72" s="227"/>
      <c r="F72" s="378"/>
      <c r="G72" s="378"/>
      <c r="H72" s="378"/>
      <c r="I72" s="223"/>
      <c r="J72" s="223"/>
      <c r="K72" s="152"/>
      <c r="L72" s="152"/>
      <c r="M72" s="152"/>
      <c r="N72" s="152"/>
      <c r="O72" s="2003"/>
      <c r="P72" s="2004"/>
      <c r="Q72" s="152"/>
    </row>
    <row r="73" spans="2:17" x14ac:dyDescent="0.25">
      <c r="B73" s="152"/>
      <c r="C73" s="152"/>
      <c r="D73" s="152"/>
      <c r="E73" s="152"/>
      <c r="F73" s="152"/>
      <c r="G73" s="152"/>
      <c r="H73" s="152"/>
      <c r="I73" s="152"/>
      <c r="J73" s="152"/>
      <c r="K73" s="152"/>
      <c r="L73" s="152"/>
      <c r="M73" s="152"/>
      <c r="N73" s="152"/>
      <c r="O73" s="2003"/>
      <c r="P73" s="2004"/>
      <c r="Q73" s="152"/>
    </row>
    <row r="74" spans="2:17" x14ac:dyDescent="0.25">
      <c r="B74" s="1" t="s">
        <v>85</v>
      </c>
    </row>
    <row r="75" spans="2:17" x14ac:dyDescent="0.25">
      <c r="B75" s="1" t="s">
        <v>86</v>
      </c>
    </row>
    <row r="76" spans="2:17" x14ac:dyDescent="0.25">
      <c r="B76" s="1" t="s">
        <v>87</v>
      </c>
    </row>
    <row r="78" spans="2:17" ht="15.75" thickBot="1" x14ac:dyDescent="0.3"/>
    <row r="79" spans="2:17" ht="27" thickBot="1" x14ac:dyDescent="0.3">
      <c r="B79" s="1879" t="s">
        <v>88</v>
      </c>
      <c r="C79" s="1880"/>
      <c r="D79" s="1880"/>
      <c r="E79" s="1880"/>
      <c r="F79" s="1880"/>
      <c r="G79" s="1880"/>
      <c r="H79" s="1880"/>
      <c r="I79" s="1880"/>
      <c r="J79" s="1880"/>
      <c r="K79" s="1880"/>
      <c r="L79" s="1880"/>
      <c r="M79" s="1880"/>
      <c r="N79" s="1881"/>
    </row>
    <row r="84" spans="2:17" ht="75" x14ac:dyDescent="0.25">
      <c r="B84" s="193" t="s">
        <v>89</v>
      </c>
      <c r="C84" s="193" t="s">
        <v>90</v>
      </c>
      <c r="D84" s="193" t="s">
        <v>91</v>
      </c>
      <c r="E84" s="193" t="s">
        <v>92</v>
      </c>
      <c r="F84" s="193" t="s">
        <v>93</v>
      </c>
      <c r="G84" s="193" t="s">
        <v>94</v>
      </c>
      <c r="H84" s="193" t="s">
        <v>95</v>
      </c>
      <c r="I84" s="193" t="s">
        <v>96</v>
      </c>
      <c r="J84" s="1875" t="s">
        <v>97</v>
      </c>
      <c r="K84" s="1882"/>
      <c r="L84" s="1876"/>
      <c r="M84" s="193" t="s">
        <v>98</v>
      </c>
      <c r="N84" s="193" t="s">
        <v>254</v>
      </c>
      <c r="O84" s="193" t="s">
        <v>255</v>
      </c>
      <c r="P84" s="1875" t="s">
        <v>77</v>
      </c>
      <c r="Q84" s="1876"/>
    </row>
    <row r="85" spans="2:17" ht="30" x14ac:dyDescent="0.25">
      <c r="B85" s="903" t="s">
        <v>3357</v>
      </c>
      <c r="C85" s="242" t="s">
        <v>102</v>
      </c>
      <c r="D85" s="225" t="s">
        <v>3358</v>
      </c>
      <c r="E85" s="224">
        <v>92521203</v>
      </c>
      <c r="F85" s="225" t="s">
        <v>1232</v>
      </c>
      <c r="G85" s="893" t="s">
        <v>258</v>
      </c>
      <c r="H85" s="909">
        <v>37245</v>
      </c>
      <c r="I85" s="378" t="s">
        <v>82</v>
      </c>
      <c r="J85" s="225" t="s">
        <v>3359</v>
      </c>
      <c r="K85" s="898" t="s">
        <v>3360</v>
      </c>
      <c r="L85" s="226" t="s">
        <v>266</v>
      </c>
      <c r="M85" s="1870" t="s">
        <v>18</v>
      </c>
      <c r="N85" s="1870" t="s">
        <v>18</v>
      </c>
      <c r="O85" s="1870" t="s">
        <v>18</v>
      </c>
      <c r="P85" s="700"/>
      <c r="Q85" s="701"/>
    </row>
    <row r="86" spans="2:17" ht="45" x14ac:dyDescent="0.25">
      <c r="B86" s="903"/>
      <c r="C86" s="242"/>
      <c r="D86" s="225"/>
      <c r="E86" s="224"/>
      <c r="F86" s="225"/>
      <c r="G86" s="893"/>
      <c r="H86" s="909"/>
      <c r="I86" s="378"/>
      <c r="J86" s="225" t="s">
        <v>3361</v>
      </c>
      <c r="K86" s="898" t="s">
        <v>3362</v>
      </c>
      <c r="L86" s="226" t="s">
        <v>3363</v>
      </c>
      <c r="M86" s="1871"/>
      <c r="N86" s="1871"/>
      <c r="O86" s="1871"/>
      <c r="P86" s="700"/>
      <c r="Q86" s="701"/>
    </row>
    <row r="87" spans="2:17" ht="60" x14ac:dyDescent="0.25">
      <c r="B87" s="903" t="s">
        <v>2894</v>
      </c>
      <c r="C87" s="242" t="s">
        <v>118</v>
      </c>
      <c r="D87" s="1017" t="s">
        <v>3364</v>
      </c>
      <c r="E87" s="224">
        <v>64702345</v>
      </c>
      <c r="F87" s="225" t="s">
        <v>370</v>
      </c>
      <c r="G87" s="893" t="s">
        <v>258</v>
      </c>
      <c r="H87" s="945" t="s">
        <v>3365</v>
      </c>
      <c r="I87" s="378" t="s">
        <v>82</v>
      </c>
      <c r="J87" s="225" t="s">
        <v>3366</v>
      </c>
      <c r="K87" s="898" t="s">
        <v>3367</v>
      </c>
      <c r="L87" s="226" t="s">
        <v>266</v>
      </c>
      <c r="M87" s="715" t="s">
        <v>18</v>
      </c>
      <c r="N87" s="715" t="s">
        <v>18</v>
      </c>
      <c r="O87" s="715" t="s">
        <v>18</v>
      </c>
      <c r="P87" s="700"/>
      <c r="Q87" s="701"/>
    </row>
    <row r="88" spans="2:17" ht="60" x14ac:dyDescent="0.25">
      <c r="B88" s="903" t="s">
        <v>2894</v>
      </c>
      <c r="C88" s="242" t="s">
        <v>118</v>
      </c>
      <c r="D88" s="1017" t="s">
        <v>3368</v>
      </c>
      <c r="E88" s="224">
        <v>64703784</v>
      </c>
      <c r="F88" s="225" t="s">
        <v>1232</v>
      </c>
      <c r="G88" s="893" t="s">
        <v>258</v>
      </c>
      <c r="H88" s="909">
        <v>39276</v>
      </c>
      <c r="I88" s="378" t="s">
        <v>82</v>
      </c>
      <c r="J88" s="225" t="s">
        <v>3369</v>
      </c>
      <c r="K88" s="898" t="s">
        <v>3370</v>
      </c>
      <c r="L88" s="226" t="s">
        <v>266</v>
      </c>
      <c r="M88" s="715" t="s">
        <v>18</v>
      </c>
      <c r="N88" s="715" t="s">
        <v>18</v>
      </c>
      <c r="O88" s="715" t="s">
        <v>18</v>
      </c>
      <c r="P88" s="700"/>
      <c r="Q88" s="701"/>
    </row>
    <row r="89" spans="2:17" ht="90" x14ac:dyDescent="0.25">
      <c r="B89" s="893" t="s">
        <v>3371</v>
      </c>
      <c r="C89" s="242" t="s">
        <v>868</v>
      </c>
      <c r="D89" s="1017" t="s">
        <v>3372</v>
      </c>
      <c r="E89" s="224">
        <v>1102800596</v>
      </c>
      <c r="F89" s="225" t="s">
        <v>1232</v>
      </c>
      <c r="G89" s="893" t="s">
        <v>3373</v>
      </c>
      <c r="H89" s="909">
        <v>40362</v>
      </c>
      <c r="I89" s="378" t="s">
        <v>82</v>
      </c>
      <c r="J89" s="225" t="s">
        <v>3374</v>
      </c>
      <c r="K89" s="898" t="s">
        <v>3375</v>
      </c>
      <c r="L89" s="226" t="s">
        <v>266</v>
      </c>
      <c r="M89" s="715" t="s">
        <v>18</v>
      </c>
      <c r="N89" s="715" t="s">
        <v>18</v>
      </c>
      <c r="O89" s="715" t="s">
        <v>18</v>
      </c>
      <c r="P89" s="700"/>
      <c r="Q89" s="701"/>
    </row>
    <row r="90" spans="2:17" ht="30" x14ac:dyDescent="0.25">
      <c r="B90" s="893" t="s">
        <v>3376</v>
      </c>
      <c r="C90" s="242" t="s">
        <v>868</v>
      </c>
      <c r="D90" s="225" t="s">
        <v>3377</v>
      </c>
      <c r="E90" s="224">
        <v>64588159</v>
      </c>
      <c r="F90" s="225" t="s">
        <v>370</v>
      </c>
      <c r="G90" s="893" t="s">
        <v>329</v>
      </c>
      <c r="H90" s="909">
        <v>39620</v>
      </c>
      <c r="I90" s="378" t="s">
        <v>82</v>
      </c>
      <c r="J90" s="225" t="s">
        <v>3378</v>
      </c>
      <c r="K90" s="898" t="s">
        <v>3379</v>
      </c>
      <c r="L90" s="226" t="s">
        <v>266</v>
      </c>
      <c r="M90" s="715" t="s">
        <v>18</v>
      </c>
      <c r="N90" s="715" t="s">
        <v>18</v>
      </c>
      <c r="O90" s="715" t="s">
        <v>18</v>
      </c>
      <c r="P90" s="700"/>
      <c r="Q90" s="700"/>
    </row>
    <row r="91" spans="2:17" x14ac:dyDescent="0.25">
      <c r="B91" s="1017"/>
      <c r="C91" s="48"/>
      <c r="D91" s="1123"/>
      <c r="E91" s="1124"/>
      <c r="F91" s="1123"/>
      <c r="G91" s="1123"/>
      <c r="H91" s="1125"/>
      <c r="I91" s="1123"/>
      <c r="J91" s="1126"/>
      <c r="K91" s="1127"/>
      <c r="L91" s="1128"/>
      <c r="M91" s="1123"/>
      <c r="N91" s="1123"/>
      <c r="O91" s="1123"/>
      <c r="P91" s="700"/>
      <c r="Q91" s="701"/>
    </row>
    <row r="92" spans="2:17" x14ac:dyDescent="0.25">
      <c r="B92" s="1017"/>
      <c r="C92" s="893"/>
      <c r="D92" s="225"/>
      <c r="E92" s="224"/>
      <c r="F92" s="894"/>
      <c r="G92" s="894"/>
      <c r="H92" s="909"/>
      <c r="I92" s="378"/>
      <c r="J92" s="225"/>
      <c r="K92" s="898"/>
      <c r="L92" s="226"/>
      <c r="M92" s="715"/>
      <c r="N92" s="715"/>
      <c r="O92" s="715"/>
      <c r="P92" s="1998"/>
      <c r="Q92" s="1998"/>
    </row>
    <row r="93" spans="2:17" x14ac:dyDescent="0.25">
      <c r="B93" s="225"/>
      <c r="C93" s="48"/>
      <c r="D93" s="230"/>
      <c r="G93" s="958"/>
      <c r="H93" s="987"/>
      <c r="J93" s="230"/>
      <c r="K93" s="987"/>
      <c r="L93" s="230"/>
      <c r="M93" s="48"/>
      <c r="N93" s="48"/>
      <c r="O93" s="48"/>
    </row>
    <row r="94" spans="2:17" ht="15.75" thickBot="1" x14ac:dyDescent="0.3">
      <c r="B94" s="225"/>
      <c r="C94" s="48"/>
      <c r="D94" s="230"/>
      <c r="G94" s="958"/>
      <c r="H94" s="987"/>
      <c r="J94" s="230"/>
      <c r="K94" s="987"/>
      <c r="L94" s="230"/>
      <c r="M94" s="48"/>
      <c r="N94" s="48"/>
      <c r="O94" s="48"/>
    </row>
    <row r="95" spans="2:17" ht="27" thickBot="1" x14ac:dyDescent="0.3">
      <c r="B95" s="1879" t="s">
        <v>184</v>
      </c>
      <c r="C95" s="1880"/>
      <c r="D95" s="1880"/>
      <c r="E95" s="1880"/>
      <c r="F95" s="1880"/>
      <c r="G95" s="1880"/>
      <c r="H95" s="1880"/>
      <c r="I95" s="1880"/>
      <c r="J95" s="1880"/>
      <c r="K95" s="1880"/>
      <c r="L95" s="1880"/>
      <c r="M95" s="1880"/>
      <c r="N95" s="1881"/>
    </row>
    <row r="98" spans="1:26" ht="30" x14ac:dyDescent="0.25">
      <c r="B98" s="194" t="s">
        <v>17</v>
      </c>
      <c r="C98" s="194" t="s">
        <v>415</v>
      </c>
      <c r="D98" s="1875" t="s">
        <v>77</v>
      </c>
      <c r="E98" s="1876"/>
    </row>
    <row r="99" spans="1:26" x14ac:dyDescent="0.25">
      <c r="B99" s="229" t="s">
        <v>185</v>
      </c>
      <c r="C99" s="715" t="s">
        <v>18</v>
      </c>
      <c r="D99" s="1922"/>
      <c r="E99" s="1922"/>
    </row>
    <row r="102" spans="1:26" ht="26.25" x14ac:dyDescent="0.25">
      <c r="B102" s="1851" t="s">
        <v>186</v>
      </c>
      <c r="C102" s="1852"/>
      <c r="D102" s="1852"/>
      <c r="E102" s="1852"/>
      <c r="F102" s="1852"/>
      <c r="G102" s="1852"/>
      <c r="H102" s="1852"/>
      <c r="I102" s="1852"/>
      <c r="J102" s="1852"/>
      <c r="K102" s="1852"/>
      <c r="L102" s="1852"/>
      <c r="M102" s="1852"/>
      <c r="N102" s="1852"/>
      <c r="O102" s="1852"/>
      <c r="P102" s="1852"/>
    </row>
    <row r="104" spans="1:26" ht="15.75" thickBot="1" x14ac:dyDescent="0.3"/>
    <row r="105" spans="1:26" ht="27" thickBot="1" x14ac:dyDescent="0.3">
      <c r="B105" s="1879" t="s">
        <v>187</v>
      </c>
      <c r="C105" s="1880"/>
      <c r="D105" s="1880"/>
      <c r="E105" s="1880"/>
      <c r="F105" s="1880"/>
      <c r="G105" s="1880"/>
      <c r="H105" s="1880"/>
      <c r="I105" s="1880"/>
      <c r="J105" s="1880"/>
      <c r="K105" s="1880"/>
      <c r="L105" s="1880"/>
      <c r="M105" s="1880"/>
      <c r="N105" s="1881"/>
    </row>
    <row r="107" spans="1:26" ht="15.75" thickBot="1" x14ac:dyDescent="0.3">
      <c r="M107" s="163"/>
      <c r="N107" s="163"/>
    </row>
    <row r="108" spans="1:26" s="48" customFormat="1" ht="60.75" thickBot="1" x14ac:dyDescent="0.3">
      <c r="B108" s="164" t="s">
        <v>33</v>
      </c>
      <c r="C108" s="164" t="s">
        <v>34</v>
      </c>
      <c r="D108" s="164" t="s">
        <v>35</v>
      </c>
      <c r="E108" s="164" t="s">
        <v>36</v>
      </c>
      <c r="F108" s="164" t="s">
        <v>37</v>
      </c>
      <c r="G108" s="164" t="s">
        <v>38</v>
      </c>
      <c r="H108" s="164" t="s">
        <v>39</v>
      </c>
      <c r="I108" s="164" t="s">
        <v>40</v>
      </c>
      <c r="J108" s="164" t="s">
        <v>41</v>
      </c>
      <c r="K108" s="164" t="s">
        <v>42</v>
      </c>
      <c r="L108" s="164" t="s">
        <v>43</v>
      </c>
      <c r="M108" s="165" t="s">
        <v>44</v>
      </c>
      <c r="N108" s="164" t="s">
        <v>45</v>
      </c>
      <c r="O108" s="164" t="s">
        <v>46</v>
      </c>
      <c r="P108" s="166" t="s">
        <v>47</v>
      </c>
      <c r="Q108" s="166" t="s">
        <v>48</v>
      </c>
    </row>
    <row r="109" spans="1:26" s="61" customFormat="1" ht="15.75" thickBot="1" x14ac:dyDescent="0.3">
      <c r="A109" s="52">
        <v>1</v>
      </c>
      <c r="B109" s="1854"/>
      <c r="C109" s="1854"/>
      <c r="D109" s="1854"/>
      <c r="E109" s="1854"/>
      <c r="F109" s="1854"/>
      <c r="G109" s="1854"/>
      <c r="H109" s="1854"/>
      <c r="I109" s="1854"/>
      <c r="J109" s="1854"/>
      <c r="K109" s="1854"/>
      <c r="L109" s="1854"/>
      <c r="M109" s="1855"/>
      <c r="N109" s="178"/>
      <c r="O109" s="180" t="s">
        <v>3380</v>
      </c>
      <c r="P109" s="180"/>
      <c r="Q109" s="181"/>
      <c r="R109" s="60"/>
      <c r="S109" s="60"/>
      <c r="T109" s="60"/>
      <c r="U109" s="60"/>
      <c r="V109" s="60"/>
      <c r="W109" s="60"/>
      <c r="X109" s="60"/>
      <c r="Y109" s="60"/>
      <c r="Z109" s="60"/>
    </row>
    <row r="110" spans="1:26" s="950" customFormat="1" ht="30" x14ac:dyDescent="0.25">
      <c r="A110" s="1003"/>
      <c r="B110" s="173" t="s">
        <v>3341</v>
      </c>
      <c r="C110" s="172" t="s">
        <v>3341</v>
      </c>
      <c r="D110" s="172" t="s">
        <v>188</v>
      </c>
      <c r="E110" s="221">
        <v>701820090157</v>
      </c>
      <c r="F110" s="175" t="s">
        <v>18</v>
      </c>
      <c r="G110" s="182">
        <v>1</v>
      </c>
      <c r="H110" s="220">
        <v>39840</v>
      </c>
      <c r="I110" s="176">
        <v>40178</v>
      </c>
      <c r="J110" s="176" t="s">
        <v>19</v>
      </c>
      <c r="K110" s="178" t="s">
        <v>3381</v>
      </c>
      <c r="L110" s="178"/>
      <c r="M110" s="221">
        <v>280</v>
      </c>
      <c r="N110" s="221">
        <v>280</v>
      </c>
      <c r="O110" s="180">
        <v>154849384</v>
      </c>
      <c r="P110" s="180" t="s">
        <v>3382</v>
      </c>
      <c r="Q110" s="181"/>
      <c r="R110" s="949"/>
      <c r="S110" s="949"/>
      <c r="T110" s="949"/>
      <c r="U110" s="949"/>
      <c r="V110" s="949"/>
      <c r="W110" s="949"/>
      <c r="X110" s="949"/>
      <c r="Y110" s="949"/>
      <c r="Z110" s="949"/>
    </row>
    <row r="111" spans="1:26" s="61" customFormat="1" ht="30" x14ac:dyDescent="0.25">
      <c r="A111" s="52">
        <f t="shared" ref="A111" si="1">+A110+1</f>
        <v>1</v>
      </c>
      <c r="B111" s="173" t="s">
        <v>3341</v>
      </c>
      <c r="C111" s="172" t="s">
        <v>3341</v>
      </c>
      <c r="D111" s="172" t="s">
        <v>188</v>
      </c>
      <c r="E111" s="221">
        <v>701820140163</v>
      </c>
      <c r="F111" s="175" t="s">
        <v>18</v>
      </c>
      <c r="G111" s="182">
        <v>1</v>
      </c>
      <c r="H111" s="220">
        <v>41661</v>
      </c>
      <c r="I111" s="176">
        <v>41912</v>
      </c>
      <c r="J111" s="176" t="s">
        <v>19</v>
      </c>
      <c r="K111" s="176" t="s">
        <v>3383</v>
      </c>
      <c r="L111" s="176"/>
      <c r="M111" s="221">
        <v>168</v>
      </c>
      <c r="N111" s="221">
        <v>168</v>
      </c>
      <c r="O111" s="180">
        <v>203151072</v>
      </c>
      <c r="P111" s="180">
        <v>211</v>
      </c>
      <c r="Q111" s="181"/>
      <c r="R111" s="60"/>
      <c r="S111" s="60"/>
      <c r="T111" s="60"/>
      <c r="U111" s="60"/>
      <c r="V111" s="60"/>
      <c r="W111" s="60"/>
      <c r="X111" s="60"/>
      <c r="Y111" s="60"/>
      <c r="Z111" s="60"/>
    </row>
    <row r="112" spans="1:26" x14ac:dyDescent="0.25">
      <c r="B112" s="173"/>
      <c r="C112" s="172"/>
      <c r="D112" s="172"/>
      <c r="E112" s="182"/>
      <c r="F112" s="175"/>
      <c r="G112" s="182"/>
      <c r="H112" s="220"/>
      <c r="I112" s="176"/>
      <c r="J112" s="176"/>
      <c r="K112" s="176" t="s">
        <v>3384</v>
      </c>
      <c r="L112" s="176"/>
      <c r="M112" s="221">
        <f>SUM(M110:M111)</f>
        <v>448</v>
      </c>
      <c r="N112" s="178"/>
      <c r="O112" s="180">
        <f>SUM(O110:O111)</f>
        <v>358000456</v>
      </c>
      <c r="P112" s="180"/>
      <c r="Q112" s="181"/>
    </row>
    <row r="113" spans="2:17" ht="15.75" thickBot="1" x14ac:dyDescent="0.3"/>
    <row r="114" spans="2:17" ht="30.75" thickBot="1" x14ac:dyDescent="0.3">
      <c r="B114" s="232" t="s">
        <v>193</v>
      </c>
      <c r="C114" s="233" t="s">
        <v>194</v>
      </c>
      <c r="D114" s="232" t="s">
        <v>27</v>
      </c>
      <c r="E114" s="233" t="s">
        <v>195</v>
      </c>
    </row>
    <row r="115" spans="2:17" x14ac:dyDescent="0.25">
      <c r="B115" s="103" t="s">
        <v>196</v>
      </c>
      <c r="C115" s="234">
        <v>20</v>
      </c>
      <c r="D115" s="234">
        <v>0</v>
      </c>
      <c r="E115" s="1923">
        <f>+D115+D116+D117</f>
        <v>40</v>
      </c>
    </row>
    <row r="116" spans="2:17" x14ac:dyDescent="0.25">
      <c r="B116" s="103" t="s">
        <v>197</v>
      </c>
      <c r="C116" s="235">
        <v>30</v>
      </c>
      <c r="D116" s="715">
        <v>0</v>
      </c>
      <c r="E116" s="1924"/>
    </row>
    <row r="117" spans="2:17" ht="15.75" thickBot="1" x14ac:dyDescent="0.3">
      <c r="B117" s="103" t="s">
        <v>198</v>
      </c>
      <c r="C117" s="236">
        <v>40</v>
      </c>
      <c r="D117" s="236">
        <v>40</v>
      </c>
      <c r="E117" s="1925"/>
    </row>
    <row r="119" spans="2:17" ht="15.75" thickBot="1" x14ac:dyDescent="0.3"/>
    <row r="120" spans="2:17" ht="27" thickBot="1" x14ac:dyDescent="0.3">
      <c r="B120" s="1879" t="s">
        <v>199</v>
      </c>
      <c r="C120" s="1880"/>
      <c r="D120" s="1880"/>
      <c r="E120" s="1880"/>
      <c r="F120" s="1880"/>
      <c r="G120" s="1880"/>
      <c r="H120" s="1880"/>
      <c r="I120" s="1880"/>
      <c r="J120" s="1880"/>
      <c r="K120" s="1880"/>
      <c r="L120" s="1880"/>
      <c r="M120" s="1880"/>
      <c r="N120" s="1881"/>
    </row>
    <row r="122" spans="2:17" ht="75" x14ac:dyDescent="0.25">
      <c r="B122" s="193" t="s">
        <v>89</v>
      </c>
      <c r="C122" s="193" t="s">
        <v>90</v>
      </c>
      <c r="D122" s="193" t="s">
        <v>91</v>
      </c>
      <c r="E122" s="193" t="s">
        <v>92</v>
      </c>
      <c r="F122" s="193" t="s">
        <v>93</v>
      </c>
      <c r="G122" s="193" t="s">
        <v>94</v>
      </c>
      <c r="H122" s="193" t="s">
        <v>95</v>
      </c>
      <c r="I122" s="193" t="s">
        <v>96</v>
      </c>
      <c r="J122" s="1875" t="s">
        <v>97</v>
      </c>
      <c r="K122" s="1882"/>
      <c r="L122" s="1876"/>
      <c r="M122" s="193" t="s">
        <v>98</v>
      </c>
      <c r="N122" s="193" t="s">
        <v>254</v>
      </c>
      <c r="O122" s="193" t="s">
        <v>255</v>
      </c>
      <c r="P122" s="1875" t="s">
        <v>77</v>
      </c>
      <c r="Q122" s="1876"/>
    </row>
    <row r="123" spans="2:17" ht="60" x14ac:dyDescent="0.25">
      <c r="B123" s="225" t="s">
        <v>3385</v>
      </c>
      <c r="C123" s="893" t="s">
        <v>3386</v>
      </c>
      <c r="D123" s="225" t="s">
        <v>3387</v>
      </c>
      <c r="E123" s="224">
        <v>64554046</v>
      </c>
      <c r="F123" s="225" t="s">
        <v>308</v>
      </c>
      <c r="G123" s="894" t="s">
        <v>3373</v>
      </c>
      <c r="H123" s="898">
        <v>33221</v>
      </c>
      <c r="I123" s="227" t="s">
        <v>82</v>
      </c>
      <c r="J123" s="225" t="s">
        <v>3388</v>
      </c>
      <c r="K123" s="898" t="s">
        <v>3389</v>
      </c>
      <c r="L123" s="226" t="s">
        <v>266</v>
      </c>
      <c r="M123" s="715" t="s">
        <v>18</v>
      </c>
      <c r="N123" s="715" t="s">
        <v>18</v>
      </c>
      <c r="O123" s="715" t="s">
        <v>18</v>
      </c>
      <c r="P123" s="1998"/>
      <c r="Q123" s="1998"/>
    </row>
    <row r="124" spans="2:17" ht="60" x14ac:dyDescent="0.25">
      <c r="B124" s="225" t="s">
        <v>2927</v>
      </c>
      <c r="C124" s="893" t="s">
        <v>3386</v>
      </c>
      <c r="D124" s="225" t="s">
        <v>3390</v>
      </c>
      <c r="E124" s="224">
        <v>64554159</v>
      </c>
      <c r="F124" s="225" t="s">
        <v>417</v>
      </c>
      <c r="G124" s="894" t="s">
        <v>258</v>
      </c>
      <c r="H124" s="895">
        <v>37001</v>
      </c>
      <c r="I124" s="227" t="s">
        <v>82</v>
      </c>
      <c r="J124" s="225" t="s">
        <v>3391</v>
      </c>
      <c r="K124" s="898" t="s">
        <v>3392</v>
      </c>
      <c r="L124" s="226" t="s">
        <v>266</v>
      </c>
      <c r="M124" s="715" t="s">
        <v>18</v>
      </c>
      <c r="N124" s="715" t="s">
        <v>18</v>
      </c>
      <c r="O124" s="715" t="s">
        <v>18</v>
      </c>
      <c r="P124" s="242"/>
      <c r="Q124" s="715"/>
    </row>
    <row r="125" spans="2:17" ht="30" x14ac:dyDescent="0.25">
      <c r="B125" s="225" t="s">
        <v>3393</v>
      </c>
      <c r="C125" s="893" t="s">
        <v>3386</v>
      </c>
      <c r="D125" s="225" t="s">
        <v>3394</v>
      </c>
      <c r="E125" s="224">
        <v>92559916</v>
      </c>
      <c r="F125" s="225" t="s">
        <v>3395</v>
      </c>
      <c r="G125" s="893" t="s">
        <v>258</v>
      </c>
      <c r="H125" s="909">
        <v>38576</v>
      </c>
      <c r="I125" s="227" t="s">
        <v>82</v>
      </c>
      <c r="J125" s="225" t="s">
        <v>3396</v>
      </c>
      <c r="K125" s="898" t="s">
        <v>3397</v>
      </c>
      <c r="L125" s="226" t="s">
        <v>266</v>
      </c>
      <c r="M125" s="715" t="s">
        <v>18</v>
      </c>
      <c r="N125" s="715" t="s">
        <v>18</v>
      </c>
      <c r="O125" s="715" t="s">
        <v>18</v>
      </c>
      <c r="P125" s="1998"/>
      <c r="Q125" s="1998"/>
    </row>
    <row r="126" spans="2:17" x14ac:dyDescent="0.25">
      <c r="B126" s="225"/>
      <c r="C126" s="48"/>
      <c r="D126" s="230"/>
      <c r="F126" s="230"/>
      <c r="G126" s="48"/>
      <c r="H126" s="987"/>
      <c r="K126" s="1186"/>
      <c r="L126" s="230"/>
      <c r="M126" s="48"/>
      <c r="N126" s="48"/>
      <c r="O126" s="48"/>
    </row>
    <row r="127" spans="2:17" x14ac:dyDescent="0.25">
      <c r="C127" s="48"/>
      <c r="D127" s="230"/>
      <c r="G127" s="230"/>
      <c r="H127" s="987"/>
      <c r="K127" s="1186"/>
      <c r="M127" s="48"/>
      <c r="N127" s="48"/>
      <c r="O127" s="48"/>
    </row>
    <row r="128" spans="2:17" ht="15.75" thickBot="1" x14ac:dyDescent="0.3">
      <c r="C128" s="48"/>
    </row>
    <row r="129" spans="2:7" ht="30" x14ac:dyDescent="0.25">
      <c r="B129" s="162" t="s">
        <v>17</v>
      </c>
      <c r="C129" s="162" t="s">
        <v>193</v>
      </c>
      <c r="D129" s="193" t="s">
        <v>194</v>
      </c>
      <c r="E129" s="162" t="s">
        <v>27</v>
      </c>
      <c r="F129" s="233" t="s">
        <v>235</v>
      </c>
      <c r="G129" s="857"/>
    </row>
    <row r="130" spans="2:7" ht="108" x14ac:dyDescent="0.2">
      <c r="B130" s="1969" t="s">
        <v>236</v>
      </c>
      <c r="C130" s="196" t="s">
        <v>237</v>
      </c>
      <c r="D130" s="715">
        <v>25</v>
      </c>
      <c r="E130" s="715">
        <v>25</v>
      </c>
      <c r="F130" s="1970">
        <f>+E130+E131+E132</f>
        <v>60</v>
      </c>
      <c r="G130" s="858"/>
    </row>
    <row r="131" spans="2:7" ht="96" x14ac:dyDescent="0.2">
      <c r="B131" s="1969"/>
      <c r="C131" s="196" t="s">
        <v>238</v>
      </c>
      <c r="D131" s="242">
        <v>25</v>
      </c>
      <c r="E131" s="715">
        <v>25</v>
      </c>
      <c r="F131" s="1971"/>
      <c r="G131" s="858"/>
    </row>
    <row r="132" spans="2:7" ht="60" x14ac:dyDescent="0.2">
      <c r="B132" s="1969"/>
      <c r="C132" s="196" t="s">
        <v>239</v>
      </c>
      <c r="D132" s="715">
        <v>10</v>
      </c>
      <c r="E132" s="715">
        <v>10</v>
      </c>
      <c r="F132" s="1972"/>
      <c r="G132" s="858"/>
    </row>
    <row r="133" spans="2:7" x14ac:dyDescent="0.25">
      <c r="C133"/>
    </row>
    <row r="136" spans="2:7" x14ac:dyDescent="0.25">
      <c r="B136" s="160" t="s">
        <v>240</v>
      </c>
    </row>
    <row r="139" spans="2:7" x14ac:dyDescent="0.25">
      <c r="B139" s="41" t="s">
        <v>17</v>
      </c>
      <c r="C139" s="41" t="s">
        <v>26</v>
      </c>
      <c r="D139" s="162" t="s">
        <v>27</v>
      </c>
      <c r="E139" s="162" t="s">
        <v>28</v>
      </c>
    </row>
    <row r="140" spans="2:7" ht="28.5" x14ac:dyDescent="0.25">
      <c r="B140" s="45" t="s">
        <v>393</v>
      </c>
      <c r="C140" s="684">
        <v>40</v>
      </c>
      <c r="D140" s="715">
        <v>40</v>
      </c>
      <c r="E140" s="1870">
        <f>+D140+D141</f>
        <v>100</v>
      </c>
    </row>
    <row r="141" spans="2:7" ht="42.75" x14ac:dyDescent="0.25">
      <c r="B141" s="45" t="s">
        <v>394</v>
      </c>
      <c r="C141" s="684">
        <v>60</v>
      </c>
      <c r="D141" s="715">
        <v>60</v>
      </c>
      <c r="E141" s="1871"/>
    </row>
  </sheetData>
  <mergeCells count="46">
    <mergeCell ref="E140:E141"/>
    <mergeCell ref="J122:L122"/>
    <mergeCell ref="P122:Q122"/>
    <mergeCell ref="P123:Q123"/>
    <mergeCell ref="P125:Q125"/>
    <mergeCell ref="B130:B132"/>
    <mergeCell ref="F130:F132"/>
    <mergeCell ref="D99:E99"/>
    <mergeCell ref="B102:P102"/>
    <mergeCell ref="B105:N105"/>
    <mergeCell ref="B109:M109"/>
    <mergeCell ref="E115:E117"/>
    <mergeCell ref="B120:N120"/>
    <mergeCell ref="D98:E98"/>
    <mergeCell ref="O70:P70"/>
    <mergeCell ref="O71:P71"/>
    <mergeCell ref="O72:P72"/>
    <mergeCell ref="O73:P73"/>
    <mergeCell ref="B79:N79"/>
    <mergeCell ref="J84:L84"/>
    <mergeCell ref="P84:Q84"/>
    <mergeCell ref="M85:M86"/>
    <mergeCell ref="N85:N86"/>
    <mergeCell ref="O85:O86"/>
    <mergeCell ref="P92:Q92"/>
    <mergeCell ref="B95:N95"/>
    <mergeCell ref="O69:P69"/>
    <mergeCell ref="C12:E12"/>
    <mergeCell ref="B16:C23"/>
    <mergeCell ref="B24:C24"/>
    <mergeCell ref="E42:E43"/>
    <mergeCell ref="M47:N47"/>
    <mergeCell ref="B57:B58"/>
    <mergeCell ref="C57:C58"/>
    <mergeCell ref="D57:E57"/>
    <mergeCell ref="C61:N61"/>
    <mergeCell ref="B63:N63"/>
    <mergeCell ref="O66:P66"/>
    <mergeCell ref="O67:P67"/>
    <mergeCell ref="O68:P68"/>
    <mergeCell ref="C9:N9"/>
    <mergeCell ref="B2:P2"/>
    <mergeCell ref="B4:P4"/>
    <mergeCell ref="C6:N6"/>
    <mergeCell ref="C7:N7"/>
    <mergeCell ref="C8:N8"/>
  </mergeCells>
  <dataValidations count="2">
    <dataValidation type="list" allowBlank="1" showInputMessage="1" showErrorMessage="1" sqref="WVE983057 A65553 IS65553 SO65553 ACK65553 AMG65553 AWC65553 BFY65553 BPU65553 BZQ65553 CJM65553 CTI65553 DDE65553 DNA65553 DWW65553 EGS65553 EQO65553 FAK65553 FKG65553 FUC65553 GDY65553 GNU65553 GXQ65553 HHM65553 HRI65553 IBE65553 ILA65553 IUW65553 JES65553 JOO65553 JYK65553 KIG65553 KSC65553 LBY65553 LLU65553 LVQ65553 MFM65553 MPI65553 MZE65553 NJA65553 NSW65553 OCS65553 OMO65553 OWK65553 PGG65553 PQC65553 PZY65553 QJU65553 QTQ65553 RDM65553 RNI65553 RXE65553 SHA65553 SQW65553 TAS65553 TKO65553 TUK65553 UEG65553 UOC65553 UXY65553 VHU65553 VRQ65553 WBM65553 WLI65553 WVE65553 A131089 IS131089 SO131089 ACK131089 AMG131089 AWC131089 BFY131089 BPU131089 BZQ131089 CJM131089 CTI131089 DDE131089 DNA131089 DWW131089 EGS131089 EQO131089 FAK131089 FKG131089 FUC131089 GDY131089 GNU131089 GXQ131089 HHM131089 HRI131089 IBE131089 ILA131089 IUW131089 JES131089 JOO131089 JYK131089 KIG131089 KSC131089 LBY131089 LLU131089 LVQ131089 MFM131089 MPI131089 MZE131089 NJA131089 NSW131089 OCS131089 OMO131089 OWK131089 PGG131089 PQC131089 PZY131089 QJU131089 QTQ131089 RDM131089 RNI131089 RXE131089 SHA131089 SQW131089 TAS131089 TKO131089 TUK131089 UEG131089 UOC131089 UXY131089 VHU131089 VRQ131089 WBM131089 WLI131089 WVE131089 A196625 IS196625 SO196625 ACK196625 AMG196625 AWC196625 BFY196625 BPU196625 BZQ196625 CJM196625 CTI196625 DDE196625 DNA196625 DWW196625 EGS196625 EQO196625 FAK196625 FKG196625 FUC196625 GDY196625 GNU196625 GXQ196625 HHM196625 HRI196625 IBE196625 ILA196625 IUW196625 JES196625 JOO196625 JYK196625 KIG196625 KSC196625 LBY196625 LLU196625 LVQ196625 MFM196625 MPI196625 MZE196625 NJA196625 NSW196625 OCS196625 OMO196625 OWK196625 PGG196625 PQC196625 PZY196625 QJU196625 QTQ196625 RDM196625 RNI196625 RXE196625 SHA196625 SQW196625 TAS196625 TKO196625 TUK196625 UEG196625 UOC196625 UXY196625 VHU196625 VRQ196625 WBM196625 WLI196625 WVE196625 A262161 IS262161 SO262161 ACK262161 AMG262161 AWC262161 BFY262161 BPU262161 BZQ262161 CJM262161 CTI262161 DDE262161 DNA262161 DWW262161 EGS262161 EQO262161 FAK262161 FKG262161 FUC262161 GDY262161 GNU262161 GXQ262161 HHM262161 HRI262161 IBE262161 ILA262161 IUW262161 JES262161 JOO262161 JYK262161 KIG262161 KSC262161 LBY262161 LLU262161 LVQ262161 MFM262161 MPI262161 MZE262161 NJA262161 NSW262161 OCS262161 OMO262161 OWK262161 PGG262161 PQC262161 PZY262161 QJU262161 QTQ262161 RDM262161 RNI262161 RXE262161 SHA262161 SQW262161 TAS262161 TKO262161 TUK262161 UEG262161 UOC262161 UXY262161 VHU262161 VRQ262161 WBM262161 WLI262161 WVE262161 A327697 IS327697 SO327697 ACK327697 AMG327697 AWC327697 BFY327697 BPU327697 BZQ327697 CJM327697 CTI327697 DDE327697 DNA327697 DWW327697 EGS327697 EQO327697 FAK327697 FKG327697 FUC327697 GDY327697 GNU327697 GXQ327697 HHM327697 HRI327697 IBE327697 ILA327697 IUW327697 JES327697 JOO327697 JYK327697 KIG327697 KSC327697 LBY327697 LLU327697 LVQ327697 MFM327697 MPI327697 MZE327697 NJA327697 NSW327697 OCS327697 OMO327697 OWK327697 PGG327697 PQC327697 PZY327697 QJU327697 QTQ327697 RDM327697 RNI327697 RXE327697 SHA327697 SQW327697 TAS327697 TKO327697 TUK327697 UEG327697 UOC327697 UXY327697 VHU327697 VRQ327697 WBM327697 WLI327697 WVE327697 A393233 IS393233 SO393233 ACK393233 AMG393233 AWC393233 BFY393233 BPU393233 BZQ393233 CJM393233 CTI393233 DDE393233 DNA393233 DWW393233 EGS393233 EQO393233 FAK393233 FKG393233 FUC393233 GDY393233 GNU393233 GXQ393233 HHM393233 HRI393233 IBE393233 ILA393233 IUW393233 JES393233 JOO393233 JYK393233 KIG393233 KSC393233 LBY393233 LLU393233 LVQ393233 MFM393233 MPI393233 MZE393233 NJA393233 NSW393233 OCS393233 OMO393233 OWK393233 PGG393233 PQC393233 PZY393233 QJU393233 QTQ393233 RDM393233 RNI393233 RXE393233 SHA393233 SQW393233 TAS393233 TKO393233 TUK393233 UEG393233 UOC393233 UXY393233 VHU393233 VRQ393233 WBM393233 WLI393233 WVE393233 A458769 IS458769 SO458769 ACK458769 AMG458769 AWC458769 BFY458769 BPU458769 BZQ458769 CJM458769 CTI458769 DDE458769 DNA458769 DWW458769 EGS458769 EQO458769 FAK458769 FKG458769 FUC458769 GDY458769 GNU458769 GXQ458769 HHM458769 HRI458769 IBE458769 ILA458769 IUW458769 JES458769 JOO458769 JYK458769 KIG458769 KSC458769 LBY458769 LLU458769 LVQ458769 MFM458769 MPI458769 MZE458769 NJA458769 NSW458769 OCS458769 OMO458769 OWK458769 PGG458769 PQC458769 PZY458769 QJU458769 QTQ458769 RDM458769 RNI458769 RXE458769 SHA458769 SQW458769 TAS458769 TKO458769 TUK458769 UEG458769 UOC458769 UXY458769 VHU458769 VRQ458769 WBM458769 WLI458769 WVE458769 A524305 IS524305 SO524305 ACK524305 AMG524305 AWC524305 BFY524305 BPU524305 BZQ524305 CJM524305 CTI524305 DDE524305 DNA524305 DWW524305 EGS524305 EQO524305 FAK524305 FKG524305 FUC524305 GDY524305 GNU524305 GXQ524305 HHM524305 HRI524305 IBE524305 ILA524305 IUW524305 JES524305 JOO524305 JYK524305 KIG524305 KSC524305 LBY524305 LLU524305 LVQ524305 MFM524305 MPI524305 MZE524305 NJA524305 NSW524305 OCS524305 OMO524305 OWK524305 PGG524305 PQC524305 PZY524305 QJU524305 QTQ524305 RDM524305 RNI524305 RXE524305 SHA524305 SQW524305 TAS524305 TKO524305 TUK524305 UEG524305 UOC524305 UXY524305 VHU524305 VRQ524305 WBM524305 WLI524305 WVE524305 A589841 IS589841 SO589841 ACK589841 AMG589841 AWC589841 BFY589841 BPU589841 BZQ589841 CJM589841 CTI589841 DDE589841 DNA589841 DWW589841 EGS589841 EQO589841 FAK589841 FKG589841 FUC589841 GDY589841 GNU589841 GXQ589841 HHM589841 HRI589841 IBE589841 ILA589841 IUW589841 JES589841 JOO589841 JYK589841 KIG589841 KSC589841 LBY589841 LLU589841 LVQ589841 MFM589841 MPI589841 MZE589841 NJA589841 NSW589841 OCS589841 OMO589841 OWK589841 PGG589841 PQC589841 PZY589841 QJU589841 QTQ589841 RDM589841 RNI589841 RXE589841 SHA589841 SQW589841 TAS589841 TKO589841 TUK589841 UEG589841 UOC589841 UXY589841 VHU589841 VRQ589841 WBM589841 WLI589841 WVE589841 A655377 IS655377 SO655377 ACK655377 AMG655377 AWC655377 BFY655377 BPU655377 BZQ655377 CJM655377 CTI655377 DDE655377 DNA655377 DWW655377 EGS655377 EQO655377 FAK655377 FKG655377 FUC655377 GDY655377 GNU655377 GXQ655377 HHM655377 HRI655377 IBE655377 ILA655377 IUW655377 JES655377 JOO655377 JYK655377 KIG655377 KSC655377 LBY655377 LLU655377 LVQ655377 MFM655377 MPI655377 MZE655377 NJA655377 NSW655377 OCS655377 OMO655377 OWK655377 PGG655377 PQC655377 PZY655377 QJU655377 QTQ655377 RDM655377 RNI655377 RXE655377 SHA655377 SQW655377 TAS655377 TKO655377 TUK655377 UEG655377 UOC655377 UXY655377 VHU655377 VRQ655377 WBM655377 WLI655377 WVE655377 A720913 IS720913 SO720913 ACK720913 AMG720913 AWC720913 BFY720913 BPU720913 BZQ720913 CJM720913 CTI720913 DDE720913 DNA720913 DWW720913 EGS720913 EQO720913 FAK720913 FKG720913 FUC720913 GDY720913 GNU720913 GXQ720913 HHM720913 HRI720913 IBE720913 ILA720913 IUW720913 JES720913 JOO720913 JYK720913 KIG720913 KSC720913 LBY720913 LLU720913 LVQ720913 MFM720913 MPI720913 MZE720913 NJA720913 NSW720913 OCS720913 OMO720913 OWK720913 PGG720913 PQC720913 PZY720913 QJU720913 QTQ720913 RDM720913 RNI720913 RXE720913 SHA720913 SQW720913 TAS720913 TKO720913 TUK720913 UEG720913 UOC720913 UXY720913 VHU720913 VRQ720913 WBM720913 WLI720913 WVE720913 A786449 IS786449 SO786449 ACK786449 AMG786449 AWC786449 BFY786449 BPU786449 BZQ786449 CJM786449 CTI786449 DDE786449 DNA786449 DWW786449 EGS786449 EQO786449 FAK786449 FKG786449 FUC786449 GDY786449 GNU786449 GXQ786449 HHM786449 HRI786449 IBE786449 ILA786449 IUW786449 JES786449 JOO786449 JYK786449 KIG786449 KSC786449 LBY786449 LLU786449 LVQ786449 MFM786449 MPI786449 MZE786449 NJA786449 NSW786449 OCS786449 OMO786449 OWK786449 PGG786449 PQC786449 PZY786449 QJU786449 QTQ786449 RDM786449 RNI786449 RXE786449 SHA786449 SQW786449 TAS786449 TKO786449 TUK786449 UEG786449 UOC786449 UXY786449 VHU786449 VRQ786449 WBM786449 WLI786449 WVE786449 A851985 IS851985 SO851985 ACK851985 AMG851985 AWC851985 BFY851985 BPU851985 BZQ851985 CJM851985 CTI851985 DDE851985 DNA851985 DWW851985 EGS851985 EQO851985 FAK851985 FKG851985 FUC851985 GDY851985 GNU851985 GXQ851985 HHM851985 HRI851985 IBE851985 ILA851985 IUW851985 JES851985 JOO851985 JYK851985 KIG851985 KSC851985 LBY851985 LLU851985 LVQ851985 MFM851985 MPI851985 MZE851985 NJA851985 NSW851985 OCS851985 OMO851985 OWK851985 PGG851985 PQC851985 PZY851985 QJU851985 QTQ851985 RDM851985 RNI851985 RXE851985 SHA851985 SQW851985 TAS851985 TKO851985 TUK851985 UEG851985 UOC851985 UXY851985 VHU851985 VRQ851985 WBM851985 WLI851985 WVE851985 A917521 IS917521 SO917521 ACK917521 AMG917521 AWC917521 BFY917521 BPU917521 BZQ917521 CJM917521 CTI917521 DDE917521 DNA917521 DWW917521 EGS917521 EQO917521 FAK917521 FKG917521 FUC917521 GDY917521 GNU917521 GXQ917521 HHM917521 HRI917521 IBE917521 ILA917521 IUW917521 JES917521 JOO917521 JYK917521 KIG917521 KSC917521 LBY917521 LLU917521 LVQ917521 MFM917521 MPI917521 MZE917521 NJA917521 NSW917521 OCS917521 OMO917521 OWK917521 PGG917521 PQC917521 PZY917521 QJU917521 QTQ917521 RDM917521 RNI917521 RXE917521 SHA917521 SQW917521 TAS917521 TKO917521 TUK917521 UEG917521 UOC917521 UXY917521 VHU917521 VRQ917521 WBM917521 WLI917521 WVE917521 A983057 IS983057 SO983057 ACK983057 AMG983057 AWC983057 BFY983057 BPU983057 BZQ983057 CJM983057 CTI983057 DDE983057 DNA983057 DWW983057 EGS983057 EQO983057 FAK983057 FKG983057 FUC983057 GDY983057 GNU983057 GXQ983057 HHM983057 HRI983057 IBE983057 ILA983057 IUW983057 JES983057 JOO983057 JYK983057 KIG983057 KSC983057 LBY983057 LLU983057 LVQ983057 MFM983057 MPI983057 MZE983057 NJA983057 NSW983057 OCS983057 OMO983057 OWK983057 PGG983057 PQC983057 PZY983057 QJU983057 QTQ983057 RDM983057 RNI983057 RXE983057 SHA983057 SQW983057 TAS983057 TKO983057 TUK983057 UEG983057 UOC983057 UXY983057 VHU983057 VRQ983057 WBM983057 WLI983057 A26:A46 IS26:IS46 SO26:SO46 ACK26:ACK46 AMG26:AMG46 AWC26:AWC46 BFY26:BFY46 BPU26:BPU46 BZQ26:BZQ46 CJM26:CJM46 CTI26:CTI46 DDE26:DDE46 DNA26:DNA46 DWW26:DWW46 EGS26:EGS46 EQO26:EQO46 FAK26:FAK46 FKG26:FKG46 FUC26:FUC46 GDY26:GDY46 GNU26:GNU46 GXQ26:GXQ46 HHM26:HHM46 HRI26:HRI46 IBE26:IBE46 ILA26:ILA46 IUW26:IUW46 JES26:JES46 JOO26:JOO46 JYK26:JYK46 KIG26:KIG46 KSC26:KSC46 LBY26:LBY46 LLU26:LLU46 LVQ26:LVQ46 MFM26:MFM46 MPI26:MPI46 MZE26:MZE46 NJA26:NJA46 NSW26:NSW46 OCS26:OCS46 OMO26:OMO46 OWK26:OWK46 PGG26:PGG46 PQC26:PQC46 PZY26:PZY46 QJU26:QJU46 QTQ26:QTQ46 RDM26:RDM46 RNI26:RNI46 RXE26:RXE46 SHA26:SHA46 SQW26:SQW46 TAS26:TAS46 TKO26:TKO46 TUK26:TUK46 UEG26:UEG46 UOC26:UOC46 UXY26:UXY46 VHU26:VHU46 VRQ26:VRQ46 WBM26:WBM46 WLI26:WLI46 WVE26:WVE46">
      <formula1>"1,2,3,4,5"</formula1>
    </dataValidation>
    <dataValidation type="decimal" allowBlank="1" showInputMessage="1" showErrorMessage="1" sqref="WVH983057 WLL983057 C65553 IV65553 SR65553 ACN65553 AMJ65553 AWF65553 BGB65553 BPX65553 BZT65553 CJP65553 CTL65553 DDH65553 DND65553 DWZ65553 EGV65553 EQR65553 FAN65553 FKJ65553 FUF65553 GEB65553 GNX65553 GXT65553 HHP65553 HRL65553 IBH65553 ILD65553 IUZ65553 JEV65553 JOR65553 JYN65553 KIJ65553 KSF65553 LCB65553 LLX65553 LVT65553 MFP65553 MPL65553 MZH65553 NJD65553 NSZ65553 OCV65553 OMR65553 OWN65553 PGJ65553 PQF65553 QAB65553 QJX65553 QTT65553 RDP65553 RNL65553 RXH65553 SHD65553 SQZ65553 TAV65553 TKR65553 TUN65553 UEJ65553 UOF65553 UYB65553 VHX65553 VRT65553 WBP65553 WLL65553 WVH65553 C131089 IV131089 SR131089 ACN131089 AMJ131089 AWF131089 BGB131089 BPX131089 BZT131089 CJP131089 CTL131089 DDH131089 DND131089 DWZ131089 EGV131089 EQR131089 FAN131089 FKJ131089 FUF131089 GEB131089 GNX131089 GXT131089 HHP131089 HRL131089 IBH131089 ILD131089 IUZ131089 JEV131089 JOR131089 JYN131089 KIJ131089 KSF131089 LCB131089 LLX131089 LVT131089 MFP131089 MPL131089 MZH131089 NJD131089 NSZ131089 OCV131089 OMR131089 OWN131089 PGJ131089 PQF131089 QAB131089 QJX131089 QTT131089 RDP131089 RNL131089 RXH131089 SHD131089 SQZ131089 TAV131089 TKR131089 TUN131089 UEJ131089 UOF131089 UYB131089 VHX131089 VRT131089 WBP131089 WLL131089 WVH131089 C196625 IV196625 SR196625 ACN196625 AMJ196625 AWF196625 BGB196625 BPX196625 BZT196625 CJP196625 CTL196625 DDH196625 DND196625 DWZ196625 EGV196625 EQR196625 FAN196625 FKJ196625 FUF196625 GEB196625 GNX196625 GXT196625 HHP196625 HRL196625 IBH196625 ILD196625 IUZ196625 JEV196625 JOR196625 JYN196625 KIJ196625 KSF196625 LCB196625 LLX196625 LVT196625 MFP196625 MPL196625 MZH196625 NJD196625 NSZ196625 OCV196625 OMR196625 OWN196625 PGJ196625 PQF196625 QAB196625 QJX196625 QTT196625 RDP196625 RNL196625 RXH196625 SHD196625 SQZ196625 TAV196625 TKR196625 TUN196625 UEJ196625 UOF196625 UYB196625 VHX196625 VRT196625 WBP196625 WLL196625 WVH196625 C262161 IV262161 SR262161 ACN262161 AMJ262161 AWF262161 BGB262161 BPX262161 BZT262161 CJP262161 CTL262161 DDH262161 DND262161 DWZ262161 EGV262161 EQR262161 FAN262161 FKJ262161 FUF262161 GEB262161 GNX262161 GXT262161 HHP262161 HRL262161 IBH262161 ILD262161 IUZ262161 JEV262161 JOR262161 JYN262161 KIJ262161 KSF262161 LCB262161 LLX262161 LVT262161 MFP262161 MPL262161 MZH262161 NJD262161 NSZ262161 OCV262161 OMR262161 OWN262161 PGJ262161 PQF262161 QAB262161 QJX262161 QTT262161 RDP262161 RNL262161 RXH262161 SHD262161 SQZ262161 TAV262161 TKR262161 TUN262161 UEJ262161 UOF262161 UYB262161 VHX262161 VRT262161 WBP262161 WLL262161 WVH262161 C327697 IV327697 SR327697 ACN327697 AMJ327697 AWF327697 BGB327697 BPX327697 BZT327697 CJP327697 CTL327697 DDH327697 DND327697 DWZ327697 EGV327697 EQR327697 FAN327697 FKJ327697 FUF327697 GEB327697 GNX327697 GXT327697 HHP327697 HRL327697 IBH327697 ILD327697 IUZ327697 JEV327697 JOR327697 JYN327697 KIJ327697 KSF327697 LCB327697 LLX327697 LVT327697 MFP327697 MPL327697 MZH327697 NJD327697 NSZ327697 OCV327697 OMR327697 OWN327697 PGJ327697 PQF327697 QAB327697 QJX327697 QTT327697 RDP327697 RNL327697 RXH327697 SHD327697 SQZ327697 TAV327697 TKR327697 TUN327697 UEJ327697 UOF327697 UYB327697 VHX327697 VRT327697 WBP327697 WLL327697 WVH327697 C393233 IV393233 SR393233 ACN393233 AMJ393233 AWF393233 BGB393233 BPX393233 BZT393233 CJP393233 CTL393233 DDH393233 DND393233 DWZ393233 EGV393233 EQR393233 FAN393233 FKJ393233 FUF393233 GEB393233 GNX393233 GXT393233 HHP393233 HRL393233 IBH393233 ILD393233 IUZ393233 JEV393233 JOR393233 JYN393233 KIJ393233 KSF393233 LCB393233 LLX393233 LVT393233 MFP393233 MPL393233 MZH393233 NJD393233 NSZ393233 OCV393233 OMR393233 OWN393233 PGJ393233 PQF393233 QAB393233 QJX393233 QTT393233 RDP393233 RNL393233 RXH393233 SHD393233 SQZ393233 TAV393233 TKR393233 TUN393233 UEJ393233 UOF393233 UYB393233 VHX393233 VRT393233 WBP393233 WLL393233 WVH393233 C458769 IV458769 SR458769 ACN458769 AMJ458769 AWF458769 BGB458769 BPX458769 BZT458769 CJP458769 CTL458769 DDH458769 DND458769 DWZ458769 EGV458769 EQR458769 FAN458769 FKJ458769 FUF458769 GEB458769 GNX458769 GXT458769 HHP458769 HRL458769 IBH458769 ILD458769 IUZ458769 JEV458769 JOR458769 JYN458769 KIJ458769 KSF458769 LCB458769 LLX458769 LVT458769 MFP458769 MPL458769 MZH458769 NJD458769 NSZ458769 OCV458769 OMR458769 OWN458769 PGJ458769 PQF458769 QAB458769 QJX458769 QTT458769 RDP458769 RNL458769 RXH458769 SHD458769 SQZ458769 TAV458769 TKR458769 TUN458769 UEJ458769 UOF458769 UYB458769 VHX458769 VRT458769 WBP458769 WLL458769 WVH458769 C524305 IV524305 SR524305 ACN524305 AMJ524305 AWF524305 BGB524305 BPX524305 BZT524305 CJP524305 CTL524305 DDH524305 DND524305 DWZ524305 EGV524305 EQR524305 FAN524305 FKJ524305 FUF524305 GEB524305 GNX524305 GXT524305 HHP524305 HRL524305 IBH524305 ILD524305 IUZ524305 JEV524305 JOR524305 JYN524305 KIJ524305 KSF524305 LCB524305 LLX524305 LVT524305 MFP524305 MPL524305 MZH524305 NJD524305 NSZ524305 OCV524305 OMR524305 OWN524305 PGJ524305 PQF524305 QAB524305 QJX524305 QTT524305 RDP524305 RNL524305 RXH524305 SHD524305 SQZ524305 TAV524305 TKR524305 TUN524305 UEJ524305 UOF524305 UYB524305 VHX524305 VRT524305 WBP524305 WLL524305 WVH524305 C589841 IV589841 SR589841 ACN589841 AMJ589841 AWF589841 BGB589841 BPX589841 BZT589841 CJP589841 CTL589841 DDH589841 DND589841 DWZ589841 EGV589841 EQR589841 FAN589841 FKJ589841 FUF589841 GEB589841 GNX589841 GXT589841 HHP589841 HRL589841 IBH589841 ILD589841 IUZ589841 JEV589841 JOR589841 JYN589841 KIJ589841 KSF589841 LCB589841 LLX589841 LVT589841 MFP589841 MPL589841 MZH589841 NJD589841 NSZ589841 OCV589841 OMR589841 OWN589841 PGJ589841 PQF589841 QAB589841 QJX589841 QTT589841 RDP589841 RNL589841 RXH589841 SHD589841 SQZ589841 TAV589841 TKR589841 TUN589841 UEJ589841 UOF589841 UYB589841 VHX589841 VRT589841 WBP589841 WLL589841 WVH589841 C655377 IV655377 SR655377 ACN655377 AMJ655377 AWF655377 BGB655377 BPX655377 BZT655377 CJP655377 CTL655377 DDH655377 DND655377 DWZ655377 EGV655377 EQR655377 FAN655377 FKJ655377 FUF655377 GEB655377 GNX655377 GXT655377 HHP655377 HRL655377 IBH655377 ILD655377 IUZ655377 JEV655377 JOR655377 JYN655377 KIJ655377 KSF655377 LCB655377 LLX655377 LVT655377 MFP655377 MPL655377 MZH655377 NJD655377 NSZ655377 OCV655377 OMR655377 OWN655377 PGJ655377 PQF655377 QAB655377 QJX655377 QTT655377 RDP655377 RNL655377 RXH655377 SHD655377 SQZ655377 TAV655377 TKR655377 TUN655377 UEJ655377 UOF655377 UYB655377 VHX655377 VRT655377 WBP655377 WLL655377 WVH655377 C720913 IV720913 SR720913 ACN720913 AMJ720913 AWF720913 BGB720913 BPX720913 BZT720913 CJP720913 CTL720913 DDH720913 DND720913 DWZ720913 EGV720913 EQR720913 FAN720913 FKJ720913 FUF720913 GEB720913 GNX720913 GXT720913 HHP720913 HRL720913 IBH720913 ILD720913 IUZ720913 JEV720913 JOR720913 JYN720913 KIJ720913 KSF720913 LCB720913 LLX720913 LVT720913 MFP720913 MPL720913 MZH720913 NJD720913 NSZ720913 OCV720913 OMR720913 OWN720913 PGJ720913 PQF720913 QAB720913 QJX720913 QTT720913 RDP720913 RNL720913 RXH720913 SHD720913 SQZ720913 TAV720913 TKR720913 TUN720913 UEJ720913 UOF720913 UYB720913 VHX720913 VRT720913 WBP720913 WLL720913 WVH720913 C786449 IV786449 SR786449 ACN786449 AMJ786449 AWF786449 BGB786449 BPX786449 BZT786449 CJP786449 CTL786449 DDH786449 DND786449 DWZ786449 EGV786449 EQR786449 FAN786449 FKJ786449 FUF786449 GEB786449 GNX786449 GXT786449 HHP786449 HRL786449 IBH786449 ILD786449 IUZ786449 JEV786449 JOR786449 JYN786449 KIJ786449 KSF786449 LCB786449 LLX786449 LVT786449 MFP786449 MPL786449 MZH786449 NJD786449 NSZ786449 OCV786449 OMR786449 OWN786449 PGJ786449 PQF786449 QAB786449 QJX786449 QTT786449 RDP786449 RNL786449 RXH786449 SHD786449 SQZ786449 TAV786449 TKR786449 TUN786449 UEJ786449 UOF786449 UYB786449 VHX786449 VRT786449 WBP786449 WLL786449 WVH786449 C851985 IV851985 SR851985 ACN851985 AMJ851985 AWF851985 BGB851985 BPX851985 BZT851985 CJP851985 CTL851985 DDH851985 DND851985 DWZ851985 EGV851985 EQR851985 FAN851985 FKJ851985 FUF851985 GEB851985 GNX851985 GXT851985 HHP851985 HRL851985 IBH851985 ILD851985 IUZ851985 JEV851985 JOR851985 JYN851985 KIJ851985 KSF851985 LCB851985 LLX851985 LVT851985 MFP851985 MPL851985 MZH851985 NJD851985 NSZ851985 OCV851985 OMR851985 OWN851985 PGJ851985 PQF851985 QAB851985 QJX851985 QTT851985 RDP851985 RNL851985 RXH851985 SHD851985 SQZ851985 TAV851985 TKR851985 TUN851985 UEJ851985 UOF851985 UYB851985 VHX851985 VRT851985 WBP851985 WLL851985 WVH851985 C917521 IV917521 SR917521 ACN917521 AMJ917521 AWF917521 BGB917521 BPX917521 BZT917521 CJP917521 CTL917521 DDH917521 DND917521 DWZ917521 EGV917521 EQR917521 FAN917521 FKJ917521 FUF917521 GEB917521 GNX917521 GXT917521 HHP917521 HRL917521 IBH917521 ILD917521 IUZ917521 JEV917521 JOR917521 JYN917521 KIJ917521 KSF917521 LCB917521 LLX917521 LVT917521 MFP917521 MPL917521 MZH917521 NJD917521 NSZ917521 OCV917521 OMR917521 OWN917521 PGJ917521 PQF917521 QAB917521 QJX917521 QTT917521 RDP917521 RNL917521 RXH917521 SHD917521 SQZ917521 TAV917521 TKR917521 TUN917521 UEJ917521 UOF917521 UYB917521 VHX917521 VRT917521 WBP917521 WLL917521 WVH917521 C983057 IV983057 SR983057 ACN983057 AMJ983057 AWF983057 BGB983057 BPX983057 BZT983057 CJP983057 CTL983057 DDH983057 DND983057 DWZ983057 EGV983057 EQR983057 FAN983057 FKJ983057 FUF983057 GEB983057 GNX983057 GXT983057 HHP983057 HRL983057 IBH983057 ILD983057 IUZ983057 JEV983057 JOR983057 JYN983057 KIJ983057 KSF983057 LCB983057 LLX983057 LVT983057 MFP983057 MPL983057 MZH983057 NJD983057 NSZ983057 OCV983057 OMR983057 OWN983057 PGJ983057 PQF983057 QAB983057 QJX983057 QTT983057 RDP983057 RNL983057 RXH983057 SHD983057 SQZ983057 TAV983057 TKR983057 TUN983057 UEJ983057 UOF983057 UYB983057 VHX983057 VRT983057 WBP983057 IV26:IV46 SR26:SR46 ACN26:ACN46 AMJ26:AMJ46 AWF26:AWF46 BGB26:BGB46 BPX26:BPX46 BZT26:BZT46 CJP26:CJP46 CTL26:CTL46 DDH26:DDH46 DND26:DND46 DWZ26:DWZ46 EGV26:EGV46 EQR26:EQR46 FAN26:FAN46 FKJ26:FKJ46 FUF26:FUF46 GEB26:GEB46 GNX26:GNX46 GXT26:GXT46 HHP26:HHP46 HRL26:HRL46 IBH26:IBH46 ILD26:ILD46 IUZ26:IUZ46 JEV26:JEV46 JOR26:JOR46 JYN26:JYN46 KIJ26:KIJ46 KSF26:KSF46 LCB26:LCB46 LLX26:LLX46 LVT26:LVT46 MFP26:MFP46 MPL26:MPL46 MZH26:MZH46 NJD26:NJD46 NSZ26:NSZ46 OCV26:OCV46 OMR26:OMR46 OWN26:OWN46 PGJ26:PGJ46 PQF26:PQF46 QAB26:QAB46 QJX26:QJX46 QTT26:QTT46 RDP26:RDP46 RNL26:RNL46 RXH26:RXH46 SHD26:SHD46 SQZ26:SQZ46 TAV26:TAV46 TKR26:TKR46 TUN26:TUN46 UEJ26:UEJ46 UOF26:UOF46 UYB26:UYB46 VHX26:VHX46 VRT26:VRT46 WBP26:WBP46 WLL26:WLL46 WVH26:WVH46">
      <formula1>0</formula1>
      <formula2>1</formula2>
    </dataValidation>
  </dataValidations>
  <pageMargins left="0.7" right="0.7" top="0.75" bottom="0.75" header="0.3" footer="0.3"/>
  <pageSetup orientation="portrait" horizontalDpi="4294967295" verticalDpi="4294967295"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8"/>
  <sheetViews>
    <sheetView topLeftCell="A19" zoomScale="80" zoomScaleNormal="80" workbookViewId="0">
      <selection activeCell="E40" sqref="E40:E41"/>
    </sheetView>
  </sheetViews>
  <sheetFormatPr baseColWidth="10" defaultRowHeight="15" x14ac:dyDescent="0.25"/>
  <cols>
    <col min="1" max="1" width="3.140625" style="1" bestFit="1" customWidth="1"/>
    <col min="2" max="2" width="102.7109375" style="1" bestFit="1" customWidth="1"/>
    <col min="3" max="3" width="31.140625" style="1" customWidth="1"/>
    <col min="4" max="4" width="30.140625" style="1" customWidth="1"/>
    <col min="5" max="5" width="30.42578125" style="1" customWidth="1"/>
    <col min="6" max="7" width="29.7109375" style="1" customWidth="1"/>
    <col min="8" max="8" width="24.5703125" style="1" customWidth="1"/>
    <col min="9" max="9" width="24" style="1" customWidth="1"/>
    <col min="10" max="10" width="36.140625" style="1" customWidth="1"/>
    <col min="11" max="11" width="30.42578125" style="1" customWidth="1"/>
    <col min="12" max="12" width="26.7109375" style="1" customWidth="1"/>
    <col min="13" max="13" width="18.7109375" style="1" customWidth="1"/>
    <col min="14" max="14" width="23" style="1" customWidth="1"/>
    <col min="15" max="15" width="26.140625" style="1" customWidth="1"/>
    <col min="16" max="16" width="19.5703125" style="1" bestFit="1" customWidth="1"/>
    <col min="17" max="17" width="91.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3" t="s">
        <v>6328</v>
      </c>
      <c r="D6" s="1854"/>
      <c r="E6" s="1854"/>
      <c r="F6" s="1854"/>
      <c r="G6" s="1854"/>
      <c r="H6" s="1854"/>
      <c r="I6" s="1854"/>
      <c r="J6" s="1854"/>
      <c r="K6" s="1854"/>
      <c r="L6" s="1854"/>
      <c r="M6" s="1854"/>
      <c r="N6" s="1855"/>
    </row>
    <row r="7" spans="2:16" ht="16.5" thickBot="1" x14ac:dyDescent="0.3">
      <c r="B7" s="127" t="s">
        <v>4</v>
      </c>
      <c r="C7" s="1590" t="s">
        <v>6329</v>
      </c>
      <c r="D7" s="1591"/>
      <c r="E7" s="1591"/>
      <c r="F7" s="1591"/>
      <c r="G7" s="1591"/>
      <c r="H7" s="1591"/>
      <c r="I7" s="1591"/>
      <c r="J7" s="1591"/>
      <c r="K7" s="1591"/>
      <c r="L7" s="1591"/>
      <c r="M7" s="1591"/>
      <c r="N7" s="1592"/>
    </row>
    <row r="8" spans="2:16" ht="16.5" thickBot="1" x14ac:dyDescent="0.3">
      <c r="B8" s="127" t="s">
        <v>5</v>
      </c>
      <c r="C8" s="1590" t="s">
        <v>3953</v>
      </c>
      <c r="D8" s="1593"/>
      <c r="E8" s="1593"/>
      <c r="F8" s="1593"/>
      <c r="G8" s="1593"/>
      <c r="H8" s="1593"/>
      <c r="I8" s="1593"/>
      <c r="J8" s="1593"/>
      <c r="K8" s="1593"/>
      <c r="L8" s="1593"/>
      <c r="M8" s="1593"/>
      <c r="N8" s="1594"/>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11</v>
      </c>
      <c r="D10" s="1865"/>
      <c r="E10" s="1866"/>
      <c r="F10" s="216"/>
      <c r="G10" s="216"/>
      <c r="H10" s="216"/>
      <c r="I10" s="216"/>
      <c r="J10" s="216"/>
      <c r="K10" s="216"/>
      <c r="L10" s="216"/>
      <c r="M10" s="216"/>
      <c r="N10" s="217"/>
    </row>
    <row r="11" spans="2:16" ht="16.5" thickBot="1" x14ac:dyDescent="0.3">
      <c r="B11" s="130" t="s">
        <v>8</v>
      </c>
      <c r="C11" s="859">
        <v>41983</v>
      </c>
      <c r="D11" s="1632"/>
      <c r="E11" s="1632"/>
      <c r="F11" s="1632"/>
      <c r="G11" s="1632"/>
      <c r="H11" s="1632"/>
      <c r="I11" s="1632"/>
      <c r="J11" s="1632"/>
      <c r="K11" s="1632"/>
      <c r="L11" s="1632"/>
      <c r="M11" s="1632"/>
      <c r="N11" s="1633"/>
    </row>
    <row r="12" spans="2:16" ht="15.75" x14ac:dyDescent="0.25">
      <c r="B12" s="134"/>
      <c r="C12" s="135"/>
      <c r="D12" s="136"/>
      <c r="E12" s="136"/>
      <c r="F12" s="136"/>
      <c r="G12" s="136"/>
      <c r="H12" s="136"/>
      <c r="I12" s="1612"/>
      <c r="J12" s="1612"/>
      <c r="K12" s="1612"/>
      <c r="L12" s="1612"/>
      <c r="M12" s="1612"/>
      <c r="N12" s="136"/>
    </row>
    <row r="13" spans="2:16" x14ac:dyDescent="0.25">
      <c r="I13" s="1612"/>
      <c r="J13" s="1612"/>
      <c r="K13" s="1612"/>
      <c r="L13" s="1612"/>
      <c r="M13" s="1612"/>
      <c r="N13" s="137"/>
    </row>
    <row r="14" spans="2:16" x14ac:dyDescent="0.25">
      <c r="B14" s="1867" t="s">
        <v>9</v>
      </c>
      <c r="C14" s="1867"/>
      <c r="D14" s="1589" t="s">
        <v>10</v>
      </c>
      <c r="E14" s="1589" t="s">
        <v>11</v>
      </c>
      <c r="F14" s="1589"/>
      <c r="G14" s="139"/>
      <c r="I14" s="140"/>
      <c r="J14" s="140"/>
      <c r="K14" s="140"/>
      <c r="L14" s="140"/>
      <c r="M14" s="140"/>
      <c r="N14" s="137"/>
    </row>
    <row r="15" spans="2:16" x14ac:dyDescent="0.25">
      <c r="B15" s="1867"/>
      <c r="C15" s="1867"/>
      <c r="D15" s="1589">
        <v>11</v>
      </c>
      <c r="E15" s="141">
        <v>2873474656</v>
      </c>
      <c r="F15" s="142">
        <v>1376</v>
      </c>
      <c r="G15" s="143"/>
      <c r="I15" s="144"/>
      <c r="J15" s="144"/>
      <c r="K15" s="144"/>
      <c r="L15" s="144"/>
      <c r="M15" s="144"/>
      <c r="N15" s="137"/>
    </row>
    <row r="16" spans="2:16" x14ac:dyDescent="0.25">
      <c r="B16" s="1867"/>
      <c r="C16" s="1867"/>
      <c r="D16" s="1589"/>
      <c r="E16" s="141"/>
      <c r="F16" s="142"/>
      <c r="G16" s="143"/>
      <c r="I16" s="144"/>
      <c r="J16" s="144"/>
      <c r="K16" s="144"/>
      <c r="L16" s="144"/>
      <c r="M16" s="144"/>
      <c r="N16" s="137"/>
    </row>
    <row r="17" spans="1:14" x14ac:dyDescent="0.25">
      <c r="B17" s="1867"/>
      <c r="C17" s="1867"/>
      <c r="D17" s="1589"/>
      <c r="E17" s="141"/>
      <c r="F17" s="142"/>
      <c r="G17" s="143"/>
      <c r="I17" s="144"/>
      <c r="J17" s="144"/>
      <c r="K17" s="144"/>
      <c r="L17" s="144"/>
      <c r="M17" s="144"/>
      <c r="N17" s="137"/>
    </row>
    <row r="18" spans="1:14" x14ac:dyDescent="0.25">
      <c r="B18" s="1867"/>
      <c r="C18" s="1867"/>
      <c r="D18" s="1589"/>
      <c r="E18" s="145"/>
      <c r="F18" s="142"/>
      <c r="G18" s="143"/>
      <c r="H18" s="146"/>
      <c r="I18" s="144"/>
      <c r="J18" s="144"/>
      <c r="K18" s="144"/>
      <c r="L18" s="144"/>
      <c r="M18" s="144"/>
      <c r="N18" s="147"/>
    </row>
    <row r="19" spans="1:14" x14ac:dyDescent="0.25">
      <c r="B19" s="1867"/>
      <c r="C19" s="1867"/>
      <c r="D19" s="1589"/>
      <c r="E19" s="145"/>
      <c r="F19" s="142"/>
      <c r="G19" s="143"/>
      <c r="H19" s="146"/>
      <c r="I19" s="148"/>
      <c r="J19" s="148"/>
      <c r="K19" s="148"/>
      <c r="L19" s="148"/>
      <c r="M19" s="148"/>
      <c r="N19" s="147"/>
    </row>
    <row r="20" spans="1:14" x14ac:dyDescent="0.25">
      <c r="B20" s="1867"/>
      <c r="C20" s="1867"/>
      <c r="D20" s="1589"/>
      <c r="E20" s="145"/>
      <c r="F20" s="142"/>
      <c r="G20" s="143"/>
      <c r="H20" s="146"/>
      <c r="I20" s="1612"/>
      <c r="J20" s="1612"/>
      <c r="K20" s="1612"/>
      <c r="L20" s="1612"/>
      <c r="M20" s="1612"/>
      <c r="N20" s="147"/>
    </row>
    <row r="21" spans="1:14" x14ac:dyDescent="0.25">
      <c r="B21" s="1867"/>
      <c r="C21" s="1867"/>
      <c r="D21" s="1589"/>
      <c r="E21" s="145"/>
      <c r="F21" s="142"/>
      <c r="G21" s="143"/>
      <c r="H21" s="146"/>
      <c r="I21" s="1612"/>
      <c r="J21" s="1612"/>
      <c r="K21" s="1612"/>
      <c r="L21" s="1612"/>
      <c r="M21" s="1612"/>
      <c r="N21" s="147"/>
    </row>
    <row r="22" spans="1:14" ht="15.75" thickBot="1" x14ac:dyDescent="0.3">
      <c r="B22" s="1868" t="s">
        <v>13</v>
      </c>
      <c r="C22" s="1869"/>
      <c r="D22" s="1589"/>
      <c r="E22" s="149"/>
      <c r="F22" s="142">
        <v>1376</v>
      </c>
      <c r="G22" s="143"/>
      <c r="H22" s="146"/>
      <c r="I22" s="1612"/>
      <c r="J22" s="1612"/>
      <c r="K22" s="1612"/>
      <c r="L22" s="1612"/>
      <c r="M22" s="1612"/>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1100.8</v>
      </c>
      <c r="D24" s="154"/>
      <c r="E24" s="155">
        <f>+E15</f>
        <v>2873474656</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1612"/>
      <c r="J27" s="1612"/>
      <c r="K27" s="1612"/>
      <c r="L27" s="1612"/>
      <c r="M27" s="1612"/>
      <c r="N27" s="137"/>
    </row>
    <row r="28" spans="1:14" x14ac:dyDescent="0.25">
      <c r="A28" s="36"/>
      <c r="B28"/>
      <c r="C28"/>
      <c r="D28"/>
      <c r="E28"/>
      <c r="F28"/>
      <c r="G28"/>
      <c r="H28"/>
      <c r="I28" s="1612"/>
      <c r="J28" s="1612"/>
      <c r="K28" s="1612"/>
      <c r="L28" s="1612"/>
      <c r="M28" s="1612"/>
      <c r="N28" s="137"/>
    </row>
    <row r="29" spans="1:14" x14ac:dyDescent="0.25">
      <c r="A29" s="36"/>
      <c r="B29" s="41" t="s">
        <v>17</v>
      </c>
      <c r="C29" s="41" t="s">
        <v>18</v>
      </c>
      <c r="D29" s="41" t="s">
        <v>19</v>
      </c>
      <c r="E29"/>
      <c r="F29"/>
      <c r="G29"/>
      <c r="H29"/>
      <c r="I29" s="1612"/>
      <c r="J29" s="1612"/>
      <c r="K29" s="1612"/>
      <c r="L29" s="1612"/>
      <c r="M29" s="1612"/>
      <c r="N29" s="137"/>
    </row>
    <row r="30" spans="1:14" x14ac:dyDescent="0.25">
      <c r="A30" s="36"/>
      <c r="B30" s="1620" t="s">
        <v>20</v>
      </c>
      <c r="C30" s="1628" t="s">
        <v>21</v>
      </c>
      <c r="D30" s="1628"/>
      <c r="E30"/>
      <c r="F30"/>
      <c r="G30"/>
      <c r="H30"/>
      <c r="I30" s="1612"/>
      <c r="J30" s="1612"/>
      <c r="K30" s="1612"/>
      <c r="L30" s="1612"/>
      <c r="M30" s="1612"/>
      <c r="N30" s="137"/>
    </row>
    <row r="31" spans="1:14" x14ac:dyDescent="0.25">
      <c r="A31" s="36"/>
      <c r="B31" s="1620" t="s">
        <v>22</v>
      </c>
      <c r="C31" s="1628" t="s">
        <v>21</v>
      </c>
      <c r="D31" s="1628"/>
      <c r="E31"/>
      <c r="F31"/>
      <c r="G31"/>
      <c r="H31"/>
      <c r="I31" s="1612"/>
      <c r="J31" s="1612"/>
      <c r="K31" s="1612"/>
      <c r="L31" s="1612"/>
      <c r="M31" s="1612"/>
      <c r="N31" s="137"/>
    </row>
    <row r="32" spans="1:14" x14ac:dyDescent="0.25">
      <c r="A32" s="36"/>
      <c r="B32" s="1620" t="s">
        <v>23</v>
      </c>
      <c r="C32" s="1628"/>
      <c r="D32" s="1628" t="s">
        <v>21</v>
      </c>
      <c r="E32"/>
      <c r="F32"/>
      <c r="G32"/>
      <c r="H32"/>
      <c r="I32" s="1612"/>
      <c r="J32" s="1612"/>
      <c r="K32" s="1612"/>
      <c r="L32" s="1612"/>
      <c r="M32" s="1612"/>
      <c r="N32" s="137"/>
    </row>
    <row r="33" spans="1:17" x14ac:dyDescent="0.25">
      <c r="A33" s="36"/>
      <c r="B33" s="1620" t="s">
        <v>24</v>
      </c>
      <c r="C33" s="1628"/>
      <c r="D33" s="1628" t="s">
        <v>21</v>
      </c>
      <c r="E33"/>
      <c r="F33"/>
      <c r="G33"/>
      <c r="H33"/>
      <c r="I33" s="1612"/>
      <c r="J33" s="1612"/>
      <c r="K33" s="1612"/>
      <c r="L33" s="1612"/>
      <c r="M33" s="1612"/>
      <c r="N33" s="137"/>
    </row>
    <row r="34" spans="1:17" x14ac:dyDescent="0.25">
      <c r="A34" s="36"/>
      <c r="B34"/>
      <c r="C34"/>
      <c r="D34"/>
      <c r="E34"/>
      <c r="F34"/>
      <c r="G34"/>
      <c r="H34"/>
      <c r="I34" s="1612"/>
      <c r="J34" s="1612"/>
      <c r="K34" s="1612"/>
      <c r="L34" s="1612"/>
      <c r="M34" s="1612"/>
      <c r="N34" s="137"/>
    </row>
    <row r="35" spans="1:17" x14ac:dyDescent="0.25">
      <c r="A35" s="36"/>
      <c r="B35"/>
      <c r="C35"/>
      <c r="D35"/>
      <c r="E35"/>
      <c r="F35"/>
      <c r="G35"/>
      <c r="H35"/>
      <c r="I35" s="1612"/>
      <c r="J35" s="1612"/>
      <c r="K35" s="1612"/>
      <c r="L35" s="1612"/>
      <c r="M35" s="1612"/>
      <c r="N35" s="137"/>
    </row>
    <row r="36" spans="1:17" x14ac:dyDescent="0.25">
      <c r="A36" s="36"/>
      <c r="B36" s="160" t="s">
        <v>25</v>
      </c>
      <c r="C36"/>
      <c r="D36"/>
      <c r="E36"/>
      <c r="F36"/>
      <c r="G36"/>
      <c r="H36"/>
      <c r="I36" s="1612"/>
      <c r="J36" s="1612"/>
      <c r="K36" s="1612"/>
      <c r="L36" s="1612"/>
      <c r="M36" s="1612"/>
      <c r="N36" s="137"/>
    </row>
    <row r="37" spans="1:17" x14ac:dyDescent="0.25">
      <c r="A37" s="36"/>
      <c r="B37"/>
      <c r="C37"/>
      <c r="D37"/>
      <c r="E37"/>
      <c r="F37"/>
      <c r="G37"/>
      <c r="H37"/>
      <c r="I37" s="1612"/>
      <c r="J37" s="1612"/>
      <c r="K37" s="1612"/>
      <c r="L37" s="1612"/>
      <c r="M37" s="1612"/>
      <c r="N37" s="137"/>
    </row>
    <row r="38" spans="1:17" x14ac:dyDescent="0.25">
      <c r="A38" s="36"/>
      <c r="B38"/>
      <c r="C38"/>
      <c r="D38"/>
      <c r="E38"/>
      <c r="F38"/>
      <c r="G38"/>
      <c r="H38"/>
      <c r="I38" s="1612"/>
      <c r="J38" s="1612"/>
      <c r="K38" s="1612"/>
      <c r="L38" s="1612"/>
      <c r="M38" s="1612"/>
      <c r="N38" s="137"/>
    </row>
    <row r="39" spans="1:17" x14ac:dyDescent="0.25">
      <c r="A39" s="36"/>
      <c r="B39" s="41" t="s">
        <v>17</v>
      </c>
      <c r="C39" s="41" t="s">
        <v>26</v>
      </c>
      <c r="D39" s="162" t="s">
        <v>27</v>
      </c>
      <c r="E39" s="162" t="s">
        <v>28</v>
      </c>
      <c r="F39"/>
      <c r="G39"/>
      <c r="H39"/>
      <c r="I39" s="1612"/>
      <c r="J39" s="1612"/>
      <c r="K39" s="1612"/>
      <c r="L39" s="1612"/>
      <c r="M39" s="1612"/>
      <c r="N39" s="137"/>
    </row>
    <row r="40" spans="1:17" ht="28.5" x14ac:dyDescent="0.25">
      <c r="A40" s="36"/>
      <c r="B40" s="45" t="s">
        <v>29</v>
      </c>
      <c r="C40" s="1619">
        <v>40</v>
      </c>
      <c r="D40" s="1625">
        <v>40</v>
      </c>
      <c r="E40" s="1870">
        <v>50</v>
      </c>
      <c r="F40"/>
      <c r="G40"/>
      <c r="H40"/>
      <c r="I40" s="1612"/>
      <c r="J40" s="1612"/>
      <c r="K40" s="1612"/>
      <c r="L40" s="1612"/>
      <c r="M40" s="1612"/>
      <c r="N40" s="137"/>
    </row>
    <row r="41" spans="1:17" ht="42.75" x14ac:dyDescent="0.25">
      <c r="A41" s="36"/>
      <c r="B41" s="45" t="s">
        <v>30</v>
      </c>
      <c r="C41" s="1619">
        <v>60</v>
      </c>
      <c r="D41" s="1625">
        <v>10</v>
      </c>
      <c r="E41" s="1871"/>
      <c r="F41"/>
      <c r="G41"/>
      <c r="H41" s="861"/>
      <c r="I41" s="1612"/>
      <c r="J41" s="1612"/>
      <c r="K41" s="1612"/>
      <c r="L41" s="1612"/>
      <c r="M41" s="1612"/>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1612"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42.75" x14ac:dyDescent="0.25">
      <c r="A49" s="52">
        <v>1</v>
      </c>
      <c r="B49" s="54" t="s">
        <v>3953</v>
      </c>
      <c r="C49" s="54" t="s">
        <v>3953</v>
      </c>
      <c r="D49" s="53" t="s">
        <v>6330</v>
      </c>
      <c r="E49" s="862"/>
      <c r="F49" s="54" t="s">
        <v>18</v>
      </c>
      <c r="G49" s="55">
        <v>0.4</v>
      </c>
      <c r="H49" s="62">
        <v>40029</v>
      </c>
      <c r="I49" s="863">
        <v>40484</v>
      </c>
      <c r="J49" s="56" t="s">
        <v>19</v>
      </c>
      <c r="K49" s="98">
        <v>3</v>
      </c>
      <c r="L49" s="57"/>
      <c r="M49" s="58">
        <v>560</v>
      </c>
      <c r="N49" s="58">
        <v>100</v>
      </c>
      <c r="O49" s="63">
        <v>1162993349</v>
      </c>
      <c r="P49" s="64">
        <v>85</v>
      </c>
      <c r="Q49" s="64" t="s">
        <v>6331</v>
      </c>
      <c r="R49" s="60"/>
      <c r="S49" s="60"/>
      <c r="T49" s="60"/>
      <c r="U49" s="60"/>
      <c r="V49" s="60"/>
      <c r="W49" s="60"/>
      <c r="X49" s="60"/>
      <c r="Y49" s="60"/>
      <c r="Z49" s="60"/>
    </row>
    <row r="50" spans="1:26" s="61" customFormat="1" ht="42.75" x14ac:dyDescent="0.25">
      <c r="A50" s="52">
        <f>+A49+1</f>
        <v>2</v>
      </c>
      <c r="B50" s="54" t="s">
        <v>6329</v>
      </c>
      <c r="C50" s="53" t="s">
        <v>6329</v>
      </c>
      <c r="D50" s="54" t="s">
        <v>6332</v>
      </c>
      <c r="E50" s="862" t="s">
        <v>6333</v>
      </c>
      <c r="F50" s="54" t="s">
        <v>18</v>
      </c>
      <c r="G50" s="55">
        <v>0.6</v>
      </c>
      <c r="H50" s="624">
        <v>40180</v>
      </c>
      <c r="I50" s="864">
        <v>40907</v>
      </c>
      <c r="J50" s="96" t="s">
        <v>19</v>
      </c>
      <c r="K50" s="57">
        <v>24</v>
      </c>
      <c r="L50" s="57"/>
      <c r="M50" s="58">
        <v>900</v>
      </c>
      <c r="N50" s="97">
        <v>100</v>
      </c>
      <c r="O50" s="865">
        <v>145000000</v>
      </c>
      <c r="P50" s="866">
        <v>86</v>
      </c>
      <c r="Q50" s="1582"/>
      <c r="R50" s="60"/>
      <c r="S50" s="60"/>
      <c r="T50" s="60"/>
      <c r="U50" s="60"/>
      <c r="V50" s="60"/>
      <c r="W50" s="60"/>
      <c r="X50" s="60"/>
      <c r="Y50" s="60"/>
      <c r="Z50" s="60"/>
    </row>
    <row r="51" spans="1:26" s="61" customFormat="1" ht="28.5" x14ac:dyDescent="0.25">
      <c r="A51" s="52"/>
      <c r="B51" s="54" t="s">
        <v>6329</v>
      </c>
      <c r="C51" s="53" t="s">
        <v>6329</v>
      </c>
      <c r="D51" s="54" t="s">
        <v>6334</v>
      </c>
      <c r="E51" s="862" t="s">
        <v>6335</v>
      </c>
      <c r="F51" s="54" t="s">
        <v>18</v>
      </c>
      <c r="G51" s="55">
        <v>0.6</v>
      </c>
      <c r="H51" s="624">
        <v>40626</v>
      </c>
      <c r="I51" s="864">
        <v>40907</v>
      </c>
      <c r="J51" s="56"/>
      <c r="K51" s="57">
        <v>9.23</v>
      </c>
      <c r="L51" s="57"/>
      <c r="M51" s="58">
        <v>90</v>
      </c>
      <c r="N51" s="58">
        <v>100</v>
      </c>
      <c r="O51" s="865">
        <v>105286661</v>
      </c>
      <c r="P51" s="543" t="s">
        <v>6336</v>
      </c>
      <c r="Q51" s="229"/>
      <c r="R51" s="60"/>
      <c r="S51" s="60"/>
      <c r="T51" s="60"/>
      <c r="U51" s="60"/>
      <c r="V51" s="60"/>
      <c r="W51" s="60"/>
      <c r="X51" s="60"/>
      <c r="Y51" s="60"/>
      <c r="Z51" s="60"/>
    </row>
    <row r="52" spans="1:26" s="61" customFormat="1" ht="28.5" x14ac:dyDescent="0.25">
      <c r="A52" s="52"/>
      <c r="B52" s="54" t="s">
        <v>6329</v>
      </c>
      <c r="C52" s="53" t="s">
        <v>6329</v>
      </c>
      <c r="D52" s="54" t="s">
        <v>6337</v>
      </c>
      <c r="E52" s="862" t="s">
        <v>6338</v>
      </c>
      <c r="F52" s="54" t="s">
        <v>18</v>
      </c>
      <c r="G52" s="55">
        <v>0.6</v>
      </c>
      <c r="H52" s="624">
        <v>40723</v>
      </c>
      <c r="I52" s="864">
        <v>40906</v>
      </c>
      <c r="J52" s="56" t="s">
        <v>19</v>
      </c>
      <c r="K52" s="57"/>
      <c r="L52" s="57">
        <v>6</v>
      </c>
      <c r="M52" s="58">
        <v>45</v>
      </c>
      <c r="N52" s="58">
        <v>100</v>
      </c>
      <c r="O52" s="865">
        <v>34000000</v>
      </c>
      <c r="P52" s="1583" t="s">
        <v>6339</v>
      </c>
      <c r="Q52" s="1583" t="s">
        <v>6340</v>
      </c>
      <c r="R52" s="60"/>
      <c r="S52" s="60"/>
      <c r="T52" s="60"/>
      <c r="U52" s="60"/>
      <c r="V52" s="60"/>
      <c r="W52" s="60"/>
      <c r="X52" s="60"/>
      <c r="Y52" s="60"/>
      <c r="Z52" s="60"/>
    </row>
    <row r="53" spans="1:26" s="61" customFormat="1" ht="42.75" x14ac:dyDescent="0.25">
      <c r="A53" s="52"/>
      <c r="B53" s="54" t="s">
        <v>3953</v>
      </c>
      <c r="C53" s="54" t="s">
        <v>3953</v>
      </c>
      <c r="D53" s="54" t="s">
        <v>1485</v>
      </c>
      <c r="E53" s="862" t="s">
        <v>6341</v>
      </c>
      <c r="F53" s="54" t="s">
        <v>18</v>
      </c>
      <c r="G53" s="55">
        <v>0.4</v>
      </c>
      <c r="H53" s="624">
        <v>41414</v>
      </c>
      <c r="I53" s="864">
        <v>41690</v>
      </c>
      <c r="J53" s="56" t="s">
        <v>19</v>
      </c>
      <c r="K53" s="57">
        <v>9</v>
      </c>
      <c r="L53" s="57"/>
      <c r="M53" s="58">
        <v>2700</v>
      </c>
      <c r="N53" s="58">
        <v>100</v>
      </c>
      <c r="O53" s="865">
        <v>3790579500</v>
      </c>
      <c r="P53" s="1583" t="s">
        <v>6342</v>
      </c>
      <c r="Q53" s="1583"/>
      <c r="R53" s="60"/>
      <c r="S53" s="60"/>
      <c r="T53" s="60"/>
      <c r="U53" s="60"/>
      <c r="V53" s="60"/>
      <c r="W53" s="60"/>
      <c r="X53" s="60"/>
      <c r="Y53" s="60"/>
      <c r="Z53" s="60"/>
    </row>
    <row r="54" spans="1:26" s="61" customFormat="1" x14ac:dyDescent="0.25">
      <c r="A54" s="52" t="e">
        <f>+#REF!+1</f>
        <v>#REF!</v>
      </c>
      <c r="B54" s="54"/>
      <c r="C54" s="53"/>
      <c r="D54" s="54"/>
      <c r="E54" s="862"/>
      <c r="F54" s="175"/>
      <c r="G54" s="175"/>
      <c r="H54" s="175"/>
      <c r="I54" s="176"/>
      <c r="J54" s="176"/>
      <c r="K54" s="176"/>
      <c r="L54" s="176"/>
      <c r="M54" s="221"/>
      <c r="N54" s="221"/>
      <c r="O54" s="180"/>
      <c r="P54" s="180"/>
      <c r="Q54" s="181"/>
      <c r="R54" s="60"/>
      <c r="S54" s="60"/>
      <c r="T54" s="60"/>
      <c r="U54" s="60"/>
      <c r="V54" s="60"/>
      <c r="W54" s="60"/>
      <c r="X54" s="60"/>
      <c r="Y54" s="60"/>
      <c r="Z54" s="60"/>
    </row>
    <row r="55" spans="1:26" s="61" customFormat="1" x14ac:dyDescent="0.25">
      <c r="A55" s="52"/>
      <c r="B55" s="183" t="s">
        <v>28</v>
      </c>
      <c r="C55" s="172"/>
      <c r="D55" s="173"/>
      <c r="E55" s="862"/>
      <c r="F55" s="175"/>
      <c r="G55" s="175"/>
      <c r="H55" s="175"/>
      <c r="I55" s="176"/>
      <c r="J55" s="176"/>
      <c r="K55" s="1193">
        <v>45.23</v>
      </c>
      <c r="L55" s="185">
        <f>SUM(L49:L54)</f>
        <v>6</v>
      </c>
      <c r="M55" s="797">
        <v>2700</v>
      </c>
      <c r="N55" s="878"/>
      <c r="O55" s="180">
        <f>SUM(O49:O54)</f>
        <v>5237859510</v>
      </c>
      <c r="P55" s="180"/>
      <c r="Q55" s="187"/>
    </row>
    <row r="56" spans="1:26" s="69" customFormat="1" x14ac:dyDescent="0.25">
      <c r="E56" s="188"/>
      <c r="K56" s="879"/>
      <c r="N56" s="879"/>
    </row>
    <row r="57" spans="1:26" s="69" customFormat="1" x14ac:dyDescent="0.25">
      <c r="B57" s="1860" t="s">
        <v>56</v>
      </c>
      <c r="C57" s="1860" t="s">
        <v>57</v>
      </c>
      <c r="D57" s="1862" t="s">
        <v>58</v>
      </c>
      <c r="E57" s="1862"/>
    </row>
    <row r="58" spans="1:26" s="69" customFormat="1" x14ac:dyDescent="0.25">
      <c r="B58" s="1861"/>
      <c r="C58" s="1861"/>
      <c r="D58" s="1595" t="s">
        <v>59</v>
      </c>
      <c r="E58" s="190" t="s">
        <v>60</v>
      </c>
      <c r="H58" s="880"/>
    </row>
    <row r="59" spans="1:26" s="69" customFormat="1" ht="18.75" x14ac:dyDescent="0.25">
      <c r="B59" s="222" t="s">
        <v>61</v>
      </c>
      <c r="C59" s="798">
        <f>+K55</f>
        <v>45.23</v>
      </c>
      <c r="D59" s="1628" t="s">
        <v>21</v>
      </c>
      <c r="E59" s="774"/>
      <c r="F59" s="191"/>
      <c r="G59" s="191"/>
      <c r="H59" s="881"/>
      <c r="I59" s="191">
        <v>0</v>
      </c>
      <c r="J59" s="191"/>
      <c r="K59" s="191"/>
      <c r="L59" s="191"/>
      <c r="M59" s="191"/>
    </row>
    <row r="60" spans="1:26" s="69" customFormat="1" x14ac:dyDescent="0.25">
      <c r="B60" s="222" t="s">
        <v>62</v>
      </c>
      <c r="C60" s="798" t="s">
        <v>6343</v>
      </c>
      <c r="D60" s="1628" t="s">
        <v>21</v>
      </c>
      <c r="E60" s="774"/>
    </row>
    <row r="61" spans="1:26" s="69" customFormat="1" x14ac:dyDescent="0.25">
      <c r="B61" s="192"/>
      <c r="C61" s="1863"/>
      <c r="D61" s="1863"/>
      <c r="E61" s="1863"/>
      <c r="F61" s="1863"/>
      <c r="G61" s="1863"/>
      <c r="H61" s="1863"/>
      <c r="I61" s="1863"/>
      <c r="J61" s="1863"/>
      <c r="K61" s="1863"/>
      <c r="L61" s="1863"/>
      <c r="M61" s="1863"/>
      <c r="N61" s="1863"/>
    </row>
    <row r="62" spans="1:26" ht="15.75" thickBot="1" x14ac:dyDescent="0.3"/>
    <row r="63" spans="1:26" ht="27" thickBot="1" x14ac:dyDescent="0.3">
      <c r="B63" s="1864" t="s">
        <v>63</v>
      </c>
      <c r="C63" s="1864"/>
      <c r="D63" s="1864"/>
      <c r="E63" s="1864"/>
      <c r="F63" s="1864"/>
      <c r="G63" s="1864"/>
      <c r="H63" s="1864"/>
      <c r="I63" s="1864"/>
      <c r="J63" s="1864"/>
      <c r="K63" s="1864"/>
      <c r="L63" s="1864"/>
      <c r="M63" s="1864"/>
      <c r="N63" s="1864"/>
    </row>
    <row r="66" spans="2:17" ht="75" x14ac:dyDescent="0.25">
      <c r="B66" s="1610" t="s">
        <v>64</v>
      </c>
      <c r="C66" s="194" t="s">
        <v>65</v>
      </c>
      <c r="D66" s="194" t="s">
        <v>66</v>
      </c>
      <c r="E66" s="194" t="s">
        <v>67</v>
      </c>
      <c r="F66" s="194" t="s">
        <v>68</v>
      </c>
      <c r="G66" s="194" t="s">
        <v>69</v>
      </c>
      <c r="H66" s="194" t="s">
        <v>70</v>
      </c>
      <c r="I66" s="194" t="s">
        <v>71</v>
      </c>
      <c r="J66" s="194" t="s">
        <v>72</v>
      </c>
      <c r="K66" s="194" t="s">
        <v>73</v>
      </c>
      <c r="L66" s="194" t="s">
        <v>74</v>
      </c>
      <c r="M66" s="195" t="s">
        <v>75</v>
      </c>
      <c r="N66" s="195" t="s">
        <v>76</v>
      </c>
      <c r="O66" s="1875" t="s">
        <v>77</v>
      </c>
      <c r="P66" s="1876"/>
      <c r="Q66" s="194" t="s">
        <v>78</v>
      </c>
    </row>
    <row r="67" spans="2:17" ht="55.5" customHeight="1" x14ac:dyDescent="0.25">
      <c r="B67" s="1621" t="s">
        <v>6344</v>
      </c>
      <c r="C67" s="225" t="s">
        <v>1268</v>
      </c>
      <c r="D67" s="226" t="s">
        <v>6345</v>
      </c>
      <c r="E67" s="227">
        <v>300</v>
      </c>
      <c r="F67" s="1652" t="s">
        <v>694</v>
      </c>
      <c r="G67" s="1652" t="s">
        <v>694</v>
      </c>
      <c r="H67" s="1652" t="s">
        <v>694</v>
      </c>
      <c r="I67" s="223" t="s">
        <v>19</v>
      </c>
      <c r="J67" s="223"/>
      <c r="K67" s="1620"/>
      <c r="L67" s="1620"/>
      <c r="M67" s="1620"/>
      <c r="N67" s="1620"/>
      <c r="O67" s="1984" t="s">
        <v>6346</v>
      </c>
      <c r="P67" s="1985"/>
      <c r="Q67" s="1870" t="s">
        <v>19</v>
      </c>
    </row>
    <row r="68" spans="2:17" ht="60" x14ac:dyDescent="0.25">
      <c r="B68" s="1621" t="s">
        <v>6344</v>
      </c>
      <c r="C68" s="225" t="s">
        <v>1268</v>
      </c>
      <c r="D68" s="226" t="s">
        <v>6347</v>
      </c>
      <c r="E68" s="227">
        <v>176</v>
      </c>
      <c r="F68" s="1652" t="s">
        <v>694</v>
      </c>
      <c r="G68" s="1652" t="s">
        <v>694</v>
      </c>
      <c r="H68" s="1652" t="s">
        <v>694</v>
      </c>
      <c r="I68" s="1620" t="s">
        <v>19</v>
      </c>
      <c r="J68" s="223"/>
      <c r="K68" s="1620"/>
      <c r="L68" s="1620"/>
      <c r="M68" s="1620"/>
      <c r="N68" s="1620"/>
      <c r="O68" s="1986"/>
      <c r="P68" s="1987"/>
      <c r="Q68" s="1924"/>
    </row>
    <row r="69" spans="2:17" ht="60" x14ac:dyDescent="0.25">
      <c r="B69" s="1621" t="s">
        <v>6348</v>
      </c>
      <c r="C69" s="225" t="s">
        <v>1268</v>
      </c>
      <c r="D69" s="226" t="s">
        <v>6349</v>
      </c>
      <c r="E69" s="227">
        <v>500</v>
      </c>
      <c r="F69" s="1652" t="s">
        <v>694</v>
      </c>
      <c r="G69" s="1652" t="s">
        <v>694</v>
      </c>
      <c r="H69" s="1652" t="s">
        <v>694</v>
      </c>
      <c r="I69" s="1620" t="s">
        <v>19</v>
      </c>
      <c r="J69" s="223"/>
      <c r="K69" s="1620"/>
      <c r="L69" s="1620"/>
      <c r="M69" s="1620"/>
      <c r="N69" s="1620"/>
      <c r="O69" s="1986"/>
      <c r="P69" s="1987"/>
      <c r="Q69" s="1924"/>
    </row>
    <row r="70" spans="2:17" ht="45" x14ac:dyDescent="0.25">
      <c r="B70" s="1621" t="s">
        <v>6348</v>
      </c>
      <c r="C70" s="225" t="s">
        <v>1268</v>
      </c>
      <c r="D70" s="226" t="s">
        <v>6350</v>
      </c>
      <c r="E70" s="227">
        <v>400</v>
      </c>
      <c r="F70" s="1652" t="s">
        <v>694</v>
      </c>
      <c r="G70" s="1652" t="s">
        <v>694</v>
      </c>
      <c r="H70" s="1652" t="s">
        <v>694</v>
      </c>
      <c r="I70" s="223" t="s">
        <v>19</v>
      </c>
      <c r="J70" s="223"/>
      <c r="K70" s="1620"/>
      <c r="L70" s="1620"/>
      <c r="M70" s="1620"/>
      <c r="N70" s="1620"/>
      <c r="O70" s="2044"/>
      <c r="P70" s="2045"/>
      <c r="Q70" s="1871"/>
    </row>
    <row r="71" spans="2:17" x14ac:dyDescent="0.25">
      <c r="B71" s="1" t="s">
        <v>85</v>
      </c>
    </row>
    <row r="72" spans="2:17" x14ac:dyDescent="0.25">
      <c r="B72" s="1" t="s">
        <v>86</v>
      </c>
    </row>
    <row r="73" spans="2:17" x14ac:dyDescent="0.25">
      <c r="B73" s="1" t="s">
        <v>87</v>
      </c>
    </row>
    <row r="75" spans="2:17" ht="15.75" thickBot="1" x14ac:dyDescent="0.3"/>
    <row r="76" spans="2:17" ht="27" thickBot="1" x14ac:dyDescent="0.3">
      <c r="B76" s="1879" t="s">
        <v>88</v>
      </c>
      <c r="C76" s="1880"/>
      <c r="D76" s="1880"/>
      <c r="E76" s="1880"/>
      <c r="F76" s="1880"/>
      <c r="G76" s="1880"/>
      <c r="H76" s="1880"/>
      <c r="I76" s="1880"/>
      <c r="J76" s="1880"/>
      <c r="K76" s="1880"/>
      <c r="L76" s="1880"/>
      <c r="M76" s="1880"/>
      <c r="N76" s="1881"/>
    </row>
    <row r="81" spans="2:17" ht="75" x14ac:dyDescent="0.25">
      <c r="B81" s="41" t="s">
        <v>89</v>
      </c>
      <c r="C81" s="41" t="s">
        <v>90</v>
      </c>
      <c r="D81" s="41" t="s">
        <v>91</v>
      </c>
      <c r="E81" s="41" t="s">
        <v>92</v>
      </c>
      <c r="F81" s="41" t="s">
        <v>93</v>
      </c>
      <c r="G81" s="41" t="s">
        <v>94</v>
      </c>
      <c r="H81" s="41" t="s">
        <v>95</v>
      </c>
      <c r="I81" s="41" t="s">
        <v>96</v>
      </c>
      <c r="J81" s="2189" t="s">
        <v>97</v>
      </c>
      <c r="K81" s="2190"/>
      <c r="L81" s="2191"/>
      <c r="M81" s="41" t="s">
        <v>98</v>
      </c>
      <c r="N81" s="41" t="s">
        <v>99</v>
      </c>
      <c r="O81" s="41" t="s">
        <v>100</v>
      </c>
      <c r="P81" s="2189" t="s">
        <v>77</v>
      </c>
      <c r="Q81" s="2191"/>
    </row>
    <row r="82" spans="2:17" s="244" customFormat="1" ht="30" x14ac:dyDescent="0.25">
      <c r="B82" s="469"/>
      <c r="C82" s="469"/>
      <c r="D82" s="469"/>
      <c r="E82" s="469"/>
      <c r="F82" s="469"/>
      <c r="G82" s="469"/>
      <c r="H82" s="469"/>
      <c r="I82" s="469"/>
      <c r="J82" s="1662" t="s">
        <v>555</v>
      </c>
      <c r="K82" s="1665" t="s">
        <v>1495</v>
      </c>
      <c r="L82" s="1663" t="s">
        <v>1496</v>
      </c>
      <c r="M82" s="469"/>
      <c r="N82" s="469"/>
      <c r="O82" s="469"/>
      <c r="P82" s="1662"/>
      <c r="Q82" s="1663"/>
    </row>
    <row r="83" spans="2:17" x14ac:dyDescent="0.25">
      <c r="B83" s="2593" t="s">
        <v>1521</v>
      </c>
      <c r="C83" s="2594" t="s">
        <v>102</v>
      </c>
      <c r="D83" s="2596" t="s">
        <v>6351</v>
      </c>
      <c r="E83" s="2598">
        <v>92540949</v>
      </c>
      <c r="F83" s="2596" t="s">
        <v>6352</v>
      </c>
      <c r="G83" s="2600" t="s">
        <v>1247</v>
      </c>
      <c r="H83" s="2602">
        <v>39801</v>
      </c>
      <c r="I83" s="2432" t="s">
        <v>694</v>
      </c>
      <c r="J83" s="2594" t="s">
        <v>6353</v>
      </c>
      <c r="K83" s="2606" t="s">
        <v>6354</v>
      </c>
      <c r="L83" s="2609" t="s">
        <v>6355</v>
      </c>
      <c r="M83" s="2099" t="s">
        <v>18</v>
      </c>
      <c r="N83" s="2099" t="s">
        <v>19</v>
      </c>
      <c r="O83" s="2099" t="s">
        <v>18</v>
      </c>
      <c r="P83" s="2114" t="s">
        <v>6356</v>
      </c>
      <c r="Q83" s="2115"/>
    </row>
    <row r="84" spans="2:17" x14ac:dyDescent="0.25">
      <c r="B84" s="2593"/>
      <c r="C84" s="2595"/>
      <c r="D84" s="2597"/>
      <c r="E84" s="2599"/>
      <c r="F84" s="2597"/>
      <c r="G84" s="2601"/>
      <c r="H84" s="2603"/>
      <c r="I84" s="2604"/>
      <c r="J84" s="2595"/>
      <c r="K84" s="2607"/>
      <c r="L84" s="2610"/>
      <c r="M84" s="2100"/>
      <c r="N84" s="2100"/>
      <c r="O84" s="2100"/>
      <c r="P84" s="2116"/>
      <c r="Q84" s="2117"/>
    </row>
    <row r="85" spans="2:17" x14ac:dyDescent="0.25">
      <c r="B85" s="2593"/>
      <c r="C85" s="2595"/>
      <c r="D85" s="2597"/>
      <c r="E85" s="2599"/>
      <c r="F85" s="2597"/>
      <c r="G85" s="2601"/>
      <c r="H85" s="2603"/>
      <c r="I85" s="2604"/>
      <c r="J85" s="2605"/>
      <c r="K85" s="2608"/>
      <c r="L85" s="2611"/>
      <c r="M85" s="2100"/>
      <c r="N85" s="2100"/>
      <c r="O85" s="2100"/>
      <c r="P85" s="2116"/>
      <c r="Q85" s="2117"/>
    </row>
    <row r="86" spans="2:17" x14ac:dyDescent="0.2">
      <c r="B86" s="2593"/>
      <c r="C86" s="2595"/>
      <c r="D86" s="2597"/>
      <c r="E86" s="2599"/>
      <c r="F86" s="2597"/>
      <c r="G86" s="2601"/>
      <c r="H86" s="2603"/>
      <c r="I86" s="2604"/>
      <c r="J86" s="89" t="s">
        <v>6353</v>
      </c>
      <c r="K86" s="1660" t="s">
        <v>6357</v>
      </c>
      <c r="L86" s="308" t="s">
        <v>6355</v>
      </c>
      <c r="M86" s="2100"/>
      <c r="N86" s="2100"/>
      <c r="O86" s="2100"/>
      <c r="P86" s="2116"/>
      <c r="Q86" s="2117"/>
    </row>
    <row r="87" spans="2:17" ht="15.75" thickBot="1" x14ac:dyDescent="0.25">
      <c r="B87" s="2593"/>
      <c r="C87" s="2595"/>
      <c r="D87" s="2597"/>
      <c r="E87" s="2599"/>
      <c r="F87" s="2597"/>
      <c r="G87" s="2601"/>
      <c r="H87" s="2603"/>
      <c r="I87" s="2604"/>
      <c r="J87" s="89" t="s">
        <v>6358</v>
      </c>
      <c r="K87" s="299" t="s">
        <v>6359</v>
      </c>
      <c r="L87" s="88" t="s">
        <v>6360</v>
      </c>
      <c r="M87" s="2101"/>
      <c r="N87" s="2101"/>
      <c r="O87" s="2101"/>
      <c r="P87" s="2116"/>
      <c r="Q87" s="2117"/>
    </row>
    <row r="88" spans="2:17" ht="57" x14ac:dyDescent="0.2">
      <c r="B88" s="2618" t="s">
        <v>1521</v>
      </c>
      <c r="C88" s="2620" t="s">
        <v>102</v>
      </c>
      <c r="D88" s="2622" t="s">
        <v>6361</v>
      </c>
      <c r="E88" s="2624">
        <v>64572627</v>
      </c>
      <c r="F88" s="2596" t="s">
        <v>6362</v>
      </c>
      <c r="G88" s="2596" t="s">
        <v>6363</v>
      </c>
      <c r="H88" s="2626">
        <v>41273</v>
      </c>
      <c r="I88" s="2591" t="s">
        <v>694</v>
      </c>
      <c r="J88" s="1617" t="s">
        <v>6364</v>
      </c>
      <c r="K88" s="1650" t="s">
        <v>6365</v>
      </c>
      <c r="L88" s="88" t="s">
        <v>6366</v>
      </c>
      <c r="M88" s="2099" t="s">
        <v>18</v>
      </c>
      <c r="N88" s="2099" t="s">
        <v>18</v>
      </c>
      <c r="O88" s="2099" t="s">
        <v>18</v>
      </c>
      <c r="P88" s="2114"/>
      <c r="Q88" s="2115"/>
    </row>
    <row r="89" spans="2:17" ht="71.25" x14ac:dyDescent="0.2">
      <c r="B89" s="2619"/>
      <c r="C89" s="2621"/>
      <c r="D89" s="2623"/>
      <c r="E89" s="2625"/>
      <c r="F89" s="2612"/>
      <c r="G89" s="2612"/>
      <c r="H89" s="2617"/>
      <c r="I89" s="2592"/>
      <c r="J89" s="1617" t="s">
        <v>6367</v>
      </c>
      <c r="K89" s="1650" t="s">
        <v>6368</v>
      </c>
      <c r="L89" s="88" t="s">
        <v>6369</v>
      </c>
      <c r="M89" s="2101"/>
      <c r="N89" s="2101"/>
      <c r="O89" s="2101"/>
      <c r="P89" s="2118"/>
      <c r="Q89" s="2119"/>
    </row>
    <row r="90" spans="2:17" ht="71.25" x14ac:dyDescent="0.2">
      <c r="B90" s="2594" t="s">
        <v>1521</v>
      </c>
      <c r="C90" s="2614" t="s">
        <v>102</v>
      </c>
      <c r="D90" s="2596" t="s">
        <v>6370</v>
      </c>
      <c r="E90" s="2598">
        <v>92540609</v>
      </c>
      <c r="F90" s="2596" t="s">
        <v>6352</v>
      </c>
      <c r="G90" s="2596" t="s">
        <v>1247</v>
      </c>
      <c r="H90" s="2615">
        <v>39990</v>
      </c>
      <c r="I90" s="2426" t="s">
        <v>694</v>
      </c>
      <c r="J90" s="89" t="s">
        <v>6371</v>
      </c>
      <c r="K90" s="1367" t="s">
        <v>6372</v>
      </c>
      <c r="L90" s="88" t="s">
        <v>6373</v>
      </c>
      <c r="M90" s="2099" t="s">
        <v>18</v>
      </c>
      <c r="N90" s="2099" t="s">
        <v>19</v>
      </c>
      <c r="O90" s="2099" t="s">
        <v>18</v>
      </c>
      <c r="P90" s="2114" t="s">
        <v>6374</v>
      </c>
      <c r="Q90" s="2115"/>
    </row>
    <row r="91" spans="2:17" ht="71.25" x14ac:dyDescent="0.2">
      <c r="B91" s="2595"/>
      <c r="C91" s="2614"/>
      <c r="D91" s="2597"/>
      <c r="E91" s="2599"/>
      <c r="F91" s="2597"/>
      <c r="G91" s="2597"/>
      <c r="H91" s="2616"/>
      <c r="I91" s="2628"/>
      <c r="J91" s="89" t="s">
        <v>4048</v>
      </c>
      <c r="K91" s="1607" t="s">
        <v>6375</v>
      </c>
      <c r="L91" s="91" t="s">
        <v>6376</v>
      </c>
      <c r="M91" s="2100"/>
      <c r="N91" s="2100"/>
      <c r="O91" s="2100"/>
      <c r="P91" s="2116"/>
      <c r="Q91" s="2117"/>
    </row>
    <row r="92" spans="2:17" ht="28.5" x14ac:dyDescent="0.2">
      <c r="B92" s="2605"/>
      <c r="C92" s="2614"/>
      <c r="D92" s="2612"/>
      <c r="E92" s="2613"/>
      <c r="F92" s="2612"/>
      <c r="G92" s="2612"/>
      <c r="H92" s="2617"/>
      <c r="I92" s="2427"/>
      <c r="J92" s="89" t="s">
        <v>6377</v>
      </c>
      <c r="K92" s="980" t="s">
        <v>6378</v>
      </c>
      <c r="L92" s="91" t="s">
        <v>1218</v>
      </c>
      <c r="M92" s="2101"/>
      <c r="N92" s="2101"/>
      <c r="O92" s="2101"/>
      <c r="P92" s="2118"/>
      <c r="Q92" s="2119"/>
    </row>
    <row r="93" spans="2:17" ht="42.75" x14ac:dyDescent="0.2">
      <c r="B93" s="2594" t="s">
        <v>1521</v>
      </c>
      <c r="C93" s="2265" t="s">
        <v>102</v>
      </c>
      <c r="D93" s="2596" t="s">
        <v>6379</v>
      </c>
      <c r="E93" s="2598">
        <v>1102806578</v>
      </c>
      <c r="F93" s="2596" t="s">
        <v>6380</v>
      </c>
      <c r="G93" s="2596" t="s">
        <v>1247</v>
      </c>
      <c r="H93" s="2615">
        <v>39703</v>
      </c>
      <c r="I93" s="2426" t="s">
        <v>694</v>
      </c>
      <c r="J93" s="1747" t="s">
        <v>6381</v>
      </c>
      <c r="K93" s="333" t="s">
        <v>6382</v>
      </c>
      <c r="L93" s="91" t="s">
        <v>6383</v>
      </c>
      <c r="M93" s="1606" t="s">
        <v>18</v>
      </c>
      <c r="N93" s="1606" t="s">
        <v>19</v>
      </c>
      <c r="O93" s="1606" t="s">
        <v>18</v>
      </c>
      <c r="P93" s="2114" t="s">
        <v>6384</v>
      </c>
      <c r="Q93" s="2115"/>
    </row>
    <row r="94" spans="2:17" x14ac:dyDescent="0.2">
      <c r="B94" s="2595"/>
      <c r="C94" s="2265"/>
      <c r="D94" s="2597"/>
      <c r="E94" s="2599"/>
      <c r="F94" s="2597"/>
      <c r="G94" s="2597"/>
      <c r="H94" s="2616"/>
      <c r="I94" s="2628"/>
      <c r="J94" s="1747" t="s">
        <v>2949</v>
      </c>
      <c r="K94" s="980" t="s">
        <v>6385</v>
      </c>
      <c r="L94" s="91" t="s">
        <v>2509</v>
      </c>
      <c r="M94" s="1606" t="s">
        <v>18</v>
      </c>
      <c r="N94" s="1606" t="s">
        <v>19</v>
      </c>
      <c r="O94" s="1606" t="s">
        <v>18</v>
      </c>
      <c r="P94" s="2116"/>
      <c r="Q94" s="2117"/>
    </row>
    <row r="95" spans="2:17" ht="57" x14ac:dyDescent="0.2">
      <c r="B95" s="2595"/>
      <c r="C95" s="2265"/>
      <c r="D95" s="2597"/>
      <c r="E95" s="2599"/>
      <c r="F95" s="2597"/>
      <c r="G95" s="2597"/>
      <c r="H95" s="2616"/>
      <c r="I95" s="2628"/>
      <c r="J95" s="1747" t="s">
        <v>6386</v>
      </c>
      <c r="K95" s="980" t="s">
        <v>6387</v>
      </c>
      <c r="L95" s="91" t="s">
        <v>6388</v>
      </c>
      <c r="M95" s="1606" t="s">
        <v>18</v>
      </c>
      <c r="N95" s="1606" t="s">
        <v>19</v>
      </c>
      <c r="O95" s="1606" t="s">
        <v>18</v>
      </c>
      <c r="P95" s="2116"/>
      <c r="Q95" s="2117"/>
    </row>
    <row r="96" spans="2:17" ht="114" x14ac:dyDescent="0.2">
      <c r="B96" s="2605"/>
      <c r="C96" s="2265"/>
      <c r="D96" s="2612"/>
      <c r="E96" s="2613"/>
      <c r="F96" s="2612"/>
      <c r="G96" s="2612"/>
      <c r="H96" s="2617"/>
      <c r="I96" s="2427"/>
      <c r="J96" s="1747" t="s">
        <v>6389</v>
      </c>
      <c r="K96" s="980" t="s">
        <v>6390</v>
      </c>
      <c r="L96" s="91" t="s">
        <v>6391</v>
      </c>
      <c r="M96" s="1606" t="s">
        <v>18</v>
      </c>
      <c r="N96" s="1606" t="s">
        <v>19</v>
      </c>
      <c r="O96" s="1606" t="s">
        <v>18</v>
      </c>
      <c r="P96" s="2118"/>
      <c r="Q96" s="2119"/>
    </row>
    <row r="97" spans="2:17" ht="42.75" x14ac:dyDescent="0.2">
      <c r="B97" s="2627" t="s">
        <v>1521</v>
      </c>
      <c r="C97" s="2618" t="s">
        <v>3213</v>
      </c>
      <c r="D97" s="2596" t="s">
        <v>6392</v>
      </c>
      <c r="E97" s="2598">
        <v>3849948</v>
      </c>
      <c r="F97" s="2596" t="s">
        <v>1548</v>
      </c>
      <c r="G97" s="2596" t="s">
        <v>6393</v>
      </c>
      <c r="H97" s="2615">
        <v>29037</v>
      </c>
      <c r="I97" s="2426" t="s">
        <v>694</v>
      </c>
      <c r="J97" s="89" t="s">
        <v>6394</v>
      </c>
      <c r="K97" s="980" t="s">
        <v>6395</v>
      </c>
      <c r="L97" s="91" t="s">
        <v>6396</v>
      </c>
      <c r="M97" s="1606" t="s">
        <v>18</v>
      </c>
      <c r="N97" s="1606" t="s">
        <v>19</v>
      </c>
      <c r="O97" s="1606" t="s">
        <v>18</v>
      </c>
      <c r="P97" s="2114" t="s">
        <v>6397</v>
      </c>
      <c r="Q97" s="2115"/>
    </row>
    <row r="98" spans="2:17" ht="42.75" x14ac:dyDescent="0.2">
      <c r="B98" s="2627"/>
      <c r="C98" s="2614"/>
      <c r="D98" s="2597"/>
      <c r="E98" s="2599"/>
      <c r="F98" s="2597"/>
      <c r="G98" s="2597"/>
      <c r="H98" s="2616"/>
      <c r="I98" s="2628"/>
      <c r="J98" s="89" t="s">
        <v>1472</v>
      </c>
      <c r="K98" s="980" t="s">
        <v>6398</v>
      </c>
      <c r="L98" s="91" t="s">
        <v>6399</v>
      </c>
      <c r="M98" s="1606" t="s">
        <v>18</v>
      </c>
      <c r="N98" s="1606" t="s">
        <v>19</v>
      </c>
      <c r="O98" s="1606" t="s">
        <v>18</v>
      </c>
      <c r="P98" s="2116"/>
      <c r="Q98" s="2117"/>
    </row>
    <row r="99" spans="2:17" ht="28.5" x14ac:dyDescent="0.2">
      <c r="B99" s="2627"/>
      <c r="C99" s="2614"/>
      <c r="D99" s="2597"/>
      <c r="E99" s="2599"/>
      <c r="F99" s="2597"/>
      <c r="G99" s="2597"/>
      <c r="H99" s="2616"/>
      <c r="I99" s="2628"/>
      <c r="J99" s="89" t="s">
        <v>6400</v>
      </c>
      <c r="K99" s="980" t="s">
        <v>6401</v>
      </c>
      <c r="L99" s="91" t="s">
        <v>6402</v>
      </c>
      <c r="M99" s="1606" t="s">
        <v>403</v>
      </c>
      <c r="N99" s="1606" t="s">
        <v>19</v>
      </c>
      <c r="O99" s="1606" t="s">
        <v>18</v>
      </c>
      <c r="P99" s="2116"/>
      <c r="Q99" s="2117"/>
    </row>
    <row r="100" spans="2:17" ht="151.9" customHeight="1" x14ac:dyDescent="0.2">
      <c r="B100" s="509" t="s">
        <v>3700</v>
      </c>
      <c r="C100" s="1658" t="s">
        <v>118</v>
      </c>
      <c r="D100" s="1659" t="s">
        <v>6403</v>
      </c>
      <c r="E100" s="285">
        <v>1102826150</v>
      </c>
      <c r="F100" s="1659" t="s">
        <v>370</v>
      </c>
      <c r="G100" s="1659" t="s">
        <v>601</v>
      </c>
      <c r="H100" s="1748">
        <v>41620</v>
      </c>
      <c r="I100" s="84" t="s">
        <v>694</v>
      </c>
      <c r="J100" s="1747" t="s">
        <v>601</v>
      </c>
      <c r="K100" s="980" t="s">
        <v>6404</v>
      </c>
      <c r="L100" s="91" t="s">
        <v>6405</v>
      </c>
      <c r="M100" s="1606" t="s">
        <v>18</v>
      </c>
      <c r="N100" s="1606" t="s">
        <v>18</v>
      </c>
      <c r="O100" s="1606" t="s">
        <v>18</v>
      </c>
      <c r="P100" s="1917" t="s">
        <v>6406</v>
      </c>
      <c r="Q100" s="1918"/>
    </row>
    <row r="101" spans="2:17" ht="28.5" x14ac:dyDescent="0.2">
      <c r="B101" s="509" t="s">
        <v>3700</v>
      </c>
      <c r="C101" s="1658" t="s">
        <v>118</v>
      </c>
      <c r="D101" s="1659" t="s">
        <v>6407</v>
      </c>
      <c r="E101" s="285">
        <v>7917762</v>
      </c>
      <c r="F101" s="1659" t="s">
        <v>203</v>
      </c>
      <c r="G101" s="1659" t="s">
        <v>1462</v>
      </c>
      <c r="H101" s="1748">
        <v>39325</v>
      </c>
      <c r="I101" s="84" t="s">
        <v>694</v>
      </c>
      <c r="J101" s="1747" t="s">
        <v>6408</v>
      </c>
      <c r="K101" s="980" t="s">
        <v>6409</v>
      </c>
      <c r="L101" s="91" t="s">
        <v>6410</v>
      </c>
      <c r="M101" s="1606" t="s">
        <v>18</v>
      </c>
      <c r="N101" s="1606" t="s">
        <v>19</v>
      </c>
      <c r="O101" s="1606" t="s">
        <v>18</v>
      </c>
      <c r="P101" s="1907" t="s">
        <v>6411</v>
      </c>
      <c r="Q101" s="1908"/>
    </row>
    <row r="102" spans="2:17" ht="185.25" x14ac:dyDescent="0.2">
      <c r="B102" s="509" t="s">
        <v>3700</v>
      </c>
      <c r="C102" s="1658" t="s">
        <v>118</v>
      </c>
      <c r="D102" s="1659" t="s">
        <v>6412</v>
      </c>
      <c r="E102" s="285">
        <v>64701098</v>
      </c>
      <c r="F102" s="1659" t="s">
        <v>203</v>
      </c>
      <c r="G102" s="1659" t="s">
        <v>601</v>
      </c>
      <c r="H102" s="1748">
        <v>40522</v>
      </c>
      <c r="I102" s="84" t="s">
        <v>694</v>
      </c>
      <c r="J102" s="1747" t="s">
        <v>601</v>
      </c>
      <c r="K102" s="980" t="s">
        <v>6413</v>
      </c>
      <c r="L102" s="91" t="s">
        <v>6414</v>
      </c>
      <c r="M102" s="1606" t="s">
        <v>18</v>
      </c>
      <c r="N102" s="1606" t="s">
        <v>18</v>
      </c>
      <c r="O102" s="1606" t="s">
        <v>18</v>
      </c>
      <c r="P102" s="1917" t="s">
        <v>6406</v>
      </c>
      <c r="Q102" s="1918"/>
    </row>
    <row r="103" spans="2:17" ht="28.5" x14ac:dyDescent="0.2">
      <c r="B103" s="509" t="s">
        <v>3700</v>
      </c>
      <c r="C103" s="1658" t="s">
        <v>118</v>
      </c>
      <c r="D103" s="1659" t="s">
        <v>6415</v>
      </c>
      <c r="E103" s="285">
        <v>73201550</v>
      </c>
      <c r="F103" s="1659" t="s">
        <v>203</v>
      </c>
      <c r="G103" s="1659" t="s">
        <v>1861</v>
      </c>
      <c r="H103" s="1748">
        <v>39154</v>
      </c>
      <c r="I103" s="84" t="s">
        <v>694</v>
      </c>
      <c r="J103" s="1747" t="s">
        <v>6416</v>
      </c>
      <c r="K103" s="980" t="s">
        <v>6417</v>
      </c>
      <c r="L103" s="91" t="s">
        <v>6418</v>
      </c>
      <c r="M103" s="1606" t="s">
        <v>18</v>
      </c>
      <c r="N103" s="1606" t="s">
        <v>19</v>
      </c>
      <c r="O103" s="1606" t="s">
        <v>18</v>
      </c>
      <c r="P103" s="2116" t="s">
        <v>6419</v>
      </c>
      <c r="Q103" s="2117"/>
    </row>
    <row r="104" spans="2:17" ht="85.5" x14ac:dyDescent="0.2">
      <c r="B104" s="509" t="s">
        <v>3700</v>
      </c>
      <c r="C104" s="1658" t="s">
        <v>118</v>
      </c>
      <c r="D104" s="1659" t="s">
        <v>6420</v>
      </c>
      <c r="E104" s="285">
        <v>22897376</v>
      </c>
      <c r="F104" s="1659" t="s">
        <v>6421</v>
      </c>
      <c r="G104" s="1659" t="s">
        <v>750</v>
      </c>
      <c r="H104" s="1748">
        <v>36631</v>
      </c>
      <c r="I104" s="84" t="s">
        <v>694</v>
      </c>
      <c r="J104" s="1747" t="s">
        <v>6386</v>
      </c>
      <c r="K104" s="980" t="s">
        <v>6422</v>
      </c>
      <c r="L104" s="91" t="s">
        <v>6423</v>
      </c>
      <c r="M104" s="1606" t="s">
        <v>18</v>
      </c>
      <c r="N104" s="1606" t="s">
        <v>18</v>
      </c>
      <c r="O104" s="1606" t="s">
        <v>18</v>
      </c>
      <c r="P104" s="2116"/>
      <c r="Q104" s="2117"/>
    </row>
    <row r="105" spans="2:17" ht="28.9" customHeight="1" x14ac:dyDescent="0.25">
      <c r="B105" s="509" t="s">
        <v>3700</v>
      </c>
      <c r="C105" s="1658" t="s">
        <v>118</v>
      </c>
      <c r="D105" s="1653" t="s">
        <v>6424</v>
      </c>
      <c r="E105" s="1654">
        <v>45498391</v>
      </c>
      <c r="F105" s="1653" t="s">
        <v>1232</v>
      </c>
      <c r="G105" s="1653" t="s">
        <v>1653</v>
      </c>
      <c r="H105" s="1651">
        <v>35776</v>
      </c>
      <c r="I105" s="1652" t="s">
        <v>694</v>
      </c>
      <c r="J105" s="1198" t="s">
        <v>6425</v>
      </c>
      <c r="K105" s="892" t="s">
        <v>6426</v>
      </c>
      <c r="L105" s="229" t="s">
        <v>6427</v>
      </c>
      <c r="M105" s="1574" t="s">
        <v>18</v>
      </c>
      <c r="N105" s="1574" t="s">
        <v>18</v>
      </c>
      <c r="O105" s="1574" t="s">
        <v>18</v>
      </c>
      <c r="P105" s="2041" t="s">
        <v>6406</v>
      </c>
      <c r="Q105" s="2042"/>
    </row>
    <row r="106" spans="2:17" ht="57.6" customHeight="1" x14ac:dyDescent="0.25">
      <c r="B106" s="509" t="s">
        <v>3700</v>
      </c>
      <c r="C106" s="1658" t="s">
        <v>118</v>
      </c>
      <c r="D106" s="1653" t="s">
        <v>6428</v>
      </c>
      <c r="E106" s="1654">
        <v>64558280</v>
      </c>
      <c r="F106" s="1653" t="s">
        <v>370</v>
      </c>
      <c r="G106" s="1653" t="s">
        <v>601</v>
      </c>
      <c r="H106" s="1651">
        <v>38343</v>
      </c>
      <c r="I106" s="1652" t="s">
        <v>694</v>
      </c>
      <c r="J106" s="1198" t="s">
        <v>1042</v>
      </c>
      <c r="K106" s="892" t="s">
        <v>6429</v>
      </c>
      <c r="L106" s="229" t="s">
        <v>6430</v>
      </c>
      <c r="M106" s="1574" t="s">
        <v>18</v>
      </c>
      <c r="N106" s="1574" t="s">
        <v>18</v>
      </c>
      <c r="O106" s="1574" t="s">
        <v>18</v>
      </c>
      <c r="P106" s="2277" t="s">
        <v>6406</v>
      </c>
      <c r="Q106" s="2277"/>
    </row>
    <row r="107" spans="2:17" ht="75" x14ac:dyDescent="0.25">
      <c r="B107" s="509" t="s">
        <v>3700</v>
      </c>
      <c r="C107" s="1658" t="s">
        <v>118</v>
      </c>
      <c r="D107" s="1653" t="s">
        <v>5964</v>
      </c>
      <c r="E107" s="1654">
        <v>1102822275</v>
      </c>
      <c r="F107" s="1653" t="s">
        <v>370</v>
      </c>
      <c r="G107" s="1653" t="s">
        <v>1830</v>
      </c>
      <c r="H107" s="1651">
        <v>40676</v>
      </c>
      <c r="I107" s="1652" t="s">
        <v>694</v>
      </c>
      <c r="J107" s="1198" t="s">
        <v>248</v>
      </c>
      <c r="K107" s="1139" t="s">
        <v>6431</v>
      </c>
      <c r="L107" s="229" t="s">
        <v>6432</v>
      </c>
      <c r="M107" s="1574" t="s">
        <v>18</v>
      </c>
      <c r="N107" s="1574" t="s">
        <v>18</v>
      </c>
      <c r="O107" s="1574" t="s">
        <v>18</v>
      </c>
      <c r="P107" s="1986"/>
      <c r="Q107" s="1987"/>
    </row>
    <row r="108" spans="2:17" ht="30" x14ac:dyDescent="0.25">
      <c r="B108" s="509" t="s">
        <v>3700</v>
      </c>
      <c r="C108" s="1658" t="s">
        <v>3213</v>
      </c>
      <c r="D108" s="1653" t="s">
        <v>6433</v>
      </c>
      <c r="E108" s="1654">
        <v>64584006</v>
      </c>
      <c r="F108" s="1653" t="s">
        <v>6421</v>
      </c>
      <c r="G108" s="1653" t="s">
        <v>329</v>
      </c>
      <c r="H108" s="1651">
        <v>38891</v>
      </c>
      <c r="I108" s="1652" t="s">
        <v>694</v>
      </c>
      <c r="J108" s="1198" t="s">
        <v>6434</v>
      </c>
      <c r="K108" s="892" t="s">
        <v>6435</v>
      </c>
      <c r="L108" s="229" t="s">
        <v>487</v>
      </c>
      <c r="M108" s="1574" t="s">
        <v>18</v>
      </c>
      <c r="N108" s="1574" t="s">
        <v>18</v>
      </c>
      <c r="O108" s="1574" t="s">
        <v>18</v>
      </c>
      <c r="P108" s="1986" t="s">
        <v>6436</v>
      </c>
      <c r="Q108" s="1987"/>
    </row>
    <row r="109" spans="2:17" x14ac:dyDescent="0.25">
      <c r="B109" s="509"/>
      <c r="C109" s="1658"/>
      <c r="D109" s="1653"/>
      <c r="E109" s="1654"/>
      <c r="F109" s="1653"/>
      <c r="G109" s="1653"/>
      <c r="H109" s="1651"/>
      <c r="I109" s="1652"/>
      <c r="J109" s="1198"/>
      <c r="K109" s="892"/>
      <c r="L109" s="229"/>
      <c r="M109" s="1574"/>
      <c r="N109" s="1574"/>
      <c r="O109" s="1574"/>
      <c r="P109" s="1986"/>
      <c r="Q109" s="1987"/>
    </row>
    <row r="110" spans="2:17" x14ac:dyDescent="0.25">
      <c r="B110" s="509"/>
      <c r="C110" s="1656"/>
      <c r="D110" s="1653"/>
      <c r="E110" s="1654"/>
      <c r="F110" s="1654"/>
      <c r="G110" s="1653"/>
      <c r="H110" s="1651"/>
      <c r="I110" s="807"/>
      <c r="J110" s="1584"/>
      <c r="K110" s="1620"/>
      <c r="L110" s="229"/>
      <c r="M110" s="1588"/>
      <c r="N110" s="1588"/>
      <c r="O110" s="1588"/>
      <c r="P110" s="2044"/>
      <c r="Q110" s="2045"/>
    </row>
    <row r="111" spans="2:17" ht="15.75" thickBot="1" x14ac:dyDescent="0.3">
      <c r="K111" s="1620"/>
      <c r="L111" s="1620"/>
      <c r="M111" s="1620"/>
      <c r="N111" s="1620"/>
      <c r="O111" s="1620"/>
      <c r="P111" s="1620"/>
      <c r="Q111" s="1620"/>
    </row>
    <row r="112" spans="2:17" ht="27" thickBot="1" x14ac:dyDescent="0.3">
      <c r="B112" s="1879" t="s">
        <v>184</v>
      </c>
      <c r="C112" s="1880"/>
      <c r="D112" s="1880"/>
      <c r="E112" s="1880"/>
      <c r="F112" s="1880"/>
      <c r="G112" s="1880"/>
      <c r="H112" s="1880"/>
      <c r="I112" s="1880"/>
      <c r="J112" s="1880"/>
      <c r="K112" s="2154"/>
      <c r="L112" s="2154"/>
      <c r="M112" s="2154"/>
      <c r="N112" s="2180"/>
    </row>
    <row r="115" spans="1:26" ht="30" x14ac:dyDescent="0.25">
      <c r="B115" s="194" t="s">
        <v>17</v>
      </c>
      <c r="C115" s="194" t="s">
        <v>415</v>
      </c>
      <c r="D115" s="1875" t="s">
        <v>77</v>
      </c>
      <c r="E115" s="1876"/>
    </row>
    <row r="116" spans="1:26" x14ac:dyDescent="0.25">
      <c r="B116" s="229" t="s">
        <v>185</v>
      </c>
      <c r="C116" s="1620" t="s">
        <v>18</v>
      </c>
      <c r="D116" s="1922"/>
      <c r="E116" s="1922"/>
      <c r="I116" s="897"/>
    </row>
    <row r="119" spans="1:26" ht="26.25" x14ac:dyDescent="0.25">
      <c r="B119" s="1851" t="s">
        <v>186</v>
      </c>
      <c r="C119" s="1852"/>
      <c r="D119" s="1852"/>
      <c r="E119" s="1852"/>
      <c r="F119" s="1852"/>
      <c r="G119" s="1852"/>
      <c r="H119" s="1852"/>
      <c r="I119" s="1852"/>
      <c r="J119" s="1852"/>
      <c r="K119" s="1852"/>
      <c r="L119" s="1852"/>
      <c r="M119" s="1852"/>
      <c r="N119" s="1852"/>
      <c r="O119" s="1852"/>
      <c r="P119" s="1852"/>
    </row>
    <row r="121" spans="1:26" ht="15.75" thickBot="1" x14ac:dyDescent="0.3"/>
    <row r="122" spans="1:26" ht="27" thickBot="1" x14ac:dyDescent="0.3">
      <c r="B122" s="1879" t="s">
        <v>187</v>
      </c>
      <c r="C122" s="1880"/>
      <c r="D122" s="1880"/>
      <c r="E122" s="1880"/>
      <c r="F122" s="1880"/>
      <c r="G122" s="1880"/>
      <c r="H122" s="1880"/>
      <c r="I122" s="1880"/>
      <c r="J122" s="1880"/>
      <c r="K122" s="1880"/>
      <c r="L122" s="1880"/>
      <c r="M122" s="1880"/>
      <c r="N122" s="1881"/>
    </row>
    <row r="124" spans="1:26" ht="15.75" thickBot="1" x14ac:dyDescent="0.3">
      <c r="M124" s="163"/>
      <c r="N124" s="163"/>
    </row>
    <row r="125" spans="1:26" s="1612" customFormat="1" ht="60" x14ac:dyDescent="0.25">
      <c r="B125" s="164" t="s">
        <v>33</v>
      </c>
      <c r="C125" s="164" t="s">
        <v>34</v>
      </c>
      <c r="D125" s="164" t="s">
        <v>35</v>
      </c>
      <c r="E125" s="164" t="s">
        <v>36</v>
      </c>
      <c r="F125" s="164" t="s">
        <v>37</v>
      </c>
      <c r="G125" s="164" t="s">
        <v>38</v>
      </c>
      <c r="H125" s="164" t="s">
        <v>39</v>
      </c>
      <c r="I125" s="164" t="s">
        <v>40</v>
      </c>
      <c r="J125" s="164" t="s">
        <v>41</v>
      </c>
      <c r="K125" s="164" t="s">
        <v>42</v>
      </c>
      <c r="L125" s="164" t="s">
        <v>43</v>
      </c>
      <c r="M125" s="165" t="s">
        <v>44</v>
      </c>
      <c r="N125" s="164" t="s">
        <v>45</v>
      </c>
      <c r="O125" s="164" t="s">
        <v>46</v>
      </c>
      <c r="P125" s="166" t="s">
        <v>47</v>
      </c>
      <c r="Q125" s="166" t="s">
        <v>48</v>
      </c>
    </row>
    <row r="126" spans="1:26" s="61" customFormat="1" ht="42.75" x14ac:dyDescent="0.25">
      <c r="A126" s="52">
        <v>1</v>
      </c>
      <c r="B126" s="54" t="s">
        <v>3953</v>
      </c>
      <c r="C126" s="54" t="s">
        <v>3953</v>
      </c>
      <c r="D126" s="54" t="s">
        <v>6437</v>
      </c>
      <c r="E126" s="97">
        <v>701820120507</v>
      </c>
      <c r="F126" s="54" t="s">
        <v>18</v>
      </c>
      <c r="G126" s="55">
        <v>0.4</v>
      </c>
      <c r="H126" s="62">
        <v>40943</v>
      </c>
      <c r="I126" s="863">
        <v>41508</v>
      </c>
      <c r="J126" s="56" t="s">
        <v>19</v>
      </c>
      <c r="K126" s="57">
        <v>18.63</v>
      </c>
      <c r="L126" s="56"/>
      <c r="M126" s="58">
        <v>80</v>
      </c>
      <c r="N126" s="58">
        <v>100</v>
      </c>
      <c r="O126" s="63">
        <v>309632116</v>
      </c>
      <c r="P126" s="63" t="s">
        <v>6438</v>
      </c>
      <c r="Q126" s="64"/>
      <c r="R126" s="60"/>
      <c r="S126" s="60"/>
      <c r="T126" s="60"/>
      <c r="U126" s="60"/>
      <c r="V126" s="60"/>
      <c r="W126" s="60"/>
      <c r="X126" s="60"/>
      <c r="Y126" s="60"/>
      <c r="Z126" s="60"/>
    </row>
    <row r="127" spans="1:26" s="61" customFormat="1" ht="42.75" x14ac:dyDescent="0.25">
      <c r="A127" s="52">
        <f>+A126+1</f>
        <v>2</v>
      </c>
      <c r="B127" s="54" t="s">
        <v>3953</v>
      </c>
      <c r="C127" s="54" t="s">
        <v>3953</v>
      </c>
      <c r="D127" s="54" t="s">
        <v>188</v>
      </c>
      <c r="E127" s="97">
        <v>701820130312</v>
      </c>
      <c r="F127" s="54" t="s">
        <v>18</v>
      </c>
      <c r="G127" s="65">
        <v>0.4</v>
      </c>
      <c r="H127" s="62">
        <v>41509</v>
      </c>
      <c r="I127" s="863">
        <v>41881</v>
      </c>
      <c r="J127" s="56" t="s">
        <v>19</v>
      </c>
      <c r="K127" s="58">
        <v>13</v>
      </c>
      <c r="L127" s="58"/>
      <c r="M127" s="58">
        <v>200</v>
      </c>
      <c r="N127" s="58">
        <v>100</v>
      </c>
      <c r="O127" s="63">
        <v>734709312</v>
      </c>
      <c r="P127" s="796" t="s">
        <v>6439</v>
      </c>
      <c r="Q127" s="64"/>
      <c r="R127" s="60"/>
      <c r="S127" s="60"/>
      <c r="T127" s="60"/>
      <c r="U127" s="60"/>
      <c r="V127" s="60"/>
      <c r="W127" s="60"/>
      <c r="X127" s="60"/>
      <c r="Y127" s="60"/>
      <c r="Z127" s="60"/>
    </row>
    <row r="128" spans="1:26" s="61" customFormat="1" x14ac:dyDescent="0.25">
      <c r="A128" s="52">
        <f t="shared" ref="A128" si="0">+A127+1</f>
        <v>3</v>
      </c>
      <c r="B128" s="53"/>
      <c r="C128" s="53"/>
      <c r="D128" s="54"/>
      <c r="E128" s="58"/>
      <c r="F128" s="54"/>
      <c r="G128" s="65"/>
      <c r="H128" s="62"/>
      <c r="I128" s="268"/>
      <c r="J128" s="56"/>
      <c r="K128" s="56"/>
      <c r="L128" s="56"/>
      <c r="M128" s="58"/>
      <c r="N128" s="57"/>
      <c r="O128" s="63"/>
      <c r="P128" s="63"/>
      <c r="Q128" s="64"/>
      <c r="R128" s="60"/>
      <c r="S128" s="60"/>
      <c r="T128" s="60"/>
      <c r="U128" s="60"/>
      <c r="V128" s="60"/>
      <c r="W128" s="60"/>
      <c r="X128" s="60"/>
      <c r="Y128" s="60"/>
      <c r="Z128" s="60"/>
    </row>
    <row r="129" spans="1:26" s="61" customFormat="1" x14ac:dyDescent="0.25">
      <c r="A129" s="52"/>
      <c r="B129" s="53"/>
      <c r="C129" s="53"/>
      <c r="D129" s="54"/>
      <c r="E129" s="58"/>
      <c r="F129" s="54"/>
      <c r="G129" s="65"/>
      <c r="H129" s="62"/>
      <c r="I129" s="268"/>
      <c r="J129" s="56"/>
      <c r="K129" s="56"/>
      <c r="L129" s="56"/>
      <c r="M129" s="58"/>
      <c r="N129" s="57"/>
      <c r="O129" s="63"/>
      <c r="P129" s="63"/>
      <c r="Q129" s="64"/>
      <c r="R129" s="60"/>
      <c r="S129" s="60"/>
      <c r="T129" s="60"/>
      <c r="U129" s="60"/>
      <c r="V129" s="60"/>
      <c r="W129" s="60"/>
      <c r="X129" s="60"/>
      <c r="Y129" s="60"/>
      <c r="Z129" s="60"/>
    </row>
    <row r="130" spans="1:26" s="61" customFormat="1" x14ac:dyDescent="0.25">
      <c r="A130" s="52"/>
      <c r="B130" s="53"/>
      <c r="C130" s="53"/>
      <c r="D130" s="54"/>
      <c r="E130" s="58"/>
      <c r="F130" s="54"/>
      <c r="G130" s="65"/>
      <c r="H130" s="62"/>
      <c r="I130" s="268"/>
      <c r="J130" s="56"/>
      <c r="K130" s="56"/>
      <c r="L130" s="56"/>
      <c r="M130" s="58"/>
      <c r="N130" s="57"/>
      <c r="O130" s="63"/>
      <c r="P130" s="63"/>
      <c r="Q130" s="64"/>
      <c r="R130" s="60"/>
      <c r="S130" s="60"/>
      <c r="T130" s="60"/>
      <c r="U130" s="60"/>
      <c r="V130" s="60"/>
      <c r="W130" s="60"/>
      <c r="X130" s="60"/>
      <c r="Y130" s="60"/>
      <c r="Z130" s="60"/>
    </row>
    <row r="131" spans="1:26" s="61" customFormat="1" x14ac:dyDescent="0.25">
      <c r="A131" s="52"/>
      <c r="B131" s="53"/>
      <c r="C131" s="53"/>
      <c r="D131" s="54"/>
      <c r="E131" s="58"/>
      <c r="F131" s="54"/>
      <c r="G131" s="65"/>
      <c r="H131" s="62"/>
      <c r="I131" s="268"/>
      <c r="J131" s="56"/>
      <c r="K131" s="56"/>
      <c r="L131" s="56"/>
      <c r="M131" s="58"/>
      <c r="N131" s="57"/>
      <c r="O131" s="63"/>
      <c r="P131" s="63"/>
      <c r="Q131" s="64"/>
      <c r="R131" s="60"/>
      <c r="S131" s="60"/>
      <c r="T131" s="60"/>
      <c r="U131" s="60"/>
      <c r="V131" s="60"/>
      <c r="W131" s="60"/>
      <c r="X131" s="60"/>
      <c r="Y131" s="60"/>
      <c r="Z131" s="60"/>
    </row>
    <row r="132" spans="1:26" s="61" customFormat="1" x14ac:dyDescent="0.25">
      <c r="A132" s="52"/>
      <c r="B132" s="53"/>
      <c r="C132" s="53"/>
      <c r="D132" s="54"/>
      <c r="E132" s="58"/>
      <c r="F132" s="54"/>
      <c r="G132" s="65"/>
      <c r="H132" s="62"/>
      <c r="I132" s="268"/>
      <c r="J132" s="56"/>
      <c r="K132" s="56"/>
      <c r="L132" s="56"/>
      <c r="M132" s="58"/>
      <c r="N132" s="57"/>
      <c r="O132" s="63"/>
      <c r="P132" s="63"/>
      <c r="Q132" s="64"/>
      <c r="R132" s="60"/>
      <c r="S132" s="60"/>
      <c r="T132" s="60"/>
      <c r="U132" s="60"/>
      <c r="V132" s="60"/>
      <c r="W132" s="60"/>
      <c r="X132" s="60"/>
      <c r="Y132" s="60"/>
      <c r="Z132" s="60"/>
    </row>
    <row r="133" spans="1:26" s="61" customFormat="1" x14ac:dyDescent="0.25">
      <c r="A133" s="52"/>
      <c r="B133" s="53"/>
      <c r="C133" s="53"/>
      <c r="D133" s="54"/>
      <c r="E133" s="58"/>
      <c r="F133" s="54"/>
      <c r="G133" s="65"/>
      <c r="H133" s="62"/>
      <c r="I133" s="268"/>
      <c r="J133" s="56"/>
      <c r="K133" s="56"/>
      <c r="L133" s="56"/>
      <c r="M133" s="58"/>
      <c r="N133" s="57"/>
      <c r="O133" s="63"/>
      <c r="P133" s="63"/>
      <c r="Q133" s="64"/>
      <c r="R133" s="60"/>
      <c r="S133" s="60"/>
      <c r="T133" s="60"/>
      <c r="U133" s="60"/>
      <c r="V133" s="60"/>
      <c r="W133" s="60"/>
      <c r="X133" s="60"/>
      <c r="Y133" s="60"/>
      <c r="Z133" s="60"/>
    </row>
    <row r="134" spans="1:26" s="61" customFormat="1" x14ac:dyDescent="0.25">
      <c r="A134" s="52"/>
      <c r="B134" s="53"/>
      <c r="C134" s="53"/>
      <c r="D134" s="54"/>
      <c r="E134" s="58"/>
      <c r="F134" s="54"/>
      <c r="G134" s="65"/>
      <c r="H134" s="62"/>
      <c r="I134" s="268"/>
      <c r="J134" s="56"/>
      <c r="K134" s="56"/>
      <c r="L134" s="56"/>
      <c r="M134" s="58"/>
      <c r="N134" s="57"/>
      <c r="O134" s="63"/>
      <c r="P134" s="63"/>
      <c r="Q134" s="64"/>
      <c r="R134" s="60"/>
      <c r="S134" s="60"/>
      <c r="T134" s="60"/>
      <c r="U134" s="60"/>
      <c r="V134" s="60"/>
      <c r="W134" s="60"/>
      <c r="X134" s="60"/>
      <c r="Y134" s="60"/>
      <c r="Z134" s="60"/>
    </row>
    <row r="135" spans="1:26" s="61" customFormat="1" x14ac:dyDescent="0.25">
      <c r="A135" s="52"/>
      <c r="B135" s="53"/>
      <c r="C135" s="53"/>
      <c r="D135" s="54"/>
      <c r="E135" s="58"/>
      <c r="F135" s="54"/>
      <c r="G135" s="65"/>
      <c r="H135" s="62"/>
      <c r="I135" s="268"/>
      <c r="J135" s="56"/>
      <c r="K135" s="56"/>
      <c r="L135" s="56"/>
      <c r="M135" s="58"/>
      <c r="N135" s="57"/>
      <c r="O135" s="63"/>
      <c r="P135" s="63"/>
      <c r="Q135" s="64"/>
      <c r="R135" s="60"/>
      <c r="S135" s="60"/>
      <c r="T135" s="60"/>
      <c r="U135" s="60"/>
      <c r="V135" s="60"/>
      <c r="W135" s="60"/>
      <c r="X135" s="60"/>
      <c r="Y135" s="60"/>
      <c r="Z135" s="60"/>
    </row>
    <row r="136" spans="1:26" s="61" customFormat="1" x14ac:dyDescent="0.25">
      <c r="A136" s="52"/>
      <c r="B136" s="53"/>
      <c r="C136" s="53"/>
      <c r="D136" s="54"/>
      <c r="E136" s="58"/>
      <c r="F136" s="54"/>
      <c r="G136" s="65"/>
      <c r="H136" s="62"/>
      <c r="I136" s="268"/>
      <c r="J136" s="56"/>
      <c r="K136" s="56"/>
      <c r="L136" s="56"/>
      <c r="M136" s="58"/>
      <c r="N136" s="57"/>
      <c r="O136" s="63"/>
      <c r="P136" s="63"/>
      <c r="Q136" s="64"/>
      <c r="R136" s="60"/>
      <c r="S136" s="60"/>
      <c r="T136" s="60"/>
      <c r="U136" s="60"/>
      <c r="V136" s="60"/>
      <c r="W136" s="60"/>
      <c r="X136" s="60"/>
      <c r="Y136" s="60"/>
      <c r="Z136" s="60"/>
    </row>
    <row r="137" spans="1:26" s="61" customFormat="1" x14ac:dyDescent="0.25">
      <c r="A137" s="52"/>
      <c r="B137" s="53"/>
      <c r="C137" s="53"/>
      <c r="D137" s="54"/>
      <c r="E137" s="58"/>
      <c r="F137" s="54"/>
      <c r="G137" s="65"/>
      <c r="H137" s="62"/>
      <c r="I137" s="268"/>
      <c r="J137" s="56"/>
      <c r="K137" s="56"/>
      <c r="L137" s="56"/>
      <c r="M137" s="58"/>
      <c r="N137" s="57"/>
      <c r="O137" s="63"/>
      <c r="P137" s="63"/>
      <c r="Q137" s="64"/>
      <c r="R137" s="60"/>
      <c r="S137" s="60"/>
      <c r="T137" s="60"/>
      <c r="U137" s="60"/>
      <c r="V137" s="60"/>
      <c r="W137" s="60"/>
      <c r="X137" s="60"/>
      <c r="Y137" s="60"/>
      <c r="Z137" s="60"/>
    </row>
    <row r="138" spans="1:26" s="61" customFormat="1" x14ac:dyDescent="0.25">
      <c r="A138" s="52"/>
      <c r="B138" s="183" t="s">
        <v>28</v>
      </c>
      <c r="C138" s="53"/>
      <c r="D138" s="53"/>
      <c r="E138" s="207"/>
      <c r="F138" s="289"/>
      <c r="G138" s="289"/>
      <c r="H138" s="289"/>
      <c r="I138" s="291"/>
      <c r="J138" s="291"/>
      <c r="K138" s="67">
        <f>SUM(K126:K128)</f>
        <v>31.63</v>
      </c>
      <c r="L138" s="544">
        <f>SUM(L126:L128)</f>
        <v>0</v>
      </c>
      <c r="M138" s="418"/>
      <c r="N138" s="67">
        <f>SUM(N126:N128)</f>
        <v>200</v>
      </c>
      <c r="O138" s="63">
        <f>SUM(O126:O128)</f>
        <v>1044341428</v>
      </c>
      <c r="P138" s="294"/>
      <c r="Q138" s="64"/>
    </row>
    <row r="139" spans="1:26" x14ac:dyDescent="0.25">
      <c r="B139" s="69"/>
      <c r="C139" s="69"/>
      <c r="D139" s="69"/>
      <c r="E139" s="188"/>
      <c r="F139" s="69"/>
      <c r="G139" s="69"/>
      <c r="H139" s="69"/>
      <c r="I139" s="69"/>
      <c r="J139" s="69"/>
      <c r="K139" s="69"/>
      <c r="L139" s="69"/>
      <c r="M139" s="69"/>
      <c r="N139" s="69"/>
      <c r="O139" s="69"/>
      <c r="P139" s="69"/>
    </row>
    <row r="140" spans="1:26" ht="18.75" x14ac:dyDescent="0.25">
      <c r="B140" s="222" t="s">
        <v>192</v>
      </c>
      <c r="C140" s="250">
        <f>+K138</f>
        <v>31.63</v>
      </c>
      <c r="H140" s="191"/>
      <c r="I140" s="191"/>
      <c r="J140" s="191"/>
      <c r="K140" s="191"/>
      <c r="L140" s="191"/>
      <c r="M140" s="191"/>
      <c r="N140" s="69"/>
      <c r="O140" s="69"/>
      <c r="P140" s="69"/>
    </row>
    <row r="142" spans="1:26" ht="15.75" thickBot="1" x14ac:dyDescent="0.3"/>
    <row r="143" spans="1:26" ht="30.75" thickBot="1" x14ac:dyDescent="0.3">
      <c r="B143" s="232" t="s">
        <v>193</v>
      </c>
      <c r="C143" s="233" t="s">
        <v>194</v>
      </c>
      <c r="D143" s="232" t="s">
        <v>27</v>
      </c>
      <c r="E143" s="233" t="s">
        <v>195</v>
      </c>
    </row>
    <row r="144" spans="1:26" x14ac:dyDescent="0.25">
      <c r="B144" s="103" t="s">
        <v>196</v>
      </c>
      <c r="C144" s="234">
        <v>20</v>
      </c>
      <c r="D144" s="234">
        <v>0</v>
      </c>
      <c r="E144" s="1923">
        <v>40</v>
      </c>
    </row>
    <row r="145" spans="2:17" x14ac:dyDescent="0.25">
      <c r="B145" s="103" t="s">
        <v>197</v>
      </c>
      <c r="C145" s="1628">
        <v>30</v>
      </c>
      <c r="D145" s="1588">
        <v>0</v>
      </c>
      <c r="E145" s="1924"/>
    </row>
    <row r="146" spans="2:17" ht="15.75" thickBot="1" x14ac:dyDescent="0.3">
      <c r="B146" s="103" t="s">
        <v>198</v>
      </c>
      <c r="C146" s="236">
        <v>40</v>
      </c>
      <c r="D146" s="236">
        <v>40</v>
      </c>
      <c r="E146" s="1925"/>
    </row>
    <row r="148" spans="2:17" ht="15.75" thickBot="1" x14ac:dyDescent="0.3"/>
    <row r="149" spans="2:17" ht="27" thickBot="1" x14ac:dyDescent="0.3">
      <c r="B149" s="1879" t="s">
        <v>199</v>
      </c>
      <c r="C149" s="1880"/>
      <c r="D149" s="1880"/>
      <c r="E149" s="1880"/>
      <c r="F149" s="1880"/>
      <c r="G149" s="1880"/>
      <c r="H149" s="1880"/>
      <c r="I149" s="1880"/>
      <c r="J149" s="1880"/>
      <c r="K149" s="1880"/>
      <c r="L149" s="1880"/>
      <c r="M149" s="1880"/>
      <c r="N149" s="1881"/>
    </row>
    <row r="151" spans="2:17" ht="75" x14ac:dyDescent="0.25">
      <c r="B151" s="41" t="s">
        <v>89</v>
      </c>
      <c r="C151" s="41" t="s">
        <v>90</v>
      </c>
      <c r="D151" s="41" t="s">
        <v>91</v>
      </c>
      <c r="E151" s="41" t="s">
        <v>92</v>
      </c>
      <c r="F151" s="41" t="s">
        <v>93</v>
      </c>
      <c r="G151" s="41" t="s">
        <v>94</v>
      </c>
      <c r="H151" s="41" t="s">
        <v>95</v>
      </c>
      <c r="I151" s="41" t="s">
        <v>96</v>
      </c>
      <c r="J151" s="2189" t="s">
        <v>97</v>
      </c>
      <c r="K151" s="2190"/>
      <c r="L151" s="2191"/>
      <c r="M151" s="41" t="s">
        <v>98</v>
      </c>
      <c r="N151" s="41" t="s">
        <v>99</v>
      </c>
      <c r="O151" s="41" t="s">
        <v>100</v>
      </c>
      <c r="P151" s="2189" t="s">
        <v>77</v>
      </c>
      <c r="Q151" s="2191"/>
    </row>
    <row r="152" spans="2:17" x14ac:dyDescent="0.25">
      <c r="B152" s="2629" t="s">
        <v>660</v>
      </c>
      <c r="C152" s="2629" t="s">
        <v>661</v>
      </c>
      <c r="D152" s="2629" t="s">
        <v>6440</v>
      </c>
      <c r="E152" s="2594">
        <v>92537993</v>
      </c>
      <c r="F152" s="2629" t="s">
        <v>6441</v>
      </c>
      <c r="G152" s="2629" t="s">
        <v>1247</v>
      </c>
      <c r="H152" s="2632">
        <v>40760</v>
      </c>
      <c r="I152" s="2634" t="s">
        <v>694</v>
      </c>
      <c r="J152" s="2596" t="s">
        <v>2949</v>
      </c>
      <c r="K152" s="2284" t="s">
        <v>6442</v>
      </c>
      <c r="L152" s="2284" t="s">
        <v>6443</v>
      </c>
      <c r="M152" s="2096" t="s">
        <v>18</v>
      </c>
      <c r="N152" s="1635" t="s">
        <v>18</v>
      </c>
      <c r="O152" s="2096" t="s">
        <v>18</v>
      </c>
      <c r="P152" s="2434"/>
      <c r="Q152" s="2435"/>
    </row>
    <row r="153" spans="2:17" x14ac:dyDescent="0.25">
      <c r="B153" s="2630"/>
      <c r="C153" s="2630"/>
      <c r="D153" s="2630"/>
      <c r="E153" s="2595"/>
      <c r="F153" s="2630"/>
      <c r="G153" s="2630"/>
      <c r="H153" s="2633"/>
      <c r="I153" s="2635"/>
      <c r="J153" s="2597"/>
      <c r="K153" s="2636"/>
      <c r="L153" s="2636"/>
      <c r="M153" s="2097"/>
      <c r="N153" s="1636"/>
      <c r="O153" s="2097"/>
      <c r="P153" s="2555"/>
      <c r="Q153" s="2556"/>
    </row>
    <row r="154" spans="2:17" x14ac:dyDescent="0.25">
      <c r="B154" s="2630"/>
      <c r="C154" s="2630"/>
      <c r="D154" s="2630"/>
      <c r="E154" s="2595"/>
      <c r="F154" s="2630"/>
      <c r="G154" s="2630"/>
      <c r="H154" s="2633"/>
      <c r="I154" s="2635"/>
      <c r="J154" s="2597"/>
      <c r="K154" s="2636"/>
      <c r="L154" s="2636"/>
      <c r="M154" s="2097"/>
      <c r="N154" s="1636"/>
      <c r="O154" s="2097"/>
      <c r="P154" s="2555"/>
      <c r="Q154" s="2556"/>
    </row>
    <row r="155" spans="2:17" x14ac:dyDescent="0.25">
      <c r="B155" s="2630"/>
      <c r="C155" s="2630"/>
      <c r="D155" s="2630"/>
      <c r="E155" s="2595"/>
      <c r="F155" s="2630"/>
      <c r="G155" s="2630"/>
      <c r="H155" s="2633"/>
      <c r="I155" s="2635"/>
      <c r="J155" s="2612"/>
      <c r="K155" s="2285"/>
      <c r="L155" s="2285"/>
      <c r="M155" s="2097"/>
      <c r="N155" s="1636"/>
      <c r="O155" s="2097"/>
      <c r="P155" s="2555"/>
      <c r="Q155" s="2556"/>
    </row>
    <row r="156" spans="2:17" x14ac:dyDescent="0.2">
      <c r="B156" s="2631"/>
      <c r="C156" s="2631"/>
      <c r="D156" s="2631"/>
      <c r="E156" s="2605"/>
      <c r="F156" s="2631"/>
      <c r="G156" s="2631"/>
      <c r="H156" s="2631"/>
      <c r="I156" s="2631"/>
      <c r="J156" s="211"/>
      <c r="K156" s="85"/>
      <c r="L156" s="88"/>
      <c r="M156" s="2098"/>
      <c r="N156" s="1637"/>
      <c r="O156" s="2098"/>
      <c r="P156" s="2132"/>
      <c r="Q156" s="2133"/>
    </row>
    <row r="157" spans="2:17" ht="42.75" x14ac:dyDescent="0.2">
      <c r="B157" s="1749" t="s">
        <v>660</v>
      </c>
      <c r="C157" s="1749" t="s">
        <v>3325</v>
      </c>
      <c r="D157" s="1749" t="s">
        <v>6444</v>
      </c>
      <c r="E157" s="1640">
        <v>1102811763</v>
      </c>
      <c r="F157" s="1749" t="s">
        <v>6441</v>
      </c>
      <c r="G157" s="1749" t="s">
        <v>1247</v>
      </c>
      <c r="H157" s="1750">
        <v>40760</v>
      </c>
      <c r="I157" s="1749" t="s">
        <v>694</v>
      </c>
      <c r="J157" s="1751" t="s">
        <v>4879</v>
      </c>
      <c r="K157" s="591" t="s">
        <v>6445</v>
      </c>
      <c r="L157" s="88" t="s">
        <v>6446</v>
      </c>
      <c r="M157" s="91" t="s">
        <v>19</v>
      </c>
      <c r="N157" s="1647" t="s">
        <v>19</v>
      </c>
      <c r="O157" s="1619" t="s">
        <v>18</v>
      </c>
      <c r="P157" s="1608"/>
      <c r="Q157" s="1609"/>
    </row>
    <row r="158" spans="2:17" ht="57.75" customHeight="1" x14ac:dyDescent="0.2">
      <c r="B158" s="1749"/>
      <c r="C158" s="1749"/>
      <c r="D158" s="1749"/>
      <c r="E158" s="1640"/>
      <c r="F158" s="1749"/>
      <c r="G158" s="1749"/>
      <c r="H158" s="1750"/>
      <c r="I158" s="1749"/>
      <c r="J158" s="1751" t="s">
        <v>6447</v>
      </c>
      <c r="K158" s="591" t="s">
        <v>6448</v>
      </c>
      <c r="L158" s="88" t="s">
        <v>6449</v>
      </c>
      <c r="M158" s="2096" t="s">
        <v>18</v>
      </c>
      <c r="N158" s="1752" t="s">
        <v>19</v>
      </c>
      <c r="O158" s="2096" t="s">
        <v>18</v>
      </c>
      <c r="P158" s="1608"/>
      <c r="Q158" s="1609"/>
    </row>
    <row r="159" spans="2:17" ht="28.5" x14ac:dyDescent="0.2">
      <c r="B159" s="1749" t="s">
        <v>1129</v>
      </c>
      <c r="C159" s="1749" t="s">
        <v>661</v>
      </c>
      <c r="D159" s="1749" t="s">
        <v>6450</v>
      </c>
      <c r="E159" s="1640">
        <v>64586855</v>
      </c>
      <c r="F159" s="1749" t="s">
        <v>417</v>
      </c>
      <c r="G159" s="1749" t="s">
        <v>601</v>
      </c>
      <c r="H159" s="1750">
        <v>37953</v>
      </c>
      <c r="I159" s="1749" t="s">
        <v>694</v>
      </c>
      <c r="J159" s="1751" t="s">
        <v>2843</v>
      </c>
      <c r="K159" s="591" t="s">
        <v>6451</v>
      </c>
      <c r="L159" s="88" t="s">
        <v>6452</v>
      </c>
      <c r="M159" s="2098"/>
      <c r="N159" s="1753"/>
      <c r="O159" s="2098"/>
      <c r="P159" s="1608"/>
      <c r="Q159" s="1609"/>
    </row>
    <row r="160" spans="2:17" s="1200" customFormat="1" ht="85.5" x14ac:dyDescent="0.2">
      <c r="B160" s="2594" t="s">
        <v>1129</v>
      </c>
      <c r="C160" s="2594" t="s">
        <v>3325</v>
      </c>
      <c r="D160" s="2594" t="s">
        <v>5839</v>
      </c>
      <c r="E160" s="2593">
        <v>23180515</v>
      </c>
      <c r="F160" s="2596" t="s">
        <v>5840</v>
      </c>
      <c r="G160" s="2596" t="s">
        <v>263</v>
      </c>
      <c r="H160" s="2637">
        <v>39717</v>
      </c>
      <c r="I160" s="2275" t="s">
        <v>694</v>
      </c>
      <c r="J160" s="1179" t="s">
        <v>6453</v>
      </c>
      <c r="K160" s="299" t="s">
        <v>6454</v>
      </c>
      <c r="L160" s="88" t="s">
        <v>6455</v>
      </c>
      <c r="M160" s="2639" t="s">
        <v>18</v>
      </c>
      <c r="N160" s="2639" t="s">
        <v>19</v>
      </c>
      <c r="O160" s="2642" t="s">
        <v>18</v>
      </c>
      <c r="P160" s="2645"/>
      <c r="Q160" s="2646"/>
    </row>
    <row r="161" spans="2:17" s="1200" customFormat="1" ht="28.5" x14ac:dyDescent="0.2">
      <c r="B161" s="2595"/>
      <c r="C161" s="2595"/>
      <c r="D161" s="2595"/>
      <c r="E161" s="2593"/>
      <c r="F161" s="2597"/>
      <c r="G161" s="2597"/>
      <c r="H161" s="2638"/>
      <c r="I161" s="2276"/>
      <c r="J161" s="1179" t="s">
        <v>2947</v>
      </c>
      <c r="K161" s="1367" t="s">
        <v>6456</v>
      </c>
      <c r="L161" s="308" t="s">
        <v>6457</v>
      </c>
      <c r="M161" s="2640"/>
      <c r="N161" s="2640"/>
      <c r="O161" s="2643"/>
      <c r="P161" s="2647"/>
      <c r="Q161" s="2648"/>
    </row>
    <row r="162" spans="2:17" s="1200" customFormat="1" ht="42.75" x14ac:dyDescent="0.2">
      <c r="B162" s="2595"/>
      <c r="C162" s="2595"/>
      <c r="D162" s="2595"/>
      <c r="E162" s="2593"/>
      <c r="F162" s="2597"/>
      <c r="G162" s="2597"/>
      <c r="H162" s="2638"/>
      <c r="I162" s="2276"/>
      <c r="J162" s="1179" t="s">
        <v>6458</v>
      </c>
      <c r="K162" s="1650" t="s">
        <v>6459</v>
      </c>
      <c r="L162" s="88" t="s">
        <v>6460</v>
      </c>
      <c r="M162" s="2641"/>
      <c r="N162" s="2641"/>
      <c r="O162" s="2644"/>
      <c r="P162" s="2647"/>
      <c r="Q162" s="2648"/>
    </row>
    <row r="163" spans="2:17" x14ac:dyDescent="0.25">
      <c r="B163" s="2594" t="s">
        <v>223</v>
      </c>
      <c r="C163" s="2627" t="s">
        <v>3337</v>
      </c>
      <c r="D163" s="2266" t="s">
        <v>6461</v>
      </c>
      <c r="E163" s="2267">
        <v>1107879282</v>
      </c>
      <c r="F163" s="2266" t="s">
        <v>683</v>
      </c>
      <c r="G163" s="2266" t="s">
        <v>1861</v>
      </c>
      <c r="H163" s="2649">
        <v>40689</v>
      </c>
      <c r="I163" s="2432" t="s">
        <v>694</v>
      </c>
      <c r="J163" s="2596" t="s">
        <v>6462</v>
      </c>
      <c r="K163" s="2650" t="s">
        <v>6463</v>
      </c>
      <c r="L163" s="2284" t="s">
        <v>6464</v>
      </c>
      <c r="M163" s="91" t="s">
        <v>18</v>
      </c>
      <c r="N163" s="91" t="s">
        <v>18</v>
      </c>
      <c r="O163" s="42" t="s">
        <v>18</v>
      </c>
      <c r="P163" s="2312"/>
      <c r="Q163" s="2312"/>
    </row>
    <row r="164" spans="2:17" x14ac:dyDescent="0.25">
      <c r="B164" s="2605"/>
      <c r="C164" s="2627"/>
      <c r="D164" s="2266"/>
      <c r="E164" s="2267"/>
      <c r="F164" s="2266"/>
      <c r="G164" s="2266"/>
      <c r="H164" s="2649"/>
      <c r="I164" s="2433"/>
      <c r="J164" s="2612"/>
      <c r="K164" s="2611"/>
      <c r="L164" s="2285"/>
      <c r="M164" s="91"/>
      <c r="N164" s="91"/>
      <c r="O164" s="42"/>
      <c r="P164" s="2312"/>
      <c r="Q164" s="2312"/>
    </row>
    <row r="165" spans="2:17" ht="15.75" thickBot="1" x14ac:dyDescent="0.3"/>
    <row r="166" spans="2:17" ht="30" x14ac:dyDescent="0.25">
      <c r="B166" s="162" t="s">
        <v>17</v>
      </c>
      <c r="C166" s="162" t="s">
        <v>193</v>
      </c>
      <c r="D166" s="1610" t="s">
        <v>194</v>
      </c>
      <c r="E166" s="162" t="s">
        <v>27</v>
      </c>
      <c r="F166" s="233" t="s">
        <v>235</v>
      </c>
      <c r="G166" s="857"/>
    </row>
    <row r="167" spans="2:17" ht="108" x14ac:dyDescent="0.2">
      <c r="B167" s="1969" t="s">
        <v>236</v>
      </c>
      <c r="C167" s="196" t="s">
        <v>237</v>
      </c>
      <c r="D167" s="1588">
        <v>25</v>
      </c>
      <c r="E167" s="1588">
        <v>0</v>
      </c>
      <c r="F167" s="1970">
        <v>10</v>
      </c>
      <c r="G167" s="858"/>
    </row>
    <row r="168" spans="2:17" ht="96" x14ac:dyDescent="0.2">
      <c r="B168" s="1969"/>
      <c r="C168" s="196" t="s">
        <v>238</v>
      </c>
      <c r="D168" s="1604">
        <v>25</v>
      </c>
      <c r="E168" s="1588">
        <v>0</v>
      </c>
      <c r="F168" s="1971"/>
      <c r="G168" s="858"/>
    </row>
    <row r="169" spans="2:17" ht="60" x14ac:dyDescent="0.2">
      <c r="B169" s="1969"/>
      <c r="C169" s="196" t="s">
        <v>239</v>
      </c>
      <c r="D169" s="1588">
        <v>10</v>
      </c>
      <c r="E169" s="1588">
        <v>10</v>
      </c>
      <c r="F169" s="1972"/>
      <c r="G169" s="858"/>
    </row>
    <row r="170" spans="2:17" x14ac:dyDescent="0.25">
      <c r="C170"/>
    </row>
    <row r="173" spans="2:17" x14ac:dyDescent="0.25">
      <c r="B173" s="160" t="s">
        <v>240</v>
      </c>
    </row>
    <row r="176" spans="2:17" x14ac:dyDescent="0.25">
      <c r="B176" s="41" t="s">
        <v>17</v>
      </c>
      <c r="C176" s="41" t="s">
        <v>26</v>
      </c>
      <c r="D176" s="162" t="s">
        <v>27</v>
      </c>
      <c r="E176" s="162" t="s">
        <v>28</v>
      </c>
    </row>
    <row r="177" spans="2:5" ht="28.5" x14ac:dyDescent="0.25">
      <c r="B177" s="45" t="s">
        <v>393</v>
      </c>
      <c r="C177" s="1619">
        <v>40</v>
      </c>
      <c r="D177" s="1588">
        <v>40</v>
      </c>
      <c r="E177" s="1870">
        <v>75</v>
      </c>
    </row>
    <row r="178" spans="2:5" ht="42.75" x14ac:dyDescent="0.25">
      <c r="B178" s="45" t="s">
        <v>394</v>
      </c>
      <c r="C178" s="1619">
        <v>60</v>
      </c>
      <c r="D178" s="1588">
        <v>10</v>
      </c>
      <c r="E178" s="1871"/>
    </row>
  </sheetData>
  <mergeCells count="141">
    <mergeCell ref="E177:E178"/>
    <mergeCell ref="H163:H164"/>
    <mergeCell ref="I163:I164"/>
    <mergeCell ref="J163:J164"/>
    <mergeCell ref="K163:K164"/>
    <mergeCell ref="L163:L164"/>
    <mergeCell ref="P163:Q164"/>
    <mergeCell ref="B163:B164"/>
    <mergeCell ref="C163:C164"/>
    <mergeCell ref="D163:D164"/>
    <mergeCell ref="E163:E164"/>
    <mergeCell ref="F163:F164"/>
    <mergeCell ref="G163:G164"/>
    <mergeCell ref="P160:Q162"/>
    <mergeCell ref="B160:B162"/>
    <mergeCell ref="C160:C162"/>
    <mergeCell ref="D160:D162"/>
    <mergeCell ref="E160:E162"/>
    <mergeCell ref="F160:F162"/>
    <mergeCell ref="G160:G162"/>
    <mergeCell ref="B167:B169"/>
    <mergeCell ref="F167:F169"/>
    <mergeCell ref="M158:M159"/>
    <mergeCell ref="O158:O159"/>
    <mergeCell ref="G152:G156"/>
    <mergeCell ref="H152:H156"/>
    <mergeCell ref="I152:I156"/>
    <mergeCell ref="J152:J155"/>
    <mergeCell ref="K152:K155"/>
    <mergeCell ref="L152:L155"/>
    <mergeCell ref="H160:H162"/>
    <mergeCell ref="I160:I162"/>
    <mergeCell ref="M160:M162"/>
    <mergeCell ref="N160:N162"/>
    <mergeCell ref="O160:O162"/>
    <mergeCell ref="B122:N122"/>
    <mergeCell ref="E144:E146"/>
    <mergeCell ref="B149:N149"/>
    <mergeCell ref="J151:L151"/>
    <mergeCell ref="P151:Q151"/>
    <mergeCell ref="B152:B156"/>
    <mergeCell ref="C152:C156"/>
    <mergeCell ref="D152:D156"/>
    <mergeCell ref="E152:E156"/>
    <mergeCell ref="F152:F156"/>
    <mergeCell ref="M152:M156"/>
    <mergeCell ref="O152:O156"/>
    <mergeCell ref="P152:Q155"/>
    <mergeCell ref="P156:Q156"/>
    <mergeCell ref="P110:Q110"/>
    <mergeCell ref="B112:N112"/>
    <mergeCell ref="D115:E115"/>
    <mergeCell ref="D116:E116"/>
    <mergeCell ref="B119:P119"/>
    <mergeCell ref="P103:Q103"/>
    <mergeCell ref="P104:Q104"/>
    <mergeCell ref="P105:Q105"/>
    <mergeCell ref="P106:Q106"/>
    <mergeCell ref="P107:Q107"/>
    <mergeCell ref="P108:Q108"/>
    <mergeCell ref="P97:Q99"/>
    <mergeCell ref="P100:Q100"/>
    <mergeCell ref="P101:Q101"/>
    <mergeCell ref="P102:Q102"/>
    <mergeCell ref="G93:G96"/>
    <mergeCell ref="H93:H96"/>
    <mergeCell ref="I93:I96"/>
    <mergeCell ref="P93:Q96"/>
    <mergeCell ref="P109:Q109"/>
    <mergeCell ref="B97:B99"/>
    <mergeCell ref="C97:C99"/>
    <mergeCell ref="D97:D99"/>
    <mergeCell ref="E97:E99"/>
    <mergeCell ref="F97:F99"/>
    <mergeCell ref="G97:G99"/>
    <mergeCell ref="I90:I92"/>
    <mergeCell ref="M90:M92"/>
    <mergeCell ref="N90:N92"/>
    <mergeCell ref="H97:H99"/>
    <mergeCell ref="I97:I99"/>
    <mergeCell ref="O90:O92"/>
    <mergeCell ref="P90:Q92"/>
    <mergeCell ref="B93:B96"/>
    <mergeCell ref="C93:C96"/>
    <mergeCell ref="D93:D96"/>
    <mergeCell ref="E93:E96"/>
    <mergeCell ref="F93:F96"/>
    <mergeCell ref="N88:N89"/>
    <mergeCell ref="O88:O89"/>
    <mergeCell ref="P88:Q89"/>
    <mergeCell ref="B90:B92"/>
    <mergeCell ref="C90:C92"/>
    <mergeCell ref="D90:D92"/>
    <mergeCell ref="E90:E92"/>
    <mergeCell ref="F90:F92"/>
    <mergeCell ref="G90:G92"/>
    <mergeCell ref="H90:H92"/>
    <mergeCell ref="B88:B89"/>
    <mergeCell ref="C88:C89"/>
    <mergeCell ref="D88:D89"/>
    <mergeCell ref="E88:E89"/>
    <mergeCell ref="F88:F89"/>
    <mergeCell ref="G88:G89"/>
    <mergeCell ref="H88:H89"/>
    <mergeCell ref="I88:I89"/>
    <mergeCell ref="M88:M89"/>
    <mergeCell ref="J81:L81"/>
    <mergeCell ref="P81:Q81"/>
    <mergeCell ref="B83:B87"/>
    <mergeCell ref="C83:C87"/>
    <mergeCell ref="D83:D87"/>
    <mergeCell ref="E83:E87"/>
    <mergeCell ref="F83:F87"/>
    <mergeCell ref="G83:G87"/>
    <mergeCell ref="H83:H87"/>
    <mergeCell ref="I83:I87"/>
    <mergeCell ref="P83:Q87"/>
    <mergeCell ref="J83:J85"/>
    <mergeCell ref="K83:K85"/>
    <mergeCell ref="L83:L85"/>
    <mergeCell ref="M83:M87"/>
    <mergeCell ref="N83:N87"/>
    <mergeCell ref="O83:O87"/>
    <mergeCell ref="O67:P70"/>
    <mergeCell ref="Q67:Q70"/>
    <mergeCell ref="B76:N76"/>
    <mergeCell ref="B22:C22"/>
    <mergeCell ref="E40:E41"/>
    <mergeCell ref="M45:N45"/>
    <mergeCell ref="B57:B58"/>
    <mergeCell ref="C57:C58"/>
    <mergeCell ref="D57:E57"/>
    <mergeCell ref="B2:P2"/>
    <mergeCell ref="B4:P4"/>
    <mergeCell ref="C6:N6"/>
    <mergeCell ref="C9:N9"/>
    <mergeCell ref="C10:E10"/>
    <mergeCell ref="B14:C21"/>
    <mergeCell ref="C61:N61"/>
    <mergeCell ref="B63:N63"/>
    <mergeCell ref="O66:P66"/>
  </mergeCells>
  <dataValidations count="2">
    <dataValidation type="decimal" allowBlank="1" showInputMessage="1" showErrorMessage="1" sqref="WVH983094 WLL983094 C65590 IV65590 SR65590 ACN65590 AMJ65590 AWF65590 BGB65590 BPX65590 BZT65590 CJP65590 CTL65590 DDH65590 DND65590 DWZ65590 EGV65590 EQR65590 FAN65590 FKJ65590 FUF65590 GEB65590 GNX65590 GXT65590 HHP65590 HRL65590 IBH65590 ILD65590 IUZ65590 JEV65590 JOR65590 JYN65590 KIJ65590 KSF65590 LCB65590 LLX65590 LVT65590 MFP65590 MPL65590 MZH65590 NJD65590 NSZ65590 OCV65590 OMR65590 OWN65590 PGJ65590 PQF65590 QAB65590 QJX65590 QTT65590 RDP65590 RNL65590 RXH65590 SHD65590 SQZ65590 TAV65590 TKR65590 TUN65590 UEJ65590 UOF65590 UYB65590 VHX65590 VRT65590 WBP65590 WLL65590 WVH65590 C131126 IV131126 SR131126 ACN131126 AMJ131126 AWF131126 BGB131126 BPX131126 BZT131126 CJP131126 CTL131126 DDH131126 DND131126 DWZ131126 EGV131126 EQR131126 FAN131126 FKJ131126 FUF131126 GEB131126 GNX131126 GXT131126 HHP131126 HRL131126 IBH131126 ILD131126 IUZ131126 JEV131126 JOR131126 JYN131126 KIJ131126 KSF131126 LCB131126 LLX131126 LVT131126 MFP131126 MPL131126 MZH131126 NJD131126 NSZ131126 OCV131126 OMR131126 OWN131126 PGJ131126 PQF131126 QAB131126 QJX131126 QTT131126 RDP131126 RNL131126 RXH131126 SHD131126 SQZ131126 TAV131126 TKR131126 TUN131126 UEJ131126 UOF131126 UYB131126 VHX131126 VRT131126 WBP131126 WLL131126 WVH131126 C196662 IV196662 SR196662 ACN196662 AMJ196662 AWF196662 BGB196662 BPX196662 BZT196662 CJP196662 CTL196662 DDH196662 DND196662 DWZ196662 EGV196662 EQR196662 FAN196662 FKJ196662 FUF196662 GEB196662 GNX196662 GXT196662 HHP196662 HRL196662 IBH196662 ILD196662 IUZ196662 JEV196662 JOR196662 JYN196662 KIJ196662 KSF196662 LCB196662 LLX196662 LVT196662 MFP196662 MPL196662 MZH196662 NJD196662 NSZ196662 OCV196662 OMR196662 OWN196662 PGJ196662 PQF196662 QAB196662 QJX196662 QTT196662 RDP196662 RNL196662 RXH196662 SHD196662 SQZ196662 TAV196662 TKR196662 TUN196662 UEJ196662 UOF196662 UYB196662 VHX196662 VRT196662 WBP196662 WLL196662 WVH196662 C262198 IV262198 SR262198 ACN262198 AMJ262198 AWF262198 BGB262198 BPX262198 BZT262198 CJP262198 CTL262198 DDH262198 DND262198 DWZ262198 EGV262198 EQR262198 FAN262198 FKJ262198 FUF262198 GEB262198 GNX262198 GXT262198 HHP262198 HRL262198 IBH262198 ILD262198 IUZ262198 JEV262198 JOR262198 JYN262198 KIJ262198 KSF262198 LCB262198 LLX262198 LVT262198 MFP262198 MPL262198 MZH262198 NJD262198 NSZ262198 OCV262198 OMR262198 OWN262198 PGJ262198 PQF262198 QAB262198 QJX262198 QTT262198 RDP262198 RNL262198 RXH262198 SHD262198 SQZ262198 TAV262198 TKR262198 TUN262198 UEJ262198 UOF262198 UYB262198 VHX262198 VRT262198 WBP262198 WLL262198 WVH262198 C327734 IV327734 SR327734 ACN327734 AMJ327734 AWF327734 BGB327734 BPX327734 BZT327734 CJP327734 CTL327734 DDH327734 DND327734 DWZ327734 EGV327734 EQR327734 FAN327734 FKJ327734 FUF327734 GEB327734 GNX327734 GXT327734 HHP327734 HRL327734 IBH327734 ILD327734 IUZ327734 JEV327734 JOR327734 JYN327734 KIJ327734 KSF327734 LCB327734 LLX327734 LVT327734 MFP327734 MPL327734 MZH327734 NJD327734 NSZ327734 OCV327734 OMR327734 OWN327734 PGJ327734 PQF327734 QAB327734 QJX327734 QTT327734 RDP327734 RNL327734 RXH327734 SHD327734 SQZ327734 TAV327734 TKR327734 TUN327734 UEJ327734 UOF327734 UYB327734 VHX327734 VRT327734 WBP327734 WLL327734 WVH327734 C393270 IV393270 SR393270 ACN393270 AMJ393270 AWF393270 BGB393270 BPX393270 BZT393270 CJP393270 CTL393270 DDH393270 DND393270 DWZ393270 EGV393270 EQR393270 FAN393270 FKJ393270 FUF393270 GEB393270 GNX393270 GXT393270 HHP393270 HRL393270 IBH393270 ILD393270 IUZ393270 JEV393270 JOR393270 JYN393270 KIJ393270 KSF393270 LCB393270 LLX393270 LVT393270 MFP393270 MPL393270 MZH393270 NJD393270 NSZ393270 OCV393270 OMR393270 OWN393270 PGJ393270 PQF393270 QAB393270 QJX393270 QTT393270 RDP393270 RNL393270 RXH393270 SHD393270 SQZ393270 TAV393270 TKR393270 TUN393270 UEJ393270 UOF393270 UYB393270 VHX393270 VRT393270 WBP393270 WLL393270 WVH393270 C458806 IV458806 SR458806 ACN458806 AMJ458806 AWF458806 BGB458806 BPX458806 BZT458806 CJP458806 CTL458806 DDH458806 DND458806 DWZ458806 EGV458806 EQR458806 FAN458806 FKJ458806 FUF458806 GEB458806 GNX458806 GXT458806 HHP458806 HRL458806 IBH458806 ILD458806 IUZ458806 JEV458806 JOR458806 JYN458806 KIJ458806 KSF458806 LCB458806 LLX458806 LVT458806 MFP458806 MPL458806 MZH458806 NJD458806 NSZ458806 OCV458806 OMR458806 OWN458806 PGJ458806 PQF458806 QAB458806 QJX458806 QTT458806 RDP458806 RNL458806 RXH458806 SHD458806 SQZ458806 TAV458806 TKR458806 TUN458806 UEJ458806 UOF458806 UYB458806 VHX458806 VRT458806 WBP458806 WLL458806 WVH458806 C524342 IV524342 SR524342 ACN524342 AMJ524342 AWF524342 BGB524342 BPX524342 BZT524342 CJP524342 CTL524342 DDH524342 DND524342 DWZ524342 EGV524342 EQR524342 FAN524342 FKJ524342 FUF524342 GEB524342 GNX524342 GXT524342 HHP524342 HRL524342 IBH524342 ILD524342 IUZ524342 JEV524342 JOR524342 JYN524342 KIJ524342 KSF524342 LCB524342 LLX524342 LVT524342 MFP524342 MPL524342 MZH524342 NJD524342 NSZ524342 OCV524342 OMR524342 OWN524342 PGJ524342 PQF524342 QAB524342 QJX524342 QTT524342 RDP524342 RNL524342 RXH524342 SHD524342 SQZ524342 TAV524342 TKR524342 TUN524342 UEJ524342 UOF524342 UYB524342 VHX524342 VRT524342 WBP524342 WLL524342 WVH524342 C589878 IV589878 SR589878 ACN589878 AMJ589878 AWF589878 BGB589878 BPX589878 BZT589878 CJP589878 CTL589878 DDH589878 DND589878 DWZ589878 EGV589878 EQR589878 FAN589878 FKJ589878 FUF589878 GEB589878 GNX589878 GXT589878 HHP589878 HRL589878 IBH589878 ILD589878 IUZ589878 JEV589878 JOR589878 JYN589878 KIJ589878 KSF589878 LCB589878 LLX589878 LVT589878 MFP589878 MPL589878 MZH589878 NJD589878 NSZ589878 OCV589878 OMR589878 OWN589878 PGJ589878 PQF589878 QAB589878 QJX589878 QTT589878 RDP589878 RNL589878 RXH589878 SHD589878 SQZ589878 TAV589878 TKR589878 TUN589878 UEJ589878 UOF589878 UYB589878 VHX589878 VRT589878 WBP589878 WLL589878 WVH589878 C655414 IV655414 SR655414 ACN655414 AMJ655414 AWF655414 BGB655414 BPX655414 BZT655414 CJP655414 CTL655414 DDH655414 DND655414 DWZ655414 EGV655414 EQR655414 FAN655414 FKJ655414 FUF655414 GEB655414 GNX655414 GXT655414 HHP655414 HRL655414 IBH655414 ILD655414 IUZ655414 JEV655414 JOR655414 JYN655414 KIJ655414 KSF655414 LCB655414 LLX655414 LVT655414 MFP655414 MPL655414 MZH655414 NJD655414 NSZ655414 OCV655414 OMR655414 OWN655414 PGJ655414 PQF655414 QAB655414 QJX655414 QTT655414 RDP655414 RNL655414 RXH655414 SHD655414 SQZ655414 TAV655414 TKR655414 TUN655414 UEJ655414 UOF655414 UYB655414 VHX655414 VRT655414 WBP655414 WLL655414 WVH655414 C720950 IV720950 SR720950 ACN720950 AMJ720950 AWF720950 BGB720950 BPX720950 BZT720950 CJP720950 CTL720950 DDH720950 DND720950 DWZ720950 EGV720950 EQR720950 FAN720950 FKJ720950 FUF720950 GEB720950 GNX720950 GXT720950 HHP720950 HRL720950 IBH720950 ILD720950 IUZ720950 JEV720950 JOR720950 JYN720950 KIJ720950 KSF720950 LCB720950 LLX720950 LVT720950 MFP720950 MPL720950 MZH720950 NJD720950 NSZ720950 OCV720950 OMR720950 OWN720950 PGJ720950 PQF720950 QAB720950 QJX720950 QTT720950 RDP720950 RNL720950 RXH720950 SHD720950 SQZ720950 TAV720950 TKR720950 TUN720950 UEJ720950 UOF720950 UYB720950 VHX720950 VRT720950 WBP720950 WLL720950 WVH720950 C786486 IV786486 SR786486 ACN786486 AMJ786486 AWF786486 BGB786486 BPX786486 BZT786486 CJP786486 CTL786486 DDH786486 DND786486 DWZ786486 EGV786486 EQR786486 FAN786486 FKJ786486 FUF786486 GEB786486 GNX786486 GXT786486 HHP786486 HRL786486 IBH786486 ILD786486 IUZ786486 JEV786486 JOR786486 JYN786486 KIJ786486 KSF786486 LCB786486 LLX786486 LVT786486 MFP786486 MPL786486 MZH786486 NJD786486 NSZ786486 OCV786486 OMR786486 OWN786486 PGJ786486 PQF786486 QAB786486 QJX786486 QTT786486 RDP786486 RNL786486 RXH786486 SHD786486 SQZ786486 TAV786486 TKR786486 TUN786486 UEJ786486 UOF786486 UYB786486 VHX786486 VRT786486 WBP786486 WLL786486 WVH786486 C852022 IV852022 SR852022 ACN852022 AMJ852022 AWF852022 BGB852022 BPX852022 BZT852022 CJP852022 CTL852022 DDH852022 DND852022 DWZ852022 EGV852022 EQR852022 FAN852022 FKJ852022 FUF852022 GEB852022 GNX852022 GXT852022 HHP852022 HRL852022 IBH852022 ILD852022 IUZ852022 JEV852022 JOR852022 JYN852022 KIJ852022 KSF852022 LCB852022 LLX852022 LVT852022 MFP852022 MPL852022 MZH852022 NJD852022 NSZ852022 OCV852022 OMR852022 OWN852022 PGJ852022 PQF852022 QAB852022 QJX852022 QTT852022 RDP852022 RNL852022 RXH852022 SHD852022 SQZ852022 TAV852022 TKR852022 TUN852022 UEJ852022 UOF852022 UYB852022 VHX852022 VRT852022 WBP852022 WLL852022 WVH852022 C917558 IV917558 SR917558 ACN917558 AMJ917558 AWF917558 BGB917558 BPX917558 BZT917558 CJP917558 CTL917558 DDH917558 DND917558 DWZ917558 EGV917558 EQR917558 FAN917558 FKJ917558 FUF917558 GEB917558 GNX917558 GXT917558 HHP917558 HRL917558 IBH917558 ILD917558 IUZ917558 JEV917558 JOR917558 JYN917558 KIJ917558 KSF917558 LCB917558 LLX917558 LVT917558 MFP917558 MPL917558 MZH917558 NJD917558 NSZ917558 OCV917558 OMR917558 OWN917558 PGJ917558 PQF917558 QAB917558 QJX917558 QTT917558 RDP917558 RNL917558 RXH917558 SHD917558 SQZ917558 TAV917558 TKR917558 TUN917558 UEJ917558 UOF917558 UYB917558 VHX917558 VRT917558 WBP917558 WLL917558 WVH917558 C983094 IV983094 SR983094 ACN983094 AMJ983094 AWF983094 BGB983094 BPX983094 BZT983094 CJP983094 CTL983094 DDH983094 DND983094 DWZ983094 EGV983094 EQR983094 FAN983094 FKJ983094 FUF983094 GEB983094 GNX983094 GXT983094 HHP983094 HRL983094 IBH983094 ILD983094 IUZ983094 JEV983094 JOR983094 JYN983094 KIJ983094 KSF983094 LCB983094 LLX983094 LVT983094 MFP983094 MPL983094 MZH983094 NJD983094 NSZ983094 OCV983094 OMR983094 OWN983094 PGJ983094 PQF983094 QAB983094 QJX983094 QTT983094 RDP983094 RNL983094 RXH983094 SHD983094 SQZ983094 TAV983094 TKR983094 TUN983094 UEJ983094 UOF983094 UYB983094 VHX983094 VRT983094 WBP98309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94 A65590 IS65590 SO65590 ACK65590 AMG65590 AWC65590 BFY65590 BPU65590 BZQ65590 CJM65590 CTI65590 DDE65590 DNA65590 DWW65590 EGS65590 EQO65590 FAK65590 FKG65590 FUC65590 GDY65590 GNU65590 GXQ65590 HHM65590 HRI65590 IBE65590 ILA65590 IUW65590 JES65590 JOO65590 JYK65590 KIG65590 KSC65590 LBY65590 LLU65590 LVQ65590 MFM65590 MPI65590 MZE65590 NJA65590 NSW65590 OCS65590 OMO65590 OWK65590 PGG65590 PQC65590 PZY65590 QJU65590 QTQ65590 RDM65590 RNI65590 RXE65590 SHA65590 SQW65590 TAS65590 TKO65590 TUK65590 UEG65590 UOC65590 UXY65590 VHU65590 VRQ65590 WBM65590 WLI65590 WVE65590 A131126 IS131126 SO131126 ACK131126 AMG131126 AWC131126 BFY131126 BPU131126 BZQ131126 CJM131126 CTI131126 DDE131126 DNA131126 DWW131126 EGS131126 EQO131126 FAK131126 FKG131126 FUC131126 GDY131126 GNU131126 GXQ131126 HHM131126 HRI131126 IBE131126 ILA131126 IUW131126 JES131126 JOO131126 JYK131126 KIG131126 KSC131126 LBY131126 LLU131126 LVQ131126 MFM131126 MPI131126 MZE131126 NJA131126 NSW131126 OCS131126 OMO131126 OWK131126 PGG131126 PQC131126 PZY131126 QJU131126 QTQ131126 RDM131126 RNI131126 RXE131126 SHA131126 SQW131126 TAS131126 TKO131126 TUK131126 UEG131126 UOC131126 UXY131126 VHU131126 VRQ131126 WBM131126 WLI131126 WVE131126 A196662 IS196662 SO196662 ACK196662 AMG196662 AWC196662 BFY196662 BPU196662 BZQ196662 CJM196662 CTI196662 DDE196662 DNA196662 DWW196662 EGS196662 EQO196662 FAK196662 FKG196662 FUC196662 GDY196662 GNU196662 GXQ196662 HHM196662 HRI196662 IBE196662 ILA196662 IUW196662 JES196662 JOO196662 JYK196662 KIG196662 KSC196662 LBY196662 LLU196662 LVQ196662 MFM196662 MPI196662 MZE196662 NJA196662 NSW196662 OCS196662 OMO196662 OWK196662 PGG196662 PQC196662 PZY196662 QJU196662 QTQ196662 RDM196662 RNI196662 RXE196662 SHA196662 SQW196662 TAS196662 TKO196662 TUK196662 UEG196662 UOC196662 UXY196662 VHU196662 VRQ196662 WBM196662 WLI196662 WVE196662 A262198 IS262198 SO262198 ACK262198 AMG262198 AWC262198 BFY262198 BPU262198 BZQ262198 CJM262198 CTI262198 DDE262198 DNA262198 DWW262198 EGS262198 EQO262198 FAK262198 FKG262198 FUC262198 GDY262198 GNU262198 GXQ262198 HHM262198 HRI262198 IBE262198 ILA262198 IUW262198 JES262198 JOO262198 JYK262198 KIG262198 KSC262198 LBY262198 LLU262198 LVQ262198 MFM262198 MPI262198 MZE262198 NJA262198 NSW262198 OCS262198 OMO262198 OWK262198 PGG262198 PQC262198 PZY262198 QJU262198 QTQ262198 RDM262198 RNI262198 RXE262198 SHA262198 SQW262198 TAS262198 TKO262198 TUK262198 UEG262198 UOC262198 UXY262198 VHU262198 VRQ262198 WBM262198 WLI262198 WVE262198 A327734 IS327734 SO327734 ACK327734 AMG327734 AWC327734 BFY327734 BPU327734 BZQ327734 CJM327734 CTI327734 DDE327734 DNA327734 DWW327734 EGS327734 EQO327734 FAK327734 FKG327734 FUC327734 GDY327734 GNU327734 GXQ327734 HHM327734 HRI327734 IBE327734 ILA327734 IUW327734 JES327734 JOO327734 JYK327734 KIG327734 KSC327734 LBY327734 LLU327734 LVQ327734 MFM327734 MPI327734 MZE327734 NJA327734 NSW327734 OCS327734 OMO327734 OWK327734 PGG327734 PQC327734 PZY327734 QJU327734 QTQ327734 RDM327734 RNI327734 RXE327734 SHA327734 SQW327734 TAS327734 TKO327734 TUK327734 UEG327734 UOC327734 UXY327734 VHU327734 VRQ327734 WBM327734 WLI327734 WVE327734 A393270 IS393270 SO393270 ACK393270 AMG393270 AWC393270 BFY393270 BPU393270 BZQ393270 CJM393270 CTI393270 DDE393270 DNA393270 DWW393270 EGS393270 EQO393270 FAK393270 FKG393270 FUC393270 GDY393270 GNU393270 GXQ393270 HHM393270 HRI393270 IBE393270 ILA393270 IUW393270 JES393270 JOO393270 JYK393270 KIG393270 KSC393270 LBY393270 LLU393270 LVQ393270 MFM393270 MPI393270 MZE393270 NJA393270 NSW393270 OCS393270 OMO393270 OWK393270 PGG393270 PQC393270 PZY393270 QJU393270 QTQ393270 RDM393270 RNI393270 RXE393270 SHA393270 SQW393270 TAS393270 TKO393270 TUK393270 UEG393270 UOC393270 UXY393270 VHU393270 VRQ393270 WBM393270 WLI393270 WVE393270 A458806 IS458806 SO458806 ACK458806 AMG458806 AWC458806 BFY458806 BPU458806 BZQ458806 CJM458806 CTI458806 DDE458806 DNA458806 DWW458806 EGS458806 EQO458806 FAK458806 FKG458806 FUC458806 GDY458806 GNU458806 GXQ458806 HHM458806 HRI458806 IBE458806 ILA458806 IUW458806 JES458806 JOO458806 JYK458806 KIG458806 KSC458806 LBY458806 LLU458806 LVQ458806 MFM458806 MPI458806 MZE458806 NJA458806 NSW458806 OCS458806 OMO458806 OWK458806 PGG458806 PQC458806 PZY458806 QJU458806 QTQ458806 RDM458806 RNI458806 RXE458806 SHA458806 SQW458806 TAS458806 TKO458806 TUK458806 UEG458806 UOC458806 UXY458806 VHU458806 VRQ458806 WBM458806 WLI458806 WVE458806 A524342 IS524342 SO524342 ACK524342 AMG524342 AWC524342 BFY524342 BPU524342 BZQ524342 CJM524342 CTI524342 DDE524342 DNA524342 DWW524342 EGS524342 EQO524342 FAK524342 FKG524342 FUC524342 GDY524342 GNU524342 GXQ524342 HHM524342 HRI524342 IBE524342 ILA524342 IUW524342 JES524342 JOO524342 JYK524342 KIG524342 KSC524342 LBY524342 LLU524342 LVQ524342 MFM524342 MPI524342 MZE524342 NJA524342 NSW524342 OCS524342 OMO524342 OWK524342 PGG524342 PQC524342 PZY524342 QJU524342 QTQ524342 RDM524342 RNI524342 RXE524342 SHA524342 SQW524342 TAS524342 TKO524342 TUK524342 UEG524342 UOC524342 UXY524342 VHU524342 VRQ524342 WBM524342 WLI524342 WVE524342 A589878 IS589878 SO589878 ACK589878 AMG589878 AWC589878 BFY589878 BPU589878 BZQ589878 CJM589878 CTI589878 DDE589878 DNA589878 DWW589878 EGS589878 EQO589878 FAK589878 FKG589878 FUC589878 GDY589878 GNU589878 GXQ589878 HHM589878 HRI589878 IBE589878 ILA589878 IUW589878 JES589878 JOO589878 JYK589878 KIG589878 KSC589878 LBY589878 LLU589878 LVQ589878 MFM589878 MPI589878 MZE589878 NJA589878 NSW589878 OCS589878 OMO589878 OWK589878 PGG589878 PQC589878 PZY589878 QJU589878 QTQ589878 RDM589878 RNI589878 RXE589878 SHA589878 SQW589878 TAS589878 TKO589878 TUK589878 UEG589878 UOC589878 UXY589878 VHU589878 VRQ589878 WBM589878 WLI589878 WVE589878 A655414 IS655414 SO655414 ACK655414 AMG655414 AWC655414 BFY655414 BPU655414 BZQ655414 CJM655414 CTI655414 DDE655414 DNA655414 DWW655414 EGS655414 EQO655414 FAK655414 FKG655414 FUC655414 GDY655414 GNU655414 GXQ655414 HHM655414 HRI655414 IBE655414 ILA655414 IUW655414 JES655414 JOO655414 JYK655414 KIG655414 KSC655414 LBY655414 LLU655414 LVQ655414 MFM655414 MPI655414 MZE655414 NJA655414 NSW655414 OCS655414 OMO655414 OWK655414 PGG655414 PQC655414 PZY655414 QJU655414 QTQ655414 RDM655414 RNI655414 RXE655414 SHA655414 SQW655414 TAS655414 TKO655414 TUK655414 UEG655414 UOC655414 UXY655414 VHU655414 VRQ655414 WBM655414 WLI655414 WVE655414 A720950 IS720950 SO720950 ACK720950 AMG720950 AWC720950 BFY720950 BPU720950 BZQ720950 CJM720950 CTI720950 DDE720950 DNA720950 DWW720950 EGS720950 EQO720950 FAK720950 FKG720950 FUC720950 GDY720950 GNU720950 GXQ720950 HHM720950 HRI720950 IBE720950 ILA720950 IUW720950 JES720950 JOO720950 JYK720950 KIG720950 KSC720950 LBY720950 LLU720950 LVQ720950 MFM720950 MPI720950 MZE720950 NJA720950 NSW720950 OCS720950 OMO720950 OWK720950 PGG720950 PQC720950 PZY720950 QJU720950 QTQ720950 RDM720950 RNI720950 RXE720950 SHA720950 SQW720950 TAS720950 TKO720950 TUK720950 UEG720950 UOC720950 UXY720950 VHU720950 VRQ720950 WBM720950 WLI720950 WVE720950 A786486 IS786486 SO786486 ACK786486 AMG786486 AWC786486 BFY786486 BPU786486 BZQ786486 CJM786486 CTI786486 DDE786486 DNA786486 DWW786486 EGS786486 EQO786486 FAK786486 FKG786486 FUC786486 GDY786486 GNU786486 GXQ786486 HHM786486 HRI786486 IBE786486 ILA786486 IUW786486 JES786486 JOO786486 JYK786486 KIG786486 KSC786486 LBY786486 LLU786486 LVQ786486 MFM786486 MPI786486 MZE786486 NJA786486 NSW786486 OCS786486 OMO786486 OWK786486 PGG786486 PQC786486 PZY786486 QJU786486 QTQ786486 RDM786486 RNI786486 RXE786486 SHA786486 SQW786486 TAS786486 TKO786486 TUK786486 UEG786486 UOC786486 UXY786486 VHU786486 VRQ786486 WBM786486 WLI786486 WVE786486 A852022 IS852022 SO852022 ACK852022 AMG852022 AWC852022 BFY852022 BPU852022 BZQ852022 CJM852022 CTI852022 DDE852022 DNA852022 DWW852022 EGS852022 EQO852022 FAK852022 FKG852022 FUC852022 GDY852022 GNU852022 GXQ852022 HHM852022 HRI852022 IBE852022 ILA852022 IUW852022 JES852022 JOO852022 JYK852022 KIG852022 KSC852022 LBY852022 LLU852022 LVQ852022 MFM852022 MPI852022 MZE852022 NJA852022 NSW852022 OCS852022 OMO852022 OWK852022 PGG852022 PQC852022 PZY852022 QJU852022 QTQ852022 RDM852022 RNI852022 RXE852022 SHA852022 SQW852022 TAS852022 TKO852022 TUK852022 UEG852022 UOC852022 UXY852022 VHU852022 VRQ852022 WBM852022 WLI852022 WVE852022 A917558 IS917558 SO917558 ACK917558 AMG917558 AWC917558 BFY917558 BPU917558 BZQ917558 CJM917558 CTI917558 DDE917558 DNA917558 DWW917558 EGS917558 EQO917558 FAK917558 FKG917558 FUC917558 GDY917558 GNU917558 GXQ917558 HHM917558 HRI917558 IBE917558 ILA917558 IUW917558 JES917558 JOO917558 JYK917558 KIG917558 KSC917558 LBY917558 LLU917558 LVQ917558 MFM917558 MPI917558 MZE917558 NJA917558 NSW917558 OCS917558 OMO917558 OWK917558 PGG917558 PQC917558 PZY917558 QJU917558 QTQ917558 RDM917558 RNI917558 RXE917558 SHA917558 SQW917558 TAS917558 TKO917558 TUK917558 UEG917558 UOC917558 UXY917558 VHU917558 VRQ917558 WBM917558 WLI917558 WVE917558 A983094 IS983094 SO983094 ACK983094 AMG983094 AWC983094 BFY983094 BPU983094 BZQ983094 CJM983094 CTI983094 DDE983094 DNA983094 DWW983094 EGS983094 EQO983094 FAK983094 FKG983094 FUC983094 GDY983094 GNU983094 GXQ983094 HHM983094 HRI983094 IBE983094 ILA983094 IUW983094 JES983094 JOO983094 JYK983094 KIG983094 KSC983094 LBY983094 LLU983094 LVQ983094 MFM983094 MPI983094 MZE983094 NJA983094 NSW983094 OCS983094 OMO983094 OWK983094 PGG983094 PQC983094 PZY983094 QJU983094 QTQ983094 RDM983094 RNI983094 RXE983094 SHA983094 SQW983094 TAS983094 TKO983094 TUK983094 UEG983094 UOC983094 UXY983094 VHU983094 VRQ983094 WBM983094 WLI98309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9"/>
  <sheetViews>
    <sheetView topLeftCell="B4" zoomScale="60" zoomScaleNormal="60" workbookViewId="0">
      <selection activeCell="B1" sqref="B1"/>
    </sheetView>
  </sheetViews>
  <sheetFormatPr baseColWidth="10" defaultRowHeight="15" x14ac:dyDescent="0.25"/>
  <cols>
    <col min="1" max="1" width="4.28515625" style="1" customWidth="1"/>
    <col min="2" max="2" width="79.140625" style="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4.85546875" style="1" customWidth="1"/>
    <col min="11" max="11" width="23.140625" style="1" customWidth="1"/>
    <col min="12" max="13" width="18.7109375" style="1" customWidth="1"/>
    <col min="14" max="14" width="22.140625" style="1" customWidth="1"/>
    <col min="15" max="15" width="26.140625" style="1" customWidth="1"/>
    <col min="16" max="16" width="14.5703125" style="1" customWidth="1"/>
    <col min="17" max="17" width="37.7109375" style="1" customWidth="1"/>
    <col min="18" max="18" width="9.710937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4" t="s">
        <v>1914</v>
      </c>
      <c r="D6" s="1854"/>
      <c r="E6" s="1854"/>
      <c r="F6" s="1854"/>
      <c r="G6" s="1854"/>
      <c r="H6" s="1854"/>
      <c r="I6" s="1854"/>
      <c r="J6" s="1854"/>
      <c r="K6" s="1854"/>
      <c r="L6" s="1854"/>
      <c r="M6" s="1854"/>
      <c r="N6" s="1855"/>
    </row>
    <row r="7" spans="2:16" ht="16.5" thickBot="1" x14ac:dyDescent="0.3">
      <c r="B7" s="127" t="s">
        <v>4</v>
      </c>
      <c r="C7" s="1854"/>
      <c r="D7" s="1854"/>
      <c r="E7" s="1854"/>
      <c r="F7" s="1854"/>
      <c r="G7" s="1854"/>
      <c r="H7" s="1854"/>
      <c r="I7" s="1854"/>
      <c r="J7" s="1854"/>
      <c r="K7" s="1854"/>
      <c r="L7" s="1854"/>
      <c r="M7" s="1854"/>
      <c r="N7" s="1855"/>
    </row>
    <row r="8" spans="2:16" ht="16.5" thickBot="1" x14ac:dyDescent="0.3">
      <c r="B8" s="127" t="s">
        <v>5</v>
      </c>
      <c r="C8" s="1856"/>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11</v>
      </c>
      <c r="D10" s="1865"/>
      <c r="E10" s="1866"/>
      <c r="F10" s="216"/>
      <c r="G10" s="216"/>
      <c r="H10" s="216"/>
      <c r="I10" s="216"/>
      <c r="J10" s="216"/>
      <c r="K10" s="216"/>
      <c r="L10" s="216"/>
      <c r="M10" s="216"/>
      <c r="N10" s="217"/>
    </row>
    <row r="11" spans="2:16" ht="16.5" thickBot="1" x14ac:dyDescent="0.3">
      <c r="B11" s="130" t="s">
        <v>8</v>
      </c>
      <c r="C11" s="664">
        <v>41983</v>
      </c>
      <c r="D11" s="218"/>
      <c r="E11" s="218"/>
      <c r="F11" s="218"/>
      <c r="G11" s="218"/>
      <c r="H11" s="218"/>
      <c r="I11" s="218"/>
      <c r="J11" s="218"/>
      <c r="K11" s="218"/>
      <c r="L11" s="218"/>
      <c r="M11" s="218"/>
      <c r="N11" s="219"/>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9</v>
      </c>
      <c r="C14" s="1867"/>
      <c r="D14" s="702" t="s">
        <v>10</v>
      </c>
      <c r="E14" s="702" t="s">
        <v>11</v>
      </c>
      <c r="F14" s="702" t="s">
        <v>12</v>
      </c>
      <c r="G14" s="139"/>
      <c r="I14" s="140"/>
      <c r="J14" s="140"/>
      <c r="K14" s="140"/>
      <c r="L14" s="140"/>
      <c r="M14" s="140"/>
      <c r="N14" s="137"/>
    </row>
    <row r="15" spans="2:16" x14ac:dyDescent="0.25">
      <c r="B15" s="1867"/>
      <c r="C15" s="1867"/>
      <c r="D15" s="702">
        <v>11</v>
      </c>
      <c r="E15" s="141">
        <v>2873474656</v>
      </c>
      <c r="F15" s="970">
        <v>1376</v>
      </c>
      <c r="G15" s="143"/>
      <c r="I15" s="144"/>
      <c r="J15" s="144"/>
      <c r="K15" s="144"/>
      <c r="L15" s="144"/>
      <c r="M15" s="144"/>
      <c r="N15" s="137"/>
    </row>
    <row r="16" spans="2:16" x14ac:dyDescent="0.25">
      <c r="B16" s="1867"/>
      <c r="C16" s="1867"/>
      <c r="D16" s="702"/>
      <c r="E16" s="141"/>
      <c r="F16" s="970"/>
      <c r="G16" s="143"/>
      <c r="I16" s="144"/>
      <c r="J16" s="144"/>
      <c r="K16" s="144"/>
      <c r="L16" s="144"/>
      <c r="M16" s="144"/>
      <c r="N16" s="137"/>
    </row>
    <row r="17" spans="1:14" x14ac:dyDescent="0.25">
      <c r="B17" s="1867"/>
      <c r="C17" s="1867"/>
      <c r="D17" s="702"/>
      <c r="E17" s="141"/>
      <c r="F17" s="970"/>
      <c r="G17" s="143"/>
      <c r="I17" s="144"/>
      <c r="J17" s="144"/>
      <c r="K17" s="144"/>
      <c r="L17" s="144"/>
      <c r="M17" s="144"/>
      <c r="N17" s="137"/>
    </row>
    <row r="18" spans="1:14" x14ac:dyDescent="0.25">
      <c r="B18" s="1867"/>
      <c r="C18" s="1867"/>
      <c r="D18" s="702"/>
      <c r="E18" s="145"/>
      <c r="F18" s="970"/>
      <c r="G18" s="143"/>
      <c r="H18" s="146"/>
      <c r="I18" s="144"/>
      <c r="J18" s="144"/>
      <c r="K18" s="144"/>
      <c r="L18" s="144"/>
      <c r="M18" s="144"/>
      <c r="N18" s="147"/>
    </row>
    <row r="19" spans="1:14" x14ac:dyDescent="0.25">
      <c r="B19" s="1867"/>
      <c r="C19" s="1867"/>
      <c r="D19" s="702"/>
      <c r="E19" s="145"/>
      <c r="F19" s="970"/>
      <c r="G19" s="143"/>
      <c r="H19" s="146"/>
      <c r="I19" s="148"/>
      <c r="J19" s="148"/>
      <c r="K19" s="148"/>
      <c r="L19" s="148"/>
      <c r="M19" s="148"/>
      <c r="N19" s="147"/>
    </row>
    <row r="20" spans="1:14" x14ac:dyDescent="0.25">
      <c r="B20" s="1867"/>
      <c r="C20" s="1867"/>
      <c r="D20" s="702"/>
      <c r="E20" s="145"/>
      <c r="F20" s="970"/>
      <c r="G20" s="143"/>
      <c r="H20" s="146"/>
      <c r="I20" s="48"/>
      <c r="J20" s="48"/>
      <c r="K20" s="48"/>
      <c r="L20" s="48"/>
      <c r="M20" s="48"/>
      <c r="N20" s="147"/>
    </row>
    <row r="21" spans="1:14" x14ac:dyDescent="0.25">
      <c r="B21" s="1867"/>
      <c r="C21" s="1867"/>
      <c r="D21" s="702"/>
      <c r="E21" s="145"/>
      <c r="F21" s="970"/>
      <c r="G21" s="143"/>
      <c r="H21" s="146"/>
      <c r="I21" s="48"/>
      <c r="J21" s="48"/>
      <c r="K21" s="48"/>
      <c r="L21" s="48"/>
      <c r="M21" s="48"/>
      <c r="N21" s="147"/>
    </row>
    <row r="22" spans="1:14" ht="15.75" thickBot="1" x14ac:dyDescent="0.3">
      <c r="B22" s="1868" t="s">
        <v>13</v>
      </c>
      <c r="C22" s="1869"/>
      <c r="D22" s="702"/>
      <c r="E22" s="149"/>
      <c r="F22" s="970"/>
      <c r="G22" s="143"/>
      <c r="H22" s="146"/>
      <c r="I22" s="48"/>
      <c r="J22" s="48"/>
      <c r="K22" s="48"/>
      <c r="L22" s="48"/>
      <c r="M22" s="48"/>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v>1001</v>
      </c>
      <c r="D24" s="154"/>
      <c r="E24" s="155">
        <v>2873474656</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715"/>
      <c r="D30" s="152" t="s">
        <v>21</v>
      </c>
      <c r="E30"/>
      <c r="F30"/>
      <c r="G30"/>
      <c r="H30"/>
      <c r="I30" s="48"/>
      <c r="J30" s="48"/>
      <c r="K30" s="48"/>
      <c r="L30" s="48"/>
      <c r="M30" s="48"/>
      <c r="N30" s="137"/>
    </row>
    <row r="31" spans="1:14" x14ac:dyDescent="0.25">
      <c r="A31" s="36"/>
      <c r="B31" s="152" t="s">
        <v>22</v>
      </c>
      <c r="C31" s="715" t="s">
        <v>21</v>
      </c>
      <c r="D31" s="715"/>
      <c r="E31"/>
      <c r="F31"/>
      <c r="G31"/>
      <c r="H31"/>
      <c r="I31" s="48"/>
      <c r="J31" s="48"/>
      <c r="K31" s="48"/>
      <c r="L31" s="48"/>
      <c r="M31" s="48"/>
      <c r="N31" s="137"/>
    </row>
    <row r="32" spans="1:14" x14ac:dyDescent="0.25">
      <c r="A32" s="36"/>
      <c r="B32" s="152" t="s">
        <v>23</v>
      </c>
      <c r="C32" s="783" t="s">
        <v>21</v>
      </c>
      <c r="D32" s="152"/>
      <c r="E32"/>
      <c r="F32"/>
      <c r="G32"/>
      <c r="H32"/>
      <c r="I32" s="48"/>
      <c r="J32" s="48"/>
      <c r="K32" s="48"/>
      <c r="L32" s="48"/>
      <c r="M32" s="48"/>
      <c r="N32" s="137"/>
    </row>
    <row r="33" spans="1:17" x14ac:dyDescent="0.25">
      <c r="A33" s="36"/>
      <c r="B33" s="152" t="s">
        <v>24</v>
      </c>
      <c r="C33" s="856" t="s">
        <v>21</v>
      </c>
      <c r="D33" s="715"/>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715">
        <v>20</v>
      </c>
      <c r="E40" s="1870">
        <v>20</v>
      </c>
      <c r="F40"/>
      <c r="G40"/>
      <c r="H40"/>
      <c r="I40" s="48"/>
      <c r="J40" s="48"/>
      <c r="K40" s="48"/>
      <c r="L40" s="48"/>
      <c r="M40" s="48"/>
      <c r="N40" s="137"/>
    </row>
    <row r="41" spans="1:17" ht="42.75" x14ac:dyDescent="0.25">
      <c r="A41" s="36"/>
      <c r="B41" s="45" t="s">
        <v>30</v>
      </c>
      <c r="C41" s="684">
        <v>60</v>
      </c>
      <c r="D41" s="715">
        <v>0</v>
      </c>
      <c r="E41" s="187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30" x14ac:dyDescent="0.25">
      <c r="A49" s="52">
        <v>1</v>
      </c>
      <c r="B49" s="173" t="s">
        <v>1914</v>
      </c>
      <c r="C49" s="172" t="s">
        <v>1914</v>
      </c>
      <c r="D49" s="172" t="s">
        <v>1915</v>
      </c>
      <c r="E49" s="221" t="s">
        <v>1916</v>
      </c>
      <c r="F49" s="175" t="s">
        <v>18</v>
      </c>
      <c r="G49" s="247">
        <v>1</v>
      </c>
      <c r="H49" s="220">
        <v>40291</v>
      </c>
      <c r="I49" s="220">
        <v>40528</v>
      </c>
      <c r="J49" s="176" t="s">
        <v>19</v>
      </c>
      <c r="K49" s="178">
        <v>7.76</v>
      </c>
      <c r="L49" s="178">
        <v>0</v>
      </c>
      <c r="M49" s="971">
        <v>759</v>
      </c>
      <c r="N49" s="182">
        <v>1</v>
      </c>
      <c r="O49" s="180">
        <v>270600000</v>
      </c>
      <c r="P49" s="972" t="s">
        <v>1917</v>
      </c>
      <c r="Q49" s="181"/>
      <c r="R49" s="60"/>
      <c r="S49" s="60"/>
      <c r="T49" s="60"/>
      <c r="U49" s="60"/>
      <c r="V49" s="60"/>
      <c r="W49" s="60"/>
      <c r="X49" s="60"/>
      <c r="Y49" s="60"/>
      <c r="Z49" s="60"/>
    </row>
    <row r="50" spans="1:26" s="61" customFormat="1" ht="45" x14ac:dyDescent="0.25">
      <c r="A50" s="52">
        <f>+A49+1</f>
        <v>2</v>
      </c>
      <c r="B50" s="173" t="s">
        <v>1914</v>
      </c>
      <c r="C50" s="172" t="s">
        <v>1914</v>
      </c>
      <c r="D50" s="172" t="s">
        <v>1918</v>
      </c>
      <c r="E50" s="221" t="s">
        <v>1919</v>
      </c>
      <c r="F50" s="175" t="s">
        <v>18</v>
      </c>
      <c r="G50" s="182">
        <v>1</v>
      </c>
      <c r="H50" s="220">
        <v>40235</v>
      </c>
      <c r="I50" s="220">
        <v>40511</v>
      </c>
      <c r="J50" s="176" t="s">
        <v>19</v>
      </c>
      <c r="K50" s="178">
        <v>1.84</v>
      </c>
      <c r="L50" s="178">
        <v>7.19</v>
      </c>
      <c r="M50" s="971">
        <v>1310</v>
      </c>
      <c r="N50" s="182">
        <v>1</v>
      </c>
      <c r="O50" s="180">
        <v>244071883</v>
      </c>
      <c r="P50" s="973" t="s">
        <v>1920</v>
      </c>
      <c r="Q50" s="181" t="s">
        <v>1921</v>
      </c>
      <c r="R50" s="60"/>
      <c r="S50" s="60"/>
      <c r="T50" s="60"/>
      <c r="U50" s="60"/>
      <c r="V50" s="60"/>
      <c r="W50" s="60"/>
      <c r="X50" s="60"/>
      <c r="Y50" s="60"/>
      <c r="Z50" s="60"/>
    </row>
    <row r="51" spans="1:26" s="61" customFormat="1" ht="30" x14ac:dyDescent="0.25">
      <c r="A51" s="52"/>
      <c r="B51" s="173" t="s">
        <v>1914</v>
      </c>
      <c r="C51" s="172" t="s">
        <v>1914</v>
      </c>
      <c r="D51" s="172" t="s">
        <v>1915</v>
      </c>
      <c r="E51" s="221" t="s">
        <v>1922</v>
      </c>
      <c r="F51" s="175" t="s">
        <v>18</v>
      </c>
      <c r="G51" s="182">
        <v>1</v>
      </c>
      <c r="H51" s="220">
        <v>41024</v>
      </c>
      <c r="I51" s="220">
        <v>41258</v>
      </c>
      <c r="J51" s="176" t="s">
        <v>19</v>
      </c>
      <c r="K51" s="178">
        <v>7.67</v>
      </c>
      <c r="L51" s="178">
        <v>0</v>
      </c>
      <c r="M51" s="971">
        <v>759</v>
      </c>
      <c r="N51" s="182">
        <v>1</v>
      </c>
      <c r="O51" s="180">
        <v>296800000</v>
      </c>
      <c r="P51" s="973" t="s">
        <v>1923</v>
      </c>
      <c r="Q51" s="181"/>
      <c r="R51" s="60"/>
      <c r="S51" s="60"/>
      <c r="T51" s="60"/>
      <c r="U51" s="60"/>
      <c r="V51" s="60"/>
      <c r="W51" s="60"/>
      <c r="X51" s="60"/>
      <c r="Y51" s="60"/>
      <c r="Z51" s="60"/>
    </row>
    <row r="52" spans="1:26" s="61" customFormat="1" ht="30" x14ac:dyDescent="0.25">
      <c r="A52" s="52">
        <f t="shared" ref="A52" si="0">+A50+1</f>
        <v>3</v>
      </c>
      <c r="B52" s="173" t="s">
        <v>1914</v>
      </c>
      <c r="C52" s="172" t="s">
        <v>1914</v>
      </c>
      <c r="D52" s="173" t="s">
        <v>1915</v>
      </c>
      <c r="E52" s="221" t="s">
        <v>1922</v>
      </c>
      <c r="F52" s="175" t="s">
        <v>18</v>
      </c>
      <c r="G52" s="182">
        <v>1</v>
      </c>
      <c r="H52" s="220">
        <v>41353</v>
      </c>
      <c r="I52" s="220">
        <v>41453</v>
      </c>
      <c r="J52" s="176" t="s">
        <v>19</v>
      </c>
      <c r="K52" s="178">
        <v>3.26</v>
      </c>
      <c r="L52" s="178">
        <v>0</v>
      </c>
      <c r="M52" s="971">
        <v>1592</v>
      </c>
      <c r="N52" s="182">
        <v>1</v>
      </c>
      <c r="O52" s="974">
        <v>275900000</v>
      </c>
      <c r="P52" s="972" t="s">
        <v>1923</v>
      </c>
      <c r="Q52" s="181"/>
      <c r="R52" s="60"/>
      <c r="S52" s="60"/>
      <c r="T52" s="60"/>
      <c r="U52" s="60"/>
      <c r="V52" s="60"/>
      <c r="W52" s="60"/>
      <c r="X52" s="60"/>
      <c r="Y52" s="60"/>
      <c r="Z52" s="60"/>
    </row>
    <row r="53" spans="1:26" s="61" customFormat="1" x14ac:dyDescent="0.25">
      <c r="A53" s="52"/>
      <c r="B53" s="183" t="s">
        <v>28</v>
      </c>
      <c r="C53" s="172"/>
      <c r="D53" s="173"/>
      <c r="E53" s="182"/>
      <c r="F53" s="175"/>
      <c r="G53" s="175"/>
      <c r="H53" s="175"/>
      <c r="I53" s="176"/>
      <c r="J53" s="176"/>
      <c r="K53" s="975">
        <f>SUM(K49:K52)</f>
        <v>20.53</v>
      </c>
      <c r="L53" s="975">
        <f t="shared" ref="L53:N53" si="1">SUM(L49:L52)</f>
        <v>7.19</v>
      </c>
      <c r="M53" s="976">
        <v>2069</v>
      </c>
      <c r="N53" s="976">
        <f t="shared" si="1"/>
        <v>4</v>
      </c>
      <c r="O53" s="180">
        <f>SUM(O49:O52)</f>
        <v>1087371883</v>
      </c>
      <c r="P53" s="180"/>
      <c r="Q53" s="187"/>
    </row>
    <row r="54" spans="1:26" s="69" customFormat="1" x14ac:dyDescent="0.25">
      <c r="E54" s="188"/>
    </row>
    <row r="55" spans="1:26" s="69" customFormat="1" x14ac:dyDescent="0.25">
      <c r="B55" s="1860" t="s">
        <v>56</v>
      </c>
      <c r="C55" s="1860" t="s">
        <v>57</v>
      </c>
      <c r="D55" s="1862" t="s">
        <v>58</v>
      </c>
      <c r="E55" s="1862"/>
    </row>
    <row r="56" spans="1:26" s="69" customFormat="1" x14ac:dyDescent="0.25">
      <c r="B56" s="1861"/>
      <c r="C56" s="1861"/>
      <c r="D56" s="703" t="s">
        <v>59</v>
      </c>
      <c r="E56" s="190" t="s">
        <v>60</v>
      </c>
    </row>
    <row r="57" spans="1:26" s="69" customFormat="1" ht="18.75" x14ac:dyDescent="0.25">
      <c r="B57" s="222" t="s">
        <v>61</v>
      </c>
      <c r="C57" s="977">
        <v>20.53</v>
      </c>
      <c r="D57" s="235"/>
      <c r="E57" s="235" t="s">
        <v>21</v>
      </c>
      <c r="F57" s="191"/>
      <c r="G57" s="191"/>
      <c r="H57" s="191"/>
      <c r="I57" s="191"/>
      <c r="J57" s="191"/>
      <c r="K57" s="191"/>
      <c r="L57" s="191"/>
      <c r="M57" s="191"/>
    </row>
    <row r="58" spans="1:26" s="69" customFormat="1" x14ac:dyDescent="0.25">
      <c r="B58" s="222" t="s">
        <v>62</v>
      </c>
      <c r="C58" s="978" t="s">
        <v>1924</v>
      </c>
      <c r="D58" s="235" t="s">
        <v>21</v>
      </c>
      <c r="E58" s="235"/>
    </row>
    <row r="59" spans="1:26" s="69" customFormat="1" x14ac:dyDescent="0.25">
      <c r="B59" s="192"/>
      <c r="C59" s="1863"/>
      <c r="D59" s="1863"/>
      <c r="E59" s="1863"/>
      <c r="F59" s="1863"/>
      <c r="G59" s="1863"/>
      <c r="H59" s="1863"/>
      <c r="I59" s="1863"/>
      <c r="J59" s="1863"/>
      <c r="K59" s="1863"/>
      <c r="L59" s="1863"/>
      <c r="M59" s="1863"/>
      <c r="N59" s="1863"/>
    </row>
    <row r="60" spans="1:26" ht="15.75" thickBot="1" x14ac:dyDescent="0.3"/>
    <row r="61" spans="1:26" ht="27" thickBot="1" x14ac:dyDescent="0.3">
      <c r="B61" s="1864" t="s">
        <v>63</v>
      </c>
      <c r="C61" s="1864"/>
      <c r="D61" s="1864"/>
      <c r="E61" s="1864"/>
      <c r="F61" s="1864"/>
      <c r="G61" s="1864"/>
      <c r="H61" s="1864"/>
      <c r="I61" s="1864"/>
      <c r="J61" s="1864"/>
      <c r="K61" s="1864"/>
      <c r="L61" s="1864"/>
      <c r="M61" s="1864"/>
      <c r="N61" s="1864"/>
    </row>
    <row r="64" spans="1:26" ht="90" x14ac:dyDescent="0.25">
      <c r="B64" s="193" t="s">
        <v>64</v>
      </c>
      <c r="C64" s="194" t="s">
        <v>65</v>
      </c>
      <c r="D64" s="194" t="s">
        <v>66</v>
      </c>
      <c r="E64" s="194" t="s">
        <v>67</v>
      </c>
      <c r="F64" s="194" t="s">
        <v>68</v>
      </c>
      <c r="G64" s="194" t="s">
        <v>69</v>
      </c>
      <c r="H64" s="194" t="s">
        <v>70</v>
      </c>
      <c r="I64" s="194" t="s">
        <v>71</v>
      </c>
      <c r="J64" s="194" t="s">
        <v>72</v>
      </c>
      <c r="K64" s="194" t="s">
        <v>73</v>
      </c>
      <c r="L64" s="194" t="s">
        <v>74</v>
      </c>
      <c r="M64" s="195" t="s">
        <v>75</v>
      </c>
      <c r="N64" s="195" t="s">
        <v>76</v>
      </c>
      <c r="O64" s="1875" t="s">
        <v>77</v>
      </c>
      <c r="P64" s="1876"/>
      <c r="Q64" s="194" t="s">
        <v>78</v>
      </c>
    </row>
    <row r="65" spans="2:17" ht="30" x14ac:dyDescent="0.25">
      <c r="B65" s="783" t="s">
        <v>1925</v>
      </c>
      <c r="C65" s="783" t="s">
        <v>80</v>
      </c>
      <c r="D65" s="831" t="s">
        <v>1926</v>
      </c>
      <c r="E65" s="783">
        <v>1376</v>
      </c>
      <c r="F65" s="979" t="s">
        <v>82</v>
      </c>
      <c r="G65" s="979" t="s">
        <v>82</v>
      </c>
      <c r="H65" s="783" t="s">
        <v>82</v>
      </c>
      <c r="I65" s="783" t="s">
        <v>18</v>
      </c>
      <c r="J65" s="783" t="s">
        <v>18</v>
      </c>
      <c r="K65" s="783" t="s">
        <v>18</v>
      </c>
      <c r="L65" s="783" t="s">
        <v>18</v>
      </c>
      <c r="M65" s="979" t="s">
        <v>82</v>
      </c>
      <c r="N65" s="783" t="s">
        <v>18</v>
      </c>
      <c r="O65" s="1877" t="s">
        <v>581</v>
      </c>
      <c r="P65" s="1878"/>
      <c r="Q65" s="783" t="s">
        <v>18</v>
      </c>
    </row>
    <row r="66" spans="2:17" x14ac:dyDescent="0.25">
      <c r="B66" s="152"/>
      <c r="C66" s="152"/>
      <c r="D66" s="152"/>
      <c r="E66" s="152"/>
      <c r="F66" s="152"/>
      <c r="G66" s="152"/>
      <c r="H66" s="152"/>
      <c r="I66" s="152"/>
      <c r="J66" s="152"/>
      <c r="K66" s="152"/>
      <c r="L66" s="152"/>
      <c r="M66" s="152"/>
      <c r="N66" s="152"/>
      <c r="O66" s="2003"/>
      <c r="P66" s="2004"/>
      <c r="Q66" s="152"/>
    </row>
    <row r="67" spans="2:17" x14ac:dyDescent="0.25">
      <c r="B67" s="1" t="s">
        <v>85</v>
      </c>
    </row>
    <row r="68" spans="2:17" x14ac:dyDescent="0.25">
      <c r="B68" s="1" t="s">
        <v>86</v>
      </c>
    </row>
    <row r="69" spans="2:17" x14ac:dyDescent="0.25">
      <c r="B69" s="1" t="s">
        <v>87</v>
      </c>
    </row>
    <row r="71" spans="2:17" ht="15.75" thickBot="1" x14ac:dyDescent="0.3"/>
    <row r="72" spans="2:17" ht="27" thickBot="1" x14ac:dyDescent="0.3">
      <c r="B72" s="1879" t="s">
        <v>88</v>
      </c>
      <c r="C72" s="1880"/>
      <c r="D72" s="1880"/>
      <c r="E72" s="1880"/>
      <c r="F72" s="1880"/>
      <c r="G72" s="1880"/>
      <c r="H72" s="1880"/>
      <c r="I72" s="1880"/>
      <c r="J72" s="1880"/>
      <c r="K72" s="1880"/>
      <c r="L72" s="1880"/>
      <c r="M72" s="1880"/>
      <c r="N72" s="1881"/>
    </row>
    <row r="77" spans="2:17" ht="75" x14ac:dyDescent="0.25">
      <c r="B77" s="193" t="s">
        <v>89</v>
      </c>
      <c r="C77" s="193" t="s">
        <v>90</v>
      </c>
      <c r="D77" s="193" t="s">
        <v>91</v>
      </c>
      <c r="E77" s="193" t="s">
        <v>92</v>
      </c>
      <c r="F77" s="193" t="s">
        <v>93</v>
      </c>
      <c r="G77" s="193" t="s">
        <v>94</v>
      </c>
      <c r="H77" s="193" t="s">
        <v>95</v>
      </c>
      <c r="I77" s="193" t="s">
        <v>96</v>
      </c>
      <c r="J77" s="1875" t="s">
        <v>97</v>
      </c>
      <c r="K77" s="1882"/>
      <c r="L77" s="1876"/>
      <c r="M77" s="193" t="s">
        <v>98</v>
      </c>
      <c r="N77" s="193" t="s">
        <v>254</v>
      </c>
      <c r="O77" s="193" t="s">
        <v>255</v>
      </c>
      <c r="P77" s="1875" t="s">
        <v>77</v>
      </c>
      <c r="Q77" s="1876"/>
    </row>
    <row r="78" spans="2:17" ht="171" x14ac:dyDescent="0.25">
      <c r="B78" s="684" t="s">
        <v>1927</v>
      </c>
      <c r="C78" s="684" t="s">
        <v>102</v>
      </c>
      <c r="D78" s="91" t="s">
        <v>1928</v>
      </c>
      <c r="E78" s="690">
        <v>50922054</v>
      </c>
      <c r="F78" s="91" t="s">
        <v>1929</v>
      </c>
      <c r="G78" s="684" t="s">
        <v>1930</v>
      </c>
      <c r="H78" s="980">
        <v>37609</v>
      </c>
      <c r="I78" s="689" t="s">
        <v>82</v>
      </c>
      <c r="J78" s="981" t="s">
        <v>1931</v>
      </c>
      <c r="K78" s="982" t="s">
        <v>1932</v>
      </c>
      <c r="L78" s="724" t="s">
        <v>266</v>
      </c>
      <c r="M78" s="538" t="s">
        <v>18</v>
      </c>
      <c r="N78" s="538" t="s">
        <v>18</v>
      </c>
      <c r="O78" s="538" t="s">
        <v>18</v>
      </c>
      <c r="P78" s="2651" t="s">
        <v>266</v>
      </c>
      <c r="Q78" s="2141"/>
    </row>
    <row r="79" spans="2:17" s="69" customFormat="1" ht="256.5" x14ac:dyDescent="0.25">
      <c r="B79" s="714" t="s">
        <v>1927</v>
      </c>
      <c r="C79" s="714" t="s">
        <v>102</v>
      </c>
      <c r="D79" s="714" t="s">
        <v>1933</v>
      </c>
      <c r="E79" s="714">
        <v>78710036</v>
      </c>
      <c r="F79" s="714" t="s">
        <v>388</v>
      </c>
      <c r="G79" s="714" t="s">
        <v>1934</v>
      </c>
      <c r="H79" s="983">
        <v>36067</v>
      </c>
      <c r="I79" s="714" t="s">
        <v>82</v>
      </c>
      <c r="J79" s="984" t="s">
        <v>1935</v>
      </c>
      <c r="K79" s="985" t="s">
        <v>1936</v>
      </c>
      <c r="L79" s="724" t="s">
        <v>266</v>
      </c>
      <c r="M79" s="724" t="s">
        <v>18</v>
      </c>
      <c r="N79" s="724" t="s">
        <v>18</v>
      </c>
      <c r="O79" s="724" t="s">
        <v>18</v>
      </c>
      <c r="P79" s="2651" t="s">
        <v>266</v>
      </c>
      <c r="Q79" s="2141"/>
    </row>
    <row r="80" spans="2:17" s="69" customFormat="1" ht="53.25" customHeight="1" x14ac:dyDescent="0.25">
      <c r="B80" s="714" t="s">
        <v>1927</v>
      </c>
      <c r="C80" s="714" t="s">
        <v>102</v>
      </c>
      <c r="D80" s="714" t="s">
        <v>1937</v>
      </c>
      <c r="E80" s="986">
        <v>30568079</v>
      </c>
      <c r="F80" s="714" t="s">
        <v>1938</v>
      </c>
      <c r="G80" s="714" t="s">
        <v>447</v>
      </c>
      <c r="H80" s="983">
        <v>37232</v>
      </c>
      <c r="I80" s="714" t="s">
        <v>82</v>
      </c>
      <c r="J80" s="724" t="s">
        <v>1939</v>
      </c>
      <c r="K80" s="985" t="s">
        <v>1940</v>
      </c>
      <c r="L80" s="724" t="s">
        <v>266</v>
      </c>
      <c r="M80" s="724" t="s">
        <v>18</v>
      </c>
      <c r="N80" s="724" t="s">
        <v>18</v>
      </c>
      <c r="O80" s="724" t="s">
        <v>18</v>
      </c>
      <c r="P80" s="2651" t="s">
        <v>266</v>
      </c>
      <c r="Q80" s="2141"/>
    </row>
    <row r="81" spans="2:17" s="69" customFormat="1" ht="128.25" x14ac:dyDescent="0.25">
      <c r="B81" s="714" t="s">
        <v>1927</v>
      </c>
      <c r="C81" s="714" t="s">
        <v>1941</v>
      </c>
      <c r="D81" s="714" t="s">
        <v>1942</v>
      </c>
      <c r="E81" s="986">
        <v>1106989304</v>
      </c>
      <c r="F81" s="714" t="s">
        <v>1943</v>
      </c>
      <c r="G81" s="986" t="s">
        <v>1930</v>
      </c>
      <c r="H81" s="983">
        <v>40781</v>
      </c>
      <c r="I81" s="714" t="s">
        <v>82</v>
      </c>
      <c r="J81" s="714" t="s">
        <v>1944</v>
      </c>
      <c r="K81" s="580" t="s">
        <v>1945</v>
      </c>
      <c r="L81" s="714" t="s">
        <v>266</v>
      </c>
      <c r="M81" s="724" t="s">
        <v>18</v>
      </c>
      <c r="N81" s="714" t="s">
        <v>18</v>
      </c>
      <c r="O81" s="714" t="s">
        <v>18</v>
      </c>
      <c r="P81" s="2651" t="s">
        <v>266</v>
      </c>
      <c r="Q81" s="2141"/>
    </row>
    <row r="82" spans="2:17" ht="142.5" x14ac:dyDescent="0.25">
      <c r="B82" s="714"/>
      <c r="C82" s="684"/>
      <c r="D82" s="91" t="s">
        <v>1946</v>
      </c>
      <c r="E82" s="42">
        <v>50929519</v>
      </c>
      <c r="F82" s="91" t="s">
        <v>1947</v>
      </c>
      <c r="G82" s="684" t="s">
        <v>1054</v>
      </c>
      <c r="H82" s="980">
        <v>39402</v>
      </c>
      <c r="I82" s="76" t="s">
        <v>82</v>
      </c>
      <c r="J82" s="91" t="s">
        <v>1948</v>
      </c>
      <c r="K82" s="307" t="s">
        <v>1949</v>
      </c>
      <c r="L82" s="86" t="s">
        <v>266</v>
      </c>
      <c r="M82" s="538" t="s">
        <v>18</v>
      </c>
      <c r="N82" s="690" t="s">
        <v>18</v>
      </c>
      <c r="O82" s="690" t="s">
        <v>18</v>
      </c>
      <c r="P82" s="2140" t="s">
        <v>266</v>
      </c>
      <c r="Q82" s="1878"/>
    </row>
    <row r="83" spans="2:17" ht="85.5" x14ac:dyDescent="0.25">
      <c r="B83" s="714"/>
      <c r="C83" s="684"/>
      <c r="D83" s="91" t="s">
        <v>1950</v>
      </c>
      <c r="E83" s="42">
        <v>73210364</v>
      </c>
      <c r="F83" s="42" t="s">
        <v>203</v>
      </c>
      <c r="G83" s="684" t="s">
        <v>1054</v>
      </c>
      <c r="H83" s="333">
        <v>40893</v>
      </c>
      <c r="I83" s="86" t="s">
        <v>82</v>
      </c>
      <c r="J83" s="724" t="s">
        <v>1939</v>
      </c>
      <c r="K83" s="985" t="s">
        <v>1940</v>
      </c>
      <c r="L83" s="981" t="s">
        <v>266</v>
      </c>
      <c r="M83" s="538" t="s">
        <v>18</v>
      </c>
      <c r="N83" s="538" t="s">
        <v>18</v>
      </c>
      <c r="O83" s="538" t="s">
        <v>18</v>
      </c>
      <c r="P83" s="2140" t="s">
        <v>266</v>
      </c>
      <c r="Q83" s="1878"/>
    </row>
    <row r="84" spans="2:17" ht="114" x14ac:dyDescent="0.25">
      <c r="B84" s="714"/>
      <c r="C84" s="684"/>
      <c r="D84" s="91" t="s">
        <v>1951</v>
      </c>
      <c r="E84" s="42">
        <v>1133749024</v>
      </c>
      <c r="F84" s="42" t="s">
        <v>203</v>
      </c>
      <c r="G84" s="684" t="s">
        <v>856</v>
      </c>
      <c r="H84" s="333">
        <v>40354</v>
      </c>
      <c r="I84" s="86" t="s">
        <v>82</v>
      </c>
      <c r="J84" s="981" t="s">
        <v>1952</v>
      </c>
      <c r="K84" s="982" t="s">
        <v>1953</v>
      </c>
      <c r="L84" s="981" t="s">
        <v>266</v>
      </c>
      <c r="M84" s="538" t="s">
        <v>18</v>
      </c>
      <c r="N84" s="690" t="s">
        <v>18</v>
      </c>
      <c r="O84" s="690" t="s">
        <v>18</v>
      </c>
      <c r="P84" s="2140" t="s">
        <v>266</v>
      </c>
      <c r="Q84" s="1878"/>
    </row>
    <row r="85" spans="2:17" ht="85.5" customHeight="1" x14ac:dyDescent="0.25">
      <c r="B85" s="714"/>
      <c r="C85" s="684"/>
      <c r="D85" s="91" t="s">
        <v>1954</v>
      </c>
      <c r="E85" s="42">
        <v>50877077</v>
      </c>
      <c r="F85" s="42" t="s">
        <v>203</v>
      </c>
      <c r="G85" s="684" t="s">
        <v>803</v>
      </c>
      <c r="H85" s="333">
        <v>37526</v>
      </c>
      <c r="I85" s="86" t="s">
        <v>82</v>
      </c>
      <c r="J85" s="724" t="s">
        <v>1939</v>
      </c>
      <c r="K85" s="985" t="s">
        <v>1940</v>
      </c>
      <c r="L85" s="981" t="s">
        <v>266</v>
      </c>
      <c r="M85" s="538" t="s">
        <v>18</v>
      </c>
      <c r="N85" s="690" t="s">
        <v>18</v>
      </c>
      <c r="O85" s="690" t="s">
        <v>18</v>
      </c>
      <c r="P85" s="2140" t="s">
        <v>266</v>
      </c>
      <c r="Q85" s="1878"/>
    </row>
    <row r="86" spans="2:17" ht="15.75" thickBot="1" x14ac:dyDescent="0.3">
      <c r="B86" s="225"/>
      <c r="C86" s="48"/>
      <c r="D86" s="230"/>
      <c r="G86" s="958"/>
      <c r="H86" s="987"/>
      <c r="J86" s="230"/>
      <c r="K86" s="987"/>
      <c r="L86" s="230"/>
      <c r="M86" s="48"/>
      <c r="N86" s="48"/>
      <c r="O86" s="48"/>
    </row>
    <row r="87" spans="2:17" ht="27" thickBot="1" x14ac:dyDescent="0.3">
      <c r="B87" s="1879" t="s">
        <v>184</v>
      </c>
      <c r="C87" s="1880"/>
      <c r="D87" s="1880"/>
      <c r="E87" s="1880"/>
      <c r="F87" s="1880"/>
      <c r="G87" s="1880"/>
      <c r="H87" s="1880"/>
      <c r="I87" s="1880"/>
      <c r="J87" s="1880"/>
      <c r="K87" s="1880"/>
      <c r="L87" s="1880"/>
      <c r="M87" s="1880"/>
      <c r="N87" s="1881"/>
    </row>
    <row r="90" spans="2:17" ht="30" x14ac:dyDescent="0.25">
      <c r="B90" s="194" t="s">
        <v>17</v>
      </c>
      <c r="C90" s="194" t="s">
        <v>415</v>
      </c>
      <c r="D90" s="1875" t="s">
        <v>77</v>
      </c>
      <c r="E90" s="1876"/>
    </row>
    <row r="91" spans="2:17" ht="30" x14ac:dyDescent="0.25">
      <c r="B91" s="229" t="s">
        <v>185</v>
      </c>
      <c r="C91" s="783" t="s">
        <v>18</v>
      </c>
      <c r="D91" s="1998"/>
      <c r="E91" s="1998"/>
    </row>
    <row r="94" spans="2:17" ht="26.25" x14ac:dyDescent="0.25">
      <c r="B94" s="1851" t="s">
        <v>186</v>
      </c>
      <c r="C94" s="1852"/>
      <c r="D94" s="1852"/>
      <c r="E94" s="1852"/>
      <c r="F94" s="1852"/>
      <c r="G94" s="1852"/>
      <c r="H94" s="1852"/>
      <c r="I94" s="1852"/>
      <c r="J94" s="1852"/>
      <c r="K94" s="1852"/>
      <c r="L94" s="1852"/>
      <c r="M94" s="1852"/>
      <c r="N94" s="1852"/>
      <c r="O94" s="1852"/>
      <c r="P94" s="1852"/>
    </row>
    <row r="96" spans="2:17" ht="15.75" thickBot="1" x14ac:dyDescent="0.3"/>
    <row r="97" spans="1:26" ht="27" thickBot="1" x14ac:dyDescent="0.3">
      <c r="B97" s="1879" t="s">
        <v>187</v>
      </c>
      <c r="C97" s="1880"/>
      <c r="D97" s="1880"/>
      <c r="E97" s="1880"/>
      <c r="F97" s="1880"/>
      <c r="G97" s="1880"/>
      <c r="H97" s="1880"/>
      <c r="I97" s="1880"/>
      <c r="J97" s="1880"/>
      <c r="K97" s="1880"/>
      <c r="L97" s="1880"/>
      <c r="M97" s="1880"/>
      <c r="N97" s="1881"/>
    </row>
    <row r="99" spans="1:26" ht="15.75" thickBot="1" x14ac:dyDescent="0.3">
      <c r="M99" s="163"/>
      <c r="N99" s="163"/>
    </row>
    <row r="100" spans="1:26" s="48" customFormat="1" ht="60.75" thickBot="1" x14ac:dyDescent="0.3">
      <c r="B100" s="164" t="s">
        <v>33</v>
      </c>
      <c r="C100" s="164" t="s">
        <v>34</v>
      </c>
      <c r="D100" s="164" t="s">
        <v>35</v>
      </c>
      <c r="E100" s="164" t="s">
        <v>36</v>
      </c>
      <c r="F100" s="164" t="s">
        <v>37</v>
      </c>
      <c r="G100" s="164" t="s">
        <v>38</v>
      </c>
      <c r="H100" s="164" t="s">
        <v>39</v>
      </c>
      <c r="I100" s="164" t="s">
        <v>40</v>
      </c>
      <c r="J100" s="164" t="s">
        <v>41</v>
      </c>
      <c r="K100" s="164" t="s">
        <v>42</v>
      </c>
      <c r="L100" s="164" t="s">
        <v>43</v>
      </c>
      <c r="M100" s="165" t="s">
        <v>44</v>
      </c>
      <c r="N100" s="164" t="s">
        <v>45</v>
      </c>
      <c r="O100" s="164" t="s">
        <v>46</v>
      </c>
      <c r="P100" s="166" t="s">
        <v>47</v>
      </c>
      <c r="Q100" s="166" t="s">
        <v>48</v>
      </c>
    </row>
    <row r="101" spans="1:26" s="61" customFormat="1" ht="15.75" thickBot="1" x14ac:dyDescent="0.3">
      <c r="A101" s="52">
        <v>1</v>
      </c>
      <c r="B101" s="1854"/>
      <c r="C101" s="1854"/>
      <c r="D101" s="1854"/>
      <c r="E101" s="1854"/>
      <c r="F101" s="1854"/>
      <c r="G101" s="1854"/>
      <c r="H101" s="1854"/>
      <c r="I101" s="1854"/>
      <c r="J101" s="1854"/>
      <c r="K101" s="1854"/>
      <c r="L101" s="1854"/>
      <c r="M101" s="1855"/>
      <c r="N101" s="178">
        <f>+M101*G101</f>
        <v>0</v>
      </c>
      <c r="O101" s="180"/>
      <c r="P101" s="180"/>
      <c r="Q101" s="181"/>
      <c r="R101" s="60"/>
      <c r="S101" s="60"/>
      <c r="T101" s="60"/>
      <c r="U101" s="60"/>
      <c r="V101" s="60"/>
      <c r="W101" s="60"/>
      <c r="X101" s="60"/>
      <c r="Y101" s="60"/>
      <c r="Z101" s="60"/>
    </row>
    <row r="102" spans="1:26" s="61" customFormat="1" ht="30" x14ac:dyDescent="0.25">
      <c r="A102" s="52">
        <f>+A101+1</f>
        <v>2</v>
      </c>
      <c r="B102" s="173" t="s">
        <v>1914</v>
      </c>
      <c r="C102" s="172" t="s">
        <v>1914</v>
      </c>
      <c r="D102" s="172" t="s">
        <v>1955</v>
      </c>
      <c r="E102" s="221" t="s">
        <v>1956</v>
      </c>
      <c r="F102" s="175" t="s">
        <v>19</v>
      </c>
      <c r="G102" s="247">
        <v>1</v>
      </c>
      <c r="H102" s="220" t="s">
        <v>1957</v>
      </c>
      <c r="I102" s="220">
        <v>40529</v>
      </c>
      <c r="J102" s="176" t="s">
        <v>19</v>
      </c>
      <c r="K102" s="178">
        <v>0</v>
      </c>
      <c r="L102" s="178">
        <v>4.46</v>
      </c>
      <c r="M102" s="971">
        <v>1500</v>
      </c>
      <c r="N102" s="182">
        <v>1</v>
      </c>
      <c r="O102" s="180">
        <v>52885000</v>
      </c>
      <c r="P102" s="180" t="s">
        <v>1958</v>
      </c>
      <c r="Q102" s="181" t="s">
        <v>581</v>
      </c>
      <c r="R102" s="60"/>
      <c r="S102" s="60"/>
      <c r="T102" s="60"/>
      <c r="U102" s="60"/>
      <c r="V102" s="60"/>
      <c r="W102" s="60"/>
      <c r="X102" s="60"/>
      <c r="Y102" s="60"/>
      <c r="Z102" s="60"/>
    </row>
    <row r="103" spans="1:26" s="61" customFormat="1" ht="30" x14ac:dyDescent="0.25">
      <c r="A103" s="52"/>
      <c r="B103" s="173" t="s">
        <v>1914</v>
      </c>
      <c r="C103" s="172" t="s">
        <v>1914</v>
      </c>
      <c r="D103" s="172" t="s">
        <v>1959</v>
      </c>
      <c r="E103" s="221" t="s">
        <v>1960</v>
      </c>
      <c r="F103" s="175" t="s">
        <v>19</v>
      </c>
      <c r="G103" s="247">
        <v>1</v>
      </c>
      <c r="H103" s="220">
        <v>40410</v>
      </c>
      <c r="I103" s="220">
        <v>40518</v>
      </c>
      <c r="J103" s="176" t="s">
        <v>19</v>
      </c>
      <c r="K103" s="178">
        <v>0</v>
      </c>
      <c r="L103" s="178">
        <v>4.1399999999999997</v>
      </c>
      <c r="M103" s="971">
        <v>300</v>
      </c>
      <c r="N103" s="182">
        <v>1</v>
      </c>
      <c r="O103" s="180">
        <v>27900000</v>
      </c>
      <c r="P103" s="180" t="s">
        <v>1961</v>
      </c>
      <c r="Q103" s="181" t="s">
        <v>1921</v>
      </c>
      <c r="R103" s="60"/>
      <c r="S103" s="60"/>
      <c r="T103" s="60"/>
      <c r="U103" s="60"/>
      <c r="V103" s="60"/>
      <c r="W103" s="60"/>
      <c r="X103" s="60"/>
      <c r="Y103" s="60"/>
      <c r="Z103" s="60"/>
    </row>
    <row r="104" spans="1:26" s="61" customFormat="1" ht="45" x14ac:dyDescent="0.25">
      <c r="A104" s="52"/>
      <c r="B104" s="173" t="s">
        <v>1914</v>
      </c>
      <c r="C104" s="172" t="s">
        <v>1914</v>
      </c>
      <c r="D104" s="172" t="s">
        <v>1962</v>
      </c>
      <c r="E104" s="221" t="s">
        <v>1963</v>
      </c>
      <c r="F104" s="175" t="s">
        <v>18</v>
      </c>
      <c r="G104" s="247">
        <v>1</v>
      </c>
      <c r="H104" s="220">
        <v>40619</v>
      </c>
      <c r="I104" s="220">
        <v>40886</v>
      </c>
      <c r="J104" s="176" t="s">
        <v>19</v>
      </c>
      <c r="K104" s="178">
        <v>9.73</v>
      </c>
      <c r="L104" s="178">
        <v>0</v>
      </c>
      <c r="M104" s="971">
        <v>1200</v>
      </c>
      <c r="N104" s="182">
        <v>1</v>
      </c>
      <c r="O104" s="180">
        <v>227185373</v>
      </c>
      <c r="P104" s="180" t="s">
        <v>1964</v>
      </c>
      <c r="Q104" s="181" t="s">
        <v>581</v>
      </c>
      <c r="R104" s="60"/>
      <c r="S104" s="60"/>
      <c r="T104" s="60"/>
      <c r="U104" s="60"/>
      <c r="V104" s="60"/>
      <c r="W104" s="60"/>
      <c r="X104" s="60"/>
      <c r="Y104" s="60"/>
      <c r="Z104" s="60"/>
    </row>
    <row r="105" spans="1:26" s="61" customFormat="1" ht="45" x14ac:dyDescent="0.25">
      <c r="A105" s="52"/>
      <c r="B105" s="173" t="s">
        <v>1914</v>
      </c>
      <c r="C105" s="172" t="s">
        <v>1914</v>
      </c>
      <c r="D105" s="172" t="s">
        <v>1965</v>
      </c>
      <c r="E105" s="221" t="s">
        <v>1966</v>
      </c>
      <c r="F105" s="175" t="s">
        <v>19</v>
      </c>
      <c r="G105" s="247">
        <v>1</v>
      </c>
      <c r="H105" s="220">
        <v>40673</v>
      </c>
      <c r="I105" s="220">
        <v>40887</v>
      </c>
      <c r="J105" s="176" t="s">
        <v>19</v>
      </c>
      <c r="K105" s="178">
        <v>0</v>
      </c>
      <c r="L105" s="178">
        <v>7</v>
      </c>
      <c r="M105" s="971">
        <v>3084</v>
      </c>
      <c r="N105" s="182">
        <v>1</v>
      </c>
      <c r="O105" s="180">
        <v>587935744</v>
      </c>
      <c r="P105" s="180" t="s">
        <v>1967</v>
      </c>
      <c r="Q105" s="181" t="s">
        <v>1968</v>
      </c>
      <c r="R105" s="60"/>
      <c r="S105" s="60"/>
      <c r="T105" s="60"/>
      <c r="U105" s="60"/>
      <c r="V105" s="60"/>
      <c r="W105" s="60"/>
      <c r="X105" s="60"/>
      <c r="Y105" s="60"/>
      <c r="Z105" s="60"/>
    </row>
    <row r="106" spans="1:26" s="61" customFormat="1" x14ac:dyDescent="0.25">
      <c r="A106" s="52"/>
      <c r="B106" s="183" t="s">
        <v>28</v>
      </c>
      <c r="C106" s="172"/>
      <c r="D106" s="173"/>
      <c r="E106" s="182"/>
      <c r="F106" s="175"/>
      <c r="G106" s="175"/>
      <c r="H106" s="175"/>
      <c r="I106" s="176"/>
      <c r="J106" s="176"/>
      <c r="K106" s="185">
        <f>SUM(K102:K105)</f>
        <v>9.73</v>
      </c>
      <c r="L106" s="185">
        <f>SUM(L102:L105)</f>
        <v>15.6</v>
      </c>
      <c r="M106" s="245"/>
      <c r="N106" s="185"/>
      <c r="O106" s="180"/>
      <c r="P106" s="180"/>
      <c r="Q106" s="187"/>
    </row>
    <row r="107" spans="1:26" x14ac:dyDescent="0.25">
      <c r="B107" s="69"/>
      <c r="C107" s="69"/>
      <c r="D107" s="69"/>
      <c r="E107" s="188"/>
      <c r="F107" s="69"/>
      <c r="G107" s="69"/>
      <c r="H107" s="69"/>
      <c r="I107" s="69"/>
      <c r="J107" s="69"/>
      <c r="K107" s="69"/>
      <c r="L107" s="69"/>
      <c r="M107" s="69"/>
      <c r="N107" s="69"/>
      <c r="O107" s="69"/>
      <c r="P107" s="69"/>
    </row>
    <row r="108" spans="1:26" ht="18.75" x14ac:dyDescent="0.25">
      <c r="B108" s="222" t="s">
        <v>192</v>
      </c>
      <c r="C108" s="250">
        <f>+K106</f>
        <v>9.73</v>
      </c>
      <c r="H108" s="191"/>
      <c r="I108" s="191"/>
      <c r="J108" s="191"/>
      <c r="K108" s="191"/>
      <c r="L108" s="191"/>
      <c r="M108" s="191"/>
      <c r="N108" s="69"/>
      <c r="O108" s="69"/>
      <c r="P108" s="69"/>
    </row>
    <row r="110" spans="1:26" ht="15.75" thickBot="1" x14ac:dyDescent="0.3"/>
    <row r="111" spans="1:26" ht="30.75" thickBot="1" x14ac:dyDescent="0.3">
      <c r="B111" s="232" t="s">
        <v>193</v>
      </c>
      <c r="C111" s="233" t="s">
        <v>194</v>
      </c>
      <c r="D111" s="232" t="s">
        <v>27</v>
      </c>
      <c r="E111" s="233" t="s">
        <v>195</v>
      </c>
    </row>
    <row r="112" spans="1:26" x14ac:dyDescent="0.25">
      <c r="B112" s="103" t="s">
        <v>196</v>
      </c>
      <c r="C112" s="234">
        <v>20</v>
      </c>
      <c r="D112" s="234">
        <v>20</v>
      </c>
      <c r="E112" s="1923">
        <f>+D112+D113+D114</f>
        <v>20</v>
      </c>
    </row>
    <row r="113" spans="1:17" x14ac:dyDescent="0.25">
      <c r="B113" s="103" t="s">
        <v>197</v>
      </c>
      <c r="C113" s="235">
        <v>30</v>
      </c>
      <c r="D113" s="715">
        <v>0</v>
      </c>
      <c r="E113" s="1924"/>
    </row>
    <row r="114" spans="1:17" ht="15.75" thickBot="1" x14ac:dyDescent="0.3">
      <c r="B114" s="103" t="s">
        <v>198</v>
      </c>
      <c r="C114" s="236">
        <v>40</v>
      </c>
      <c r="D114" s="236">
        <v>0</v>
      </c>
      <c r="E114" s="1925"/>
    </row>
    <row r="116" spans="1:17" ht="15.75" thickBot="1" x14ac:dyDescent="0.3"/>
    <row r="117" spans="1:17" ht="27" thickBot="1" x14ac:dyDescent="0.3">
      <c r="B117" s="1879" t="s">
        <v>199</v>
      </c>
      <c r="C117" s="1880"/>
      <c r="D117" s="1880"/>
      <c r="E117" s="1880"/>
      <c r="F117" s="1880"/>
      <c r="G117" s="1880"/>
      <c r="H117" s="1880"/>
      <c r="I117" s="1880"/>
      <c r="J117" s="1880"/>
      <c r="K117" s="1880"/>
      <c r="L117" s="1880"/>
      <c r="M117" s="1880"/>
      <c r="N117" s="1881"/>
    </row>
    <row r="119" spans="1:17" ht="75" x14ac:dyDescent="0.25">
      <c r="B119" s="193" t="s">
        <v>89</v>
      </c>
      <c r="C119" s="193" t="s">
        <v>90</v>
      </c>
      <c r="D119" s="193" t="s">
        <v>91</v>
      </c>
      <c r="E119" s="193" t="s">
        <v>92</v>
      </c>
      <c r="F119" s="193" t="s">
        <v>93</v>
      </c>
      <c r="G119" s="193" t="s">
        <v>94</v>
      </c>
      <c r="H119" s="193" t="s">
        <v>95</v>
      </c>
      <c r="I119" s="193" t="s">
        <v>96</v>
      </c>
      <c r="J119" s="1875" t="s">
        <v>97</v>
      </c>
      <c r="K119" s="1882"/>
      <c r="L119" s="1876"/>
      <c r="M119" s="193" t="s">
        <v>98</v>
      </c>
      <c r="N119" s="193" t="s">
        <v>254</v>
      </c>
      <c r="O119" s="193" t="s">
        <v>255</v>
      </c>
      <c r="P119" s="1875" t="s">
        <v>77</v>
      </c>
      <c r="Q119" s="1876"/>
    </row>
    <row r="120" spans="1:17" ht="71.25" x14ac:dyDescent="0.25">
      <c r="B120" s="91"/>
      <c r="C120" s="684"/>
      <c r="D120" s="91" t="s">
        <v>1969</v>
      </c>
      <c r="E120" s="91">
        <v>1069466645</v>
      </c>
      <c r="F120" s="91" t="s">
        <v>1970</v>
      </c>
      <c r="G120" s="684" t="s">
        <v>263</v>
      </c>
      <c r="H120" s="333">
        <v>40641</v>
      </c>
      <c r="I120" s="86" t="s">
        <v>694</v>
      </c>
      <c r="J120" s="91" t="s">
        <v>1971</v>
      </c>
      <c r="K120" s="307" t="s">
        <v>1971</v>
      </c>
      <c r="L120" s="86" t="s">
        <v>286</v>
      </c>
      <c r="M120" s="684" t="s">
        <v>19</v>
      </c>
      <c r="N120" s="684" t="s">
        <v>18</v>
      </c>
      <c r="O120" s="684" t="s">
        <v>18</v>
      </c>
      <c r="P120" s="2312" t="s">
        <v>1972</v>
      </c>
      <c r="Q120" s="2312"/>
    </row>
    <row r="121" spans="1:17" ht="57" x14ac:dyDescent="0.25">
      <c r="B121" s="91"/>
      <c r="C121" s="684"/>
      <c r="D121" s="91" t="s">
        <v>1973</v>
      </c>
      <c r="E121" s="91">
        <v>78079080</v>
      </c>
      <c r="F121" s="91" t="s">
        <v>1974</v>
      </c>
      <c r="G121" s="684" t="s">
        <v>1930</v>
      </c>
      <c r="H121" s="333">
        <v>40389</v>
      </c>
      <c r="I121" s="86" t="s">
        <v>694</v>
      </c>
      <c r="J121" s="91" t="s">
        <v>1971</v>
      </c>
      <c r="K121" s="307" t="s">
        <v>1971</v>
      </c>
      <c r="L121" s="86" t="s">
        <v>286</v>
      </c>
      <c r="M121" s="684" t="s">
        <v>19</v>
      </c>
      <c r="N121" s="684" t="s">
        <v>18</v>
      </c>
      <c r="O121" s="684" t="s">
        <v>18</v>
      </c>
      <c r="P121" s="2132" t="s">
        <v>1972</v>
      </c>
      <c r="Q121" s="2133"/>
    </row>
    <row r="122" spans="1:17" ht="85.5" x14ac:dyDescent="0.25">
      <c r="B122" s="695"/>
      <c r="C122" s="665"/>
      <c r="D122" s="695" t="s">
        <v>1975</v>
      </c>
      <c r="E122" s="695">
        <v>26007206</v>
      </c>
      <c r="F122" s="695" t="s">
        <v>1976</v>
      </c>
      <c r="G122" s="665" t="s">
        <v>1977</v>
      </c>
      <c r="H122" s="988" t="s">
        <v>1978</v>
      </c>
      <c r="I122" s="581" t="s">
        <v>694</v>
      </c>
      <c r="J122" s="695" t="s">
        <v>1979</v>
      </c>
      <c r="K122" s="583" t="s">
        <v>1980</v>
      </c>
      <c r="L122" s="581" t="s">
        <v>266</v>
      </c>
      <c r="M122" s="665" t="s">
        <v>19</v>
      </c>
      <c r="N122" s="665" t="s">
        <v>18</v>
      </c>
      <c r="O122" s="665" t="s">
        <v>18</v>
      </c>
      <c r="P122" s="2132" t="s">
        <v>1981</v>
      </c>
      <c r="Q122" s="2133"/>
    </row>
    <row r="123" spans="1:17" ht="71.25" x14ac:dyDescent="0.25">
      <c r="A123" s="152"/>
      <c r="B123" s="91"/>
      <c r="C123" s="684"/>
      <c r="D123" s="91" t="s">
        <v>1982</v>
      </c>
      <c r="E123" s="91">
        <v>25808740</v>
      </c>
      <c r="F123" s="91" t="s">
        <v>1983</v>
      </c>
      <c r="G123" s="91" t="s">
        <v>1054</v>
      </c>
      <c r="H123" s="333">
        <v>40893</v>
      </c>
      <c r="I123" s="91" t="s">
        <v>694</v>
      </c>
      <c r="J123" s="91" t="s">
        <v>1971</v>
      </c>
      <c r="K123" s="333" t="s">
        <v>1971</v>
      </c>
      <c r="L123" s="91" t="s">
        <v>286</v>
      </c>
      <c r="M123" s="684" t="s">
        <v>19</v>
      </c>
      <c r="N123" s="684" t="s">
        <v>18</v>
      </c>
      <c r="O123" s="684" t="s">
        <v>18</v>
      </c>
      <c r="P123" s="2589" t="s">
        <v>1972</v>
      </c>
      <c r="Q123" s="2590"/>
    </row>
    <row r="124" spans="1:17" ht="28.5" x14ac:dyDescent="0.25">
      <c r="A124" s="152"/>
      <c r="B124" s="91"/>
      <c r="C124" s="684"/>
      <c r="D124" s="91" t="s">
        <v>1984</v>
      </c>
      <c r="E124" s="91">
        <v>78108649</v>
      </c>
      <c r="F124" s="91" t="s">
        <v>1971</v>
      </c>
      <c r="G124" s="91" t="s">
        <v>1971</v>
      </c>
      <c r="H124" s="333" t="s">
        <v>1971</v>
      </c>
      <c r="I124" s="91" t="s">
        <v>694</v>
      </c>
      <c r="J124" s="91" t="s">
        <v>1971</v>
      </c>
      <c r="K124" s="333" t="s">
        <v>1971</v>
      </c>
      <c r="L124" s="91" t="s">
        <v>286</v>
      </c>
      <c r="M124" s="684" t="s">
        <v>19</v>
      </c>
      <c r="N124" s="684" t="s">
        <v>18</v>
      </c>
      <c r="O124" s="684" t="s">
        <v>18</v>
      </c>
      <c r="P124" s="2589" t="s">
        <v>1972</v>
      </c>
      <c r="Q124" s="2652"/>
    </row>
    <row r="125" spans="1:17" x14ac:dyDescent="0.25">
      <c r="A125" s="151"/>
      <c r="B125" s="989"/>
      <c r="C125" s="990"/>
      <c r="D125" s="989"/>
      <c r="E125" s="989"/>
      <c r="F125" s="989"/>
      <c r="G125" s="989"/>
      <c r="H125" s="991"/>
      <c r="I125" s="989"/>
      <c r="J125" s="989"/>
      <c r="K125" s="991"/>
      <c r="L125" s="989"/>
      <c r="M125" s="990"/>
      <c r="N125" s="990"/>
      <c r="O125" s="990"/>
      <c r="P125" s="989"/>
      <c r="Q125" s="992"/>
    </row>
    <row r="126" spans="1:17" ht="15.75" thickBot="1" x14ac:dyDescent="0.3">
      <c r="B126" s="87"/>
      <c r="C126" s="309"/>
      <c r="D126" s="87"/>
      <c r="E126" s="87"/>
      <c r="F126" s="87"/>
      <c r="G126" s="87"/>
      <c r="H126" s="87"/>
      <c r="I126" s="87"/>
      <c r="J126" s="87"/>
      <c r="K126" s="87"/>
      <c r="L126" s="87"/>
      <c r="M126" s="87"/>
      <c r="N126" s="87"/>
      <c r="O126" s="87"/>
      <c r="P126" s="87"/>
      <c r="Q126" s="87"/>
    </row>
    <row r="127" spans="1:17" ht="30" x14ac:dyDescent="0.25">
      <c r="B127" s="162" t="s">
        <v>17</v>
      </c>
      <c r="C127" s="162" t="s">
        <v>193</v>
      </c>
      <c r="D127" s="193" t="s">
        <v>194</v>
      </c>
      <c r="E127" s="162" t="s">
        <v>27</v>
      </c>
      <c r="F127" s="233" t="s">
        <v>235</v>
      </c>
      <c r="G127" s="857"/>
    </row>
    <row r="128" spans="1:17" ht="108" x14ac:dyDescent="0.2">
      <c r="B128" s="1969" t="s">
        <v>236</v>
      </c>
      <c r="C128" s="196" t="s">
        <v>237</v>
      </c>
      <c r="D128" s="715">
        <v>25</v>
      </c>
      <c r="E128" s="715">
        <v>0</v>
      </c>
      <c r="F128" s="1970">
        <f>+E128+E129+E130</f>
        <v>0</v>
      </c>
      <c r="G128" s="858"/>
    </row>
    <row r="129" spans="2:7" ht="96" x14ac:dyDescent="0.2">
      <c r="B129" s="1969"/>
      <c r="C129" s="196" t="s">
        <v>238</v>
      </c>
      <c r="D129" s="242">
        <v>25</v>
      </c>
      <c r="E129" s="715">
        <v>0</v>
      </c>
      <c r="F129" s="1971"/>
      <c r="G129" s="858"/>
    </row>
    <row r="130" spans="2:7" ht="60" x14ac:dyDescent="0.2">
      <c r="B130" s="1969"/>
      <c r="C130" s="196" t="s">
        <v>239</v>
      </c>
      <c r="D130" s="715">
        <v>10</v>
      </c>
      <c r="E130" s="715">
        <v>0</v>
      </c>
      <c r="F130" s="1972"/>
      <c r="G130" s="858"/>
    </row>
    <row r="131" spans="2:7" x14ac:dyDescent="0.25">
      <c r="C131"/>
    </row>
    <row r="134" spans="2:7" x14ac:dyDescent="0.25">
      <c r="B134" s="160" t="s">
        <v>240</v>
      </c>
    </row>
    <row r="137" spans="2:7" x14ac:dyDescent="0.25">
      <c r="B137" s="41" t="s">
        <v>17</v>
      </c>
      <c r="C137" s="41" t="s">
        <v>26</v>
      </c>
      <c r="D137" s="162" t="s">
        <v>27</v>
      </c>
      <c r="E137" s="162" t="s">
        <v>28</v>
      </c>
    </row>
    <row r="138" spans="2:7" ht="28.5" x14ac:dyDescent="0.25">
      <c r="B138" s="45" t="s">
        <v>393</v>
      </c>
      <c r="C138" s="684">
        <v>40</v>
      </c>
      <c r="D138" s="715">
        <v>40</v>
      </c>
      <c r="E138" s="1870">
        <f>+D138+D139</f>
        <v>40</v>
      </c>
    </row>
    <row r="139" spans="2:7" ht="42.75" x14ac:dyDescent="0.25">
      <c r="B139" s="45" t="s">
        <v>394</v>
      </c>
      <c r="C139" s="684">
        <v>60</v>
      </c>
      <c r="D139" s="715">
        <f>+F128</f>
        <v>0</v>
      </c>
      <c r="E139" s="1871"/>
    </row>
  </sheetData>
  <mergeCells count="48">
    <mergeCell ref="P124:Q124"/>
    <mergeCell ref="B128:B130"/>
    <mergeCell ref="F128:F130"/>
    <mergeCell ref="E138:E139"/>
    <mergeCell ref="J119:L119"/>
    <mergeCell ref="P119:Q119"/>
    <mergeCell ref="P120:Q120"/>
    <mergeCell ref="P121:Q121"/>
    <mergeCell ref="P122:Q122"/>
    <mergeCell ref="P123:Q123"/>
    <mergeCell ref="B117:N117"/>
    <mergeCell ref="P82:Q82"/>
    <mergeCell ref="P83:Q83"/>
    <mergeCell ref="P84:Q84"/>
    <mergeCell ref="P85:Q85"/>
    <mergeCell ref="B87:N87"/>
    <mergeCell ref="D90:E90"/>
    <mergeCell ref="D91:E91"/>
    <mergeCell ref="B94:P94"/>
    <mergeCell ref="B97:N97"/>
    <mergeCell ref="B101:M101"/>
    <mergeCell ref="E112:E114"/>
    <mergeCell ref="P81:Q81"/>
    <mergeCell ref="C59:N59"/>
    <mergeCell ref="B61:N61"/>
    <mergeCell ref="O64:P64"/>
    <mergeCell ref="O65:P65"/>
    <mergeCell ref="O66:P66"/>
    <mergeCell ref="B72:N72"/>
    <mergeCell ref="J77:L77"/>
    <mergeCell ref="P77:Q77"/>
    <mergeCell ref="P78:Q78"/>
    <mergeCell ref="P79:Q79"/>
    <mergeCell ref="P80:Q80"/>
    <mergeCell ref="B55:B56"/>
    <mergeCell ref="C55:C56"/>
    <mergeCell ref="D55:E55"/>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55 A65551 IS65551 SO65551 ACK65551 AMG65551 AWC65551 BFY65551 BPU65551 BZQ65551 CJM65551 CTI65551 DDE65551 DNA65551 DWW65551 EGS65551 EQO65551 FAK65551 FKG65551 FUC65551 GDY65551 GNU65551 GXQ65551 HHM65551 HRI65551 IBE65551 ILA65551 IUW65551 JES65551 JOO65551 JYK65551 KIG65551 KSC65551 LBY65551 LLU65551 LVQ65551 MFM65551 MPI65551 MZE65551 NJA65551 NSW65551 OCS65551 OMO65551 OWK65551 PGG65551 PQC65551 PZY65551 QJU65551 QTQ65551 RDM65551 RNI65551 RXE65551 SHA65551 SQW65551 TAS65551 TKO65551 TUK65551 UEG65551 UOC65551 UXY65551 VHU65551 VRQ65551 WBM65551 WLI65551 WVE65551 A131087 IS131087 SO131087 ACK131087 AMG131087 AWC131087 BFY131087 BPU131087 BZQ131087 CJM131087 CTI131087 DDE131087 DNA131087 DWW131087 EGS131087 EQO131087 FAK131087 FKG131087 FUC131087 GDY131087 GNU131087 GXQ131087 HHM131087 HRI131087 IBE131087 ILA131087 IUW131087 JES131087 JOO131087 JYK131087 KIG131087 KSC131087 LBY131087 LLU131087 LVQ131087 MFM131087 MPI131087 MZE131087 NJA131087 NSW131087 OCS131087 OMO131087 OWK131087 PGG131087 PQC131087 PZY131087 QJU131087 QTQ131087 RDM131087 RNI131087 RXE131087 SHA131087 SQW131087 TAS131087 TKO131087 TUK131087 UEG131087 UOC131087 UXY131087 VHU131087 VRQ131087 WBM131087 WLI131087 WVE131087 A196623 IS196623 SO196623 ACK196623 AMG196623 AWC196623 BFY196623 BPU196623 BZQ196623 CJM196623 CTI196623 DDE196623 DNA196623 DWW196623 EGS196623 EQO196623 FAK196623 FKG196623 FUC196623 GDY196623 GNU196623 GXQ196623 HHM196623 HRI196623 IBE196623 ILA196623 IUW196623 JES196623 JOO196623 JYK196623 KIG196623 KSC196623 LBY196623 LLU196623 LVQ196623 MFM196623 MPI196623 MZE196623 NJA196623 NSW196623 OCS196623 OMO196623 OWK196623 PGG196623 PQC196623 PZY196623 QJU196623 QTQ196623 RDM196623 RNI196623 RXE196623 SHA196623 SQW196623 TAS196623 TKO196623 TUK196623 UEG196623 UOC196623 UXY196623 VHU196623 VRQ196623 WBM196623 WLI196623 WVE196623 A262159 IS262159 SO262159 ACK262159 AMG262159 AWC262159 BFY262159 BPU262159 BZQ262159 CJM262159 CTI262159 DDE262159 DNA262159 DWW262159 EGS262159 EQO262159 FAK262159 FKG262159 FUC262159 GDY262159 GNU262159 GXQ262159 HHM262159 HRI262159 IBE262159 ILA262159 IUW262159 JES262159 JOO262159 JYK262159 KIG262159 KSC262159 LBY262159 LLU262159 LVQ262159 MFM262159 MPI262159 MZE262159 NJA262159 NSW262159 OCS262159 OMO262159 OWK262159 PGG262159 PQC262159 PZY262159 QJU262159 QTQ262159 RDM262159 RNI262159 RXE262159 SHA262159 SQW262159 TAS262159 TKO262159 TUK262159 UEG262159 UOC262159 UXY262159 VHU262159 VRQ262159 WBM262159 WLI262159 WVE262159 A327695 IS327695 SO327695 ACK327695 AMG327695 AWC327695 BFY327695 BPU327695 BZQ327695 CJM327695 CTI327695 DDE327695 DNA327695 DWW327695 EGS327695 EQO327695 FAK327695 FKG327695 FUC327695 GDY327695 GNU327695 GXQ327695 HHM327695 HRI327695 IBE327695 ILA327695 IUW327695 JES327695 JOO327695 JYK327695 KIG327695 KSC327695 LBY327695 LLU327695 LVQ327695 MFM327695 MPI327695 MZE327695 NJA327695 NSW327695 OCS327695 OMO327695 OWK327695 PGG327695 PQC327695 PZY327695 QJU327695 QTQ327695 RDM327695 RNI327695 RXE327695 SHA327695 SQW327695 TAS327695 TKO327695 TUK327695 UEG327695 UOC327695 UXY327695 VHU327695 VRQ327695 WBM327695 WLI327695 WVE327695 A393231 IS393231 SO393231 ACK393231 AMG393231 AWC393231 BFY393231 BPU393231 BZQ393231 CJM393231 CTI393231 DDE393231 DNA393231 DWW393231 EGS393231 EQO393231 FAK393231 FKG393231 FUC393231 GDY393231 GNU393231 GXQ393231 HHM393231 HRI393231 IBE393231 ILA393231 IUW393231 JES393231 JOO393231 JYK393231 KIG393231 KSC393231 LBY393231 LLU393231 LVQ393231 MFM393231 MPI393231 MZE393231 NJA393231 NSW393231 OCS393231 OMO393231 OWK393231 PGG393231 PQC393231 PZY393231 QJU393231 QTQ393231 RDM393231 RNI393231 RXE393231 SHA393231 SQW393231 TAS393231 TKO393231 TUK393231 UEG393231 UOC393231 UXY393231 VHU393231 VRQ393231 WBM393231 WLI393231 WVE393231 A458767 IS458767 SO458767 ACK458767 AMG458767 AWC458767 BFY458767 BPU458767 BZQ458767 CJM458767 CTI458767 DDE458767 DNA458767 DWW458767 EGS458767 EQO458767 FAK458767 FKG458767 FUC458767 GDY458767 GNU458767 GXQ458767 HHM458767 HRI458767 IBE458767 ILA458767 IUW458767 JES458767 JOO458767 JYK458767 KIG458767 KSC458767 LBY458767 LLU458767 LVQ458767 MFM458767 MPI458767 MZE458767 NJA458767 NSW458767 OCS458767 OMO458767 OWK458767 PGG458767 PQC458767 PZY458767 QJU458767 QTQ458767 RDM458767 RNI458767 RXE458767 SHA458767 SQW458767 TAS458767 TKO458767 TUK458767 UEG458767 UOC458767 UXY458767 VHU458767 VRQ458767 WBM458767 WLI458767 WVE458767 A524303 IS524303 SO524303 ACK524303 AMG524303 AWC524303 BFY524303 BPU524303 BZQ524303 CJM524303 CTI524303 DDE524303 DNA524303 DWW524303 EGS524303 EQO524303 FAK524303 FKG524303 FUC524303 GDY524303 GNU524303 GXQ524303 HHM524303 HRI524303 IBE524303 ILA524303 IUW524303 JES524303 JOO524303 JYK524303 KIG524303 KSC524303 LBY524303 LLU524303 LVQ524303 MFM524303 MPI524303 MZE524303 NJA524303 NSW524303 OCS524303 OMO524303 OWK524303 PGG524303 PQC524303 PZY524303 QJU524303 QTQ524303 RDM524303 RNI524303 RXE524303 SHA524303 SQW524303 TAS524303 TKO524303 TUK524303 UEG524303 UOC524303 UXY524303 VHU524303 VRQ524303 WBM524303 WLI524303 WVE524303 A589839 IS589839 SO589839 ACK589839 AMG589839 AWC589839 BFY589839 BPU589839 BZQ589839 CJM589839 CTI589839 DDE589839 DNA589839 DWW589839 EGS589839 EQO589839 FAK589839 FKG589839 FUC589839 GDY589839 GNU589839 GXQ589839 HHM589839 HRI589839 IBE589839 ILA589839 IUW589839 JES589839 JOO589839 JYK589839 KIG589839 KSC589839 LBY589839 LLU589839 LVQ589839 MFM589839 MPI589839 MZE589839 NJA589839 NSW589839 OCS589839 OMO589839 OWK589839 PGG589839 PQC589839 PZY589839 QJU589839 QTQ589839 RDM589839 RNI589839 RXE589839 SHA589839 SQW589839 TAS589839 TKO589839 TUK589839 UEG589839 UOC589839 UXY589839 VHU589839 VRQ589839 WBM589839 WLI589839 WVE589839 A655375 IS655375 SO655375 ACK655375 AMG655375 AWC655375 BFY655375 BPU655375 BZQ655375 CJM655375 CTI655375 DDE655375 DNA655375 DWW655375 EGS655375 EQO655375 FAK655375 FKG655375 FUC655375 GDY655375 GNU655375 GXQ655375 HHM655375 HRI655375 IBE655375 ILA655375 IUW655375 JES655375 JOO655375 JYK655375 KIG655375 KSC655375 LBY655375 LLU655375 LVQ655375 MFM655375 MPI655375 MZE655375 NJA655375 NSW655375 OCS655375 OMO655375 OWK655375 PGG655375 PQC655375 PZY655375 QJU655375 QTQ655375 RDM655375 RNI655375 RXE655375 SHA655375 SQW655375 TAS655375 TKO655375 TUK655375 UEG655375 UOC655375 UXY655375 VHU655375 VRQ655375 WBM655375 WLI655375 WVE655375 A720911 IS720911 SO720911 ACK720911 AMG720911 AWC720911 BFY720911 BPU720911 BZQ720911 CJM720911 CTI720911 DDE720911 DNA720911 DWW720911 EGS720911 EQO720911 FAK720911 FKG720911 FUC720911 GDY720911 GNU720911 GXQ720911 HHM720911 HRI720911 IBE720911 ILA720911 IUW720911 JES720911 JOO720911 JYK720911 KIG720911 KSC720911 LBY720911 LLU720911 LVQ720911 MFM720911 MPI720911 MZE720911 NJA720911 NSW720911 OCS720911 OMO720911 OWK720911 PGG720911 PQC720911 PZY720911 QJU720911 QTQ720911 RDM720911 RNI720911 RXE720911 SHA720911 SQW720911 TAS720911 TKO720911 TUK720911 UEG720911 UOC720911 UXY720911 VHU720911 VRQ720911 WBM720911 WLI720911 WVE720911 A786447 IS786447 SO786447 ACK786447 AMG786447 AWC786447 BFY786447 BPU786447 BZQ786447 CJM786447 CTI786447 DDE786447 DNA786447 DWW786447 EGS786447 EQO786447 FAK786447 FKG786447 FUC786447 GDY786447 GNU786447 GXQ786447 HHM786447 HRI786447 IBE786447 ILA786447 IUW786447 JES786447 JOO786447 JYK786447 KIG786447 KSC786447 LBY786447 LLU786447 LVQ786447 MFM786447 MPI786447 MZE786447 NJA786447 NSW786447 OCS786447 OMO786447 OWK786447 PGG786447 PQC786447 PZY786447 QJU786447 QTQ786447 RDM786447 RNI786447 RXE786447 SHA786447 SQW786447 TAS786447 TKO786447 TUK786447 UEG786447 UOC786447 UXY786447 VHU786447 VRQ786447 WBM786447 WLI786447 WVE786447 A851983 IS851983 SO851983 ACK851983 AMG851983 AWC851983 BFY851983 BPU851983 BZQ851983 CJM851983 CTI851983 DDE851983 DNA851983 DWW851983 EGS851983 EQO851983 FAK851983 FKG851983 FUC851983 GDY851983 GNU851983 GXQ851983 HHM851983 HRI851983 IBE851983 ILA851983 IUW851983 JES851983 JOO851983 JYK851983 KIG851983 KSC851983 LBY851983 LLU851983 LVQ851983 MFM851983 MPI851983 MZE851983 NJA851983 NSW851983 OCS851983 OMO851983 OWK851983 PGG851983 PQC851983 PZY851983 QJU851983 QTQ851983 RDM851983 RNI851983 RXE851983 SHA851983 SQW851983 TAS851983 TKO851983 TUK851983 UEG851983 UOC851983 UXY851983 VHU851983 VRQ851983 WBM851983 WLI851983 WVE851983 A917519 IS917519 SO917519 ACK917519 AMG917519 AWC917519 BFY917519 BPU917519 BZQ917519 CJM917519 CTI917519 DDE917519 DNA917519 DWW917519 EGS917519 EQO917519 FAK917519 FKG917519 FUC917519 GDY917519 GNU917519 GXQ917519 HHM917519 HRI917519 IBE917519 ILA917519 IUW917519 JES917519 JOO917519 JYK917519 KIG917519 KSC917519 LBY917519 LLU917519 LVQ917519 MFM917519 MPI917519 MZE917519 NJA917519 NSW917519 OCS917519 OMO917519 OWK917519 PGG917519 PQC917519 PZY917519 QJU917519 QTQ917519 RDM917519 RNI917519 RXE917519 SHA917519 SQW917519 TAS917519 TKO917519 TUK917519 UEG917519 UOC917519 UXY917519 VHU917519 VRQ917519 WBM917519 WLI917519 WVE917519 A983055 IS983055 SO983055 ACK983055 AMG983055 AWC983055 BFY983055 BPU983055 BZQ983055 CJM983055 CTI983055 DDE983055 DNA983055 DWW983055 EGS983055 EQO983055 FAK983055 FKG983055 FUC983055 GDY983055 GNU983055 GXQ983055 HHM983055 HRI983055 IBE983055 ILA983055 IUW983055 JES983055 JOO983055 JYK983055 KIG983055 KSC983055 LBY983055 LLU983055 LVQ983055 MFM983055 MPI983055 MZE983055 NJA983055 NSW983055 OCS983055 OMO983055 OWK983055 PGG983055 PQC983055 PZY983055 QJU983055 QTQ983055 RDM983055 RNI983055 RXE983055 SHA983055 SQW983055 TAS983055 TKO983055 TUK983055 UEG983055 UOC983055 UXY983055 VHU983055 VRQ983055 WBM983055 WLI98305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55 WLL983055 C65551 IV65551 SR65551 ACN65551 AMJ65551 AWF65551 BGB65551 BPX65551 BZT65551 CJP65551 CTL65551 DDH65551 DND65551 DWZ65551 EGV65551 EQR65551 FAN65551 FKJ65551 FUF65551 GEB65551 GNX65551 GXT65551 HHP65551 HRL65551 IBH65551 ILD65551 IUZ65551 JEV65551 JOR65551 JYN65551 KIJ65551 KSF65551 LCB65551 LLX65551 LVT65551 MFP65551 MPL65551 MZH65551 NJD65551 NSZ65551 OCV65551 OMR65551 OWN65551 PGJ65551 PQF65551 QAB65551 QJX65551 QTT65551 RDP65551 RNL65551 RXH65551 SHD65551 SQZ65551 TAV65551 TKR65551 TUN65551 UEJ65551 UOF65551 UYB65551 VHX65551 VRT65551 WBP65551 WLL65551 WVH65551 C131087 IV131087 SR131087 ACN131087 AMJ131087 AWF131087 BGB131087 BPX131087 BZT131087 CJP131087 CTL131087 DDH131087 DND131087 DWZ131087 EGV131087 EQR131087 FAN131087 FKJ131087 FUF131087 GEB131087 GNX131087 GXT131087 HHP131087 HRL131087 IBH131087 ILD131087 IUZ131087 JEV131087 JOR131087 JYN131087 KIJ131087 KSF131087 LCB131087 LLX131087 LVT131087 MFP131087 MPL131087 MZH131087 NJD131087 NSZ131087 OCV131087 OMR131087 OWN131087 PGJ131087 PQF131087 QAB131087 QJX131087 QTT131087 RDP131087 RNL131087 RXH131087 SHD131087 SQZ131087 TAV131087 TKR131087 TUN131087 UEJ131087 UOF131087 UYB131087 VHX131087 VRT131087 WBP131087 WLL131087 WVH131087 C196623 IV196623 SR196623 ACN196623 AMJ196623 AWF196623 BGB196623 BPX196623 BZT196623 CJP196623 CTL196623 DDH196623 DND196623 DWZ196623 EGV196623 EQR196623 FAN196623 FKJ196623 FUF196623 GEB196623 GNX196623 GXT196623 HHP196623 HRL196623 IBH196623 ILD196623 IUZ196623 JEV196623 JOR196623 JYN196623 KIJ196623 KSF196623 LCB196623 LLX196623 LVT196623 MFP196623 MPL196623 MZH196623 NJD196623 NSZ196623 OCV196623 OMR196623 OWN196623 PGJ196623 PQF196623 QAB196623 QJX196623 QTT196623 RDP196623 RNL196623 RXH196623 SHD196623 SQZ196623 TAV196623 TKR196623 TUN196623 UEJ196623 UOF196623 UYB196623 VHX196623 VRT196623 WBP196623 WLL196623 WVH196623 C262159 IV262159 SR262159 ACN262159 AMJ262159 AWF262159 BGB262159 BPX262159 BZT262159 CJP262159 CTL262159 DDH262159 DND262159 DWZ262159 EGV262159 EQR262159 FAN262159 FKJ262159 FUF262159 GEB262159 GNX262159 GXT262159 HHP262159 HRL262159 IBH262159 ILD262159 IUZ262159 JEV262159 JOR262159 JYN262159 KIJ262159 KSF262159 LCB262159 LLX262159 LVT262159 MFP262159 MPL262159 MZH262159 NJD262159 NSZ262159 OCV262159 OMR262159 OWN262159 PGJ262159 PQF262159 QAB262159 QJX262159 QTT262159 RDP262159 RNL262159 RXH262159 SHD262159 SQZ262159 TAV262159 TKR262159 TUN262159 UEJ262159 UOF262159 UYB262159 VHX262159 VRT262159 WBP262159 WLL262159 WVH262159 C327695 IV327695 SR327695 ACN327695 AMJ327695 AWF327695 BGB327695 BPX327695 BZT327695 CJP327695 CTL327695 DDH327695 DND327695 DWZ327695 EGV327695 EQR327695 FAN327695 FKJ327695 FUF327695 GEB327695 GNX327695 GXT327695 HHP327695 HRL327695 IBH327695 ILD327695 IUZ327695 JEV327695 JOR327695 JYN327695 KIJ327695 KSF327695 LCB327695 LLX327695 LVT327695 MFP327695 MPL327695 MZH327695 NJD327695 NSZ327695 OCV327695 OMR327695 OWN327695 PGJ327695 PQF327695 QAB327695 QJX327695 QTT327695 RDP327695 RNL327695 RXH327695 SHD327695 SQZ327695 TAV327695 TKR327695 TUN327695 UEJ327695 UOF327695 UYB327695 VHX327695 VRT327695 WBP327695 WLL327695 WVH327695 C393231 IV393231 SR393231 ACN393231 AMJ393231 AWF393231 BGB393231 BPX393231 BZT393231 CJP393231 CTL393231 DDH393231 DND393231 DWZ393231 EGV393231 EQR393231 FAN393231 FKJ393231 FUF393231 GEB393231 GNX393231 GXT393231 HHP393231 HRL393231 IBH393231 ILD393231 IUZ393231 JEV393231 JOR393231 JYN393231 KIJ393231 KSF393231 LCB393231 LLX393231 LVT393231 MFP393231 MPL393231 MZH393231 NJD393231 NSZ393231 OCV393231 OMR393231 OWN393231 PGJ393231 PQF393231 QAB393231 QJX393231 QTT393231 RDP393231 RNL393231 RXH393231 SHD393231 SQZ393231 TAV393231 TKR393231 TUN393231 UEJ393231 UOF393231 UYB393231 VHX393231 VRT393231 WBP393231 WLL393231 WVH393231 C458767 IV458767 SR458767 ACN458767 AMJ458767 AWF458767 BGB458767 BPX458767 BZT458767 CJP458767 CTL458767 DDH458767 DND458767 DWZ458767 EGV458767 EQR458767 FAN458767 FKJ458767 FUF458767 GEB458767 GNX458767 GXT458767 HHP458767 HRL458767 IBH458767 ILD458767 IUZ458767 JEV458767 JOR458767 JYN458767 KIJ458767 KSF458767 LCB458767 LLX458767 LVT458767 MFP458767 MPL458767 MZH458767 NJD458767 NSZ458767 OCV458767 OMR458767 OWN458767 PGJ458767 PQF458767 QAB458767 QJX458767 QTT458767 RDP458767 RNL458767 RXH458767 SHD458767 SQZ458767 TAV458767 TKR458767 TUN458767 UEJ458767 UOF458767 UYB458767 VHX458767 VRT458767 WBP458767 WLL458767 WVH458767 C524303 IV524303 SR524303 ACN524303 AMJ524303 AWF524303 BGB524303 BPX524303 BZT524303 CJP524303 CTL524303 DDH524303 DND524303 DWZ524303 EGV524303 EQR524303 FAN524303 FKJ524303 FUF524303 GEB524303 GNX524303 GXT524303 HHP524303 HRL524303 IBH524303 ILD524303 IUZ524303 JEV524303 JOR524303 JYN524303 KIJ524303 KSF524303 LCB524303 LLX524303 LVT524303 MFP524303 MPL524303 MZH524303 NJD524303 NSZ524303 OCV524303 OMR524303 OWN524303 PGJ524303 PQF524303 QAB524303 QJX524303 QTT524303 RDP524303 RNL524303 RXH524303 SHD524303 SQZ524303 TAV524303 TKR524303 TUN524303 UEJ524303 UOF524303 UYB524303 VHX524303 VRT524303 WBP524303 WLL524303 WVH524303 C589839 IV589839 SR589839 ACN589839 AMJ589839 AWF589839 BGB589839 BPX589839 BZT589839 CJP589839 CTL589839 DDH589839 DND589839 DWZ589839 EGV589839 EQR589839 FAN589839 FKJ589839 FUF589839 GEB589839 GNX589839 GXT589839 HHP589839 HRL589839 IBH589839 ILD589839 IUZ589839 JEV589839 JOR589839 JYN589839 KIJ589839 KSF589839 LCB589839 LLX589839 LVT589839 MFP589839 MPL589839 MZH589839 NJD589839 NSZ589839 OCV589839 OMR589839 OWN589839 PGJ589839 PQF589839 QAB589839 QJX589839 QTT589839 RDP589839 RNL589839 RXH589839 SHD589839 SQZ589839 TAV589839 TKR589839 TUN589839 UEJ589839 UOF589839 UYB589839 VHX589839 VRT589839 WBP589839 WLL589839 WVH589839 C655375 IV655375 SR655375 ACN655375 AMJ655375 AWF655375 BGB655375 BPX655375 BZT655375 CJP655375 CTL655375 DDH655375 DND655375 DWZ655375 EGV655375 EQR655375 FAN655375 FKJ655375 FUF655375 GEB655375 GNX655375 GXT655375 HHP655375 HRL655375 IBH655375 ILD655375 IUZ655375 JEV655375 JOR655375 JYN655375 KIJ655375 KSF655375 LCB655375 LLX655375 LVT655375 MFP655375 MPL655375 MZH655375 NJD655375 NSZ655375 OCV655375 OMR655375 OWN655375 PGJ655375 PQF655375 QAB655375 QJX655375 QTT655375 RDP655375 RNL655375 RXH655375 SHD655375 SQZ655375 TAV655375 TKR655375 TUN655375 UEJ655375 UOF655375 UYB655375 VHX655375 VRT655375 WBP655375 WLL655375 WVH655375 C720911 IV720911 SR720911 ACN720911 AMJ720911 AWF720911 BGB720911 BPX720911 BZT720911 CJP720911 CTL720911 DDH720911 DND720911 DWZ720911 EGV720911 EQR720911 FAN720911 FKJ720911 FUF720911 GEB720911 GNX720911 GXT720911 HHP720911 HRL720911 IBH720911 ILD720911 IUZ720911 JEV720911 JOR720911 JYN720911 KIJ720911 KSF720911 LCB720911 LLX720911 LVT720911 MFP720911 MPL720911 MZH720911 NJD720911 NSZ720911 OCV720911 OMR720911 OWN720911 PGJ720911 PQF720911 QAB720911 QJX720911 QTT720911 RDP720911 RNL720911 RXH720911 SHD720911 SQZ720911 TAV720911 TKR720911 TUN720911 UEJ720911 UOF720911 UYB720911 VHX720911 VRT720911 WBP720911 WLL720911 WVH720911 C786447 IV786447 SR786447 ACN786447 AMJ786447 AWF786447 BGB786447 BPX786447 BZT786447 CJP786447 CTL786447 DDH786447 DND786447 DWZ786447 EGV786447 EQR786447 FAN786447 FKJ786447 FUF786447 GEB786447 GNX786447 GXT786447 HHP786447 HRL786447 IBH786447 ILD786447 IUZ786447 JEV786447 JOR786447 JYN786447 KIJ786447 KSF786447 LCB786447 LLX786447 LVT786447 MFP786447 MPL786447 MZH786447 NJD786447 NSZ786447 OCV786447 OMR786447 OWN786447 PGJ786447 PQF786447 QAB786447 QJX786447 QTT786447 RDP786447 RNL786447 RXH786447 SHD786447 SQZ786447 TAV786447 TKR786447 TUN786447 UEJ786447 UOF786447 UYB786447 VHX786447 VRT786447 WBP786447 WLL786447 WVH786447 C851983 IV851983 SR851983 ACN851983 AMJ851983 AWF851983 BGB851983 BPX851983 BZT851983 CJP851983 CTL851983 DDH851983 DND851983 DWZ851983 EGV851983 EQR851983 FAN851983 FKJ851983 FUF851983 GEB851983 GNX851983 GXT851983 HHP851983 HRL851983 IBH851983 ILD851983 IUZ851983 JEV851983 JOR851983 JYN851983 KIJ851983 KSF851983 LCB851983 LLX851983 LVT851983 MFP851983 MPL851983 MZH851983 NJD851983 NSZ851983 OCV851983 OMR851983 OWN851983 PGJ851983 PQF851983 QAB851983 QJX851983 QTT851983 RDP851983 RNL851983 RXH851983 SHD851983 SQZ851983 TAV851983 TKR851983 TUN851983 UEJ851983 UOF851983 UYB851983 VHX851983 VRT851983 WBP851983 WLL851983 WVH851983 C917519 IV917519 SR917519 ACN917519 AMJ917519 AWF917519 BGB917519 BPX917519 BZT917519 CJP917519 CTL917519 DDH917519 DND917519 DWZ917519 EGV917519 EQR917519 FAN917519 FKJ917519 FUF917519 GEB917519 GNX917519 GXT917519 HHP917519 HRL917519 IBH917519 ILD917519 IUZ917519 JEV917519 JOR917519 JYN917519 KIJ917519 KSF917519 LCB917519 LLX917519 LVT917519 MFP917519 MPL917519 MZH917519 NJD917519 NSZ917519 OCV917519 OMR917519 OWN917519 PGJ917519 PQF917519 QAB917519 QJX917519 QTT917519 RDP917519 RNL917519 RXH917519 SHD917519 SQZ917519 TAV917519 TKR917519 TUN917519 UEJ917519 UOF917519 UYB917519 VHX917519 VRT917519 WBP917519 WLL917519 WVH917519 C983055 IV983055 SR983055 ACN983055 AMJ983055 AWF983055 BGB983055 BPX983055 BZT983055 CJP983055 CTL983055 DDH983055 DND983055 DWZ983055 EGV983055 EQR983055 FAN983055 FKJ983055 FUF983055 GEB983055 GNX983055 GXT983055 HHP983055 HRL983055 IBH983055 ILD983055 IUZ983055 JEV983055 JOR983055 JYN983055 KIJ983055 KSF983055 LCB983055 LLX983055 LVT983055 MFP983055 MPL983055 MZH983055 NJD983055 NSZ983055 OCV983055 OMR983055 OWN983055 PGJ983055 PQF983055 QAB983055 QJX983055 QTT983055 RDP983055 RNL983055 RXH983055 SHD983055 SQZ983055 TAV983055 TKR983055 TUN983055 UEJ983055 UOF983055 UYB983055 VHX983055 VRT983055 WBP98305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1"/>
  <sheetViews>
    <sheetView topLeftCell="A19" zoomScale="70" zoomScaleNormal="70" workbookViewId="0">
      <selection activeCell="F123" sqref="F123"/>
    </sheetView>
  </sheetViews>
  <sheetFormatPr baseColWidth="10" defaultRowHeight="15" x14ac:dyDescent="0.25"/>
  <cols>
    <col min="1" max="1" width="3.140625" style="1" bestFit="1" customWidth="1"/>
    <col min="2" max="2" width="100.28515625" style="1" customWidth="1"/>
    <col min="3" max="3" width="34.85546875" style="1" customWidth="1"/>
    <col min="4" max="4" width="32.28515625" style="1" customWidth="1"/>
    <col min="5" max="5" width="25" style="1" customWidth="1"/>
    <col min="6" max="7" width="29.7109375" style="1" customWidth="1"/>
    <col min="8" max="8" width="24.5703125" style="1" customWidth="1"/>
    <col min="9" max="9" width="24" style="1" customWidth="1"/>
    <col min="10" max="10" width="20.28515625" style="1" customWidth="1"/>
    <col min="11" max="11" width="31.5703125" style="1" customWidth="1"/>
    <col min="12" max="13" width="18.7109375" style="1" customWidth="1"/>
    <col min="14" max="14" width="22.140625" style="1" customWidth="1"/>
    <col min="15" max="15" width="26.140625" style="1" customWidth="1"/>
    <col min="16" max="16" width="19.5703125" style="1" bestFit="1" customWidth="1"/>
    <col min="17" max="17" width="50.28515625" style="1" customWidth="1"/>
    <col min="18" max="18" width="37.710937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4291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6" t="s">
        <v>4292</v>
      </c>
      <c r="D6" s="1856"/>
      <c r="E6" s="1856"/>
      <c r="F6" s="1856"/>
      <c r="G6" s="1856"/>
      <c r="H6" s="1856"/>
      <c r="I6" s="1856"/>
      <c r="J6" s="1856"/>
      <c r="K6" s="1856"/>
      <c r="L6" s="1856"/>
      <c r="M6" s="1856"/>
      <c r="N6" s="1857"/>
    </row>
    <row r="7" spans="2:16" ht="16.5" thickBot="1" x14ac:dyDescent="0.3">
      <c r="B7" s="127" t="s">
        <v>4</v>
      </c>
      <c r="C7" s="1856" t="s">
        <v>4148</v>
      </c>
      <c r="D7" s="1856"/>
      <c r="E7" s="1856"/>
      <c r="F7" s="1856"/>
      <c r="G7" s="1856"/>
      <c r="H7" s="1856"/>
      <c r="I7" s="1856"/>
      <c r="J7" s="1856"/>
      <c r="K7" s="1856"/>
      <c r="L7" s="1856"/>
      <c r="M7" s="1856"/>
      <c r="N7" s="1857"/>
    </row>
    <row r="8" spans="2:16" ht="16.5" thickBot="1" x14ac:dyDescent="0.3">
      <c r="B8" s="127" t="s">
        <v>5</v>
      </c>
      <c r="C8" s="1856" t="s">
        <v>4293</v>
      </c>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12</v>
      </c>
      <c r="D10" s="1865"/>
      <c r="E10" s="1866"/>
      <c r="F10" s="216"/>
      <c r="G10" s="216"/>
      <c r="H10" s="216"/>
      <c r="I10" s="216"/>
      <c r="J10" s="216"/>
      <c r="K10" s="216"/>
      <c r="L10" s="216"/>
      <c r="M10" s="216"/>
      <c r="N10" s="217"/>
    </row>
    <row r="11" spans="2:16" ht="16.5" thickBot="1" x14ac:dyDescent="0.3">
      <c r="B11" s="130" t="s">
        <v>8</v>
      </c>
      <c r="C11" s="907">
        <v>41979</v>
      </c>
      <c r="D11" s="218"/>
      <c r="E11" s="218"/>
      <c r="F11" s="218"/>
      <c r="G11" s="218"/>
      <c r="H11" s="218"/>
      <c r="I11" s="218"/>
      <c r="J11" s="218"/>
      <c r="K11" s="218"/>
      <c r="L11" s="218"/>
      <c r="M11" s="218"/>
      <c r="N11" s="219"/>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9</v>
      </c>
      <c r="C14" s="1867"/>
      <c r="D14" s="702" t="s">
        <v>10</v>
      </c>
      <c r="E14" s="702" t="s">
        <v>11</v>
      </c>
      <c r="F14" s="702" t="s">
        <v>12</v>
      </c>
      <c r="G14" s="139"/>
      <c r="I14" s="140"/>
      <c r="J14" s="140"/>
      <c r="K14" s="140"/>
      <c r="L14" s="140"/>
      <c r="M14" s="140"/>
      <c r="N14" s="137"/>
    </row>
    <row r="15" spans="2:16" x14ac:dyDescent="0.25">
      <c r="B15" s="1867"/>
      <c r="C15" s="1867"/>
      <c r="D15" s="702">
        <v>12</v>
      </c>
      <c r="E15" s="141">
        <v>908402235</v>
      </c>
      <c r="F15" s="142">
        <v>435</v>
      </c>
      <c r="G15" s="143"/>
      <c r="I15" s="144"/>
      <c r="J15" s="144"/>
      <c r="K15" s="144"/>
      <c r="L15" s="144"/>
      <c r="M15" s="144"/>
      <c r="N15" s="137"/>
    </row>
    <row r="16" spans="2:16" x14ac:dyDescent="0.25">
      <c r="B16" s="1867"/>
      <c r="C16" s="1867"/>
      <c r="D16" s="702"/>
      <c r="E16" s="141"/>
      <c r="F16" s="142"/>
      <c r="G16" s="143"/>
      <c r="I16" s="144"/>
      <c r="J16" s="144"/>
      <c r="K16" s="144"/>
      <c r="L16" s="144"/>
      <c r="M16" s="144"/>
      <c r="N16" s="137"/>
    </row>
    <row r="17" spans="1:14" x14ac:dyDescent="0.25">
      <c r="B17" s="1867"/>
      <c r="C17" s="1867"/>
      <c r="D17" s="702"/>
      <c r="E17" s="141"/>
      <c r="F17" s="142"/>
      <c r="G17" s="143"/>
      <c r="I17" s="144"/>
      <c r="J17" s="144"/>
      <c r="K17" s="144"/>
      <c r="L17" s="144"/>
      <c r="M17" s="144"/>
      <c r="N17" s="137"/>
    </row>
    <row r="18" spans="1:14" x14ac:dyDescent="0.25">
      <c r="B18" s="1867"/>
      <c r="C18" s="1867"/>
      <c r="D18" s="702"/>
      <c r="E18" s="145"/>
      <c r="F18" s="142"/>
      <c r="G18" s="143"/>
      <c r="H18" s="146"/>
      <c r="I18" s="144"/>
      <c r="J18" s="144"/>
      <c r="K18" s="144"/>
      <c r="L18" s="144"/>
      <c r="M18" s="144"/>
      <c r="N18" s="147"/>
    </row>
    <row r="19" spans="1:14" x14ac:dyDescent="0.25">
      <c r="B19" s="1867"/>
      <c r="C19" s="1867"/>
      <c r="D19" s="702"/>
      <c r="E19" s="145"/>
      <c r="F19" s="142"/>
      <c r="G19" s="143"/>
      <c r="H19" s="146"/>
      <c r="I19" s="148"/>
      <c r="J19" s="148"/>
      <c r="K19" s="148"/>
      <c r="L19" s="148"/>
      <c r="M19" s="148"/>
      <c r="N19" s="147"/>
    </row>
    <row r="20" spans="1:14" x14ac:dyDescent="0.25">
      <c r="B20" s="1867"/>
      <c r="C20" s="1867"/>
      <c r="D20" s="702"/>
      <c r="E20" s="145"/>
      <c r="F20" s="142"/>
      <c r="G20" s="143"/>
      <c r="H20" s="146"/>
      <c r="I20" s="48"/>
      <c r="J20" s="48"/>
      <c r="K20" s="48"/>
      <c r="L20" s="48"/>
      <c r="M20" s="48"/>
      <c r="N20" s="147"/>
    </row>
    <row r="21" spans="1:14" x14ac:dyDescent="0.25">
      <c r="B21" s="1867"/>
      <c r="C21" s="1867"/>
      <c r="D21" s="702"/>
      <c r="E21" s="145"/>
      <c r="F21" s="142"/>
      <c r="G21" s="143"/>
      <c r="H21" s="146"/>
      <c r="I21" s="48"/>
      <c r="J21" s="48"/>
      <c r="K21" s="48"/>
      <c r="L21" s="48"/>
      <c r="M21" s="48"/>
      <c r="N21" s="147"/>
    </row>
    <row r="22" spans="1:14" ht="15.75" thickBot="1" x14ac:dyDescent="0.3">
      <c r="B22" s="1868" t="s">
        <v>13</v>
      </c>
      <c r="C22" s="1869"/>
      <c r="D22" s="702">
        <v>12</v>
      </c>
      <c r="E22" s="141">
        <v>908402235</v>
      </c>
      <c r="F22" s="142">
        <v>435</v>
      </c>
      <c r="G22" s="143"/>
      <c r="H22" s="146"/>
      <c r="I22" s="48"/>
      <c r="J22" s="48"/>
      <c r="K22" s="48"/>
      <c r="L22" s="48"/>
      <c r="M22" s="48"/>
      <c r="N22" s="147"/>
    </row>
    <row r="23" spans="1:14" ht="30.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348</v>
      </c>
      <c r="D24" s="154"/>
      <c r="E24" s="155">
        <f>E22</f>
        <v>908402235</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715"/>
      <c r="D30" s="715" t="s">
        <v>21</v>
      </c>
      <c r="E30"/>
      <c r="F30"/>
      <c r="G30"/>
      <c r="H30"/>
      <c r="I30" s="48"/>
      <c r="J30" s="48"/>
      <c r="K30" s="48"/>
      <c r="L30" s="48"/>
      <c r="M30" s="48"/>
      <c r="N30" s="137"/>
    </row>
    <row r="31" spans="1:14" x14ac:dyDescent="0.25">
      <c r="A31" s="36"/>
      <c r="B31" s="152" t="s">
        <v>22</v>
      </c>
      <c r="C31" s="715"/>
      <c r="D31" s="715" t="s">
        <v>21</v>
      </c>
      <c r="E31"/>
      <c r="F31"/>
      <c r="G31"/>
      <c r="H31"/>
      <c r="I31" s="48"/>
      <c r="J31" s="48"/>
      <c r="K31" s="48"/>
      <c r="L31" s="48"/>
      <c r="M31" s="48"/>
      <c r="N31" s="137"/>
    </row>
    <row r="32" spans="1:14" x14ac:dyDescent="0.25">
      <c r="A32" s="36"/>
      <c r="B32" s="152" t="s">
        <v>23</v>
      </c>
      <c r="C32" s="715" t="s">
        <v>21</v>
      </c>
      <c r="D32" s="715"/>
      <c r="E32"/>
      <c r="F32"/>
      <c r="G32"/>
      <c r="H32"/>
      <c r="I32" s="48"/>
      <c r="J32" s="48"/>
      <c r="K32" s="48"/>
      <c r="L32" s="48"/>
      <c r="M32" s="48"/>
      <c r="N32" s="137"/>
    </row>
    <row r="33" spans="1:17" x14ac:dyDescent="0.25">
      <c r="A33" s="36"/>
      <c r="B33" s="152" t="s">
        <v>24</v>
      </c>
      <c r="C33" s="715" t="s">
        <v>21</v>
      </c>
      <c r="D33" s="715"/>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715">
        <v>40</v>
      </c>
      <c r="E40" s="1870">
        <f>+D40+D41</f>
        <v>75</v>
      </c>
      <c r="F40"/>
      <c r="G40"/>
      <c r="H40"/>
      <c r="I40" s="48"/>
      <c r="J40" s="48"/>
      <c r="K40" s="48"/>
      <c r="L40" s="48"/>
      <c r="M40" s="48"/>
      <c r="N40" s="137"/>
    </row>
    <row r="41" spans="1:17" ht="42.75" x14ac:dyDescent="0.25">
      <c r="A41" s="36"/>
      <c r="B41" s="45" t="s">
        <v>30</v>
      </c>
      <c r="C41" s="684">
        <v>60</v>
      </c>
      <c r="D41" s="715">
        <v>35</v>
      </c>
      <c r="E41" s="187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E45" s="1" t="s">
        <v>401</v>
      </c>
      <c r="M45" s="1872" t="s">
        <v>31</v>
      </c>
      <c r="N45" s="1872"/>
    </row>
    <row r="46" spans="1:17" x14ac:dyDescent="0.25">
      <c r="B46" s="160" t="s">
        <v>32</v>
      </c>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88.5" customHeight="1" x14ac:dyDescent="0.25">
      <c r="A49" s="730">
        <v>1</v>
      </c>
      <c r="B49" s="94" t="s">
        <v>4294</v>
      </c>
      <c r="C49" s="94" t="s">
        <v>4294</v>
      </c>
      <c r="D49" s="93" t="s">
        <v>4295</v>
      </c>
      <c r="E49" s="97" t="s">
        <v>4296</v>
      </c>
      <c r="F49" s="94" t="s">
        <v>18</v>
      </c>
      <c r="G49" s="95">
        <v>1</v>
      </c>
      <c r="H49" s="624" t="s">
        <v>4297</v>
      </c>
      <c r="I49" s="96" t="s">
        <v>4298</v>
      </c>
      <c r="J49" s="96" t="s">
        <v>19</v>
      </c>
      <c r="K49" s="271">
        <v>21.36</v>
      </c>
      <c r="L49" s="271">
        <v>0</v>
      </c>
      <c r="M49" s="271">
        <v>316</v>
      </c>
      <c r="N49" s="271">
        <f>M49*G49</f>
        <v>316</v>
      </c>
      <c r="O49" s="99">
        <v>1261251458</v>
      </c>
      <c r="P49" s="99" t="s">
        <v>4299</v>
      </c>
      <c r="Q49" s="116" t="s">
        <v>4300</v>
      </c>
      <c r="R49" s="2404" t="s">
        <v>4154</v>
      </c>
      <c r="S49" s="60"/>
      <c r="T49" s="60"/>
      <c r="U49" s="60"/>
      <c r="V49" s="60"/>
      <c r="W49" s="60"/>
      <c r="X49" s="60"/>
      <c r="Y49" s="60"/>
      <c r="Z49" s="60"/>
    </row>
    <row r="50" spans="1:26" s="61" customFormat="1" ht="68.25" customHeight="1" x14ac:dyDescent="0.25">
      <c r="A50" s="500">
        <f>+A49+1</f>
        <v>2</v>
      </c>
      <c r="B50" s="54" t="s">
        <v>4294</v>
      </c>
      <c r="C50" s="54" t="s">
        <v>4294</v>
      </c>
      <c r="D50" s="53" t="s">
        <v>4301</v>
      </c>
      <c r="E50" s="58">
        <v>2123319</v>
      </c>
      <c r="F50" s="54" t="s">
        <v>403</v>
      </c>
      <c r="G50" s="55">
        <v>1</v>
      </c>
      <c r="H50" s="54" t="s">
        <v>4302</v>
      </c>
      <c r="I50" s="56" t="s">
        <v>4303</v>
      </c>
      <c r="J50" s="56" t="s">
        <v>19</v>
      </c>
      <c r="K50" s="270">
        <v>3.4</v>
      </c>
      <c r="L50" s="270">
        <v>0</v>
      </c>
      <c r="M50" s="270">
        <v>210</v>
      </c>
      <c r="N50" s="271">
        <f>M50*G50</f>
        <v>210</v>
      </c>
      <c r="O50" s="63">
        <v>75465936</v>
      </c>
      <c r="P50" s="63" t="s">
        <v>4304</v>
      </c>
      <c r="Q50" s="64"/>
      <c r="R50" s="2404"/>
      <c r="S50" s="60"/>
      <c r="T50" s="60"/>
      <c r="U50" s="60"/>
      <c r="V50" s="60"/>
      <c r="W50" s="60"/>
      <c r="X50" s="60"/>
      <c r="Y50" s="60"/>
      <c r="Z50" s="60"/>
    </row>
    <row r="51" spans="1:26" s="61" customFormat="1" ht="156.75" x14ac:dyDescent="0.25">
      <c r="A51" s="730">
        <f>+A50+1</f>
        <v>3</v>
      </c>
      <c r="B51" s="94" t="s">
        <v>4294</v>
      </c>
      <c r="C51" s="94" t="s">
        <v>4294</v>
      </c>
      <c r="D51" s="93" t="s">
        <v>4301</v>
      </c>
      <c r="E51" s="97">
        <v>2123420</v>
      </c>
      <c r="F51" s="94" t="s">
        <v>18</v>
      </c>
      <c r="G51" s="628">
        <v>1</v>
      </c>
      <c r="H51" s="94" t="s">
        <v>4305</v>
      </c>
      <c r="I51" s="96" t="s">
        <v>4306</v>
      </c>
      <c r="J51" s="96" t="s">
        <v>19</v>
      </c>
      <c r="K51" s="271">
        <v>3.93</v>
      </c>
      <c r="L51" s="271">
        <v>0</v>
      </c>
      <c r="M51" s="271">
        <v>315</v>
      </c>
      <c r="N51" s="271">
        <v>315</v>
      </c>
      <c r="O51" s="99">
        <v>281281391</v>
      </c>
      <c r="P51" s="99" t="s">
        <v>4307</v>
      </c>
      <c r="Q51" s="116" t="s">
        <v>4308</v>
      </c>
      <c r="R51" s="2404"/>
      <c r="S51" s="60"/>
      <c r="T51" s="60"/>
      <c r="U51" s="60"/>
      <c r="V51" s="60"/>
      <c r="W51" s="60"/>
      <c r="X51" s="60"/>
      <c r="Y51" s="60"/>
      <c r="Z51" s="60"/>
    </row>
    <row r="52" spans="1:26" s="61" customFormat="1" x14ac:dyDescent="0.25">
      <c r="A52" s="52"/>
      <c r="B52" s="183" t="s">
        <v>28</v>
      </c>
      <c r="C52" s="172"/>
      <c r="D52" s="173"/>
      <c r="E52" s="221"/>
      <c r="F52" s="175"/>
      <c r="G52" s="175"/>
      <c r="H52" s="175"/>
      <c r="I52" s="176"/>
      <c r="J52" s="176"/>
      <c r="K52" s="185">
        <f>SUM(K49:K51)</f>
        <v>28.689999999999998</v>
      </c>
      <c r="L52" s="185">
        <f>SUM(L49:L51)</f>
        <v>0</v>
      </c>
      <c r="M52" s="971">
        <v>631</v>
      </c>
      <c r="N52" s="1060">
        <f>SUM(N49+N51)</f>
        <v>631</v>
      </c>
      <c r="O52" s="180">
        <f>SUM(O49:O51)</f>
        <v>1617998785</v>
      </c>
      <c r="P52" s="180"/>
      <c r="Q52" s="187"/>
    </row>
    <row r="53" spans="1:26" s="69" customFormat="1" x14ac:dyDescent="0.25">
      <c r="E53" s="188"/>
    </row>
    <row r="54" spans="1:26" s="69" customFormat="1" x14ac:dyDescent="0.25">
      <c r="B54" s="1860" t="s">
        <v>56</v>
      </c>
      <c r="C54" s="1860" t="s">
        <v>57</v>
      </c>
      <c r="D54" s="1862" t="s">
        <v>58</v>
      </c>
      <c r="E54" s="1862"/>
    </row>
    <row r="55" spans="1:26" s="69" customFormat="1" x14ac:dyDescent="0.25">
      <c r="B55" s="1861"/>
      <c r="C55" s="1861"/>
      <c r="D55" s="703" t="s">
        <v>59</v>
      </c>
      <c r="E55" s="190" t="s">
        <v>60</v>
      </c>
    </row>
    <row r="56" spans="1:26" s="69" customFormat="1" ht="18.75" x14ac:dyDescent="0.25">
      <c r="B56" s="222" t="s">
        <v>61</v>
      </c>
      <c r="C56" s="798">
        <f>+K52</f>
        <v>28.689999999999998</v>
      </c>
      <c r="D56" s="235" t="s">
        <v>21</v>
      </c>
      <c r="E56" s="774"/>
      <c r="F56" s="191"/>
      <c r="G56" s="191"/>
      <c r="H56" s="191"/>
      <c r="I56" s="191"/>
      <c r="J56" s="191"/>
      <c r="K56" s="191"/>
      <c r="L56" s="191"/>
      <c r="M56" s="191"/>
    </row>
    <row r="57" spans="1:26" s="69" customFormat="1" x14ac:dyDescent="0.25">
      <c r="B57" s="222" t="s">
        <v>62</v>
      </c>
      <c r="C57" s="798" t="s">
        <v>4309</v>
      </c>
      <c r="D57" s="235" t="s">
        <v>21</v>
      </c>
      <c r="E57" s="774"/>
    </row>
    <row r="58" spans="1:26" s="69" customFormat="1" x14ac:dyDescent="0.25">
      <c r="B58" s="192"/>
      <c r="C58" s="1863"/>
      <c r="D58" s="1863"/>
      <c r="E58" s="1863"/>
      <c r="F58" s="1863"/>
      <c r="G58" s="1863"/>
      <c r="H58" s="1863"/>
      <c r="I58" s="1863"/>
      <c r="J58" s="1863"/>
      <c r="K58" s="1863"/>
      <c r="L58" s="1863"/>
      <c r="M58" s="1863"/>
      <c r="N58" s="1863"/>
    </row>
    <row r="59" spans="1:26" ht="15.75" thickBot="1" x14ac:dyDescent="0.3"/>
    <row r="60" spans="1:26" ht="27" thickBot="1" x14ac:dyDescent="0.3">
      <c r="B60" s="1864" t="s">
        <v>63</v>
      </c>
      <c r="C60" s="1864"/>
      <c r="D60" s="1864"/>
      <c r="E60" s="1864"/>
      <c r="F60" s="1864"/>
      <c r="G60" s="1864"/>
      <c r="H60" s="1864"/>
      <c r="I60" s="1864"/>
      <c r="J60" s="1864"/>
      <c r="K60" s="1864"/>
      <c r="L60" s="1864"/>
      <c r="M60" s="1864"/>
      <c r="N60" s="1864"/>
    </row>
    <row r="63" spans="1:26" ht="90" x14ac:dyDescent="0.25">
      <c r="B63" s="193" t="s">
        <v>64</v>
      </c>
      <c r="C63" s="194" t="s">
        <v>65</v>
      </c>
      <c r="D63" s="194" t="s">
        <v>66</v>
      </c>
      <c r="E63" s="194" t="s">
        <v>67</v>
      </c>
      <c r="F63" s="194" t="s">
        <v>68</v>
      </c>
      <c r="G63" s="194" t="s">
        <v>69</v>
      </c>
      <c r="H63" s="194" t="s">
        <v>70</v>
      </c>
      <c r="I63" s="194" t="s">
        <v>71</v>
      </c>
      <c r="J63" s="194" t="s">
        <v>72</v>
      </c>
      <c r="K63" s="194" t="s">
        <v>73</v>
      </c>
      <c r="L63" s="194" t="s">
        <v>74</v>
      </c>
      <c r="M63" s="195" t="s">
        <v>75</v>
      </c>
      <c r="N63" s="195" t="s">
        <v>76</v>
      </c>
      <c r="O63" s="1875" t="s">
        <v>77</v>
      </c>
      <c r="P63" s="1876"/>
      <c r="Q63" s="194" t="s">
        <v>78</v>
      </c>
    </row>
    <row r="64" spans="1:26" ht="150" x14ac:dyDescent="0.25">
      <c r="A64" s="244"/>
      <c r="B64" s="1232" t="s">
        <v>573</v>
      </c>
      <c r="C64" s="967" t="s">
        <v>3744</v>
      </c>
      <c r="D64" s="967" t="s">
        <v>4310</v>
      </c>
      <c r="E64" s="1233">
        <v>435</v>
      </c>
      <c r="F64" s="1234" t="s">
        <v>82</v>
      </c>
      <c r="G64" s="1234" t="s">
        <v>82</v>
      </c>
      <c r="H64" s="1234" t="s">
        <v>82</v>
      </c>
      <c r="I64" s="1232" t="s">
        <v>18</v>
      </c>
      <c r="J64" s="1232" t="s">
        <v>18</v>
      </c>
      <c r="K64" s="1232" t="s">
        <v>18</v>
      </c>
      <c r="L64" s="1232" t="s">
        <v>18</v>
      </c>
      <c r="M64" s="1232" t="s">
        <v>18</v>
      </c>
      <c r="N64" s="1232" t="s">
        <v>18</v>
      </c>
      <c r="O64" s="2048" t="s">
        <v>4311</v>
      </c>
      <c r="P64" s="2048"/>
      <c r="Q64" s="783" t="s">
        <v>18</v>
      </c>
    </row>
    <row r="65" spans="2:17" x14ac:dyDescent="0.25">
      <c r="B65" s="224"/>
      <c r="C65" s="225"/>
      <c r="D65" s="226"/>
      <c r="E65" s="227"/>
      <c r="F65" s="378"/>
      <c r="G65" s="378"/>
      <c r="H65" s="378"/>
      <c r="I65" s="223"/>
      <c r="J65" s="223"/>
      <c r="K65" s="223"/>
      <c r="L65" s="223"/>
      <c r="M65" s="223"/>
      <c r="N65" s="223"/>
      <c r="O65" s="2003"/>
      <c r="P65" s="2004"/>
      <c r="Q65" s="152"/>
    </row>
    <row r="66" spans="2:17" x14ac:dyDescent="0.25">
      <c r="B66" s="224"/>
      <c r="C66" s="224"/>
      <c r="D66" s="227"/>
      <c r="E66" s="227"/>
      <c r="F66" s="378"/>
      <c r="G66" s="378"/>
      <c r="H66" s="378"/>
      <c r="I66" s="223"/>
      <c r="J66" s="223"/>
      <c r="K66" s="152"/>
      <c r="L66" s="152"/>
      <c r="M66" s="152"/>
      <c r="N66" s="152"/>
      <c r="O66" s="2003"/>
      <c r="P66" s="2004"/>
      <c r="Q66" s="152"/>
    </row>
    <row r="67" spans="2:17" x14ac:dyDescent="0.25">
      <c r="B67" s="224"/>
      <c r="C67" s="224"/>
      <c r="D67" s="227"/>
      <c r="E67" s="227"/>
      <c r="F67" s="378"/>
      <c r="G67" s="378"/>
      <c r="H67" s="378"/>
      <c r="I67" s="223"/>
      <c r="J67" s="223"/>
      <c r="K67" s="152"/>
      <c r="L67" s="152"/>
      <c r="M67" s="152"/>
      <c r="N67" s="152"/>
      <c r="O67" s="2003"/>
      <c r="P67" s="2004"/>
      <c r="Q67" s="152"/>
    </row>
    <row r="68" spans="2:17" x14ac:dyDescent="0.25">
      <c r="B68" s="1" t="s">
        <v>85</v>
      </c>
    </row>
    <row r="69" spans="2:17" x14ac:dyDescent="0.25">
      <c r="B69" s="1" t="s">
        <v>86</v>
      </c>
    </row>
    <row r="70" spans="2:17" x14ac:dyDescent="0.25">
      <c r="B70" s="1" t="s">
        <v>87</v>
      </c>
    </row>
    <row r="72" spans="2:17" ht="15.75" thickBot="1" x14ac:dyDescent="0.3"/>
    <row r="73" spans="2:17" ht="27" thickBot="1" x14ac:dyDescent="0.3">
      <c r="B73" s="1879" t="s">
        <v>88</v>
      </c>
      <c r="C73" s="1880"/>
      <c r="D73" s="1880"/>
      <c r="E73" s="1880"/>
      <c r="F73" s="1880"/>
      <c r="G73" s="1880"/>
      <c r="H73" s="1880"/>
      <c r="I73" s="1880"/>
      <c r="J73" s="1880"/>
      <c r="K73" s="1880"/>
      <c r="L73" s="1880"/>
      <c r="M73" s="1880"/>
      <c r="N73" s="1881"/>
    </row>
    <row r="78" spans="2:17" ht="75" x14ac:dyDescent="0.25">
      <c r="B78" s="193" t="s">
        <v>89</v>
      </c>
      <c r="C78" s="193" t="s">
        <v>90</v>
      </c>
      <c r="D78" s="193" t="s">
        <v>91</v>
      </c>
      <c r="E78" s="193" t="s">
        <v>92</v>
      </c>
      <c r="F78" s="193" t="s">
        <v>93</v>
      </c>
      <c r="G78" s="193" t="s">
        <v>94</v>
      </c>
      <c r="H78" s="193" t="s">
        <v>95</v>
      </c>
      <c r="I78" s="193" t="s">
        <v>96</v>
      </c>
      <c r="J78" s="1875" t="s">
        <v>97</v>
      </c>
      <c r="K78" s="1882"/>
      <c r="L78" s="1876"/>
      <c r="M78" s="193" t="s">
        <v>98</v>
      </c>
      <c r="N78" s="193" t="s">
        <v>254</v>
      </c>
      <c r="O78" s="193" t="s">
        <v>255</v>
      </c>
      <c r="P78" s="1875" t="s">
        <v>77</v>
      </c>
      <c r="Q78" s="1876"/>
    </row>
    <row r="79" spans="2:17" ht="90" x14ac:dyDescent="0.25">
      <c r="B79" s="1980" t="s">
        <v>2156</v>
      </c>
      <c r="C79" s="1980" t="s">
        <v>102</v>
      </c>
      <c r="D79" s="1980" t="s">
        <v>4312</v>
      </c>
      <c r="E79" s="1980">
        <v>45530934</v>
      </c>
      <c r="F79" s="1980" t="s">
        <v>203</v>
      </c>
      <c r="G79" s="1980" t="s">
        <v>4313</v>
      </c>
      <c r="H79" s="2051" t="s">
        <v>4314</v>
      </c>
      <c r="I79" s="2030" t="s">
        <v>694</v>
      </c>
      <c r="J79" s="229" t="s">
        <v>4177</v>
      </c>
      <c r="K79" s="776" t="s">
        <v>4315</v>
      </c>
      <c r="L79" s="776" t="s">
        <v>4316</v>
      </c>
      <c r="M79" s="1870" t="s">
        <v>18</v>
      </c>
      <c r="N79" s="2015" t="s">
        <v>403</v>
      </c>
      <c r="O79" s="1870" t="s">
        <v>403</v>
      </c>
      <c r="P79" s="2018" t="s">
        <v>4317</v>
      </c>
      <c r="Q79" s="2019"/>
    </row>
    <row r="80" spans="2:17" ht="30" x14ac:dyDescent="0.25">
      <c r="B80" s="1981"/>
      <c r="C80" s="1981"/>
      <c r="D80" s="1981"/>
      <c r="E80" s="1981"/>
      <c r="F80" s="1981"/>
      <c r="G80" s="1981"/>
      <c r="H80" s="2052"/>
      <c r="I80" s="2032"/>
      <c r="J80" s="225" t="s">
        <v>4318</v>
      </c>
      <c r="K80" s="1023" t="s">
        <v>4319</v>
      </c>
      <c r="L80" s="226" t="s">
        <v>2802</v>
      </c>
      <c r="M80" s="1924"/>
      <c r="N80" s="2016"/>
      <c r="O80" s="1924"/>
      <c r="P80" s="2020"/>
      <c r="Q80" s="2021"/>
    </row>
    <row r="81" spans="2:17" ht="45" x14ac:dyDescent="0.25">
      <c r="B81" s="1981"/>
      <c r="C81" s="1981"/>
      <c r="D81" s="1981"/>
      <c r="E81" s="1981"/>
      <c r="F81" s="1981"/>
      <c r="G81" s="1981"/>
      <c r="H81" s="2052"/>
      <c r="I81" s="2032"/>
      <c r="J81" s="225" t="s">
        <v>4320</v>
      </c>
      <c r="K81" s="226" t="s">
        <v>4321</v>
      </c>
      <c r="L81" s="226" t="s">
        <v>4322</v>
      </c>
      <c r="M81" s="1924"/>
      <c r="N81" s="2016"/>
      <c r="O81" s="1924"/>
      <c r="P81" s="2020"/>
      <c r="Q81" s="2021"/>
    </row>
    <row r="82" spans="2:17" ht="49.5" customHeight="1" x14ac:dyDescent="0.25">
      <c r="B82" s="1981"/>
      <c r="C82" s="1981"/>
      <c r="D82" s="1981"/>
      <c r="E82" s="1981"/>
      <c r="F82" s="1981"/>
      <c r="G82" s="1981"/>
      <c r="H82" s="2052"/>
      <c r="I82" s="2032"/>
      <c r="J82" s="229" t="s">
        <v>4323</v>
      </c>
      <c r="K82" s="248" t="s">
        <v>4324</v>
      </c>
      <c r="L82" s="776" t="s">
        <v>4325</v>
      </c>
      <c r="M82" s="1924"/>
      <c r="N82" s="2016"/>
      <c r="O82" s="1924"/>
      <c r="P82" s="2020"/>
      <c r="Q82" s="2021"/>
    </row>
    <row r="83" spans="2:17" ht="30" x14ac:dyDescent="0.25">
      <c r="B83" s="1981"/>
      <c r="C83" s="1981"/>
      <c r="D83" s="1981"/>
      <c r="E83" s="1981"/>
      <c r="F83" s="1981"/>
      <c r="G83" s="1981"/>
      <c r="H83" s="2052"/>
      <c r="I83" s="2032"/>
      <c r="J83" s="225" t="s">
        <v>3548</v>
      </c>
      <c r="K83" s="1023" t="s">
        <v>4326</v>
      </c>
      <c r="L83" s="226" t="s">
        <v>4327</v>
      </c>
      <c r="M83" s="1924"/>
      <c r="N83" s="2016"/>
      <c r="O83" s="1924"/>
      <c r="P83" s="2020"/>
      <c r="Q83" s="2021"/>
    </row>
    <row r="84" spans="2:17" ht="30" x14ac:dyDescent="0.25">
      <c r="B84" s="2025"/>
      <c r="C84" s="2025"/>
      <c r="D84" s="2025"/>
      <c r="E84" s="2025"/>
      <c r="F84" s="2025"/>
      <c r="G84" s="2025"/>
      <c r="H84" s="2053"/>
      <c r="I84" s="2031"/>
      <c r="J84" s="225" t="s">
        <v>4328</v>
      </c>
      <c r="K84" s="226" t="s">
        <v>4329</v>
      </c>
      <c r="L84" s="226" t="s">
        <v>2802</v>
      </c>
      <c r="M84" s="1871"/>
      <c r="N84" s="2017"/>
      <c r="O84" s="1871"/>
      <c r="P84" s="1967"/>
      <c r="Q84" s="2022"/>
    </row>
    <row r="85" spans="2:17" ht="30" x14ac:dyDescent="0.25">
      <c r="B85" s="1980" t="s">
        <v>2156</v>
      </c>
      <c r="C85" s="1980" t="s">
        <v>4330</v>
      </c>
      <c r="D85" s="1998" t="s">
        <v>4331</v>
      </c>
      <c r="E85" s="1998">
        <v>1128050909</v>
      </c>
      <c r="F85" s="1998" t="s">
        <v>129</v>
      </c>
      <c r="G85" s="1998" t="s">
        <v>674</v>
      </c>
      <c r="H85" s="2653">
        <v>40529</v>
      </c>
      <c r="I85" s="2531" t="s">
        <v>694</v>
      </c>
      <c r="J85" s="225" t="s">
        <v>4332</v>
      </c>
      <c r="K85" s="226" t="s">
        <v>4333</v>
      </c>
      <c r="L85" s="226" t="s">
        <v>266</v>
      </c>
      <c r="M85" s="1982" t="s">
        <v>2008</v>
      </c>
      <c r="N85" s="1982" t="s">
        <v>403</v>
      </c>
      <c r="O85" s="1982" t="s">
        <v>403</v>
      </c>
      <c r="P85" s="1963"/>
      <c r="Q85" s="1964"/>
    </row>
    <row r="86" spans="2:17" ht="90" x14ac:dyDescent="0.25">
      <c r="B86" s="1981"/>
      <c r="C86" s="1981"/>
      <c r="D86" s="1998"/>
      <c r="E86" s="1998"/>
      <c r="F86" s="1998"/>
      <c r="G86" s="1998"/>
      <c r="H86" s="2653"/>
      <c r="I86" s="2531"/>
      <c r="J86" s="225" t="s">
        <v>4334</v>
      </c>
      <c r="K86" s="226" t="s">
        <v>4335</v>
      </c>
      <c r="L86" s="226" t="s">
        <v>3181</v>
      </c>
      <c r="M86" s="1983"/>
      <c r="N86" s="1983"/>
      <c r="O86" s="1983"/>
      <c r="P86" s="2003" t="s">
        <v>4336</v>
      </c>
      <c r="Q86" s="2004"/>
    </row>
    <row r="87" spans="2:17" ht="90" x14ac:dyDescent="0.25">
      <c r="B87" s="1981"/>
      <c r="C87" s="1981"/>
      <c r="D87" s="1998"/>
      <c r="E87" s="1998"/>
      <c r="F87" s="1998"/>
      <c r="G87" s="1998"/>
      <c r="H87" s="2653"/>
      <c r="I87" s="2531"/>
      <c r="J87" s="225" t="s">
        <v>4337</v>
      </c>
      <c r="K87" s="226" t="s">
        <v>4338</v>
      </c>
      <c r="L87" s="226" t="s">
        <v>3181</v>
      </c>
      <c r="M87" s="1983"/>
      <c r="N87" s="1983"/>
      <c r="O87" s="1983"/>
      <c r="P87" s="1963" t="s">
        <v>4339</v>
      </c>
      <c r="Q87" s="1964"/>
    </row>
    <row r="88" spans="2:17" ht="75" x14ac:dyDescent="0.25">
      <c r="B88" s="1981"/>
      <c r="C88" s="1981"/>
      <c r="D88" s="1998"/>
      <c r="E88" s="1998"/>
      <c r="F88" s="1998"/>
      <c r="G88" s="1998"/>
      <c r="H88" s="2653"/>
      <c r="I88" s="2531"/>
      <c r="J88" s="225" t="s">
        <v>4340</v>
      </c>
      <c r="K88" s="226" t="s">
        <v>4341</v>
      </c>
      <c r="L88" s="226" t="s">
        <v>3181</v>
      </c>
      <c r="M88" s="1983"/>
      <c r="N88" s="1983"/>
      <c r="O88" s="1983"/>
      <c r="P88" s="2003" t="s">
        <v>4342</v>
      </c>
      <c r="Q88" s="2004"/>
    </row>
    <row r="89" spans="2:17" ht="30" x14ac:dyDescent="0.25">
      <c r="B89" s="1981"/>
      <c r="C89" s="1981"/>
      <c r="D89" s="1998"/>
      <c r="E89" s="1998"/>
      <c r="F89" s="1998"/>
      <c r="G89" s="1998"/>
      <c r="H89" s="2653"/>
      <c r="I89" s="2531"/>
      <c r="J89" s="225" t="s">
        <v>4343</v>
      </c>
      <c r="K89" s="226" t="s">
        <v>4344</v>
      </c>
      <c r="L89" s="226" t="s">
        <v>3181</v>
      </c>
      <c r="M89" s="2064"/>
      <c r="N89" s="2064"/>
      <c r="O89" s="2064"/>
      <c r="P89" s="2003" t="s">
        <v>4345</v>
      </c>
      <c r="Q89" s="2004"/>
    </row>
    <row r="90" spans="2:17" ht="30" x14ac:dyDescent="0.25">
      <c r="B90" s="1998" t="s">
        <v>149</v>
      </c>
      <c r="C90" s="1998" t="s">
        <v>102</v>
      </c>
      <c r="D90" s="1980" t="s">
        <v>1886</v>
      </c>
      <c r="E90" s="1980">
        <v>73574462</v>
      </c>
      <c r="F90" s="1980" t="s">
        <v>203</v>
      </c>
      <c r="G90" s="1980" t="s">
        <v>1887</v>
      </c>
      <c r="H90" s="2051">
        <v>38200</v>
      </c>
      <c r="I90" s="2030" t="s">
        <v>694</v>
      </c>
      <c r="J90" s="225" t="s">
        <v>4346</v>
      </c>
      <c r="K90" s="226" t="s">
        <v>4347</v>
      </c>
      <c r="L90" s="226" t="s">
        <v>4348</v>
      </c>
      <c r="M90" s="1870" t="s">
        <v>18</v>
      </c>
      <c r="N90" s="1870" t="s">
        <v>403</v>
      </c>
      <c r="O90" s="1870" t="s">
        <v>403</v>
      </c>
      <c r="P90" s="2039" t="s">
        <v>4349</v>
      </c>
      <c r="Q90" s="2040"/>
    </row>
    <row r="91" spans="2:17" x14ac:dyDescent="0.25">
      <c r="B91" s="1998"/>
      <c r="C91" s="1998"/>
      <c r="D91" s="1981"/>
      <c r="E91" s="1981"/>
      <c r="F91" s="1981"/>
      <c r="G91" s="1981"/>
      <c r="H91" s="2052"/>
      <c r="I91" s="2032"/>
      <c r="J91" s="225" t="s">
        <v>4350</v>
      </c>
      <c r="K91" s="226" t="s">
        <v>4351</v>
      </c>
      <c r="L91" s="226" t="s">
        <v>4352</v>
      </c>
      <c r="M91" s="1924"/>
      <c r="N91" s="1924"/>
      <c r="O91" s="1924"/>
      <c r="P91" s="2041"/>
      <c r="Q91" s="2042"/>
    </row>
    <row r="92" spans="2:17" ht="45" x14ac:dyDescent="0.25">
      <c r="B92" s="1998"/>
      <c r="C92" s="1998"/>
      <c r="D92" s="1981"/>
      <c r="E92" s="1981"/>
      <c r="F92" s="1981"/>
      <c r="G92" s="1981"/>
      <c r="H92" s="2052"/>
      <c r="I92" s="2032"/>
      <c r="J92" s="225" t="s">
        <v>4353</v>
      </c>
      <c r="K92" s="226" t="s">
        <v>4354</v>
      </c>
      <c r="L92" s="226" t="s">
        <v>203</v>
      </c>
      <c r="M92" s="1924"/>
      <c r="N92" s="1924"/>
      <c r="O92" s="1924"/>
      <c r="P92" s="2041"/>
      <c r="Q92" s="2042"/>
    </row>
    <row r="93" spans="2:17" ht="48.75" customHeight="1" x14ac:dyDescent="0.25">
      <c r="B93" s="1998"/>
      <c r="C93" s="1998"/>
      <c r="D93" s="2025"/>
      <c r="E93" s="2025"/>
      <c r="F93" s="2025"/>
      <c r="G93" s="2025"/>
      <c r="H93" s="2053"/>
      <c r="I93" s="2031"/>
      <c r="J93" s="225" t="s">
        <v>1874</v>
      </c>
      <c r="K93" s="226" t="s">
        <v>4355</v>
      </c>
      <c r="L93" s="226" t="s">
        <v>203</v>
      </c>
      <c r="M93" s="1871"/>
      <c r="N93" s="1871"/>
      <c r="O93" s="1871"/>
      <c r="P93" s="2049"/>
      <c r="Q93" s="2050"/>
    </row>
    <row r="94" spans="2:17" ht="102.75" customHeight="1" x14ac:dyDescent="0.25">
      <c r="B94" s="1108" t="s">
        <v>149</v>
      </c>
      <c r="C94" s="1108" t="s">
        <v>4330</v>
      </c>
      <c r="D94" s="1108" t="s">
        <v>4356</v>
      </c>
      <c r="E94" s="1108">
        <v>30840798</v>
      </c>
      <c r="F94" s="1108" t="s">
        <v>370</v>
      </c>
      <c r="G94" s="1108" t="s">
        <v>1861</v>
      </c>
      <c r="H94" s="1205">
        <v>39682</v>
      </c>
      <c r="I94" s="814" t="s">
        <v>694</v>
      </c>
      <c r="J94" s="225" t="s">
        <v>4357</v>
      </c>
      <c r="K94" s="226" t="s">
        <v>4358</v>
      </c>
      <c r="L94" s="226" t="s">
        <v>4359</v>
      </c>
      <c r="M94" s="483" t="s">
        <v>18</v>
      </c>
      <c r="N94" s="483" t="s">
        <v>403</v>
      </c>
      <c r="O94" s="483" t="s">
        <v>403</v>
      </c>
      <c r="P94" s="2039" t="s">
        <v>4360</v>
      </c>
      <c r="Q94" s="2040"/>
    </row>
    <row r="95" spans="2:17" ht="60" customHeight="1" x14ac:dyDescent="0.25">
      <c r="B95" s="1980" t="s">
        <v>1773</v>
      </c>
      <c r="C95" s="1980" t="s">
        <v>82</v>
      </c>
      <c r="D95" s="1980" t="s">
        <v>4361</v>
      </c>
      <c r="E95" s="1980">
        <v>72344767</v>
      </c>
      <c r="F95" s="1980" t="s">
        <v>203</v>
      </c>
      <c r="G95" s="1980" t="s">
        <v>3126</v>
      </c>
      <c r="H95" s="2051">
        <v>40242</v>
      </c>
      <c r="I95" s="2030" t="s">
        <v>694</v>
      </c>
      <c r="J95" s="225" t="s">
        <v>4362</v>
      </c>
      <c r="K95" s="226" t="s">
        <v>4363</v>
      </c>
      <c r="L95" s="226" t="s">
        <v>4364</v>
      </c>
      <c r="M95" s="1870" t="s">
        <v>18</v>
      </c>
      <c r="N95" s="1870" t="s">
        <v>403</v>
      </c>
      <c r="O95" s="1870" t="s">
        <v>403</v>
      </c>
      <c r="P95" s="2039" t="s">
        <v>4365</v>
      </c>
      <c r="Q95" s="2040"/>
    </row>
    <row r="96" spans="2:17" ht="75" x14ac:dyDescent="0.25">
      <c r="B96" s="1981"/>
      <c r="C96" s="1981"/>
      <c r="D96" s="1981"/>
      <c r="E96" s="1981"/>
      <c r="F96" s="1981"/>
      <c r="G96" s="1981"/>
      <c r="H96" s="2052"/>
      <c r="I96" s="2032"/>
      <c r="J96" s="225" t="s">
        <v>4366</v>
      </c>
      <c r="K96" s="226" t="s">
        <v>4367</v>
      </c>
      <c r="L96" s="226" t="s">
        <v>4368</v>
      </c>
      <c r="M96" s="1924"/>
      <c r="N96" s="1924"/>
      <c r="O96" s="1924"/>
      <c r="P96" s="2041"/>
      <c r="Q96" s="2042"/>
    </row>
    <row r="97" spans="2:17" ht="60" x14ac:dyDescent="0.25">
      <c r="B97" s="1981"/>
      <c r="C97" s="1981"/>
      <c r="D97" s="1981"/>
      <c r="E97" s="1981"/>
      <c r="F97" s="1981"/>
      <c r="G97" s="1981"/>
      <c r="H97" s="2052"/>
      <c r="I97" s="2032"/>
      <c r="J97" s="225" t="s">
        <v>4369</v>
      </c>
      <c r="K97" s="226" t="s">
        <v>4370</v>
      </c>
      <c r="L97" s="226" t="s">
        <v>4371</v>
      </c>
      <c r="M97" s="1924"/>
      <c r="N97" s="1924"/>
      <c r="O97" s="1924"/>
      <c r="P97" s="2041"/>
      <c r="Q97" s="2042"/>
    </row>
    <row r="98" spans="2:17" ht="45" x14ac:dyDescent="0.25">
      <c r="B98" s="1981"/>
      <c r="C98" s="1981"/>
      <c r="D98" s="1981"/>
      <c r="E98" s="1981"/>
      <c r="F98" s="1981"/>
      <c r="G98" s="1981"/>
      <c r="H98" s="2052"/>
      <c r="I98" s="2032"/>
      <c r="J98" s="225" t="s">
        <v>4372</v>
      </c>
      <c r="K98" s="226" t="s">
        <v>4373</v>
      </c>
      <c r="L98" s="226" t="s">
        <v>4374</v>
      </c>
      <c r="M98" s="1924"/>
      <c r="N98" s="1924"/>
      <c r="O98" s="1924"/>
      <c r="P98" s="2041"/>
      <c r="Q98" s="2042"/>
    </row>
    <row r="99" spans="2:17" ht="45" x14ac:dyDescent="0.25">
      <c r="B99" s="2025"/>
      <c r="C99" s="2025"/>
      <c r="D99" s="2025"/>
      <c r="E99" s="2025"/>
      <c r="F99" s="2025"/>
      <c r="G99" s="2025"/>
      <c r="H99" s="2053"/>
      <c r="I99" s="2031"/>
      <c r="J99" s="251" t="s">
        <v>1299</v>
      </c>
      <c r="K99" s="223" t="s">
        <v>4375</v>
      </c>
      <c r="L99" s="941" t="s">
        <v>4376</v>
      </c>
      <c r="M99" s="1871"/>
      <c r="N99" s="1871"/>
      <c r="O99" s="1871"/>
      <c r="P99" s="2049"/>
      <c r="Q99" s="2050"/>
    </row>
    <row r="101" spans="2:17" ht="15.75" thickBot="1" x14ac:dyDescent="0.3"/>
    <row r="102" spans="2:17" ht="27" thickBot="1" x14ac:dyDescent="0.3">
      <c r="B102" s="1879" t="s">
        <v>184</v>
      </c>
      <c r="C102" s="1880"/>
      <c r="D102" s="1880"/>
      <c r="E102" s="1880"/>
      <c r="F102" s="1880"/>
      <c r="G102" s="1880"/>
      <c r="H102" s="1880"/>
      <c r="I102" s="1880"/>
      <c r="J102" s="1880"/>
      <c r="K102" s="1880"/>
      <c r="L102" s="1880"/>
      <c r="M102" s="1880"/>
      <c r="N102" s="1881"/>
    </row>
    <row r="105" spans="2:17" ht="30" x14ac:dyDescent="0.25">
      <c r="B105" s="194" t="s">
        <v>17</v>
      </c>
      <c r="C105" s="194" t="s">
        <v>415</v>
      </c>
      <c r="D105" s="1875" t="s">
        <v>77</v>
      </c>
      <c r="E105" s="1876"/>
    </row>
    <row r="106" spans="2:17" x14ac:dyDescent="0.25">
      <c r="B106" s="229" t="s">
        <v>185</v>
      </c>
      <c r="C106" s="715" t="s">
        <v>403</v>
      </c>
      <c r="D106" s="1998"/>
      <c r="E106" s="1998"/>
    </row>
    <row r="109" spans="2:17" ht="26.25" x14ac:dyDescent="0.25">
      <c r="B109" s="1851" t="s">
        <v>186</v>
      </c>
      <c r="C109" s="1852"/>
      <c r="D109" s="1852"/>
      <c r="E109" s="1852"/>
      <c r="F109" s="1852"/>
      <c r="G109" s="1852"/>
      <c r="H109" s="1852"/>
      <c r="I109" s="1852"/>
      <c r="J109" s="1852"/>
      <c r="K109" s="1852"/>
      <c r="L109" s="1852"/>
      <c r="M109" s="1852"/>
      <c r="N109" s="1852"/>
      <c r="O109" s="1852"/>
      <c r="P109" s="1852"/>
    </row>
    <row r="111" spans="2:17" ht="15.75" thickBot="1" x14ac:dyDescent="0.3"/>
    <row r="112" spans="2:17" ht="27" thickBot="1" x14ac:dyDescent="0.3">
      <c r="B112" s="1879" t="s">
        <v>187</v>
      </c>
      <c r="C112" s="1880"/>
      <c r="D112" s="1880"/>
      <c r="E112" s="1880"/>
      <c r="F112" s="1880"/>
      <c r="G112" s="1880"/>
      <c r="H112" s="1880"/>
      <c r="I112" s="1880"/>
      <c r="J112" s="1880"/>
      <c r="K112" s="1880"/>
      <c r="L112" s="1880"/>
      <c r="M112" s="1880"/>
      <c r="N112" s="1881"/>
    </row>
    <row r="114" spans="1:26" ht="15.75" thickBot="1" x14ac:dyDescent="0.3">
      <c r="M114" s="163"/>
      <c r="N114" s="163"/>
    </row>
    <row r="115" spans="1:26" s="48" customFormat="1" ht="60" x14ac:dyDescent="0.25">
      <c r="B115" s="164" t="s">
        <v>33</v>
      </c>
      <c r="C115" s="164" t="s">
        <v>34</v>
      </c>
      <c r="D115" s="164" t="s">
        <v>35</v>
      </c>
      <c r="E115" s="164" t="s">
        <v>36</v>
      </c>
      <c r="F115" s="164" t="s">
        <v>37</v>
      </c>
      <c r="G115" s="164" t="s">
        <v>38</v>
      </c>
      <c r="H115" s="164" t="s">
        <v>39</v>
      </c>
      <c r="I115" s="164" t="s">
        <v>40</v>
      </c>
      <c r="J115" s="164" t="s">
        <v>41</v>
      </c>
      <c r="K115" s="164" t="s">
        <v>42</v>
      </c>
      <c r="L115" s="164" t="s">
        <v>43</v>
      </c>
      <c r="M115" s="165" t="s">
        <v>44</v>
      </c>
      <c r="N115" s="164" t="s">
        <v>45</v>
      </c>
      <c r="O115" s="164" t="s">
        <v>46</v>
      </c>
      <c r="P115" s="166" t="s">
        <v>47</v>
      </c>
      <c r="Q115" s="166" t="s">
        <v>48</v>
      </c>
    </row>
    <row r="116" spans="1:26" s="61" customFormat="1" ht="30" x14ac:dyDescent="0.25">
      <c r="A116" s="52">
        <v>1</v>
      </c>
      <c r="B116" s="173" t="s">
        <v>4377</v>
      </c>
      <c r="C116" s="173" t="s">
        <v>4377</v>
      </c>
      <c r="D116" s="173" t="s">
        <v>4378</v>
      </c>
      <c r="E116" s="971" t="s">
        <v>4379</v>
      </c>
      <c r="F116" s="175" t="s">
        <v>403</v>
      </c>
      <c r="G116" s="247">
        <v>1</v>
      </c>
      <c r="H116" s="220">
        <v>40585</v>
      </c>
      <c r="I116" s="176">
        <v>40844</v>
      </c>
      <c r="J116" s="176" t="s">
        <v>19</v>
      </c>
      <c r="K116" s="178">
        <v>8.49</v>
      </c>
      <c r="L116" s="176" t="s">
        <v>4380</v>
      </c>
      <c r="M116" s="1080">
        <v>75</v>
      </c>
      <c r="N116" s="1080">
        <v>75</v>
      </c>
      <c r="O116" s="180">
        <v>76778594</v>
      </c>
      <c r="P116" s="180" t="s">
        <v>4381</v>
      </c>
      <c r="Q116" s="181" t="s">
        <v>581</v>
      </c>
      <c r="R116" s="60"/>
      <c r="S116" s="60"/>
      <c r="T116" s="60"/>
      <c r="U116" s="60"/>
      <c r="V116" s="60"/>
      <c r="W116" s="60"/>
      <c r="X116" s="60"/>
      <c r="Y116" s="60"/>
      <c r="Z116" s="60"/>
    </row>
    <row r="117" spans="1:26" s="61" customFormat="1" ht="45" x14ac:dyDescent="0.25">
      <c r="A117" s="52">
        <f t="shared" ref="A117:A123" si="0">+A116+1</f>
        <v>2</v>
      </c>
      <c r="B117" s="173" t="s">
        <v>4382</v>
      </c>
      <c r="C117" s="173" t="s">
        <v>4382</v>
      </c>
      <c r="D117" s="172" t="s">
        <v>4383</v>
      </c>
      <c r="E117" s="971" t="s">
        <v>4384</v>
      </c>
      <c r="F117" s="175" t="s">
        <v>403</v>
      </c>
      <c r="G117" s="182">
        <v>1</v>
      </c>
      <c r="H117" s="220">
        <v>40815</v>
      </c>
      <c r="I117" s="176">
        <v>41121</v>
      </c>
      <c r="J117" s="176" t="s">
        <v>19</v>
      </c>
      <c r="K117" s="971">
        <v>9</v>
      </c>
      <c r="L117" s="178">
        <v>1.03</v>
      </c>
      <c r="M117" s="971">
        <v>126</v>
      </c>
      <c r="N117" s="971">
        <v>126</v>
      </c>
      <c r="O117" s="180">
        <v>9904500</v>
      </c>
      <c r="P117" s="180" t="s">
        <v>4385</v>
      </c>
      <c r="Q117" s="181" t="s">
        <v>581</v>
      </c>
      <c r="R117" s="60"/>
      <c r="S117" s="60"/>
      <c r="T117" s="60"/>
      <c r="U117" s="60"/>
      <c r="V117" s="60"/>
      <c r="W117" s="60"/>
      <c r="X117" s="60"/>
      <c r="Y117" s="60"/>
      <c r="Z117" s="60"/>
    </row>
    <row r="118" spans="1:26" s="61" customFormat="1" ht="30" x14ac:dyDescent="0.25">
      <c r="A118" s="52">
        <f t="shared" si="0"/>
        <v>3</v>
      </c>
      <c r="B118" s="172" t="s">
        <v>4386</v>
      </c>
      <c r="C118" s="172" t="s">
        <v>4386</v>
      </c>
      <c r="D118" s="61" t="s">
        <v>4378</v>
      </c>
      <c r="E118" s="182" t="s">
        <v>4387</v>
      </c>
      <c r="F118" s="175" t="s">
        <v>403</v>
      </c>
      <c r="G118" s="175">
        <v>30</v>
      </c>
      <c r="H118" s="220">
        <v>40401</v>
      </c>
      <c r="I118" s="176">
        <v>40515</v>
      </c>
      <c r="J118" s="176" t="s">
        <v>19</v>
      </c>
      <c r="K118" s="971">
        <v>4.63</v>
      </c>
      <c r="L118" s="178">
        <v>0</v>
      </c>
      <c r="M118" s="971">
        <v>54</v>
      </c>
      <c r="N118" s="971">
        <v>54</v>
      </c>
      <c r="O118" s="180">
        <v>61024383</v>
      </c>
      <c r="P118" s="180" t="s">
        <v>4388</v>
      </c>
      <c r="Q118" s="181" t="s">
        <v>581</v>
      </c>
      <c r="R118" s="60"/>
      <c r="S118" s="60"/>
      <c r="T118" s="60"/>
      <c r="U118" s="60"/>
      <c r="V118" s="60"/>
      <c r="W118" s="60"/>
      <c r="X118" s="60"/>
      <c r="Y118" s="60"/>
      <c r="Z118" s="60"/>
    </row>
    <row r="119" spans="1:26" s="61" customFormat="1" x14ac:dyDescent="0.25">
      <c r="A119" s="52">
        <f t="shared" si="0"/>
        <v>4</v>
      </c>
      <c r="B119" s="173"/>
      <c r="C119" s="172"/>
      <c r="D119" s="173"/>
      <c r="E119" s="182"/>
      <c r="F119" s="175"/>
      <c r="G119" s="175"/>
      <c r="H119" s="175"/>
      <c r="I119" s="176"/>
      <c r="J119" s="176"/>
      <c r="K119" s="176"/>
      <c r="L119" s="176"/>
      <c r="M119" s="178"/>
      <c r="N119" s="178"/>
      <c r="O119" s="180"/>
      <c r="P119" s="180"/>
      <c r="Q119" s="181"/>
      <c r="R119" s="60"/>
      <c r="S119" s="60"/>
      <c r="T119" s="60"/>
      <c r="U119" s="60"/>
      <c r="V119" s="60"/>
      <c r="W119" s="60"/>
      <c r="X119" s="60"/>
      <c r="Y119" s="60"/>
      <c r="Z119" s="60"/>
    </row>
    <row r="120" spans="1:26" s="61" customFormat="1" x14ac:dyDescent="0.25">
      <c r="A120" s="52">
        <f t="shared" si="0"/>
        <v>5</v>
      </c>
      <c r="B120" s="173"/>
      <c r="C120" s="172"/>
      <c r="D120" s="173"/>
      <c r="E120" s="182"/>
      <c r="F120" s="175"/>
      <c r="G120" s="175"/>
      <c r="H120" s="175"/>
      <c r="I120" s="176"/>
      <c r="J120" s="176"/>
      <c r="K120" s="176"/>
      <c r="L120" s="176"/>
      <c r="M120" s="178"/>
      <c r="N120" s="178"/>
      <c r="O120" s="180"/>
      <c r="P120" s="180"/>
      <c r="Q120" s="181"/>
      <c r="R120" s="60"/>
      <c r="S120" s="60"/>
      <c r="T120" s="60"/>
      <c r="U120" s="60"/>
      <c r="V120" s="60"/>
      <c r="W120" s="60"/>
      <c r="X120" s="60"/>
      <c r="Y120" s="60"/>
      <c r="Z120" s="60"/>
    </row>
    <row r="121" spans="1:26" s="61" customFormat="1" x14ac:dyDescent="0.25">
      <c r="A121" s="52">
        <f t="shared" si="0"/>
        <v>6</v>
      </c>
      <c r="B121" s="173"/>
      <c r="C121" s="172"/>
      <c r="D121" s="173"/>
      <c r="E121" s="182"/>
      <c r="F121" s="175"/>
      <c r="G121" s="175"/>
      <c r="H121" s="175"/>
      <c r="I121" s="176"/>
      <c r="J121" s="176"/>
      <c r="K121" s="176"/>
      <c r="L121" s="176"/>
      <c r="M121" s="178"/>
      <c r="N121" s="178"/>
      <c r="O121" s="180"/>
      <c r="P121" s="180"/>
      <c r="Q121" s="181"/>
      <c r="R121" s="60"/>
      <c r="S121" s="60"/>
      <c r="T121" s="60"/>
      <c r="U121" s="60"/>
      <c r="V121" s="60"/>
      <c r="W121" s="60"/>
      <c r="X121" s="60"/>
      <c r="Y121" s="60"/>
      <c r="Z121" s="60"/>
    </row>
    <row r="122" spans="1:26" s="61" customFormat="1" x14ac:dyDescent="0.25">
      <c r="A122" s="52">
        <f t="shared" si="0"/>
        <v>7</v>
      </c>
      <c r="B122" s="173"/>
      <c r="C122" s="172"/>
      <c r="D122" s="173"/>
      <c r="E122" s="182"/>
      <c r="F122" s="175"/>
      <c r="G122" s="175"/>
      <c r="H122" s="175"/>
      <c r="I122" s="176"/>
      <c r="J122" s="176"/>
      <c r="K122" s="176"/>
      <c r="L122" s="176"/>
      <c r="M122" s="178"/>
      <c r="N122" s="178"/>
      <c r="O122" s="180"/>
      <c r="P122" s="180"/>
      <c r="Q122" s="181"/>
      <c r="R122" s="60"/>
      <c r="S122" s="60"/>
      <c r="T122" s="60"/>
      <c r="U122" s="60"/>
      <c r="V122" s="60"/>
      <c r="W122" s="60"/>
      <c r="X122" s="60"/>
      <c r="Y122" s="60"/>
      <c r="Z122" s="60"/>
    </row>
    <row r="123" spans="1:26" s="61" customFormat="1" x14ac:dyDescent="0.25">
      <c r="A123" s="52">
        <f t="shared" si="0"/>
        <v>8</v>
      </c>
      <c r="B123" s="173"/>
      <c r="C123" s="172"/>
      <c r="D123" s="173"/>
      <c r="E123" s="182"/>
      <c r="F123" s="175"/>
      <c r="G123" s="175"/>
      <c r="H123" s="175"/>
      <c r="I123" s="176"/>
      <c r="J123" s="176"/>
      <c r="K123" s="176"/>
      <c r="L123" s="176"/>
      <c r="M123" s="178"/>
      <c r="N123" s="178"/>
      <c r="O123" s="180"/>
      <c r="P123" s="180"/>
      <c r="Q123" s="181"/>
      <c r="R123" s="60"/>
      <c r="S123" s="60"/>
      <c r="T123" s="60"/>
      <c r="U123" s="60"/>
      <c r="V123" s="60"/>
      <c r="W123" s="60"/>
      <c r="X123" s="60"/>
      <c r="Y123" s="60"/>
      <c r="Z123" s="60"/>
    </row>
    <row r="124" spans="1:26" s="61" customFormat="1" x14ac:dyDescent="0.25">
      <c r="A124" s="52"/>
      <c r="B124" s="183" t="s">
        <v>28</v>
      </c>
      <c r="C124" s="172"/>
      <c r="D124" s="173"/>
      <c r="E124" s="182"/>
      <c r="F124" s="175"/>
      <c r="G124" s="175"/>
      <c r="H124" s="175"/>
      <c r="I124" s="176"/>
      <c r="J124" s="176"/>
      <c r="K124" s="185">
        <f>SUM(K116:K123)</f>
        <v>22.12</v>
      </c>
      <c r="L124" s="185">
        <f>SUM(L116:L123)</f>
        <v>1.03</v>
      </c>
      <c r="M124" s="245">
        <f>SUM(M116:M123)</f>
        <v>255</v>
      </c>
      <c r="N124" s="185">
        <f>SUM(N116:N123)</f>
        <v>255</v>
      </c>
      <c r="O124" s="180"/>
      <c r="P124" s="180"/>
      <c r="Q124" s="187"/>
    </row>
    <row r="125" spans="1:26" x14ac:dyDescent="0.25">
      <c r="B125" s="69"/>
      <c r="C125" s="69"/>
      <c r="D125" s="69"/>
      <c r="E125" s="188"/>
      <c r="F125" s="69"/>
      <c r="G125" s="69"/>
      <c r="H125" s="69"/>
      <c r="I125" s="69"/>
      <c r="J125" s="69"/>
      <c r="K125" s="69"/>
      <c r="L125" s="69"/>
      <c r="M125" s="69"/>
      <c r="N125" s="69"/>
      <c r="O125" s="69"/>
      <c r="P125" s="69"/>
    </row>
    <row r="126" spans="1:26" ht="18.75" x14ac:dyDescent="0.25">
      <c r="B126" s="222" t="s">
        <v>192</v>
      </c>
      <c r="C126" s="250">
        <f>+K124</f>
        <v>22.12</v>
      </c>
      <c r="H126" s="191"/>
      <c r="I126" s="191"/>
      <c r="J126" s="191"/>
      <c r="K126" s="191"/>
      <c r="L126" s="191"/>
      <c r="M126" s="191"/>
      <c r="N126" s="69"/>
      <c r="O126" s="69"/>
      <c r="P126" s="69"/>
    </row>
    <row r="128" spans="1:26" ht="15.75" thickBot="1" x14ac:dyDescent="0.3"/>
    <row r="129" spans="2:17" ht="30.75" thickBot="1" x14ac:dyDescent="0.3">
      <c r="B129" s="232" t="s">
        <v>193</v>
      </c>
      <c r="C129" s="233" t="s">
        <v>194</v>
      </c>
      <c r="D129" s="232" t="s">
        <v>27</v>
      </c>
      <c r="E129" s="233" t="s">
        <v>195</v>
      </c>
    </row>
    <row r="130" spans="2:17" x14ac:dyDescent="0.25">
      <c r="B130" s="103" t="s">
        <v>196</v>
      </c>
      <c r="C130" s="234">
        <v>20</v>
      </c>
      <c r="D130" s="1082">
        <v>0</v>
      </c>
      <c r="E130" s="2405">
        <f>+D130+D131+D132</f>
        <v>40</v>
      </c>
    </row>
    <row r="131" spans="2:17" x14ac:dyDescent="0.25">
      <c r="B131" s="103" t="s">
        <v>197</v>
      </c>
      <c r="C131" s="235">
        <v>30</v>
      </c>
      <c r="D131" s="860">
        <v>0</v>
      </c>
      <c r="E131" s="2016"/>
    </row>
    <row r="132" spans="2:17" ht="15.75" thickBot="1" x14ac:dyDescent="0.3">
      <c r="B132" s="103" t="s">
        <v>198</v>
      </c>
      <c r="C132" s="236">
        <v>40</v>
      </c>
      <c r="D132" s="1083">
        <v>40</v>
      </c>
      <c r="E132" s="2406"/>
    </row>
    <row r="134" spans="2:17" ht="15.75" thickBot="1" x14ac:dyDescent="0.3"/>
    <row r="135" spans="2:17" ht="27" thickBot="1" x14ac:dyDescent="0.3">
      <c r="B135" s="1879" t="s">
        <v>199</v>
      </c>
      <c r="C135" s="1880"/>
      <c r="D135" s="1880"/>
      <c r="E135" s="1880"/>
      <c r="F135" s="1880"/>
      <c r="G135" s="1880"/>
      <c r="H135" s="1880"/>
      <c r="I135" s="1880"/>
      <c r="J135" s="1880"/>
      <c r="K135" s="1880"/>
      <c r="L135" s="1880"/>
      <c r="M135" s="1880"/>
      <c r="N135" s="1881"/>
    </row>
    <row r="137" spans="2:17" ht="75" x14ac:dyDescent="0.25">
      <c r="B137" s="193" t="s">
        <v>89</v>
      </c>
      <c r="C137" s="193" t="s">
        <v>90</v>
      </c>
      <c r="D137" s="193" t="s">
        <v>91</v>
      </c>
      <c r="E137" s="193" t="s">
        <v>92</v>
      </c>
      <c r="F137" s="193" t="s">
        <v>93</v>
      </c>
      <c r="G137" s="193" t="s">
        <v>94</v>
      </c>
      <c r="H137" s="193" t="s">
        <v>95</v>
      </c>
      <c r="I137" s="193" t="s">
        <v>96</v>
      </c>
      <c r="J137" s="1875" t="s">
        <v>97</v>
      </c>
      <c r="K137" s="1882"/>
      <c r="L137" s="1876"/>
      <c r="M137" s="193" t="s">
        <v>98</v>
      </c>
      <c r="N137" s="193" t="s">
        <v>254</v>
      </c>
      <c r="O137" s="193" t="s">
        <v>255</v>
      </c>
      <c r="P137" s="1875" t="s">
        <v>77</v>
      </c>
      <c r="Q137" s="1876"/>
    </row>
    <row r="138" spans="2:17" ht="45" x14ac:dyDescent="0.25">
      <c r="B138" s="1980" t="s">
        <v>554</v>
      </c>
      <c r="C138" s="1980" t="s">
        <v>661</v>
      </c>
      <c r="D138" s="1980" t="s">
        <v>4389</v>
      </c>
      <c r="E138" s="1870">
        <v>1101812063</v>
      </c>
      <c r="F138" s="1980" t="s">
        <v>4390</v>
      </c>
      <c r="G138" s="1870" t="s">
        <v>2249</v>
      </c>
      <c r="H138" s="2252">
        <v>39801</v>
      </c>
      <c r="I138" s="2066" t="s">
        <v>82</v>
      </c>
      <c r="J138" s="225" t="s">
        <v>4391</v>
      </c>
      <c r="K138" s="226" t="s">
        <v>4392</v>
      </c>
      <c r="L138" s="226" t="s">
        <v>286</v>
      </c>
      <c r="M138" s="152" t="s">
        <v>403</v>
      </c>
      <c r="N138" s="1870" t="s">
        <v>19</v>
      </c>
      <c r="O138" s="152" t="s">
        <v>403</v>
      </c>
      <c r="P138" s="2242"/>
      <c r="Q138" s="2243"/>
    </row>
    <row r="139" spans="2:17" ht="60" x14ac:dyDescent="0.25">
      <c r="B139" s="1981"/>
      <c r="C139" s="1981"/>
      <c r="D139" s="1981"/>
      <c r="E139" s="1924"/>
      <c r="F139" s="1981"/>
      <c r="G139" s="1924"/>
      <c r="H139" s="2204"/>
      <c r="I139" s="2067"/>
      <c r="J139" s="225" t="s">
        <v>4393</v>
      </c>
      <c r="K139" s="226" t="s">
        <v>4394</v>
      </c>
      <c r="L139" s="226" t="s">
        <v>286</v>
      </c>
      <c r="M139" s="152" t="s">
        <v>403</v>
      </c>
      <c r="N139" s="1924"/>
      <c r="O139" s="152" t="s">
        <v>403</v>
      </c>
      <c r="P139" s="2176"/>
      <c r="Q139" s="2244"/>
    </row>
    <row r="140" spans="2:17" ht="30" x14ac:dyDescent="0.25">
      <c r="B140" s="1981"/>
      <c r="C140" s="2025"/>
      <c r="D140" s="2025"/>
      <c r="E140" s="1871"/>
      <c r="F140" s="2025"/>
      <c r="G140" s="1871"/>
      <c r="H140" s="2205"/>
      <c r="I140" s="2068"/>
      <c r="J140" s="225" t="s">
        <v>4395</v>
      </c>
      <c r="K140" s="226" t="s">
        <v>4396</v>
      </c>
      <c r="L140" s="226" t="s">
        <v>286</v>
      </c>
      <c r="M140" s="152" t="s">
        <v>403</v>
      </c>
      <c r="N140" s="1871"/>
      <c r="O140" s="152" t="s">
        <v>403</v>
      </c>
      <c r="P140" s="2245"/>
      <c r="Q140" s="2246"/>
    </row>
    <row r="141" spans="2:17" ht="75" x14ac:dyDescent="0.25">
      <c r="B141" s="1998" t="s">
        <v>211</v>
      </c>
      <c r="C141" s="2401" t="s">
        <v>661</v>
      </c>
      <c r="D141" s="1980" t="s">
        <v>4397</v>
      </c>
      <c r="E141" s="1870">
        <v>22978434</v>
      </c>
      <c r="F141" s="1980" t="s">
        <v>4398</v>
      </c>
      <c r="G141" s="1980" t="s">
        <v>4399</v>
      </c>
      <c r="H141" s="2252">
        <v>37036</v>
      </c>
      <c r="I141" s="2066" t="s">
        <v>82</v>
      </c>
      <c r="J141" s="225" t="s">
        <v>4400</v>
      </c>
      <c r="K141" s="226" t="s">
        <v>4401</v>
      </c>
      <c r="L141" s="226" t="s">
        <v>3255</v>
      </c>
      <c r="M141" s="152" t="s">
        <v>403</v>
      </c>
      <c r="N141" s="1870" t="s">
        <v>403</v>
      </c>
      <c r="O141" s="152" t="s">
        <v>403</v>
      </c>
      <c r="P141" s="1984"/>
      <c r="Q141" s="1985"/>
    </row>
    <row r="142" spans="2:17" ht="45" x14ac:dyDescent="0.25">
      <c r="B142" s="1998"/>
      <c r="C142" s="2402"/>
      <c r="D142" s="1981"/>
      <c r="E142" s="1924"/>
      <c r="F142" s="1981"/>
      <c r="G142" s="1981"/>
      <c r="H142" s="2204"/>
      <c r="I142" s="2067"/>
      <c r="J142" s="225" t="s">
        <v>4402</v>
      </c>
      <c r="K142" s="226" t="s">
        <v>4403</v>
      </c>
      <c r="L142" s="226" t="s">
        <v>3255</v>
      </c>
      <c r="M142" s="152" t="s">
        <v>403</v>
      </c>
      <c r="N142" s="1924"/>
      <c r="O142" s="152" t="s">
        <v>403</v>
      </c>
      <c r="P142" s="1986"/>
      <c r="Q142" s="1987"/>
    </row>
    <row r="143" spans="2:17" ht="30" x14ac:dyDescent="0.25">
      <c r="B143" s="1998"/>
      <c r="C143" s="2403"/>
      <c r="D143" s="2025"/>
      <c r="E143" s="1871"/>
      <c r="F143" s="2025"/>
      <c r="G143" s="2025"/>
      <c r="H143" s="2205"/>
      <c r="I143" s="2068"/>
      <c r="J143" s="225" t="s">
        <v>4177</v>
      </c>
      <c r="K143" s="226" t="s">
        <v>4404</v>
      </c>
      <c r="L143" s="226" t="s">
        <v>3255</v>
      </c>
      <c r="M143" s="152" t="s">
        <v>403</v>
      </c>
      <c r="N143" s="1871"/>
      <c r="O143" s="152" t="s">
        <v>403</v>
      </c>
      <c r="P143" s="2044"/>
      <c r="Q143" s="2045"/>
    </row>
    <row r="144" spans="2:17" ht="60" x14ac:dyDescent="0.25">
      <c r="B144" s="1998" t="s">
        <v>223</v>
      </c>
      <c r="C144" s="1950" t="s">
        <v>661</v>
      </c>
      <c r="D144" s="1982" t="s">
        <v>4405</v>
      </c>
      <c r="E144" s="1982">
        <v>64739270</v>
      </c>
      <c r="F144" s="1950" t="s">
        <v>533</v>
      </c>
      <c r="G144" s="1950" t="s">
        <v>4406</v>
      </c>
      <c r="H144" s="2065">
        <v>38322</v>
      </c>
      <c r="I144" s="2654" t="s">
        <v>82</v>
      </c>
      <c r="J144" s="225" t="s">
        <v>4407</v>
      </c>
      <c r="K144" s="226" t="s">
        <v>4408</v>
      </c>
      <c r="L144" s="226" t="s">
        <v>3255</v>
      </c>
      <c r="M144" s="1870" t="s">
        <v>403</v>
      </c>
      <c r="N144" s="1870" t="s">
        <v>403</v>
      </c>
      <c r="O144" s="1870" t="s">
        <v>403</v>
      </c>
      <c r="P144" s="2242"/>
      <c r="Q144" s="2243"/>
    </row>
    <row r="145" spans="2:17" ht="60" x14ac:dyDescent="0.25">
      <c r="B145" s="1998"/>
      <c r="C145" s="1951"/>
      <c r="D145" s="1983"/>
      <c r="E145" s="1983"/>
      <c r="F145" s="1951"/>
      <c r="G145" s="1951"/>
      <c r="H145" s="2414"/>
      <c r="I145" s="2655"/>
      <c r="J145" s="225" t="s">
        <v>4409</v>
      </c>
      <c r="K145" s="226" t="s">
        <v>4410</v>
      </c>
      <c r="L145" s="226" t="s">
        <v>3255</v>
      </c>
      <c r="M145" s="1924"/>
      <c r="N145" s="1924"/>
      <c r="O145" s="1924"/>
      <c r="P145" s="2176"/>
      <c r="Q145" s="2244"/>
    </row>
    <row r="146" spans="2:17" ht="45" x14ac:dyDescent="0.25">
      <c r="B146" s="1998"/>
      <c r="C146" s="1951"/>
      <c r="D146" s="1983"/>
      <c r="E146" s="1983"/>
      <c r="F146" s="1951"/>
      <c r="G146" s="1951"/>
      <c r="H146" s="2414"/>
      <c r="I146" s="2655"/>
      <c r="J146" s="225" t="s">
        <v>4411</v>
      </c>
      <c r="K146" s="226" t="s">
        <v>4412</v>
      </c>
      <c r="L146" s="226" t="s">
        <v>3255</v>
      </c>
      <c r="M146" s="1924"/>
      <c r="N146" s="1924"/>
      <c r="O146" s="1924"/>
      <c r="P146" s="2176"/>
      <c r="Q146" s="2244"/>
    </row>
    <row r="147" spans="2:17" ht="45" x14ac:dyDescent="0.25">
      <c r="B147" s="1998"/>
      <c r="C147" s="1951"/>
      <c r="D147" s="1983"/>
      <c r="E147" s="1983"/>
      <c r="F147" s="1951"/>
      <c r="G147" s="1951"/>
      <c r="H147" s="2414"/>
      <c r="I147" s="2655"/>
      <c r="J147" s="225" t="s">
        <v>4413</v>
      </c>
      <c r="K147" s="226" t="s">
        <v>4414</v>
      </c>
      <c r="L147" s="226" t="s">
        <v>3255</v>
      </c>
      <c r="M147" s="1924"/>
      <c r="N147" s="1924"/>
      <c r="O147" s="1924"/>
      <c r="P147" s="2176"/>
      <c r="Q147" s="2244"/>
    </row>
    <row r="148" spans="2:17" ht="45" x14ac:dyDescent="0.25">
      <c r="B148" s="1998"/>
      <c r="C148" s="1951"/>
      <c r="D148" s="1983"/>
      <c r="E148" s="1983"/>
      <c r="F148" s="1951"/>
      <c r="G148" s="1951"/>
      <c r="H148" s="2414"/>
      <c r="I148" s="2655"/>
      <c r="J148" s="225" t="s">
        <v>4415</v>
      </c>
      <c r="K148" s="226" t="s">
        <v>4416</v>
      </c>
      <c r="L148" s="226" t="s">
        <v>3255</v>
      </c>
      <c r="M148" s="1924"/>
      <c r="N148" s="1924"/>
      <c r="O148" s="1924"/>
      <c r="P148" s="2176"/>
      <c r="Q148" s="2244"/>
    </row>
    <row r="149" spans="2:17" ht="45" x14ac:dyDescent="0.25">
      <c r="B149" s="1998"/>
      <c r="C149" s="1952"/>
      <c r="D149" s="2064"/>
      <c r="E149" s="2064"/>
      <c r="F149" s="1952"/>
      <c r="G149" s="1952"/>
      <c r="H149" s="2415"/>
      <c r="I149" s="2656"/>
      <c r="J149" s="225" t="s">
        <v>4417</v>
      </c>
      <c r="K149" s="226" t="s">
        <v>4418</v>
      </c>
      <c r="L149" s="226" t="s">
        <v>2311</v>
      </c>
      <c r="M149" s="1871"/>
      <c r="N149" s="1871"/>
      <c r="O149" s="1871"/>
      <c r="P149" s="2245"/>
      <c r="Q149" s="2246"/>
    </row>
    <row r="152" spans="2:17" ht="15.75" thickBot="1" x14ac:dyDescent="0.3"/>
    <row r="153" spans="2:17" ht="30" x14ac:dyDescent="0.25">
      <c r="B153" s="162" t="s">
        <v>17</v>
      </c>
      <c r="C153" s="162" t="s">
        <v>193</v>
      </c>
      <c r="D153" s="193" t="s">
        <v>194</v>
      </c>
      <c r="E153" s="162" t="s">
        <v>27</v>
      </c>
      <c r="F153" s="233" t="s">
        <v>235</v>
      </c>
      <c r="G153" s="857"/>
    </row>
    <row r="154" spans="2:17" ht="108" x14ac:dyDescent="0.2">
      <c r="B154" s="1969" t="s">
        <v>236</v>
      </c>
      <c r="C154" s="196" t="s">
        <v>237</v>
      </c>
      <c r="D154" s="715">
        <v>25</v>
      </c>
      <c r="E154" s="715">
        <v>0</v>
      </c>
      <c r="F154" s="1970">
        <f>+E154+E155+E156</f>
        <v>35</v>
      </c>
      <c r="G154" s="858"/>
    </row>
    <row r="155" spans="2:17" ht="72" x14ac:dyDescent="0.2">
      <c r="B155" s="1969"/>
      <c r="C155" s="196" t="s">
        <v>238</v>
      </c>
      <c r="D155" s="242">
        <v>25</v>
      </c>
      <c r="E155" s="715">
        <v>25</v>
      </c>
      <c r="F155" s="1971"/>
      <c r="G155" s="858"/>
    </row>
    <row r="156" spans="2:17" ht="60" x14ac:dyDescent="0.2">
      <c r="B156" s="1969"/>
      <c r="C156" s="196" t="s">
        <v>239</v>
      </c>
      <c r="D156" s="715">
        <v>10</v>
      </c>
      <c r="E156" s="715">
        <v>10</v>
      </c>
      <c r="F156" s="1972"/>
      <c r="G156" s="858"/>
    </row>
    <row r="157" spans="2:17" x14ac:dyDescent="0.25">
      <c r="C157"/>
    </row>
    <row r="160" spans="2:17" x14ac:dyDescent="0.25">
      <c r="B160" s="160" t="s">
        <v>240</v>
      </c>
    </row>
    <row r="163" spans="2:5" x14ac:dyDescent="0.25">
      <c r="B163" s="41" t="s">
        <v>17</v>
      </c>
      <c r="C163" s="41" t="s">
        <v>26</v>
      </c>
      <c r="D163" s="162" t="s">
        <v>27</v>
      </c>
      <c r="E163" s="162" t="s">
        <v>28</v>
      </c>
    </row>
    <row r="164" spans="2:5" ht="28.5" x14ac:dyDescent="0.25">
      <c r="B164" s="45" t="s">
        <v>393</v>
      </c>
      <c r="C164" s="684">
        <v>40</v>
      </c>
      <c r="D164" s="715">
        <f>+E130</f>
        <v>40</v>
      </c>
      <c r="E164" s="1870">
        <f>+D164+D165</f>
        <v>75</v>
      </c>
    </row>
    <row r="165" spans="2:5" ht="42.75" x14ac:dyDescent="0.25">
      <c r="B165" s="45" t="s">
        <v>394</v>
      </c>
      <c r="C165" s="684">
        <v>60</v>
      </c>
      <c r="D165" s="715">
        <f>+F154</f>
        <v>35</v>
      </c>
      <c r="E165" s="1871"/>
    </row>
    <row r="169" spans="2:5" ht="30" x14ac:dyDescent="0.25">
      <c r="B169" s="1231" t="s">
        <v>4419</v>
      </c>
    </row>
    <row r="171" spans="2:5" x14ac:dyDescent="0.25">
      <c r="B171" s="856" t="s">
        <v>4420</v>
      </c>
    </row>
  </sheetData>
  <mergeCells count="122">
    <mergeCell ref="I144:I149"/>
    <mergeCell ref="M144:M149"/>
    <mergeCell ref="N144:N149"/>
    <mergeCell ref="O144:O149"/>
    <mergeCell ref="P144:Q149"/>
    <mergeCell ref="B144:B149"/>
    <mergeCell ref="C144:C149"/>
    <mergeCell ref="D144:D149"/>
    <mergeCell ref="E144:E149"/>
    <mergeCell ref="F144:F149"/>
    <mergeCell ref="G144:G149"/>
    <mergeCell ref="B154:B156"/>
    <mergeCell ref="F154:F156"/>
    <mergeCell ref="E164:E165"/>
    <mergeCell ref="H138:H140"/>
    <mergeCell ref="I138:I140"/>
    <mergeCell ref="N138:N140"/>
    <mergeCell ref="P138:Q140"/>
    <mergeCell ref="B141:B143"/>
    <mergeCell ref="C141:C143"/>
    <mergeCell ref="D141:D143"/>
    <mergeCell ref="E141:E143"/>
    <mergeCell ref="F141:F143"/>
    <mergeCell ref="G141:G143"/>
    <mergeCell ref="B138:B140"/>
    <mergeCell ref="C138:C140"/>
    <mergeCell ref="D138:D140"/>
    <mergeCell ref="E138:E140"/>
    <mergeCell ref="F138:F140"/>
    <mergeCell ref="G138:G140"/>
    <mergeCell ref="H141:H143"/>
    <mergeCell ref="I141:I143"/>
    <mergeCell ref="N141:N143"/>
    <mergeCell ref="P141:Q143"/>
    <mergeCell ref="H144:H149"/>
    <mergeCell ref="B109:P109"/>
    <mergeCell ref="B112:N112"/>
    <mergeCell ref="E130:E132"/>
    <mergeCell ref="B135:N135"/>
    <mergeCell ref="J137:L137"/>
    <mergeCell ref="P137:Q137"/>
    <mergeCell ref="N95:N99"/>
    <mergeCell ref="O95:O99"/>
    <mergeCell ref="P95:Q99"/>
    <mergeCell ref="B102:N102"/>
    <mergeCell ref="D105:E105"/>
    <mergeCell ref="D106:E106"/>
    <mergeCell ref="B90:B93"/>
    <mergeCell ref="C90:C93"/>
    <mergeCell ref="D90:D93"/>
    <mergeCell ref="E90:E93"/>
    <mergeCell ref="F90:F93"/>
    <mergeCell ref="G90:G93"/>
    <mergeCell ref="P94:Q94"/>
    <mergeCell ref="B95:B99"/>
    <mergeCell ref="C95:C99"/>
    <mergeCell ref="D95:D99"/>
    <mergeCell ref="E95:E99"/>
    <mergeCell ref="F95:F99"/>
    <mergeCell ref="G95:G99"/>
    <mergeCell ref="H95:H99"/>
    <mergeCell ref="I95:I99"/>
    <mergeCell ref="M95:M99"/>
    <mergeCell ref="N85:N89"/>
    <mergeCell ref="O85:O89"/>
    <mergeCell ref="P85:Q85"/>
    <mergeCell ref="P86:Q86"/>
    <mergeCell ref="P87:Q87"/>
    <mergeCell ref="P88:Q88"/>
    <mergeCell ref="P89:Q89"/>
    <mergeCell ref="H90:H93"/>
    <mergeCell ref="I90:I93"/>
    <mergeCell ref="M90:M93"/>
    <mergeCell ref="N90:N93"/>
    <mergeCell ref="O90:O93"/>
    <mergeCell ref="P90:Q93"/>
    <mergeCell ref="B85:B89"/>
    <mergeCell ref="C85:C89"/>
    <mergeCell ref="D85:D89"/>
    <mergeCell ref="E85:E89"/>
    <mergeCell ref="F85:F89"/>
    <mergeCell ref="G85:G89"/>
    <mergeCell ref="H79:H84"/>
    <mergeCell ref="I79:I84"/>
    <mergeCell ref="M79:M84"/>
    <mergeCell ref="H85:H89"/>
    <mergeCell ref="I85:I89"/>
    <mergeCell ref="M85:M89"/>
    <mergeCell ref="N79:N84"/>
    <mergeCell ref="O79:O84"/>
    <mergeCell ref="P79:Q84"/>
    <mergeCell ref="B79:B84"/>
    <mergeCell ref="C79:C84"/>
    <mergeCell ref="D79:D84"/>
    <mergeCell ref="E79:E84"/>
    <mergeCell ref="F79:F84"/>
    <mergeCell ref="G79:G84"/>
    <mergeCell ref="O64:P64"/>
    <mergeCell ref="O65:P65"/>
    <mergeCell ref="O66:P66"/>
    <mergeCell ref="O67:P67"/>
    <mergeCell ref="B73:N73"/>
    <mergeCell ref="J78:L78"/>
    <mergeCell ref="P78:Q78"/>
    <mergeCell ref="B54:B55"/>
    <mergeCell ref="C54:C55"/>
    <mergeCell ref="D54:E54"/>
    <mergeCell ref="C58:N58"/>
    <mergeCell ref="B60:N60"/>
    <mergeCell ref="O63:P63"/>
    <mergeCell ref="C10:E10"/>
    <mergeCell ref="B14:C21"/>
    <mergeCell ref="B22:C22"/>
    <mergeCell ref="E40:E41"/>
    <mergeCell ref="M45:N45"/>
    <mergeCell ref="R49:R51"/>
    <mergeCell ref="B2:P2"/>
    <mergeCell ref="B4:P4"/>
    <mergeCell ref="C6:N6"/>
    <mergeCell ref="C7:N7"/>
    <mergeCell ref="C8:N8"/>
    <mergeCell ref="C9:N9"/>
  </mergeCells>
  <dataValidations count="2">
    <dataValidation type="decimal" allowBlank="1" showInputMessage="1" showErrorMessage="1" sqref="WVH983081 WLL983081 C65577 IV65577 SR65577 ACN65577 AMJ65577 AWF65577 BGB65577 BPX65577 BZT65577 CJP65577 CTL65577 DDH65577 DND65577 DWZ65577 EGV65577 EQR65577 FAN65577 FKJ65577 FUF65577 GEB65577 GNX65577 GXT65577 HHP65577 HRL65577 IBH65577 ILD65577 IUZ65577 JEV65577 JOR65577 JYN65577 KIJ65577 KSF65577 LCB65577 LLX65577 LVT65577 MFP65577 MPL65577 MZH65577 NJD65577 NSZ65577 OCV65577 OMR65577 OWN65577 PGJ65577 PQF65577 QAB65577 QJX65577 QTT65577 RDP65577 RNL65577 RXH65577 SHD65577 SQZ65577 TAV65577 TKR65577 TUN65577 UEJ65577 UOF65577 UYB65577 VHX65577 VRT65577 WBP65577 WLL65577 WVH65577 C131113 IV131113 SR131113 ACN131113 AMJ131113 AWF131113 BGB131113 BPX131113 BZT131113 CJP131113 CTL131113 DDH131113 DND131113 DWZ131113 EGV131113 EQR131113 FAN131113 FKJ131113 FUF131113 GEB131113 GNX131113 GXT131113 HHP131113 HRL131113 IBH131113 ILD131113 IUZ131113 JEV131113 JOR131113 JYN131113 KIJ131113 KSF131113 LCB131113 LLX131113 LVT131113 MFP131113 MPL131113 MZH131113 NJD131113 NSZ131113 OCV131113 OMR131113 OWN131113 PGJ131113 PQF131113 QAB131113 QJX131113 QTT131113 RDP131113 RNL131113 RXH131113 SHD131113 SQZ131113 TAV131113 TKR131113 TUN131113 UEJ131113 UOF131113 UYB131113 VHX131113 VRT131113 WBP131113 WLL131113 WVH131113 C196649 IV196649 SR196649 ACN196649 AMJ196649 AWF196649 BGB196649 BPX196649 BZT196649 CJP196649 CTL196649 DDH196649 DND196649 DWZ196649 EGV196649 EQR196649 FAN196649 FKJ196649 FUF196649 GEB196649 GNX196649 GXT196649 HHP196649 HRL196649 IBH196649 ILD196649 IUZ196649 JEV196649 JOR196649 JYN196649 KIJ196649 KSF196649 LCB196649 LLX196649 LVT196649 MFP196649 MPL196649 MZH196649 NJD196649 NSZ196649 OCV196649 OMR196649 OWN196649 PGJ196649 PQF196649 QAB196649 QJX196649 QTT196649 RDP196649 RNL196649 RXH196649 SHD196649 SQZ196649 TAV196649 TKR196649 TUN196649 UEJ196649 UOF196649 UYB196649 VHX196649 VRT196649 WBP196649 WLL196649 WVH196649 C262185 IV262185 SR262185 ACN262185 AMJ262185 AWF262185 BGB262185 BPX262185 BZT262185 CJP262185 CTL262185 DDH262185 DND262185 DWZ262185 EGV262185 EQR262185 FAN262185 FKJ262185 FUF262185 GEB262185 GNX262185 GXT262185 HHP262185 HRL262185 IBH262185 ILD262185 IUZ262185 JEV262185 JOR262185 JYN262185 KIJ262185 KSF262185 LCB262185 LLX262185 LVT262185 MFP262185 MPL262185 MZH262185 NJD262185 NSZ262185 OCV262185 OMR262185 OWN262185 PGJ262185 PQF262185 QAB262185 QJX262185 QTT262185 RDP262185 RNL262185 RXH262185 SHD262185 SQZ262185 TAV262185 TKR262185 TUN262185 UEJ262185 UOF262185 UYB262185 VHX262185 VRT262185 WBP262185 WLL262185 WVH262185 C327721 IV327721 SR327721 ACN327721 AMJ327721 AWF327721 BGB327721 BPX327721 BZT327721 CJP327721 CTL327721 DDH327721 DND327721 DWZ327721 EGV327721 EQR327721 FAN327721 FKJ327721 FUF327721 GEB327721 GNX327721 GXT327721 HHP327721 HRL327721 IBH327721 ILD327721 IUZ327721 JEV327721 JOR327721 JYN327721 KIJ327721 KSF327721 LCB327721 LLX327721 LVT327721 MFP327721 MPL327721 MZH327721 NJD327721 NSZ327721 OCV327721 OMR327721 OWN327721 PGJ327721 PQF327721 QAB327721 QJX327721 QTT327721 RDP327721 RNL327721 RXH327721 SHD327721 SQZ327721 TAV327721 TKR327721 TUN327721 UEJ327721 UOF327721 UYB327721 VHX327721 VRT327721 WBP327721 WLL327721 WVH327721 C393257 IV393257 SR393257 ACN393257 AMJ393257 AWF393257 BGB393257 BPX393257 BZT393257 CJP393257 CTL393257 DDH393257 DND393257 DWZ393257 EGV393257 EQR393257 FAN393257 FKJ393257 FUF393257 GEB393257 GNX393257 GXT393257 HHP393257 HRL393257 IBH393257 ILD393257 IUZ393257 JEV393257 JOR393257 JYN393257 KIJ393257 KSF393257 LCB393257 LLX393257 LVT393257 MFP393257 MPL393257 MZH393257 NJD393257 NSZ393257 OCV393257 OMR393257 OWN393257 PGJ393257 PQF393257 QAB393257 QJX393257 QTT393257 RDP393257 RNL393257 RXH393257 SHD393257 SQZ393257 TAV393257 TKR393257 TUN393257 UEJ393257 UOF393257 UYB393257 VHX393257 VRT393257 WBP393257 WLL393257 WVH393257 C458793 IV458793 SR458793 ACN458793 AMJ458793 AWF458793 BGB458793 BPX458793 BZT458793 CJP458793 CTL458793 DDH458793 DND458793 DWZ458793 EGV458793 EQR458793 FAN458793 FKJ458793 FUF458793 GEB458793 GNX458793 GXT458793 HHP458793 HRL458793 IBH458793 ILD458793 IUZ458793 JEV458793 JOR458793 JYN458793 KIJ458793 KSF458793 LCB458793 LLX458793 LVT458793 MFP458793 MPL458793 MZH458793 NJD458793 NSZ458793 OCV458793 OMR458793 OWN458793 PGJ458793 PQF458793 QAB458793 QJX458793 QTT458793 RDP458793 RNL458793 RXH458793 SHD458793 SQZ458793 TAV458793 TKR458793 TUN458793 UEJ458793 UOF458793 UYB458793 VHX458793 VRT458793 WBP458793 WLL458793 WVH458793 C524329 IV524329 SR524329 ACN524329 AMJ524329 AWF524329 BGB524329 BPX524329 BZT524329 CJP524329 CTL524329 DDH524329 DND524329 DWZ524329 EGV524329 EQR524329 FAN524329 FKJ524329 FUF524329 GEB524329 GNX524329 GXT524329 HHP524329 HRL524329 IBH524329 ILD524329 IUZ524329 JEV524329 JOR524329 JYN524329 KIJ524329 KSF524329 LCB524329 LLX524329 LVT524329 MFP524329 MPL524329 MZH524329 NJD524329 NSZ524329 OCV524329 OMR524329 OWN524329 PGJ524329 PQF524329 QAB524329 QJX524329 QTT524329 RDP524329 RNL524329 RXH524329 SHD524329 SQZ524329 TAV524329 TKR524329 TUN524329 UEJ524329 UOF524329 UYB524329 VHX524329 VRT524329 WBP524329 WLL524329 WVH524329 C589865 IV589865 SR589865 ACN589865 AMJ589865 AWF589865 BGB589865 BPX589865 BZT589865 CJP589865 CTL589865 DDH589865 DND589865 DWZ589865 EGV589865 EQR589865 FAN589865 FKJ589865 FUF589865 GEB589865 GNX589865 GXT589865 HHP589865 HRL589865 IBH589865 ILD589865 IUZ589865 JEV589865 JOR589865 JYN589865 KIJ589865 KSF589865 LCB589865 LLX589865 LVT589865 MFP589865 MPL589865 MZH589865 NJD589865 NSZ589865 OCV589865 OMR589865 OWN589865 PGJ589865 PQF589865 QAB589865 QJX589865 QTT589865 RDP589865 RNL589865 RXH589865 SHD589865 SQZ589865 TAV589865 TKR589865 TUN589865 UEJ589865 UOF589865 UYB589865 VHX589865 VRT589865 WBP589865 WLL589865 WVH589865 C655401 IV655401 SR655401 ACN655401 AMJ655401 AWF655401 BGB655401 BPX655401 BZT655401 CJP655401 CTL655401 DDH655401 DND655401 DWZ655401 EGV655401 EQR655401 FAN655401 FKJ655401 FUF655401 GEB655401 GNX655401 GXT655401 HHP655401 HRL655401 IBH655401 ILD655401 IUZ655401 JEV655401 JOR655401 JYN655401 KIJ655401 KSF655401 LCB655401 LLX655401 LVT655401 MFP655401 MPL655401 MZH655401 NJD655401 NSZ655401 OCV655401 OMR655401 OWN655401 PGJ655401 PQF655401 QAB655401 QJX655401 QTT655401 RDP655401 RNL655401 RXH655401 SHD655401 SQZ655401 TAV655401 TKR655401 TUN655401 UEJ655401 UOF655401 UYB655401 VHX655401 VRT655401 WBP655401 WLL655401 WVH655401 C720937 IV720937 SR720937 ACN720937 AMJ720937 AWF720937 BGB720937 BPX720937 BZT720937 CJP720937 CTL720937 DDH720937 DND720937 DWZ720937 EGV720937 EQR720937 FAN720937 FKJ720937 FUF720937 GEB720937 GNX720937 GXT720937 HHP720937 HRL720937 IBH720937 ILD720937 IUZ720937 JEV720937 JOR720937 JYN720937 KIJ720937 KSF720937 LCB720937 LLX720937 LVT720937 MFP720937 MPL720937 MZH720937 NJD720937 NSZ720937 OCV720937 OMR720937 OWN720937 PGJ720937 PQF720937 QAB720937 QJX720937 QTT720937 RDP720937 RNL720937 RXH720937 SHD720937 SQZ720937 TAV720937 TKR720937 TUN720937 UEJ720937 UOF720937 UYB720937 VHX720937 VRT720937 WBP720937 WLL720937 WVH720937 C786473 IV786473 SR786473 ACN786473 AMJ786473 AWF786473 BGB786473 BPX786473 BZT786473 CJP786473 CTL786473 DDH786473 DND786473 DWZ786473 EGV786473 EQR786473 FAN786473 FKJ786473 FUF786473 GEB786473 GNX786473 GXT786473 HHP786473 HRL786473 IBH786473 ILD786473 IUZ786473 JEV786473 JOR786473 JYN786473 KIJ786473 KSF786473 LCB786473 LLX786473 LVT786473 MFP786473 MPL786473 MZH786473 NJD786473 NSZ786473 OCV786473 OMR786473 OWN786473 PGJ786473 PQF786473 QAB786473 QJX786473 QTT786473 RDP786473 RNL786473 RXH786473 SHD786473 SQZ786473 TAV786473 TKR786473 TUN786473 UEJ786473 UOF786473 UYB786473 VHX786473 VRT786473 WBP786473 WLL786473 WVH786473 C852009 IV852009 SR852009 ACN852009 AMJ852009 AWF852009 BGB852009 BPX852009 BZT852009 CJP852009 CTL852009 DDH852009 DND852009 DWZ852009 EGV852009 EQR852009 FAN852009 FKJ852009 FUF852009 GEB852009 GNX852009 GXT852009 HHP852009 HRL852009 IBH852009 ILD852009 IUZ852009 JEV852009 JOR852009 JYN852009 KIJ852009 KSF852009 LCB852009 LLX852009 LVT852009 MFP852009 MPL852009 MZH852009 NJD852009 NSZ852009 OCV852009 OMR852009 OWN852009 PGJ852009 PQF852009 QAB852009 QJX852009 QTT852009 RDP852009 RNL852009 RXH852009 SHD852009 SQZ852009 TAV852009 TKR852009 TUN852009 UEJ852009 UOF852009 UYB852009 VHX852009 VRT852009 WBP852009 WLL852009 WVH852009 C917545 IV917545 SR917545 ACN917545 AMJ917545 AWF917545 BGB917545 BPX917545 BZT917545 CJP917545 CTL917545 DDH917545 DND917545 DWZ917545 EGV917545 EQR917545 FAN917545 FKJ917545 FUF917545 GEB917545 GNX917545 GXT917545 HHP917545 HRL917545 IBH917545 ILD917545 IUZ917545 JEV917545 JOR917545 JYN917545 KIJ917545 KSF917545 LCB917545 LLX917545 LVT917545 MFP917545 MPL917545 MZH917545 NJD917545 NSZ917545 OCV917545 OMR917545 OWN917545 PGJ917545 PQF917545 QAB917545 QJX917545 QTT917545 RDP917545 RNL917545 RXH917545 SHD917545 SQZ917545 TAV917545 TKR917545 TUN917545 UEJ917545 UOF917545 UYB917545 VHX917545 VRT917545 WBP917545 WLL917545 WVH917545 C983081 IV983081 SR983081 ACN983081 AMJ983081 AWF983081 BGB983081 BPX983081 BZT983081 CJP983081 CTL983081 DDH983081 DND983081 DWZ983081 EGV983081 EQR983081 FAN983081 FKJ983081 FUF983081 GEB983081 GNX983081 GXT983081 HHP983081 HRL983081 IBH983081 ILD983081 IUZ983081 JEV983081 JOR983081 JYN983081 KIJ983081 KSF983081 LCB983081 LLX983081 LVT983081 MFP983081 MPL983081 MZH983081 NJD983081 NSZ983081 OCV983081 OMR983081 OWN983081 PGJ983081 PQF983081 QAB983081 QJX983081 QTT983081 RDP983081 RNL983081 RXH983081 SHD983081 SQZ983081 TAV983081 TKR983081 TUN983081 UEJ983081 UOF983081 UYB983081 VHX983081 VRT983081 WBP98308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81 A65577 IS65577 SO65577 ACK65577 AMG65577 AWC65577 BFY65577 BPU65577 BZQ65577 CJM65577 CTI65577 DDE65577 DNA65577 DWW65577 EGS65577 EQO65577 FAK65577 FKG65577 FUC65577 GDY65577 GNU65577 GXQ65577 HHM65577 HRI65577 IBE65577 ILA65577 IUW65577 JES65577 JOO65577 JYK65577 KIG65577 KSC65577 LBY65577 LLU65577 LVQ65577 MFM65577 MPI65577 MZE65577 NJA65577 NSW65577 OCS65577 OMO65577 OWK65577 PGG65577 PQC65577 PZY65577 QJU65577 QTQ65577 RDM65577 RNI65577 RXE65577 SHA65577 SQW65577 TAS65577 TKO65577 TUK65577 UEG65577 UOC65577 UXY65577 VHU65577 VRQ65577 WBM65577 WLI65577 WVE65577 A131113 IS131113 SO131113 ACK131113 AMG131113 AWC131113 BFY131113 BPU131113 BZQ131113 CJM131113 CTI131113 DDE131113 DNA131113 DWW131113 EGS131113 EQO131113 FAK131113 FKG131113 FUC131113 GDY131113 GNU131113 GXQ131113 HHM131113 HRI131113 IBE131113 ILA131113 IUW131113 JES131113 JOO131113 JYK131113 KIG131113 KSC131113 LBY131113 LLU131113 LVQ131113 MFM131113 MPI131113 MZE131113 NJA131113 NSW131113 OCS131113 OMO131113 OWK131113 PGG131113 PQC131113 PZY131113 QJU131113 QTQ131113 RDM131113 RNI131113 RXE131113 SHA131113 SQW131113 TAS131113 TKO131113 TUK131113 UEG131113 UOC131113 UXY131113 VHU131113 VRQ131113 WBM131113 WLI131113 WVE131113 A196649 IS196649 SO196649 ACK196649 AMG196649 AWC196649 BFY196649 BPU196649 BZQ196649 CJM196649 CTI196649 DDE196649 DNA196649 DWW196649 EGS196649 EQO196649 FAK196649 FKG196649 FUC196649 GDY196649 GNU196649 GXQ196649 HHM196649 HRI196649 IBE196649 ILA196649 IUW196649 JES196649 JOO196649 JYK196649 KIG196649 KSC196649 LBY196649 LLU196649 LVQ196649 MFM196649 MPI196649 MZE196649 NJA196649 NSW196649 OCS196649 OMO196649 OWK196649 PGG196649 PQC196649 PZY196649 QJU196649 QTQ196649 RDM196649 RNI196649 RXE196649 SHA196649 SQW196649 TAS196649 TKO196649 TUK196649 UEG196649 UOC196649 UXY196649 VHU196649 VRQ196649 WBM196649 WLI196649 WVE196649 A262185 IS262185 SO262185 ACK262185 AMG262185 AWC262185 BFY262185 BPU262185 BZQ262185 CJM262185 CTI262185 DDE262185 DNA262185 DWW262185 EGS262185 EQO262185 FAK262185 FKG262185 FUC262185 GDY262185 GNU262185 GXQ262185 HHM262185 HRI262185 IBE262185 ILA262185 IUW262185 JES262185 JOO262185 JYK262185 KIG262185 KSC262185 LBY262185 LLU262185 LVQ262185 MFM262185 MPI262185 MZE262185 NJA262185 NSW262185 OCS262185 OMO262185 OWK262185 PGG262185 PQC262185 PZY262185 QJU262185 QTQ262185 RDM262185 RNI262185 RXE262185 SHA262185 SQW262185 TAS262185 TKO262185 TUK262185 UEG262185 UOC262185 UXY262185 VHU262185 VRQ262185 WBM262185 WLI262185 WVE262185 A327721 IS327721 SO327721 ACK327721 AMG327721 AWC327721 BFY327721 BPU327721 BZQ327721 CJM327721 CTI327721 DDE327721 DNA327721 DWW327721 EGS327721 EQO327721 FAK327721 FKG327721 FUC327721 GDY327721 GNU327721 GXQ327721 HHM327721 HRI327721 IBE327721 ILA327721 IUW327721 JES327721 JOO327721 JYK327721 KIG327721 KSC327721 LBY327721 LLU327721 LVQ327721 MFM327721 MPI327721 MZE327721 NJA327721 NSW327721 OCS327721 OMO327721 OWK327721 PGG327721 PQC327721 PZY327721 QJU327721 QTQ327721 RDM327721 RNI327721 RXE327721 SHA327721 SQW327721 TAS327721 TKO327721 TUK327721 UEG327721 UOC327721 UXY327721 VHU327721 VRQ327721 WBM327721 WLI327721 WVE327721 A393257 IS393257 SO393257 ACK393257 AMG393257 AWC393257 BFY393257 BPU393257 BZQ393257 CJM393257 CTI393257 DDE393257 DNA393257 DWW393257 EGS393257 EQO393257 FAK393257 FKG393257 FUC393257 GDY393257 GNU393257 GXQ393257 HHM393257 HRI393257 IBE393257 ILA393257 IUW393257 JES393257 JOO393257 JYK393257 KIG393257 KSC393257 LBY393257 LLU393257 LVQ393257 MFM393257 MPI393257 MZE393257 NJA393257 NSW393257 OCS393257 OMO393257 OWK393257 PGG393257 PQC393257 PZY393257 QJU393257 QTQ393257 RDM393257 RNI393257 RXE393257 SHA393257 SQW393257 TAS393257 TKO393257 TUK393257 UEG393257 UOC393257 UXY393257 VHU393257 VRQ393257 WBM393257 WLI393257 WVE393257 A458793 IS458793 SO458793 ACK458793 AMG458793 AWC458793 BFY458793 BPU458793 BZQ458793 CJM458793 CTI458793 DDE458793 DNA458793 DWW458793 EGS458793 EQO458793 FAK458793 FKG458793 FUC458793 GDY458793 GNU458793 GXQ458793 HHM458793 HRI458793 IBE458793 ILA458793 IUW458793 JES458793 JOO458793 JYK458793 KIG458793 KSC458793 LBY458793 LLU458793 LVQ458793 MFM458793 MPI458793 MZE458793 NJA458793 NSW458793 OCS458793 OMO458793 OWK458793 PGG458793 PQC458793 PZY458793 QJU458793 QTQ458793 RDM458793 RNI458793 RXE458793 SHA458793 SQW458793 TAS458793 TKO458793 TUK458793 UEG458793 UOC458793 UXY458793 VHU458793 VRQ458793 WBM458793 WLI458793 WVE458793 A524329 IS524329 SO524329 ACK524329 AMG524329 AWC524329 BFY524329 BPU524329 BZQ524329 CJM524329 CTI524329 DDE524329 DNA524329 DWW524329 EGS524329 EQO524329 FAK524329 FKG524329 FUC524329 GDY524329 GNU524329 GXQ524329 HHM524329 HRI524329 IBE524329 ILA524329 IUW524329 JES524329 JOO524329 JYK524329 KIG524329 KSC524329 LBY524329 LLU524329 LVQ524329 MFM524329 MPI524329 MZE524329 NJA524329 NSW524329 OCS524329 OMO524329 OWK524329 PGG524329 PQC524329 PZY524329 QJU524329 QTQ524329 RDM524329 RNI524329 RXE524329 SHA524329 SQW524329 TAS524329 TKO524329 TUK524329 UEG524329 UOC524329 UXY524329 VHU524329 VRQ524329 WBM524329 WLI524329 WVE524329 A589865 IS589865 SO589865 ACK589865 AMG589865 AWC589865 BFY589865 BPU589865 BZQ589865 CJM589865 CTI589865 DDE589865 DNA589865 DWW589865 EGS589865 EQO589865 FAK589865 FKG589865 FUC589865 GDY589865 GNU589865 GXQ589865 HHM589865 HRI589865 IBE589865 ILA589865 IUW589865 JES589865 JOO589865 JYK589865 KIG589865 KSC589865 LBY589865 LLU589865 LVQ589865 MFM589865 MPI589865 MZE589865 NJA589865 NSW589865 OCS589865 OMO589865 OWK589865 PGG589865 PQC589865 PZY589865 QJU589865 QTQ589865 RDM589865 RNI589865 RXE589865 SHA589865 SQW589865 TAS589865 TKO589865 TUK589865 UEG589865 UOC589865 UXY589865 VHU589865 VRQ589865 WBM589865 WLI589865 WVE589865 A655401 IS655401 SO655401 ACK655401 AMG655401 AWC655401 BFY655401 BPU655401 BZQ655401 CJM655401 CTI655401 DDE655401 DNA655401 DWW655401 EGS655401 EQO655401 FAK655401 FKG655401 FUC655401 GDY655401 GNU655401 GXQ655401 HHM655401 HRI655401 IBE655401 ILA655401 IUW655401 JES655401 JOO655401 JYK655401 KIG655401 KSC655401 LBY655401 LLU655401 LVQ655401 MFM655401 MPI655401 MZE655401 NJA655401 NSW655401 OCS655401 OMO655401 OWK655401 PGG655401 PQC655401 PZY655401 QJU655401 QTQ655401 RDM655401 RNI655401 RXE655401 SHA655401 SQW655401 TAS655401 TKO655401 TUK655401 UEG655401 UOC655401 UXY655401 VHU655401 VRQ655401 WBM655401 WLI655401 WVE655401 A720937 IS720937 SO720937 ACK720937 AMG720937 AWC720937 BFY720937 BPU720937 BZQ720937 CJM720937 CTI720937 DDE720937 DNA720937 DWW720937 EGS720937 EQO720937 FAK720937 FKG720937 FUC720937 GDY720937 GNU720937 GXQ720937 HHM720937 HRI720937 IBE720937 ILA720937 IUW720937 JES720937 JOO720937 JYK720937 KIG720937 KSC720937 LBY720937 LLU720937 LVQ720937 MFM720937 MPI720937 MZE720937 NJA720937 NSW720937 OCS720937 OMO720937 OWK720937 PGG720937 PQC720937 PZY720937 QJU720937 QTQ720937 RDM720937 RNI720937 RXE720937 SHA720937 SQW720937 TAS720937 TKO720937 TUK720937 UEG720937 UOC720937 UXY720937 VHU720937 VRQ720937 WBM720937 WLI720937 WVE720937 A786473 IS786473 SO786473 ACK786473 AMG786473 AWC786473 BFY786473 BPU786473 BZQ786473 CJM786473 CTI786473 DDE786473 DNA786473 DWW786473 EGS786473 EQO786473 FAK786473 FKG786473 FUC786473 GDY786473 GNU786473 GXQ786473 HHM786473 HRI786473 IBE786473 ILA786473 IUW786473 JES786473 JOO786473 JYK786473 KIG786473 KSC786473 LBY786473 LLU786473 LVQ786473 MFM786473 MPI786473 MZE786473 NJA786473 NSW786473 OCS786473 OMO786473 OWK786473 PGG786473 PQC786473 PZY786473 QJU786473 QTQ786473 RDM786473 RNI786473 RXE786473 SHA786473 SQW786473 TAS786473 TKO786473 TUK786473 UEG786473 UOC786473 UXY786473 VHU786473 VRQ786473 WBM786473 WLI786473 WVE786473 A852009 IS852009 SO852009 ACK852009 AMG852009 AWC852009 BFY852009 BPU852009 BZQ852009 CJM852009 CTI852009 DDE852009 DNA852009 DWW852009 EGS852009 EQO852009 FAK852009 FKG852009 FUC852009 GDY852009 GNU852009 GXQ852009 HHM852009 HRI852009 IBE852009 ILA852009 IUW852009 JES852009 JOO852009 JYK852009 KIG852009 KSC852009 LBY852009 LLU852009 LVQ852009 MFM852009 MPI852009 MZE852009 NJA852009 NSW852009 OCS852009 OMO852009 OWK852009 PGG852009 PQC852009 PZY852009 QJU852009 QTQ852009 RDM852009 RNI852009 RXE852009 SHA852009 SQW852009 TAS852009 TKO852009 TUK852009 UEG852009 UOC852009 UXY852009 VHU852009 VRQ852009 WBM852009 WLI852009 WVE852009 A917545 IS917545 SO917545 ACK917545 AMG917545 AWC917545 BFY917545 BPU917545 BZQ917545 CJM917545 CTI917545 DDE917545 DNA917545 DWW917545 EGS917545 EQO917545 FAK917545 FKG917545 FUC917545 GDY917545 GNU917545 GXQ917545 HHM917545 HRI917545 IBE917545 ILA917545 IUW917545 JES917545 JOO917545 JYK917545 KIG917545 KSC917545 LBY917545 LLU917545 LVQ917545 MFM917545 MPI917545 MZE917545 NJA917545 NSW917545 OCS917545 OMO917545 OWK917545 PGG917545 PQC917545 PZY917545 QJU917545 QTQ917545 RDM917545 RNI917545 RXE917545 SHA917545 SQW917545 TAS917545 TKO917545 TUK917545 UEG917545 UOC917545 UXY917545 VHU917545 VRQ917545 WBM917545 WLI917545 WVE917545 A983081 IS983081 SO983081 ACK983081 AMG983081 AWC983081 BFY983081 BPU983081 BZQ983081 CJM983081 CTI983081 DDE983081 DNA983081 DWW983081 EGS983081 EQO983081 FAK983081 FKG983081 FUC983081 GDY983081 GNU983081 GXQ983081 HHM983081 HRI983081 IBE983081 ILA983081 IUW983081 JES983081 JOO983081 JYK983081 KIG983081 KSC983081 LBY983081 LLU983081 LVQ983081 MFM983081 MPI983081 MZE983081 NJA983081 NSW983081 OCS983081 OMO983081 OWK983081 PGG983081 PQC983081 PZY983081 QJU983081 QTQ983081 RDM983081 RNI983081 RXE983081 SHA983081 SQW983081 TAS983081 TKO983081 TUK983081 UEG983081 UOC983081 UXY983081 VHU983081 VRQ983081 WBM983081 WLI98308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9"/>
  <sheetViews>
    <sheetView topLeftCell="A20" zoomScale="80" zoomScaleNormal="80" workbookViewId="0">
      <selection activeCell="A27" sqref="A27"/>
    </sheetView>
  </sheetViews>
  <sheetFormatPr baseColWidth="10" defaultRowHeight="15" x14ac:dyDescent="0.25"/>
  <cols>
    <col min="1" max="1" width="3.140625" style="1" bestFit="1" customWidth="1"/>
    <col min="2" max="2" width="64.7109375" style="69" customWidth="1"/>
    <col min="3" max="3" width="54.7109375" style="69" customWidth="1"/>
    <col min="4" max="4" width="25.7109375" style="69" customWidth="1"/>
    <col min="5" max="5" width="30.85546875" style="69" customWidth="1"/>
    <col min="6" max="7" width="29.7109375" style="69" customWidth="1"/>
    <col min="8" max="8" width="24.5703125" style="69" customWidth="1"/>
    <col min="9" max="9" width="24" style="69" customWidth="1"/>
    <col min="10" max="10" width="20.28515625" style="69" customWidth="1"/>
    <col min="11" max="11" width="24.85546875" style="69" bestFit="1" customWidth="1"/>
    <col min="12" max="12" width="31" style="69" customWidth="1"/>
    <col min="13" max="13" width="18.7109375" style="69" customWidth="1"/>
    <col min="14" max="14" width="22.140625" style="69" customWidth="1"/>
    <col min="15" max="15" width="26.140625" style="69" customWidth="1"/>
    <col min="16" max="16" width="19.5703125" style="69" bestFit="1" customWidth="1"/>
    <col min="17" max="17" width="32.42578125" style="69"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23" ht="26.25" x14ac:dyDescent="0.25">
      <c r="B2" s="2486" t="s">
        <v>0</v>
      </c>
      <c r="C2" s="2487"/>
      <c r="D2" s="2487"/>
      <c r="E2" s="2487"/>
      <c r="F2" s="2487"/>
      <c r="G2" s="2487"/>
      <c r="H2" s="2487"/>
      <c r="I2" s="2487"/>
      <c r="J2" s="2487"/>
      <c r="K2" s="2487"/>
      <c r="L2" s="2487"/>
      <c r="M2" s="2487"/>
      <c r="N2" s="2487"/>
      <c r="O2" s="2487"/>
      <c r="P2" s="2487"/>
    </row>
    <row r="4" spans="2:23" ht="26.25" x14ac:dyDescent="0.25">
      <c r="B4" s="2486" t="s">
        <v>1</v>
      </c>
      <c r="C4" s="2487"/>
      <c r="D4" s="2487"/>
      <c r="E4" s="2487"/>
      <c r="F4" s="2487"/>
      <c r="G4" s="2487"/>
      <c r="H4" s="2487"/>
      <c r="I4" s="2487"/>
      <c r="J4" s="2487"/>
      <c r="K4" s="2487"/>
      <c r="L4" s="2487"/>
      <c r="M4" s="2487"/>
      <c r="N4" s="2487"/>
      <c r="O4" s="2487"/>
      <c r="P4" s="2487"/>
    </row>
    <row r="5" spans="2:23" ht="15.75" thickBot="1" x14ac:dyDescent="0.3"/>
    <row r="6" spans="2:23" ht="15.75" thickBot="1" x14ac:dyDescent="0.3">
      <c r="B6" s="2" t="s">
        <v>941</v>
      </c>
      <c r="C6" s="2685" t="s">
        <v>5445</v>
      </c>
      <c r="D6" s="2488"/>
      <c r="E6" s="2488"/>
      <c r="F6" s="2488"/>
      <c r="G6" s="2488"/>
      <c r="H6" s="2488"/>
      <c r="I6" s="2488"/>
      <c r="J6" s="2488"/>
      <c r="K6" s="2488"/>
      <c r="L6" s="2488"/>
      <c r="M6" s="2488"/>
      <c r="N6" s="2489"/>
      <c r="O6" s="70"/>
      <c r="P6" s="70"/>
      <c r="Q6" s="70"/>
      <c r="R6" s="3"/>
      <c r="S6" s="3"/>
      <c r="T6" s="3"/>
      <c r="U6" s="3"/>
      <c r="V6" s="3"/>
      <c r="W6" s="3"/>
    </row>
    <row r="7" spans="2:23" ht="15.75" thickBot="1" x14ac:dyDescent="0.3">
      <c r="B7" s="2" t="s">
        <v>4</v>
      </c>
      <c r="C7" s="2685"/>
      <c r="D7" s="2488"/>
      <c r="E7" s="2488"/>
      <c r="F7" s="2488"/>
      <c r="G7" s="2488"/>
      <c r="H7" s="2488"/>
      <c r="I7" s="2488"/>
      <c r="J7" s="2488"/>
      <c r="K7" s="2488"/>
      <c r="L7" s="2488"/>
      <c r="M7" s="2488"/>
      <c r="N7" s="2489"/>
      <c r="O7" s="70"/>
      <c r="P7" s="70"/>
      <c r="Q7" s="70"/>
      <c r="R7" s="3"/>
      <c r="S7" s="3"/>
      <c r="T7" s="3"/>
      <c r="U7" s="3"/>
      <c r="V7" s="3"/>
      <c r="W7" s="3"/>
    </row>
    <row r="8" spans="2:23" ht="15.75" thickBot="1" x14ac:dyDescent="0.3">
      <c r="B8" s="2" t="s">
        <v>5</v>
      </c>
      <c r="C8" s="2685"/>
      <c r="D8" s="2488"/>
      <c r="E8" s="2488"/>
      <c r="F8" s="2488"/>
      <c r="G8" s="2488"/>
      <c r="H8" s="2488"/>
      <c r="I8" s="2488"/>
      <c r="J8" s="2488"/>
      <c r="K8" s="2488"/>
      <c r="L8" s="2488"/>
      <c r="M8" s="2488"/>
      <c r="N8" s="2489"/>
      <c r="O8" s="70"/>
      <c r="P8" s="70"/>
      <c r="Q8" s="70"/>
      <c r="R8" s="3"/>
      <c r="S8" s="3"/>
      <c r="T8" s="3"/>
      <c r="U8" s="3"/>
      <c r="V8" s="3"/>
      <c r="W8" s="3"/>
    </row>
    <row r="9" spans="2:23" ht="15.75" thickBot="1" x14ac:dyDescent="0.3">
      <c r="B9" s="2" t="s">
        <v>6</v>
      </c>
      <c r="C9" s="2685"/>
      <c r="D9" s="2488"/>
      <c r="E9" s="2488"/>
      <c r="F9" s="2488"/>
      <c r="G9" s="2488"/>
      <c r="H9" s="2488"/>
      <c r="I9" s="2488"/>
      <c r="J9" s="2488"/>
      <c r="K9" s="2488"/>
      <c r="L9" s="2488"/>
      <c r="M9" s="2488"/>
      <c r="N9" s="2489"/>
      <c r="O9" s="70"/>
      <c r="P9" s="70"/>
      <c r="Q9" s="70"/>
      <c r="R9" s="3"/>
      <c r="S9" s="3"/>
      <c r="T9" s="3"/>
      <c r="U9" s="3"/>
      <c r="V9" s="3"/>
      <c r="W9" s="3"/>
    </row>
    <row r="10" spans="2:23" ht="15.75" thickBot="1" x14ac:dyDescent="0.3">
      <c r="B10" s="2" t="s">
        <v>7</v>
      </c>
      <c r="C10" s="2496">
        <v>12</v>
      </c>
      <c r="D10" s="2676"/>
      <c r="E10" s="2676"/>
      <c r="F10" s="522"/>
      <c r="G10" s="522"/>
      <c r="H10" s="522"/>
      <c r="I10" s="522"/>
      <c r="J10" s="522"/>
      <c r="K10" s="522"/>
      <c r="L10" s="522"/>
      <c r="M10" s="522"/>
      <c r="N10" s="523"/>
      <c r="O10" s="70"/>
      <c r="P10" s="70"/>
      <c r="Q10" s="70"/>
      <c r="R10" s="3"/>
      <c r="S10" s="3"/>
      <c r="T10" s="3"/>
      <c r="U10" s="3"/>
      <c r="V10" s="3"/>
      <c r="W10" s="3"/>
    </row>
    <row r="11" spans="2:23" ht="15.75" thickBot="1" x14ac:dyDescent="0.3">
      <c r="B11" s="6" t="s">
        <v>8</v>
      </c>
      <c r="C11" s="7">
        <v>41985</v>
      </c>
      <c r="D11" s="754"/>
      <c r="E11" s="754"/>
      <c r="F11" s="754"/>
      <c r="G11" s="754"/>
      <c r="H11" s="754"/>
      <c r="I11" s="754"/>
      <c r="J11" s="754"/>
      <c r="K11" s="754"/>
      <c r="L11" s="754"/>
      <c r="M11" s="754"/>
      <c r="N11" s="755"/>
      <c r="O11" s="70"/>
      <c r="P11" s="70"/>
      <c r="Q11" s="70"/>
      <c r="R11" s="3"/>
      <c r="S11" s="3"/>
      <c r="T11" s="3"/>
      <c r="U11" s="3"/>
      <c r="V11" s="3"/>
      <c r="W11" s="3"/>
    </row>
    <row r="12" spans="2:23" x14ac:dyDescent="0.25">
      <c r="B12" s="10"/>
      <c r="C12" s="11"/>
      <c r="D12" s="12"/>
      <c r="E12" s="12"/>
      <c r="F12" s="12"/>
      <c r="G12" s="12"/>
      <c r="H12" s="12"/>
      <c r="I12" s="760"/>
      <c r="J12" s="760"/>
      <c r="K12" s="760"/>
      <c r="L12" s="760"/>
      <c r="M12" s="760"/>
      <c r="N12" s="12"/>
      <c r="O12" s="70"/>
      <c r="P12" s="70"/>
      <c r="Q12" s="70"/>
      <c r="R12" s="3"/>
      <c r="S12" s="3"/>
      <c r="T12" s="3"/>
      <c r="U12" s="3"/>
      <c r="V12" s="3"/>
      <c r="W12" s="3"/>
    </row>
    <row r="13" spans="2:23" x14ac:dyDescent="0.25">
      <c r="B13" s="70"/>
      <c r="C13" s="70"/>
      <c r="D13" s="70"/>
      <c r="E13" s="70"/>
      <c r="F13" s="70"/>
      <c r="G13" s="70"/>
      <c r="H13" s="70"/>
      <c r="I13" s="760"/>
      <c r="J13" s="760"/>
      <c r="K13" s="760"/>
      <c r="L13" s="760"/>
      <c r="M13" s="760"/>
      <c r="N13" s="524"/>
      <c r="O13" s="70"/>
      <c r="P13" s="70"/>
      <c r="Q13" s="70"/>
      <c r="R13" s="3"/>
      <c r="S13" s="3"/>
      <c r="T13" s="3"/>
      <c r="U13" s="3"/>
      <c r="V13" s="3"/>
      <c r="W13" s="3"/>
    </row>
    <row r="14" spans="2:23" x14ac:dyDescent="0.25">
      <c r="B14" s="2677" t="s">
        <v>9</v>
      </c>
      <c r="C14" s="2677"/>
      <c r="D14" s="756" t="s">
        <v>10</v>
      </c>
      <c r="E14" s="756" t="s">
        <v>11</v>
      </c>
      <c r="F14" s="756" t="s">
        <v>12</v>
      </c>
      <c r="G14" s="526"/>
      <c r="H14" s="70"/>
      <c r="I14" s="17"/>
      <c r="J14" s="17"/>
      <c r="K14" s="17"/>
      <c r="L14" s="17"/>
      <c r="M14" s="17"/>
      <c r="N14" s="524"/>
      <c r="O14" s="70"/>
      <c r="P14" s="70"/>
      <c r="Q14" s="70"/>
      <c r="R14" s="3"/>
      <c r="S14" s="3"/>
      <c r="T14" s="3"/>
      <c r="U14" s="3"/>
      <c r="V14" s="3"/>
      <c r="W14" s="3"/>
    </row>
    <row r="15" spans="2:23" x14ac:dyDescent="0.25">
      <c r="B15" s="2677"/>
      <c r="C15" s="2677"/>
      <c r="D15" s="527">
        <v>12</v>
      </c>
      <c r="E15" s="528">
        <v>908402235</v>
      </c>
      <c r="F15" s="1398">
        <v>435</v>
      </c>
      <c r="G15" s="530"/>
      <c r="H15" s="70"/>
      <c r="I15" s="21"/>
      <c r="J15" s="21"/>
      <c r="K15" s="21"/>
      <c r="L15" s="21"/>
      <c r="M15" s="21"/>
      <c r="N15" s="524"/>
      <c r="O15" s="70"/>
      <c r="P15" s="70"/>
      <c r="Q15" s="70"/>
      <c r="R15" s="3"/>
      <c r="S15" s="3"/>
      <c r="T15" s="3"/>
      <c r="U15" s="3"/>
      <c r="V15" s="3"/>
      <c r="W15" s="3"/>
    </row>
    <row r="16" spans="2:23" x14ac:dyDescent="0.25">
      <c r="B16" s="2677"/>
      <c r="C16" s="2677"/>
      <c r="D16" s="756"/>
      <c r="E16" s="528"/>
      <c r="F16" s="531"/>
      <c r="G16" s="530"/>
      <c r="H16" s="70"/>
      <c r="I16" s="21"/>
      <c r="J16" s="21"/>
      <c r="K16" s="21"/>
      <c r="L16" s="21"/>
      <c r="M16" s="21"/>
      <c r="N16" s="524"/>
      <c r="O16" s="70"/>
      <c r="P16" s="70"/>
      <c r="Q16" s="70"/>
      <c r="R16" s="3"/>
      <c r="S16" s="3"/>
      <c r="T16" s="3"/>
      <c r="U16" s="3"/>
      <c r="V16" s="3"/>
      <c r="W16" s="3"/>
    </row>
    <row r="17" spans="1:23" x14ac:dyDescent="0.25">
      <c r="B17" s="2677"/>
      <c r="C17" s="2677"/>
      <c r="D17" s="756"/>
      <c r="E17" s="528"/>
      <c r="F17" s="531"/>
      <c r="G17" s="530"/>
      <c r="H17" s="70"/>
      <c r="I17" s="21"/>
      <c r="J17" s="21"/>
      <c r="K17" s="21"/>
      <c r="L17" s="21"/>
      <c r="M17" s="21"/>
      <c r="N17" s="524"/>
      <c r="O17" s="70"/>
      <c r="P17" s="70"/>
      <c r="Q17" s="70"/>
      <c r="R17" s="3"/>
      <c r="S17" s="3"/>
      <c r="T17" s="3"/>
      <c r="U17" s="3"/>
      <c r="V17" s="3"/>
      <c r="W17" s="3"/>
    </row>
    <row r="18" spans="1:23" x14ac:dyDescent="0.25">
      <c r="B18" s="2677"/>
      <c r="C18" s="2677"/>
      <c r="D18" s="756"/>
      <c r="E18" s="76"/>
      <c r="F18" s="531"/>
      <c r="G18" s="530"/>
      <c r="H18" s="23"/>
      <c r="I18" s="21"/>
      <c r="J18" s="21"/>
      <c r="K18" s="21"/>
      <c r="L18" s="21"/>
      <c r="M18" s="21"/>
      <c r="N18" s="532"/>
      <c r="O18" s="70"/>
      <c r="P18" s="70"/>
      <c r="Q18" s="70"/>
      <c r="R18" s="3"/>
      <c r="S18" s="3"/>
      <c r="T18" s="3"/>
      <c r="U18" s="3"/>
      <c r="V18" s="3"/>
      <c r="W18" s="3"/>
    </row>
    <row r="19" spans="1:23" x14ac:dyDescent="0.25">
      <c r="B19" s="2677"/>
      <c r="C19" s="2677"/>
      <c r="D19" s="756"/>
      <c r="E19" s="76"/>
      <c r="F19" s="531"/>
      <c r="G19" s="530"/>
      <c r="H19" s="23"/>
      <c r="I19" s="25"/>
      <c r="J19" s="25"/>
      <c r="K19" s="25"/>
      <c r="L19" s="25"/>
      <c r="M19" s="25"/>
      <c r="N19" s="532"/>
      <c r="O19" s="70"/>
      <c r="P19" s="70"/>
      <c r="Q19" s="70"/>
      <c r="R19" s="3"/>
      <c r="S19" s="3"/>
      <c r="T19" s="3"/>
      <c r="U19" s="3"/>
      <c r="V19" s="3"/>
      <c r="W19" s="3"/>
    </row>
    <row r="20" spans="1:23" x14ac:dyDescent="0.25">
      <c r="B20" s="2677"/>
      <c r="C20" s="2677"/>
      <c r="D20" s="756"/>
      <c r="E20" s="76"/>
      <c r="F20" s="531"/>
      <c r="G20" s="530"/>
      <c r="H20" s="23"/>
      <c r="I20" s="760"/>
      <c r="J20" s="760"/>
      <c r="K20" s="760"/>
      <c r="L20" s="760"/>
      <c r="M20" s="760"/>
      <c r="N20" s="532"/>
      <c r="O20" s="70"/>
      <c r="P20" s="70"/>
      <c r="Q20" s="70"/>
      <c r="R20" s="3"/>
      <c r="S20" s="3"/>
      <c r="T20" s="3"/>
      <c r="U20" s="3"/>
      <c r="V20" s="3"/>
      <c r="W20" s="3"/>
    </row>
    <row r="21" spans="1:23" x14ac:dyDescent="0.25">
      <c r="B21" s="2677"/>
      <c r="C21" s="2677"/>
      <c r="D21" s="756"/>
      <c r="E21" s="76"/>
      <c r="F21" s="531"/>
      <c r="G21" s="530"/>
      <c r="H21" s="23"/>
      <c r="I21" s="760"/>
      <c r="J21" s="760"/>
      <c r="K21" s="760"/>
      <c r="L21" s="760"/>
      <c r="M21" s="760"/>
      <c r="N21" s="532"/>
      <c r="O21" s="70"/>
      <c r="P21" s="70"/>
      <c r="Q21" s="70"/>
      <c r="R21" s="3"/>
      <c r="S21" s="3"/>
      <c r="T21" s="3"/>
      <c r="U21" s="3"/>
      <c r="V21" s="3"/>
      <c r="W21" s="3"/>
    </row>
    <row r="22" spans="1:23" ht="15.75" thickBot="1" x14ac:dyDescent="0.3">
      <c r="B22" s="2678" t="s">
        <v>13</v>
      </c>
      <c r="C22" s="2679"/>
      <c r="D22" s="527">
        <v>12</v>
      </c>
      <c r="E22" s="528">
        <v>908402235</v>
      </c>
      <c r="F22" s="1398">
        <f>SUM(F15:F21)</f>
        <v>435</v>
      </c>
      <c r="G22" s="530"/>
      <c r="H22" s="23"/>
      <c r="I22" s="760"/>
      <c r="J22" s="760"/>
      <c r="K22" s="760"/>
      <c r="L22" s="760"/>
      <c r="M22" s="760"/>
      <c r="N22" s="532"/>
      <c r="O22" s="70"/>
      <c r="P22" s="70"/>
      <c r="Q22" s="70"/>
      <c r="R22" s="3"/>
      <c r="S22" s="3"/>
      <c r="T22" s="3"/>
      <c r="U22" s="3"/>
      <c r="V22" s="3"/>
      <c r="W22" s="3"/>
    </row>
    <row r="23" spans="1:23" ht="29.25" thickBot="1" x14ac:dyDescent="0.3">
      <c r="A23" s="27"/>
      <c r="B23" s="86" t="s">
        <v>14</v>
      </c>
      <c r="C23" s="86" t="s">
        <v>15</v>
      </c>
      <c r="D23" s="70"/>
      <c r="E23" s="17"/>
      <c r="F23" s="17"/>
      <c r="G23" s="17"/>
      <c r="H23" s="17"/>
      <c r="I23" s="344"/>
      <c r="J23" s="344"/>
      <c r="K23" s="344"/>
      <c r="L23" s="344"/>
      <c r="M23" s="344"/>
      <c r="N23" s="70"/>
      <c r="O23" s="70"/>
      <c r="P23" s="70"/>
      <c r="Q23" s="70"/>
      <c r="R23" s="3"/>
      <c r="S23" s="3"/>
      <c r="T23" s="3"/>
      <c r="U23" s="3"/>
      <c r="V23" s="3"/>
      <c r="W23" s="3"/>
    </row>
    <row r="24" spans="1:23" ht="15.75" thickBot="1" x14ac:dyDescent="0.3">
      <c r="A24" s="30">
        <v>1</v>
      </c>
      <c r="B24" s="70"/>
      <c r="C24" s="1399">
        <f>+F22*0.8</f>
        <v>348</v>
      </c>
      <c r="D24" s="21"/>
      <c r="E24" s="528">
        <v>908402235</v>
      </c>
      <c r="F24" s="34"/>
      <c r="G24" s="34"/>
      <c r="H24" s="34"/>
      <c r="I24" s="535"/>
      <c r="J24" s="535"/>
      <c r="K24" s="535"/>
      <c r="L24" s="535"/>
      <c r="M24" s="535"/>
      <c r="N24" s="70"/>
      <c r="O24" s="70"/>
      <c r="P24" s="70"/>
      <c r="Q24" s="70"/>
      <c r="R24" s="3"/>
      <c r="S24" s="3"/>
      <c r="T24" s="3"/>
      <c r="U24" s="3"/>
      <c r="V24" s="3"/>
      <c r="W24" s="3"/>
    </row>
    <row r="25" spans="1:23" x14ac:dyDescent="0.25">
      <c r="A25" s="36"/>
      <c r="B25" s="70"/>
      <c r="C25" s="37"/>
      <c r="D25" s="21"/>
      <c r="E25" s="38"/>
      <c r="F25" s="34"/>
      <c r="G25" s="34"/>
      <c r="H25" s="34"/>
      <c r="I25" s="535"/>
      <c r="J25" s="535"/>
      <c r="K25" s="535"/>
      <c r="L25" s="535"/>
      <c r="M25" s="535"/>
      <c r="N25" s="70"/>
      <c r="O25" s="70"/>
      <c r="P25" s="70"/>
      <c r="Q25" s="70"/>
      <c r="R25" s="3"/>
      <c r="S25" s="3"/>
      <c r="T25" s="3"/>
      <c r="U25" s="3"/>
      <c r="V25" s="3"/>
      <c r="W25" s="3"/>
    </row>
    <row r="26" spans="1:23" x14ac:dyDescent="0.25">
      <c r="A26" s="36"/>
      <c r="B26" s="70"/>
      <c r="C26" s="37"/>
      <c r="D26" s="21"/>
      <c r="E26" s="38"/>
      <c r="F26" s="34"/>
      <c r="G26" s="34"/>
      <c r="H26" s="34"/>
      <c r="I26" s="535"/>
      <c r="J26" s="535"/>
      <c r="K26" s="535"/>
      <c r="L26" s="535"/>
      <c r="M26" s="535"/>
      <c r="N26" s="70"/>
      <c r="O26" s="70"/>
      <c r="P26" s="70"/>
      <c r="Q26" s="70"/>
      <c r="R26" s="3"/>
      <c r="S26" s="3"/>
      <c r="T26" s="3"/>
      <c r="U26" s="3"/>
      <c r="V26" s="3"/>
      <c r="W26" s="3"/>
    </row>
    <row r="27" spans="1:23" x14ac:dyDescent="0.2">
      <c r="A27" s="36"/>
      <c r="B27" s="286" t="s">
        <v>16</v>
      </c>
      <c r="C27" s="536"/>
      <c r="D27" s="536"/>
      <c r="E27" s="536"/>
      <c r="F27" s="536"/>
      <c r="G27" s="536"/>
      <c r="H27" s="536"/>
      <c r="I27" s="760"/>
      <c r="J27" s="760"/>
      <c r="K27" s="760"/>
      <c r="L27" s="760"/>
      <c r="M27" s="760"/>
      <c r="N27" s="524"/>
      <c r="O27" s="70"/>
      <c r="P27" s="70"/>
      <c r="Q27" s="70"/>
      <c r="R27" s="3"/>
      <c r="S27" s="3"/>
      <c r="T27" s="3"/>
      <c r="U27" s="3"/>
      <c r="V27" s="3"/>
      <c r="W27" s="3"/>
    </row>
    <row r="28" spans="1:23" x14ac:dyDescent="0.2">
      <c r="A28" s="36"/>
      <c r="B28" s="536"/>
      <c r="C28" s="536"/>
      <c r="D28" s="536"/>
      <c r="E28" s="536"/>
      <c r="F28" s="536"/>
      <c r="G28" s="536"/>
      <c r="H28" s="536"/>
      <c r="I28" s="760"/>
      <c r="J28" s="760"/>
      <c r="K28" s="760"/>
      <c r="L28" s="760"/>
      <c r="M28" s="760"/>
      <c r="N28" s="524"/>
      <c r="O28" s="70"/>
      <c r="P28" s="70"/>
      <c r="Q28" s="70"/>
      <c r="R28" s="3"/>
      <c r="S28" s="3"/>
      <c r="T28" s="3"/>
      <c r="U28" s="3"/>
      <c r="V28" s="3"/>
      <c r="W28" s="3"/>
    </row>
    <row r="29" spans="1:23" x14ac:dyDescent="0.2">
      <c r="A29" s="36"/>
      <c r="B29" s="438" t="s">
        <v>17</v>
      </c>
      <c r="C29" s="438" t="s">
        <v>18</v>
      </c>
      <c r="D29" s="438" t="s">
        <v>19</v>
      </c>
      <c r="E29" s="536"/>
      <c r="F29" s="536"/>
      <c r="G29" s="536"/>
      <c r="H29" s="536"/>
      <c r="I29" s="760"/>
      <c r="J29" s="760"/>
      <c r="K29" s="760"/>
      <c r="L29" s="760"/>
      <c r="M29" s="760"/>
      <c r="N29" s="524"/>
      <c r="O29" s="70"/>
      <c r="P29" s="70"/>
      <c r="Q29" s="70"/>
      <c r="R29" s="3"/>
      <c r="S29" s="3"/>
      <c r="T29" s="3"/>
      <c r="U29" s="3"/>
      <c r="V29" s="3"/>
      <c r="W29" s="3"/>
    </row>
    <row r="30" spans="1:23" x14ac:dyDescent="0.2">
      <c r="A30" s="36"/>
      <c r="B30" s="76" t="s">
        <v>20</v>
      </c>
      <c r="C30" s="744" t="s">
        <v>21</v>
      </c>
      <c r="D30" s="744"/>
      <c r="E30" s="536"/>
      <c r="F30" s="536"/>
      <c r="G30" s="536"/>
      <c r="H30" s="536"/>
      <c r="I30" s="760"/>
      <c r="J30" s="760"/>
      <c r="K30" s="760"/>
      <c r="L30" s="760"/>
      <c r="M30" s="760"/>
      <c r="N30" s="524"/>
      <c r="O30" s="70"/>
      <c r="P30" s="70"/>
      <c r="Q30" s="70"/>
      <c r="R30" s="3"/>
      <c r="S30" s="3"/>
      <c r="T30" s="3"/>
      <c r="U30" s="3"/>
      <c r="V30" s="3"/>
      <c r="W30" s="3"/>
    </row>
    <row r="31" spans="1:23" x14ac:dyDescent="0.2">
      <c r="A31" s="36"/>
      <c r="B31" s="76" t="s">
        <v>22</v>
      </c>
      <c r="C31" s="744"/>
      <c r="D31" s="300" t="s">
        <v>21</v>
      </c>
      <c r="E31" s="536"/>
      <c r="F31" s="536"/>
      <c r="G31" s="536"/>
      <c r="H31" s="536"/>
      <c r="I31" s="760"/>
      <c r="J31" s="760"/>
      <c r="K31" s="760"/>
      <c r="L31" s="760"/>
      <c r="M31" s="760"/>
      <c r="N31" s="524"/>
      <c r="O31" s="70"/>
      <c r="P31" s="70"/>
      <c r="Q31" s="70"/>
      <c r="R31" s="3"/>
      <c r="S31" s="3"/>
      <c r="T31" s="3"/>
      <c r="U31" s="3"/>
      <c r="V31" s="3"/>
      <c r="W31" s="3"/>
    </row>
    <row r="32" spans="1:23" x14ac:dyDescent="0.2">
      <c r="A32" s="36"/>
      <c r="B32" s="76" t="s">
        <v>23</v>
      </c>
      <c r="C32" s="744"/>
      <c r="D32" s="744" t="s">
        <v>21</v>
      </c>
      <c r="E32" s="536"/>
      <c r="F32" s="536"/>
      <c r="G32" s="536"/>
      <c r="H32" s="536"/>
      <c r="I32" s="760"/>
      <c r="J32" s="760"/>
      <c r="K32" s="760"/>
      <c r="L32" s="760"/>
      <c r="M32" s="760"/>
      <c r="N32" s="524"/>
      <c r="O32" s="70"/>
      <c r="P32" s="70"/>
      <c r="Q32" s="70"/>
      <c r="R32" s="3"/>
      <c r="S32" s="3"/>
      <c r="T32" s="3"/>
      <c r="U32" s="3"/>
      <c r="V32" s="3"/>
      <c r="W32" s="3"/>
    </row>
    <row r="33" spans="1:23" x14ac:dyDescent="0.2">
      <c r="A33" s="36"/>
      <c r="B33" s="76" t="s">
        <v>24</v>
      </c>
      <c r="C33" s="744" t="s">
        <v>21</v>
      </c>
      <c r="D33" s="744"/>
      <c r="E33" s="536"/>
      <c r="F33" s="536"/>
      <c r="G33" s="536"/>
      <c r="H33" s="536"/>
      <c r="I33" s="760"/>
      <c r="J33" s="760"/>
      <c r="K33" s="760"/>
      <c r="L33" s="760"/>
      <c r="M33" s="760"/>
      <c r="N33" s="524"/>
      <c r="O33" s="70"/>
      <c r="P33" s="70"/>
      <c r="Q33" s="70"/>
      <c r="R33" s="3"/>
      <c r="S33" s="3"/>
      <c r="T33" s="3"/>
      <c r="U33" s="3"/>
      <c r="V33" s="3"/>
      <c r="W33" s="3"/>
    </row>
    <row r="34" spans="1:23" x14ac:dyDescent="0.2">
      <c r="A34" s="36"/>
      <c r="B34" s="536"/>
      <c r="C34" s="536"/>
      <c r="D34" s="536"/>
      <c r="E34" s="536"/>
      <c r="F34" s="536"/>
      <c r="G34" s="536"/>
      <c r="H34" s="536"/>
      <c r="I34" s="760"/>
      <c r="J34" s="760"/>
      <c r="K34" s="760"/>
      <c r="L34" s="760"/>
      <c r="M34" s="760"/>
      <c r="N34" s="524"/>
      <c r="O34" s="70"/>
      <c r="P34" s="70"/>
      <c r="Q34" s="70"/>
      <c r="R34" s="3"/>
      <c r="S34" s="3"/>
      <c r="T34" s="3"/>
      <c r="U34" s="3"/>
      <c r="V34" s="3"/>
      <c r="W34" s="3"/>
    </row>
    <row r="35" spans="1:23" x14ac:dyDescent="0.2">
      <c r="A35" s="36"/>
      <c r="B35" s="536"/>
      <c r="C35" s="536"/>
      <c r="D35" s="536"/>
      <c r="E35" s="536"/>
      <c r="F35" s="536"/>
      <c r="G35" s="536"/>
      <c r="H35" s="536"/>
      <c r="I35" s="760"/>
      <c r="J35" s="760"/>
      <c r="K35" s="760"/>
      <c r="L35" s="760"/>
      <c r="M35" s="760"/>
      <c r="N35" s="524"/>
      <c r="O35" s="70"/>
      <c r="P35" s="70"/>
      <c r="Q35" s="70"/>
      <c r="R35" s="3"/>
      <c r="S35" s="3"/>
      <c r="T35" s="3"/>
      <c r="U35" s="3"/>
      <c r="V35" s="3"/>
      <c r="W35" s="3"/>
    </row>
    <row r="36" spans="1:23" x14ac:dyDescent="0.2">
      <c r="A36" s="36"/>
      <c r="B36" s="286" t="s">
        <v>25</v>
      </c>
      <c r="C36" s="536"/>
      <c r="D36" s="536"/>
      <c r="E36" s="536"/>
      <c r="F36" s="536"/>
      <c r="G36" s="536"/>
      <c r="H36" s="536"/>
      <c r="I36" s="760"/>
      <c r="J36" s="760"/>
      <c r="K36" s="760"/>
      <c r="L36" s="760"/>
      <c r="M36" s="760"/>
      <c r="N36" s="524"/>
      <c r="O36" s="70"/>
      <c r="P36" s="70"/>
      <c r="Q36" s="70"/>
      <c r="R36" s="3"/>
      <c r="S36" s="3"/>
      <c r="T36" s="3"/>
      <c r="U36" s="3"/>
      <c r="V36" s="3"/>
      <c r="W36" s="3"/>
    </row>
    <row r="37" spans="1:23" x14ac:dyDescent="0.2">
      <c r="A37" s="36"/>
      <c r="B37" s="536"/>
      <c r="C37" s="536"/>
      <c r="D37" s="536"/>
      <c r="E37" s="536"/>
      <c r="F37" s="536"/>
      <c r="G37" s="536"/>
      <c r="H37" s="536"/>
      <c r="I37" s="760"/>
      <c r="J37" s="760"/>
      <c r="K37" s="760"/>
      <c r="L37" s="760"/>
      <c r="M37" s="760"/>
      <c r="N37" s="524"/>
      <c r="O37" s="70"/>
      <c r="P37" s="70"/>
      <c r="Q37" s="70"/>
      <c r="R37" s="3"/>
      <c r="S37" s="3"/>
      <c r="T37" s="3"/>
      <c r="U37" s="3"/>
      <c r="V37" s="3"/>
      <c r="W37" s="3"/>
    </row>
    <row r="38" spans="1:23" x14ac:dyDescent="0.2">
      <c r="A38" s="36"/>
      <c r="B38" s="536"/>
      <c r="C38" s="536"/>
      <c r="D38" s="536"/>
      <c r="E38" s="536"/>
      <c r="F38" s="536"/>
      <c r="G38" s="536"/>
      <c r="H38" s="536"/>
      <c r="I38" s="760"/>
      <c r="J38" s="760"/>
      <c r="K38" s="760"/>
      <c r="L38" s="760"/>
      <c r="M38" s="760"/>
      <c r="N38" s="524"/>
      <c r="O38" s="70"/>
      <c r="P38" s="70"/>
      <c r="Q38" s="70"/>
      <c r="R38" s="3"/>
      <c r="S38" s="3"/>
      <c r="T38" s="3"/>
      <c r="U38" s="3"/>
      <c r="V38" s="3"/>
      <c r="W38" s="3"/>
    </row>
    <row r="39" spans="1:23" x14ac:dyDescent="0.2">
      <c r="A39" s="36"/>
      <c r="B39" s="438" t="s">
        <v>17</v>
      </c>
      <c r="C39" s="438" t="s">
        <v>26</v>
      </c>
      <c r="D39" s="747" t="s">
        <v>27</v>
      </c>
      <c r="E39" s="747" t="s">
        <v>28</v>
      </c>
      <c r="F39" s="536"/>
      <c r="G39" s="536"/>
      <c r="H39" s="536"/>
      <c r="I39" s="760"/>
      <c r="J39" s="760"/>
      <c r="K39" s="760"/>
      <c r="L39" s="760"/>
      <c r="M39" s="760"/>
      <c r="N39" s="524"/>
      <c r="O39" s="70"/>
      <c r="P39" s="70"/>
      <c r="Q39" s="70"/>
      <c r="R39" s="3"/>
      <c r="S39" s="3"/>
      <c r="T39" s="3"/>
      <c r="U39" s="3"/>
      <c r="V39" s="3"/>
      <c r="W39" s="3"/>
    </row>
    <row r="40" spans="1:23" ht="42.75" customHeight="1" x14ac:dyDescent="0.2">
      <c r="A40" s="36"/>
      <c r="B40" s="439" t="s">
        <v>29</v>
      </c>
      <c r="C40" s="751">
        <v>40</v>
      </c>
      <c r="D40" s="538">
        <v>30</v>
      </c>
      <c r="E40" s="2137">
        <f>+D40+D41</f>
        <v>65</v>
      </c>
      <c r="F40" s="536"/>
      <c r="G40" s="536"/>
      <c r="H40" s="536"/>
      <c r="I40" s="760"/>
      <c r="J40" s="760"/>
      <c r="K40" s="760"/>
      <c r="L40" s="760"/>
      <c r="M40" s="760"/>
      <c r="N40" s="524"/>
      <c r="O40" s="70"/>
      <c r="P40" s="70"/>
      <c r="Q40" s="70"/>
      <c r="R40" s="3"/>
      <c r="S40" s="3"/>
      <c r="T40" s="3"/>
      <c r="U40" s="3"/>
      <c r="V40" s="3"/>
      <c r="W40" s="3"/>
    </row>
    <row r="41" spans="1:23" ht="63" customHeight="1" x14ac:dyDescent="0.2">
      <c r="A41" s="36"/>
      <c r="B41" s="439" t="s">
        <v>30</v>
      </c>
      <c r="C41" s="751">
        <v>60</v>
      </c>
      <c r="D41" s="538">
        <v>35</v>
      </c>
      <c r="E41" s="2139"/>
      <c r="F41" s="536"/>
      <c r="G41" s="536"/>
      <c r="H41" s="536"/>
      <c r="I41" s="760"/>
      <c r="J41" s="760"/>
      <c r="K41" s="760"/>
      <c r="L41" s="760"/>
      <c r="M41" s="760"/>
      <c r="N41" s="524"/>
      <c r="O41" s="70"/>
      <c r="P41" s="70"/>
      <c r="Q41" s="70"/>
      <c r="R41" s="3"/>
      <c r="S41" s="3"/>
      <c r="T41" s="3"/>
      <c r="U41" s="3"/>
      <c r="V41" s="3"/>
      <c r="W41" s="3"/>
    </row>
    <row r="42" spans="1:23" x14ac:dyDescent="0.25">
      <c r="A42" s="36"/>
      <c r="B42" s="70"/>
      <c r="C42" s="37"/>
      <c r="D42" s="21"/>
      <c r="E42" s="38"/>
      <c r="F42" s="34"/>
      <c r="G42" s="34"/>
      <c r="H42" s="34"/>
      <c r="I42" s="535"/>
      <c r="J42" s="535"/>
      <c r="K42" s="535"/>
      <c r="L42" s="535"/>
      <c r="M42" s="535"/>
      <c r="N42" s="70"/>
      <c r="O42" s="70"/>
      <c r="P42" s="70"/>
      <c r="Q42" s="70"/>
      <c r="R42" s="3"/>
      <c r="S42" s="3"/>
      <c r="T42" s="3"/>
      <c r="U42" s="3"/>
      <c r="V42" s="3"/>
      <c r="W42" s="3"/>
    </row>
    <row r="43" spans="1:23" x14ac:dyDescent="0.25">
      <c r="A43" s="36"/>
      <c r="B43" s="70"/>
      <c r="C43" s="37"/>
      <c r="D43" s="21"/>
      <c r="E43" s="38"/>
      <c r="F43" s="34"/>
      <c r="G43" s="34"/>
      <c r="H43" s="34"/>
      <c r="I43" s="535"/>
      <c r="J43" s="535"/>
      <c r="K43" s="535"/>
      <c r="L43" s="535"/>
      <c r="M43" s="535"/>
      <c r="N43" s="70"/>
      <c r="O43" s="70"/>
      <c r="P43" s="70"/>
      <c r="Q43" s="70"/>
      <c r="R43" s="3"/>
      <c r="S43" s="3"/>
      <c r="T43" s="3"/>
      <c r="U43" s="3"/>
      <c r="V43" s="3"/>
      <c r="W43" s="3"/>
    </row>
    <row r="44" spans="1:23" x14ac:dyDescent="0.25">
      <c r="A44" s="36"/>
      <c r="B44" s="70"/>
      <c r="C44" s="37"/>
      <c r="D44" s="21"/>
      <c r="E44" s="38"/>
      <c r="F44" s="34"/>
      <c r="G44" s="34"/>
      <c r="H44" s="34"/>
      <c r="I44" s="535"/>
      <c r="J44" s="535"/>
      <c r="K44" s="535"/>
      <c r="L44" s="535"/>
      <c r="M44" s="535"/>
      <c r="N44" s="70"/>
      <c r="O44" s="70"/>
      <c r="P44" s="70"/>
      <c r="Q44" s="70"/>
      <c r="R44" s="3"/>
      <c r="S44" s="3"/>
      <c r="T44" s="3"/>
      <c r="U44" s="3"/>
      <c r="V44" s="3"/>
      <c r="W44" s="3"/>
    </row>
    <row r="45" spans="1:23" ht="15.75" thickBot="1" x14ac:dyDescent="0.3">
      <c r="B45" s="70"/>
      <c r="C45" s="70"/>
      <c r="D45" s="70"/>
      <c r="E45" s="70"/>
      <c r="F45" s="70"/>
      <c r="G45" s="70"/>
      <c r="H45" s="70"/>
      <c r="I45" s="70"/>
      <c r="J45" s="70"/>
      <c r="K45" s="70"/>
      <c r="L45" s="70"/>
      <c r="M45" s="2680" t="s">
        <v>31</v>
      </c>
      <c r="N45" s="2680"/>
      <c r="O45" s="70"/>
      <c r="P45" s="70"/>
      <c r="Q45" s="70"/>
      <c r="R45" s="3"/>
      <c r="S45" s="3"/>
      <c r="T45" s="3"/>
      <c r="U45" s="3"/>
      <c r="V45" s="3"/>
      <c r="W45" s="3"/>
    </row>
    <row r="46" spans="1:23" x14ac:dyDescent="0.25">
      <c r="B46" s="286" t="s">
        <v>32</v>
      </c>
      <c r="C46" s="70"/>
      <c r="D46" s="70"/>
      <c r="E46" s="70"/>
      <c r="F46" s="70"/>
      <c r="G46" s="70"/>
      <c r="H46" s="70"/>
      <c r="I46" s="70"/>
      <c r="J46" s="70">
        <f>9/30</f>
        <v>0.3</v>
      </c>
      <c r="K46" s="70">
        <f>8/28</f>
        <v>0.2857142857142857</v>
      </c>
      <c r="L46" s="70"/>
      <c r="M46" s="539"/>
      <c r="N46" s="539"/>
      <c r="O46" s="70"/>
      <c r="P46" s="70"/>
      <c r="Q46" s="70"/>
      <c r="R46" s="3"/>
      <c r="S46" s="3"/>
      <c r="T46" s="3"/>
      <c r="U46" s="3"/>
      <c r="V46" s="3"/>
      <c r="W46" s="3"/>
    </row>
    <row r="47" spans="1:23" ht="15.75" thickBot="1" x14ac:dyDescent="0.3">
      <c r="B47" s="70"/>
      <c r="C47" s="70"/>
      <c r="D47" s="70"/>
      <c r="E47" s="70"/>
      <c r="F47" s="70"/>
      <c r="G47" s="70"/>
      <c r="H47" s="70"/>
      <c r="I47" s="70"/>
      <c r="J47" s="70"/>
      <c r="K47" s="70"/>
      <c r="L47" s="70"/>
      <c r="M47" s="539"/>
      <c r="N47" s="539"/>
      <c r="O47" s="70"/>
      <c r="P47" s="70"/>
      <c r="Q47" s="70"/>
      <c r="R47" s="3"/>
      <c r="S47" s="3"/>
      <c r="T47" s="3"/>
      <c r="U47" s="3"/>
      <c r="V47" s="3"/>
      <c r="W47" s="3"/>
    </row>
    <row r="48" spans="1:23" s="1104" customFormat="1" ht="75" x14ac:dyDescent="0.25">
      <c r="B48" s="540" t="s">
        <v>33</v>
      </c>
      <c r="C48" s="540" t="s">
        <v>34</v>
      </c>
      <c r="D48" s="540" t="s">
        <v>35</v>
      </c>
      <c r="E48" s="540" t="s">
        <v>36</v>
      </c>
      <c r="F48" s="540" t="s">
        <v>37</v>
      </c>
      <c r="G48" s="540" t="s">
        <v>38</v>
      </c>
      <c r="H48" s="540" t="s">
        <v>39</v>
      </c>
      <c r="I48" s="540" t="s">
        <v>40</v>
      </c>
      <c r="J48" s="540" t="s">
        <v>41</v>
      </c>
      <c r="K48" s="540" t="s">
        <v>42</v>
      </c>
      <c r="L48" s="540" t="s">
        <v>43</v>
      </c>
      <c r="M48" s="541" t="s">
        <v>44</v>
      </c>
      <c r="N48" s="540" t="s">
        <v>45</v>
      </c>
      <c r="O48" s="540" t="s">
        <v>46</v>
      </c>
      <c r="P48" s="542" t="s">
        <v>47</v>
      </c>
      <c r="Q48" s="438" t="s">
        <v>48</v>
      </c>
      <c r="R48" s="13"/>
      <c r="S48" s="13"/>
      <c r="T48" s="13"/>
      <c r="U48" s="13"/>
      <c r="V48" s="13"/>
      <c r="W48" s="13"/>
    </row>
    <row r="49" spans="1:26" s="61" customFormat="1" ht="55.5" customHeight="1" x14ac:dyDescent="0.25">
      <c r="A49" s="52" t="e">
        <f>+#REF!+1</f>
        <v>#REF!</v>
      </c>
      <c r="B49" s="53" t="s">
        <v>5446</v>
      </c>
      <c r="C49" s="110" t="s">
        <v>5446</v>
      </c>
      <c r="D49" s="112" t="s">
        <v>5447</v>
      </c>
      <c r="E49" s="58" t="s">
        <v>5448</v>
      </c>
      <c r="F49" s="54" t="s">
        <v>18</v>
      </c>
      <c r="G49" s="636">
        <v>1</v>
      </c>
      <c r="H49" s="315">
        <v>40924</v>
      </c>
      <c r="I49" s="315">
        <v>41260</v>
      </c>
      <c r="J49" s="316" t="s">
        <v>19</v>
      </c>
      <c r="K49" s="57">
        <v>11.04</v>
      </c>
      <c r="L49" s="638">
        <v>0</v>
      </c>
      <c r="M49" s="58">
        <v>250</v>
      </c>
      <c r="N49" s="1400">
        <v>1</v>
      </c>
      <c r="O49" s="336">
        <v>18000000</v>
      </c>
      <c r="P49" s="59" t="s">
        <v>1484</v>
      </c>
      <c r="Q49" s="2682" t="s">
        <v>5449</v>
      </c>
      <c r="R49" s="332"/>
      <c r="S49" s="332"/>
      <c r="T49" s="332"/>
      <c r="U49" s="332"/>
      <c r="V49" s="332"/>
      <c r="W49" s="332"/>
      <c r="X49" s="60"/>
      <c r="Y49" s="60"/>
      <c r="Z49" s="60"/>
    </row>
    <row r="50" spans="1:26" s="61" customFormat="1" ht="55.5" customHeight="1" x14ac:dyDescent="0.25">
      <c r="A50" s="52" t="e">
        <f>+A49+1</f>
        <v>#REF!</v>
      </c>
      <c r="B50" s="53" t="s">
        <v>5446</v>
      </c>
      <c r="C50" s="110" t="s">
        <v>5446</v>
      </c>
      <c r="D50" s="112" t="s">
        <v>5447</v>
      </c>
      <c r="E50" s="58" t="s">
        <v>5450</v>
      </c>
      <c r="F50" s="54" t="s">
        <v>18</v>
      </c>
      <c r="G50" s="636">
        <v>1</v>
      </c>
      <c r="H50" s="62">
        <v>40781</v>
      </c>
      <c r="I50" s="315">
        <v>40892</v>
      </c>
      <c r="J50" s="316" t="s">
        <v>19</v>
      </c>
      <c r="K50" s="57">
        <v>3.63</v>
      </c>
      <c r="L50" s="638">
        <v>0</v>
      </c>
      <c r="M50" s="58">
        <v>70</v>
      </c>
      <c r="N50" s="1400">
        <v>1</v>
      </c>
      <c r="O50" s="336">
        <v>10000000</v>
      </c>
      <c r="P50" s="59" t="s">
        <v>5451</v>
      </c>
      <c r="Q50" s="2683"/>
      <c r="R50" s="332"/>
      <c r="S50" s="332"/>
      <c r="T50" s="332"/>
      <c r="U50" s="332"/>
      <c r="V50" s="332"/>
      <c r="W50" s="332"/>
      <c r="X50" s="60"/>
      <c r="Y50" s="60"/>
      <c r="Z50" s="60"/>
    </row>
    <row r="51" spans="1:26" s="61" customFormat="1" ht="63" customHeight="1" x14ac:dyDescent="0.25">
      <c r="A51" s="52" t="e">
        <f>+A50+1</f>
        <v>#REF!</v>
      </c>
      <c r="B51" s="53" t="s">
        <v>5446</v>
      </c>
      <c r="C51" s="110" t="s">
        <v>5446</v>
      </c>
      <c r="D51" s="112" t="s">
        <v>5447</v>
      </c>
      <c r="E51" s="58" t="s">
        <v>5452</v>
      </c>
      <c r="F51" s="54" t="s">
        <v>18</v>
      </c>
      <c r="G51" s="636">
        <v>1</v>
      </c>
      <c r="H51" s="62">
        <v>40191</v>
      </c>
      <c r="I51" s="315">
        <v>40526</v>
      </c>
      <c r="J51" s="316" t="s">
        <v>19</v>
      </c>
      <c r="K51" s="57">
        <v>11.04</v>
      </c>
      <c r="L51" s="638">
        <v>0</v>
      </c>
      <c r="M51" s="58">
        <v>150</v>
      </c>
      <c r="N51" s="1400">
        <v>1</v>
      </c>
      <c r="O51" s="336">
        <v>10000000</v>
      </c>
      <c r="P51" s="1401" t="s">
        <v>5453</v>
      </c>
      <c r="Q51" s="2683"/>
      <c r="R51" s="332"/>
      <c r="S51" s="332"/>
      <c r="T51" s="332"/>
      <c r="U51" s="332"/>
      <c r="V51" s="332"/>
      <c r="W51" s="332"/>
      <c r="X51" s="60"/>
      <c r="Y51" s="60"/>
      <c r="Z51" s="60"/>
    </row>
    <row r="52" spans="1:26" s="61" customFormat="1" ht="120.75" customHeight="1" x14ac:dyDescent="0.25">
      <c r="A52" s="52"/>
      <c r="B52" s="66"/>
      <c r="C52" s="54"/>
      <c r="D52" s="53"/>
      <c r="E52" s="65"/>
      <c r="F52" s="54"/>
      <c r="G52" s="54"/>
      <c r="H52" s="54"/>
      <c r="I52" s="56"/>
      <c r="J52" s="56"/>
      <c r="K52" s="67">
        <f>SUM(K49:K51)</f>
        <v>25.709999999999997</v>
      </c>
      <c r="L52" s="67"/>
      <c r="M52" s="418">
        <v>250</v>
      </c>
      <c r="N52" s="67"/>
      <c r="O52" s="63"/>
      <c r="P52" s="63"/>
      <c r="Q52" s="2684"/>
      <c r="R52" s="734"/>
      <c r="S52" s="734"/>
      <c r="T52" s="734"/>
      <c r="U52" s="734"/>
      <c r="V52" s="734"/>
      <c r="W52" s="734"/>
    </row>
    <row r="53" spans="1:26" s="69" customFormat="1" x14ac:dyDescent="0.25">
      <c r="B53" s="70"/>
      <c r="C53" s="70"/>
      <c r="D53" s="70"/>
      <c r="E53" s="71"/>
      <c r="F53" s="70"/>
      <c r="G53" s="70"/>
      <c r="H53" s="70"/>
      <c r="I53" s="70"/>
      <c r="J53" s="70"/>
      <c r="K53" s="70"/>
      <c r="L53" s="70"/>
      <c r="M53" s="70"/>
      <c r="N53" s="70"/>
      <c r="O53" s="70"/>
      <c r="P53" s="70"/>
      <c r="Q53" s="70"/>
      <c r="R53" s="70"/>
      <c r="S53" s="70"/>
      <c r="T53" s="70"/>
      <c r="U53" s="70"/>
      <c r="V53" s="70"/>
      <c r="W53" s="70"/>
    </row>
    <row r="54" spans="1:26" s="69" customFormat="1" x14ac:dyDescent="0.25">
      <c r="B54" s="2145" t="s">
        <v>56</v>
      </c>
      <c r="C54" s="2145" t="s">
        <v>57</v>
      </c>
      <c r="D54" s="2147" t="s">
        <v>58</v>
      </c>
      <c r="E54" s="2147"/>
      <c r="F54" s="70"/>
      <c r="G54" s="70"/>
      <c r="H54" s="70"/>
      <c r="I54" s="70"/>
      <c r="J54" s="70"/>
      <c r="K54" s="70"/>
      <c r="L54" s="70"/>
      <c r="M54" s="70"/>
      <c r="N54" s="70"/>
      <c r="O54" s="70"/>
      <c r="P54" s="70"/>
      <c r="Q54" s="70"/>
      <c r="R54" s="70"/>
      <c r="S54" s="70"/>
      <c r="T54" s="70"/>
      <c r="U54" s="70"/>
      <c r="V54" s="70"/>
      <c r="W54" s="70"/>
    </row>
    <row r="55" spans="1:26" s="69" customFormat="1" x14ac:dyDescent="0.25">
      <c r="B55" s="2146"/>
      <c r="C55" s="2146"/>
      <c r="D55" s="747" t="s">
        <v>59</v>
      </c>
      <c r="E55" s="73" t="s">
        <v>60</v>
      </c>
      <c r="F55" s="70"/>
      <c r="G55" s="70"/>
      <c r="H55" s="70"/>
      <c r="I55" s="70"/>
      <c r="J55" s="70"/>
      <c r="K55" s="70"/>
      <c r="L55" s="70"/>
      <c r="M55" s="70"/>
      <c r="N55" s="70"/>
      <c r="O55" s="70"/>
      <c r="P55" s="70"/>
      <c r="Q55" s="70"/>
      <c r="R55" s="70"/>
      <c r="S55" s="70"/>
      <c r="T55" s="70"/>
      <c r="U55" s="70"/>
      <c r="V55" s="70"/>
      <c r="W55" s="70"/>
    </row>
    <row r="56" spans="1:26" s="69" customFormat="1" x14ac:dyDescent="0.25">
      <c r="B56" s="74" t="s">
        <v>61</v>
      </c>
      <c r="C56" s="57">
        <v>25.71</v>
      </c>
      <c r="D56" s="744" t="s">
        <v>21</v>
      </c>
      <c r="E56" s="744"/>
      <c r="F56" s="77"/>
      <c r="G56" s="77"/>
      <c r="H56" s="77"/>
      <c r="I56" s="614"/>
      <c r="J56" s="77"/>
      <c r="K56" s="77"/>
      <c r="L56" s="77"/>
      <c r="M56" s="77"/>
      <c r="N56" s="70"/>
      <c r="O56" s="70"/>
      <c r="P56" s="70"/>
      <c r="Q56" s="70"/>
      <c r="R56" s="70"/>
      <c r="S56" s="70"/>
      <c r="T56" s="70"/>
      <c r="U56" s="70"/>
      <c r="V56" s="70"/>
      <c r="W56" s="70"/>
    </row>
    <row r="57" spans="1:26" s="69" customFormat="1" x14ac:dyDescent="0.25">
      <c r="B57" s="74" t="s">
        <v>62</v>
      </c>
      <c r="C57" s="75" t="s">
        <v>5454</v>
      </c>
      <c r="D57" s="744"/>
      <c r="E57" s="744" t="s">
        <v>21</v>
      </c>
      <c r="F57" s="70"/>
      <c r="G57" s="70"/>
      <c r="H57" s="70"/>
      <c r="I57" s="70"/>
      <c r="J57" s="70"/>
      <c r="K57" s="70"/>
      <c r="L57" s="70"/>
      <c r="M57" s="70"/>
      <c r="N57" s="70"/>
      <c r="O57" s="70"/>
      <c r="P57" s="70"/>
      <c r="Q57" s="70"/>
      <c r="R57" s="70"/>
      <c r="S57" s="70"/>
      <c r="T57" s="70"/>
      <c r="U57" s="70"/>
      <c r="V57" s="70"/>
      <c r="W57" s="70"/>
    </row>
    <row r="58" spans="1:26" s="69" customFormat="1" x14ac:dyDescent="0.25">
      <c r="B58" s="78"/>
      <c r="C58" s="2292"/>
      <c r="D58" s="2292"/>
      <c r="E58" s="2292"/>
      <c r="F58" s="2292"/>
      <c r="G58" s="2292"/>
      <c r="H58" s="2292"/>
      <c r="I58" s="2292"/>
      <c r="J58" s="2292"/>
      <c r="K58" s="2292"/>
      <c r="L58" s="2292"/>
      <c r="M58" s="2292"/>
      <c r="N58" s="2292"/>
      <c r="O58" s="70"/>
      <c r="P58" s="70"/>
      <c r="Q58" s="70"/>
      <c r="R58" s="70"/>
      <c r="S58" s="70"/>
      <c r="T58" s="70"/>
      <c r="U58" s="70"/>
      <c r="V58" s="70"/>
      <c r="W58" s="70"/>
    </row>
    <row r="59" spans="1:26" ht="15.75" thickBot="1" x14ac:dyDescent="0.3">
      <c r="B59" s="70"/>
      <c r="C59" s="70"/>
      <c r="D59" s="70"/>
      <c r="E59" s="70"/>
      <c r="F59" s="70"/>
      <c r="G59" s="70"/>
      <c r="H59" s="70"/>
      <c r="I59" s="70"/>
      <c r="J59" s="70"/>
      <c r="K59" s="70"/>
      <c r="L59" s="70"/>
      <c r="M59" s="70"/>
      <c r="N59" s="70"/>
      <c r="O59" s="70"/>
      <c r="P59" s="70"/>
      <c r="Q59" s="70"/>
      <c r="R59" s="3"/>
      <c r="S59" s="3"/>
      <c r="T59" s="3"/>
      <c r="U59" s="3"/>
      <c r="V59" s="3"/>
      <c r="W59" s="3"/>
    </row>
    <row r="60" spans="1:26" ht="15.75" thickBot="1" x14ac:dyDescent="0.3">
      <c r="B60" s="2681" t="s">
        <v>63</v>
      </c>
      <c r="C60" s="2681"/>
      <c r="D60" s="2681"/>
      <c r="E60" s="2681"/>
      <c r="F60" s="2681"/>
      <c r="G60" s="2681"/>
      <c r="H60" s="2681"/>
      <c r="I60" s="2681"/>
      <c r="J60" s="2681"/>
      <c r="K60" s="2681"/>
      <c r="L60" s="2681"/>
      <c r="M60" s="2681"/>
      <c r="N60" s="2681"/>
      <c r="O60" s="70"/>
      <c r="P60" s="70"/>
      <c r="Q60" s="70"/>
      <c r="R60" s="3"/>
      <c r="S60" s="3"/>
      <c r="T60" s="3"/>
      <c r="U60" s="3"/>
      <c r="V60" s="3"/>
      <c r="W60" s="3"/>
    </row>
    <row r="61" spans="1:26" x14ac:dyDescent="0.25">
      <c r="B61" s="70"/>
      <c r="C61" s="70"/>
      <c r="D61" s="70"/>
      <c r="E61" s="70"/>
      <c r="F61" s="70"/>
      <c r="G61" s="70"/>
      <c r="H61" s="70"/>
      <c r="I61" s="70"/>
      <c r="J61" s="70"/>
      <c r="K61" s="70"/>
      <c r="L61" s="70"/>
      <c r="M61" s="70"/>
      <c r="N61" s="70"/>
      <c r="O61" s="70"/>
      <c r="P61" s="70"/>
      <c r="Q61" s="70"/>
      <c r="R61" s="3"/>
      <c r="S61" s="3"/>
      <c r="T61" s="3"/>
      <c r="U61" s="3"/>
      <c r="V61" s="3"/>
      <c r="W61" s="3"/>
    </row>
    <row r="62" spans="1:26" x14ac:dyDescent="0.25">
      <c r="B62" s="70"/>
      <c r="C62" s="70"/>
      <c r="D62" s="70"/>
      <c r="E62" s="70"/>
      <c r="F62" s="70"/>
      <c r="G62" s="70"/>
      <c r="H62" s="70"/>
      <c r="I62" s="70"/>
      <c r="J62" s="70"/>
      <c r="K62" s="70"/>
      <c r="L62" s="70"/>
      <c r="M62" s="70"/>
      <c r="N62" s="70"/>
      <c r="O62" s="70"/>
      <c r="P62" s="70"/>
      <c r="Q62" s="70"/>
      <c r="R62" s="3"/>
      <c r="S62" s="3"/>
      <c r="T62" s="3"/>
      <c r="U62" s="3"/>
      <c r="V62" s="3"/>
      <c r="W62" s="3"/>
    </row>
    <row r="63" spans="1:26" ht="99.75" x14ac:dyDescent="0.25">
      <c r="B63" s="751" t="s">
        <v>64</v>
      </c>
      <c r="C63" s="751" t="s">
        <v>65</v>
      </c>
      <c r="D63" s="751" t="s">
        <v>66</v>
      </c>
      <c r="E63" s="751" t="s">
        <v>67</v>
      </c>
      <c r="F63" s="751" t="s">
        <v>68</v>
      </c>
      <c r="G63" s="751" t="s">
        <v>69</v>
      </c>
      <c r="H63" s="751" t="s">
        <v>70</v>
      </c>
      <c r="I63" s="751" t="s">
        <v>71</v>
      </c>
      <c r="J63" s="751" t="s">
        <v>72</v>
      </c>
      <c r="K63" s="751" t="s">
        <v>73</v>
      </c>
      <c r="L63" s="751" t="s">
        <v>74</v>
      </c>
      <c r="M63" s="749" t="s">
        <v>75</v>
      </c>
      <c r="N63" s="749" t="s">
        <v>76</v>
      </c>
      <c r="O63" s="2308" t="s">
        <v>77</v>
      </c>
      <c r="P63" s="2309"/>
      <c r="Q63" s="546" t="s">
        <v>78</v>
      </c>
      <c r="R63" s="3"/>
      <c r="S63" s="3"/>
      <c r="T63" s="3"/>
      <c r="U63" s="3"/>
      <c r="V63" s="3"/>
      <c r="W63" s="3"/>
    </row>
    <row r="64" spans="1:26" ht="85.5" customHeight="1" x14ac:dyDescent="0.25">
      <c r="B64" s="744" t="s">
        <v>1268</v>
      </c>
      <c r="C64" s="744" t="s">
        <v>80</v>
      </c>
      <c r="D64" s="1402" t="s">
        <v>5455</v>
      </c>
      <c r="E64" s="744">
        <v>435</v>
      </c>
      <c r="F64" s="744" t="s">
        <v>694</v>
      </c>
      <c r="G64" s="744" t="s">
        <v>694</v>
      </c>
      <c r="H64" s="744" t="s">
        <v>694</v>
      </c>
      <c r="I64" s="744" t="s">
        <v>18</v>
      </c>
      <c r="J64" s="744" t="s">
        <v>18</v>
      </c>
      <c r="K64" s="744" t="s">
        <v>18</v>
      </c>
      <c r="L64" s="744" t="s">
        <v>18</v>
      </c>
      <c r="M64" s="744" t="s">
        <v>18</v>
      </c>
      <c r="N64" s="744"/>
      <c r="O64" s="2178" t="s">
        <v>5456</v>
      </c>
      <c r="P64" s="2179"/>
      <c r="Q64" s="744" t="s">
        <v>19</v>
      </c>
      <c r="R64" s="3"/>
      <c r="S64" s="3"/>
      <c r="T64" s="3"/>
      <c r="U64" s="3"/>
      <c r="V64" s="3"/>
      <c r="W64" s="3"/>
    </row>
    <row r="65" spans="1:23" x14ac:dyDescent="0.25">
      <c r="B65" s="76"/>
      <c r="C65" s="76"/>
      <c r="D65" s="76"/>
      <c r="E65" s="76"/>
      <c r="F65" s="76"/>
      <c r="G65" s="76"/>
      <c r="H65" s="76"/>
      <c r="I65" s="76"/>
      <c r="J65" s="76"/>
      <c r="K65" s="76"/>
      <c r="L65" s="76"/>
      <c r="M65" s="76"/>
      <c r="N65" s="76"/>
      <c r="O65" s="2364"/>
      <c r="P65" s="2365"/>
      <c r="Q65" s="76"/>
      <c r="R65" s="3"/>
      <c r="S65" s="3"/>
      <c r="T65" s="3"/>
      <c r="U65" s="3"/>
      <c r="V65" s="3"/>
      <c r="W65" s="3"/>
    </row>
    <row r="66" spans="1:23" x14ac:dyDescent="0.25">
      <c r="B66" s="70" t="s">
        <v>85</v>
      </c>
      <c r="C66" s="70"/>
      <c r="D66" s="70"/>
      <c r="E66" s="70"/>
      <c r="F66" s="70"/>
      <c r="G66" s="70"/>
      <c r="H66" s="70"/>
      <c r="I66" s="70"/>
      <c r="J66" s="70"/>
      <c r="K66" s="70"/>
      <c r="L66" s="70"/>
      <c r="M66" s="70"/>
      <c r="N66" s="70"/>
      <c r="O66" s="70"/>
      <c r="P66" s="70"/>
      <c r="Q66" s="70"/>
      <c r="R66" s="3"/>
      <c r="S66" s="3"/>
      <c r="T66" s="3"/>
      <c r="U66" s="3"/>
      <c r="V66" s="3"/>
      <c r="W66" s="3"/>
    </row>
    <row r="67" spans="1:23" x14ac:dyDescent="0.25">
      <c r="B67" s="70" t="s">
        <v>86</v>
      </c>
      <c r="C67" s="70"/>
      <c r="D67" s="70"/>
      <c r="E67" s="70"/>
      <c r="F67" s="70"/>
      <c r="G67" s="70"/>
      <c r="H67" s="70"/>
      <c r="I67" s="70"/>
      <c r="J67" s="70"/>
      <c r="K67" s="70"/>
      <c r="L67" s="70"/>
      <c r="M67" s="70"/>
      <c r="N67" s="70"/>
      <c r="O67" s="70"/>
      <c r="P67" s="70"/>
      <c r="Q67" s="70"/>
      <c r="R67" s="3"/>
      <c r="S67" s="3"/>
      <c r="T67" s="3"/>
      <c r="U67" s="3"/>
      <c r="V67" s="3"/>
      <c r="W67" s="3"/>
    </row>
    <row r="68" spans="1:23" x14ac:dyDescent="0.25">
      <c r="B68" s="70" t="s">
        <v>87</v>
      </c>
      <c r="C68" s="70"/>
      <c r="D68" s="70"/>
      <c r="E68" s="70"/>
      <c r="F68" s="70"/>
      <c r="G68" s="70"/>
      <c r="H68" s="70"/>
      <c r="I68" s="70"/>
      <c r="J68" s="70"/>
      <c r="K68" s="70"/>
      <c r="L68" s="70"/>
      <c r="M68" s="70"/>
      <c r="N68" s="70"/>
      <c r="O68" s="70"/>
      <c r="P68" s="70"/>
      <c r="Q68" s="70"/>
      <c r="R68" s="3"/>
      <c r="S68" s="3"/>
      <c r="T68" s="3"/>
      <c r="U68" s="3"/>
      <c r="V68" s="3"/>
      <c r="W68" s="3"/>
    </row>
    <row r="69" spans="1:23" x14ac:dyDescent="0.25">
      <c r="B69" s="70"/>
      <c r="C69" s="70"/>
      <c r="D69" s="70"/>
      <c r="E69" s="70"/>
      <c r="F69" s="70"/>
      <c r="G69" s="70"/>
      <c r="H69" s="70"/>
      <c r="I69" s="70"/>
      <c r="J69" s="70"/>
      <c r="K69" s="70"/>
      <c r="L69" s="70"/>
      <c r="M69" s="70"/>
      <c r="N69" s="70"/>
      <c r="O69" s="70"/>
      <c r="P69" s="70"/>
      <c r="Q69" s="70"/>
      <c r="R69" s="3"/>
      <c r="S69" s="3"/>
      <c r="T69" s="3"/>
      <c r="U69" s="3"/>
      <c r="V69" s="3"/>
      <c r="W69" s="3"/>
    </row>
    <row r="70" spans="1:23" ht="15.75" thickBot="1" x14ac:dyDescent="0.3">
      <c r="B70" s="70"/>
      <c r="C70" s="70"/>
      <c r="D70" s="70"/>
      <c r="E70" s="70"/>
      <c r="F70" s="70"/>
      <c r="G70" s="70"/>
      <c r="H70" s="70"/>
      <c r="I70" s="70"/>
      <c r="J70" s="70"/>
      <c r="K70" s="70"/>
      <c r="L70" s="70"/>
      <c r="M70" s="70"/>
      <c r="N70" s="70"/>
      <c r="O70" s="70"/>
      <c r="P70" s="70"/>
      <c r="Q70" s="70"/>
      <c r="R70" s="3"/>
      <c r="S70" s="3"/>
      <c r="T70" s="3"/>
      <c r="U70" s="3"/>
      <c r="V70" s="3"/>
      <c r="W70" s="3"/>
    </row>
    <row r="71" spans="1:23" ht="15.75" thickBot="1" x14ac:dyDescent="0.3">
      <c r="B71" s="2664" t="s">
        <v>88</v>
      </c>
      <c r="C71" s="2665"/>
      <c r="D71" s="2665"/>
      <c r="E71" s="2665"/>
      <c r="F71" s="2665"/>
      <c r="G71" s="2665"/>
      <c r="H71" s="2665"/>
      <c r="I71" s="2665"/>
      <c r="J71" s="2665"/>
      <c r="K71" s="2665"/>
      <c r="L71" s="2665"/>
      <c r="M71" s="2665"/>
      <c r="N71" s="2666"/>
      <c r="O71" s="70"/>
      <c r="P71" s="70"/>
      <c r="Q71" s="70"/>
      <c r="R71" s="3"/>
      <c r="S71" s="3"/>
      <c r="T71" s="3"/>
      <c r="U71" s="3"/>
      <c r="V71" s="3"/>
      <c r="W71" s="3"/>
    </row>
    <row r="72" spans="1:23" x14ac:dyDescent="0.25">
      <c r="B72" s="70"/>
      <c r="C72" s="70"/>
      <c r="D72" s="70"/>
      <c r="E72" s="70"/>
      <c r="F72" s="70"/>
      <c r="G72" s="70"/>
      <c r="H72" s="70"/>
      <c r="I72" s="70"/>
      <c r="J72" s="70"/>
      <c r="K72" s="70"/>
      <c r="L72" s="70"/>
      <c r="M72" s="70"/>
      <c r="N72" s="70"/>
      <c r="O72" s="70"/>
      <c r="P72" s="70"/>
      <c r="Q72" s="70"/>
      <c r="R72" s="3"/>
      <c r="S72" s="3"/>
      <c r="T72" s="3"/>
      <c r="U72" s="3"/>
      <c r="V72" s="3"/>
      <c r="W72" s="3"/>
    </row>
    <row r="73" spans="1:23" x14ac:dyDescent="0.25">
      <c r="B73" s="70"/>
      <c r="C73" s="70"/>
      <c r="D73" s="70"/>
      <c r="E73" s="70"/>
      <c r="F73" s="70"/>
      <c r="G73" s="70"/>
      <c r="H73" s="70"/>
      <c r="I73" s="70"/>
      <c r="J73" s="70"/>
      <c r="K73" s="70"/>
      <c r="L73" s="70"/>
      <c r="M73" s="70"/>
      <c r="N73" s="70"/>
      <c r="O73" s="70"/>
      <c r="P73" s="70"/>
      <c r="Q73" s="70"/>
      <c r="R73" s="3"/>
      <c r="S73" s="3"/>
      <c r="T73" s="3"/>
      <c r="U73" s="3"/>
      <c r="V73" s="3"/>
      <c r="W73" s="3"/>
    </row>
    <row r="74" spans="1:23" x14ac:dyDescent="0.25">
      <c r="B74" s="70"/>
      <c r="C74" s="70"/>
      <c r="D74" s="70"/>
      <c r="E74" s="70"/>
      <c r="F74" s="70"/>
      <c r="G74" s="70"/>
      <c r="H74" s="70"/>
      <c r="I74" s="70"/>
      <c r="J74" s="70"/>
      <c r="K74" s="70"/>
      <c r="L74" s="70"/>
      <c r="M74" s="70"/>
      <c r="N74" s="70"/>
      <c r="O74" s="70"/>
      <c r="P74" s="70"/>
      <c r="Q74" s="70"/>
      <c r="R74" s="3"/>
      <c r="S74" s="3"/>
      <c r="T74" s="3"/>
      <c r="U74" s="3"/>
      <c r="V74" s="3"/>
      <c r="W74" s="3"/>
    </row>
    <row r="75" spans="1:23" x14ac:dyDescent="0.25">
      <c r="B75" s="70"/>
      <c r="C75" s="70"/>
      <c r="D75" s="70"/>
      <c r="E75" s="70"/>
      <c r="F75" s="70"/>
      <c r="G75" s="70"/>
      <c r="H75" s="70"/>
      <c r="I75" s="70"/>
      <c r="J75" s="70"/>
      <c r="K75" s="70"/>
      <c r="L75" s="70"/>
      <c r="M75" s="70"/>
      <c r="N75" s="70"/>
      <c r="O75" s="70"/>
      <c r="P75" s="70"/>
      <c r="Q75" s="70"/>
      <c r="R75" s="3"/>
      <c r="S75" s="3"/>
      <c r="T75" s="3"/>
      <c r="U75" s="3"/>
      <c r="V75" s="3"/>
      <c r="W75" s="3"/>
    </row>
    <row r="76" spans="1:23" ht="75" x14ac:dyDescent="0.25">
      <c r="B76" s="438" t="s">
        <v>89</v>
      </c>
      <c r="C76" s="438" t="s">
        <v>90</v>
      </c>
      <c r="D76" s="438" t="s">
        <v>91</v>
      </c>
      <c r="E76" s="438" t="s">
        <v>92</v>
      </c>
      <c r="F76" s="438" t="s">
        <v>93</v>
      </c>
      <c r="G76" s="438" t="s">
        <v>94</v>
      </c>
      <c r="H76" s="438" t="s">
        <v>95</v>
      </c>
      <c r="I76" s="438" t="s">
        <v>96</v>
      </c>
      <c r="J76" s="2308" t="s">
        <v>97</v>
      </c>
      <c r="K76" s="2667"/>
      <c r="L76" s="2309"/>
      <c r="M76" s="438" t="s">
        <v>98</v>
      </c>
      <c r="N76" s="438" t="s">
        <v>99</v>
      </c>
      <c r="O76" s="438" t="s">
        <v>100</v>
      </c>
      <c r="P76" s="2308" t="s">
        <v>77</v>
      </c>
      <c r="Q76" s="2309"/>
      <c r="R76" s="3"/>
      <c r="S76" s="3"/>
      <c r="T76" s="3"/>
      <c r="U76" s="3"/>
      <c r="V76" s="3"/>
      <c r="W76" s="3"/>
    </row>
    <row r="77" spans="1:23" ht="57" x14ac:dyDescent="0.25">
      <c r="B77" s="751" t="s">
        <v>5457</v>
      </c>
      <c r="C77" s="751" t="s">
        <v>5458</v>
      </c>
      <c r="D77" s="751" t="s">
        <v>5459</v>
      </c>
      <c r="E77" s="751">
        <v>64551379</v>
      </c>
      <c r="F77" s="86" t="s">
        <v>417</v>
      </c>
      <c r="G77" s="751" t="s">
        <v>601</v>
      </c>
      <c r="H77" s="580">
        <v>37953</v>
      </c>
      <c r="I77" s="751" t="s">
        <v>694</v>
      </c>
      <c r="J77" s="751" t="s">
        <v>5460</v>
      </c>
      <c r="K77" s="751" t="s">
        <v>5461</v>
      </c>
      <c r="L77" s="751" t="s">
        <v>5462</v>
      </c>
      <c r="M77" s="751" t="s">
        <v>18</v>
      </c>
      <c r="N77" s="751" t="s">
        <v>18</v>
      </c>
      <c r="O77" s="751" t="s">
        <v>18</v>
      </c>
      <c r="P77" s="2659" t="s">
        <v>5463</v>
      </c>
      <c r="Q77" s="2660"/>
      <c r="R77" s="3"/>
      <c r="S77" s="3"/>
      <c r="T77" s="3"/>
      <c r="U77" s="3"/>
      <c r="V77" s="3"/>
      <c r="W77" s="3"/>
    </row>
    <row r="78" spans="1:23" s="69" customFormat="1" ht="71.25" x14ac:dyDescent="0.2">
      <c r="B78" s="299" t="s">
        <v>5464</v>
      </c>
      <c r="C78" s="299" t="s">
        <v>118</v>
      </c>
      <c r="D78" s="88" t="s">
        <v>5465</v>
      </c>
      <c r="E78" s="744">
        <v>1102806365</v>
      </c>
      <c r="F78" s="88" t="s">
        <v>203</v>
      </c>
      <c r="G78" s="299" t="s">
        <v>750</v>
      </c>
      <c r="H78" s="1367">
        <v>40166</v>
      </c>
      <c r="I78" s="438" t="s">
        <v>694</v>
      </c>
      <c r="J78" s="299" t="s">
        <v>5466</v>
      </c>
      <c r="K78" s="308" t="s">
        <v>5467</v>
      </c>
      <c r="L78" s="308" t="s">
        <v>5468</v>
      </c>
      <c r="M78" s="744" t="s">
        <v>18</v>
      </c>
      <c r="N78" s="744" t="s">
        <v>18</v>
      </c>
      <c r="O78" s="744" t="s">
        <v>18</v>
      </c>
      <c r="P78" s="2378"/>
      <c r="Q78" s="2379"/>
      <c r="R78" s="70"/>
      <c r="S78" s="70"/>
      <c r="T78" s="70"/>
      <c r="U78" s="70"/>
      <c r="V78" s="70"/>
      <c r="W78" s="70"/>
    </row>
    <row r="79" spans="1:23" ht="28.5" x14ac:dyDescent="0.2">
      <c r="A79" s="69"/>
      <c r="B79" s="2366" t="s">
        <v>5464</v>
      </c>
      <c r="C79" s="2366" t="s">
        <v>118</v>
      </c>
      <c r="D79" s="2366" t="s">
        <v>5469</v>
      </c>
      <c r="E79" s="2137">
        <v>1103098472</v>
      </c>
      <c r="F79" s="2366" t="s">
        <v>308</v>
      </c>
      <c r="G79" s="2366" t="s">
        <v>601</v>
      </c>
      <c r="H79" s="2102">
        <v>41117</v>
      </c>
      <c r="I79" s="2673" t="s">
        <v>694</v>
      </c>
      <c r="J79" s="299" t="s">
        <v>5470</v>
      </c>
      <c r="K79" s="1403" t="s">
        <v>5471</v>
      </c>
      <c r="L79" s="1403" t="s">
        <v>5472</v>
      </c>
      <c r="M79" s="2137" t="s">
        <v>18</v>
      </c>
      <c r="N79" s="2137" t="s">
        <v>18</v>
      </c>
      <c r="O79" s="2137" t="s">
        <v>18</v>
      </c>
      <c r="P79" s="2378"/>
      <c r="Q79" s="2379"/>
      <c r="R79" s="3"/>
      <c r="S79" s="3"/>
      <c r="T79" s="3"/>
      <c r="U79" s="3"/>
      <c r="V79" s="3"/>
      <c r="W79" s="3"/>
    </row>
    <row r="80" spans="1:23" s="69" customFormat="1" ht="42.75" x14ac:dyDescent="0.2">
      <c r="B80" s="2372"/>
      <c r="C80" s="2372"/>
      <c r="D80" s="2372"/>
      <c r="E80" s="2138"/>
      <c r="F80" s="2372"/>
      <c r="G80" s="2372"/>
      <c r="H80" s="2103"/>
      <c r="I80" s="2674"/>
      <c r="J80" s="299" t="s">
        <v>5473</v>
      </c>
      <c r="K80" s="88" t="s">
        <v>5474</v>
      </c>
      <c r="L80" s="88" t="s">
        <v>5475</v>
      </c>
      <c r="M80" s="2138"/>
      <c r="N80" s="2138"/>
      <c r="O80" s="2138"/>
      <c r="P80" s="2378"/>
      <c r="Q80" s="2379"/>
      <c r="R80" s="70"/>
      <c r="S80" s="70"/>
      <c r="T80" s="70"/>
      <c r="U80" s="70"/>
      <c r="V80" s="70"/>
      <c r="W80" s="70"/>
    </row>
    <row r="81" spans="1:23" s="69" customFormat="1" ht="84.75" customHeight="1" x14ac:dyDescent="0.2">
      <c r="B81" s="2372"/>
      <c r="C81" s="2372"/>
      <c r="D81" s="2372"/>
      <c r="E81" s="2138"/>
      <c r="F81" s="2372"/>
      <c r="G81" s="2372"/>
      <c r="H81" s="2103"/>
      <c r="I81" s="2674"/>
      <c r="J81" s="299" t="s">
        <v>601</v>
      </c>
      <c r="K81" s="88" t="s">
        <v>5476</v>
      </c>
      <c r="L81" s="88" t="s">
        <v>5477</v>
      </c>
      <c r="M81" s="2138"/>
      <c r="N81" s="2138"/>
      <c r="O81" s="2138"/>
      <c r="P81" s="2378"/>
      <c r="Q81" s="2379"/>
      <c r="R81" s="70"/>
      <c r="S81" s="70"/>
      <c r="T81" s="70"/>
      <c r="U81" s="70"/>
      <c r="V81" s="70"/>
      <c r="W81" s="70"/>
    </row>
    <row r="82" spans="1:23" ht="72" customHeight="1" x14ac:dyDescent="0.2">
      <c r="A82" s="69"/>
      <c r="B82" s="2367"/>
      <c r="C82" s="2367"/>
      <c r="D82" s="2367"/>
      <c r="E82" s="2139"/>
      <c r="F82" s="2367"/>
      <c r="G82" s="2367"/>
      <c r="H82" s="2104"/>
      <c r="I82" s="2675"/>
      <c r="J82" s="299" t="s">
        <v>5478</v>
      </c>
      <c r="K82" s="88" t="s">
        <v>5479</v>
      </c>
      <c r="L82" s="88" t="s">
        <v>5480</v>
      </c>
      <c r="M82" s="2139"/>
      <c r="N82" s="2139"/>
      <c r="O82" s="2139"/>
      <c r="P82" s="2378"/>
      <c r="Q82" s="2379"/>
      <c r="R82" s="3"/>
      <c r="S82" s="3"/>
      <c r="T82" s="3"/>
      <c r="U82" s="3"/>
      <c r="V82" s="3"/>
      <c r="W82" s="3"/>
    </row>
    <row r="83" spans="1:23" ht="61.5" customHeight="1" x14ac:dyDescent="0.2">
      <c r="B83" s="744" t="s">
        <v>5464</v>
      </c>
      <c r="C83" s="744" t="s">
        <v>118</v>
      </c>
      <c r="D83" s="86" t="s">
        <v>5481</v>
      </c>
      <c r="E83" s="76">
        <v>64704867</v>
      </c>
      <c r="F83" s="76" t="s">
        <v>308</v>
      </c>
      <c r="G83" s="88" t="s">
        <v>5482</v>
      </c>
      <c r="H83" s="579">
        <v>39171</v>
      </c>
      <c r="I83" s="744" t="s">
        <v>694</v>
      </c>
      <c r="J83" s="86" t="s">
        <v>5483</v>
      </c>
      <c r="K83" s="307" t="s">
        <v>5484</v>
      </c>
      <c r="L83" s="88" t="s">
        <v>308</v>
      </c>
      <c r="M83" s="76" t="s">
        <v>18</v>
      </c>
      <c r="N83" s="735" t="s">
        <v>18</v>
      </c>
      <c r="O83" s="744" t="s">
        <v>18</v>
      </c>
      <c r="P83" s="2380"/>
      <c r="Q83" s="2381"/>
      <c r="R83" s="3"/>
      <c r="S83" s="3"/>
      <c r="T83" s="3"/>
      <c r="U83" s="3"/>
      <c r="V83" s="3"/>
      <c r="W83" s="3"/>
    </row>
    <row r="84" spans="1:23" ht="15.75" thickBot="1" x14ac:dyDescent="0.3">
      <c r="B84" s="70"/>
      <c r="C84" s="70"/>
      <c r="D84" s="70"/>
      <c r="E84" s="70"/>
      <c r="F84" s="70"/>
      <c r="G84" s="70"/>
      <c r="H84" s="70"/>
      <c r="I84" s="70"/>
      <c r="J84" s="70"/>
      <c r="K84" s="70"/>
      <c r="L84" s="70"/>
      <c r="M84" s="70"/>
      <c r="N84" s="70"/>
      <c r="O84" s="70"/>
      <c r="P84" s="17"/>
      <c r="Q84" s="17"/>
      <c r="R84" s="3"/>
      <c r="S84" s="3"/>
      <c r="T84" s="3"/>
      <c r="U84" s="3"/>
      <c r="V84" s="3"/>
      <c r="W84" s="3"/>
    </row>
    <row r="85" spans="1:23" ht="15.75" thickBot="1" x14ac:dyDescent="0.3">
      <c r="B85" s="2664" t="s">
        <v>184</v>
      </c>
      <c r="C85" s="2665"/>
      <c r="D85" s="2665"/>
      <c r="E85" s="2665"/>
      <c r="F85" s="2665"/>
      <c r="G85" s="2665"/>
      <c r="H85" s="2665"/>
      <c r="I85" s="2665"/>
      <c r="J85" s="2665"/>
      <c r="K85" s="2665"/>
      <c r="L85" s="2665"/>
      <c r="M85" s="2665"/>
      <c r="N85" s="2666"/>
      <c r="O85" s="70"/>
      <c r="P85" s="70"/>
      <c r="Q85" s="70"/>
      <c r="R85" s="3"/>
      <c r="S85" s="3"/>
      <c r="T85" s="3"/>
      <c r="U85" s="3"/>
      <c r="V85" s="3"/>
      <c r="W85" s="3"/>
    </row>
    <row r="86" spans="1:23" x14ac:dyDescent="0.25">
      <c r="B86" s="70"/>
      <c r="C86" s="70"/>
      <c r="D86" s="70"/>
      <c r="E86" s="70"/>
      <c r="F86" s="70"/>
      <c r="G86" s="70"/>
      <c r="H86" s="70"/>
      <c r="I86" s="70"/>
      <c r="J86" s="70"/>
      <c r="K86" s="70"/>
      <c r="L86" s="70"/>
      <c r="M86" s="70"/>
      <c r="N86" s="70"/>
      <c r="O86" s="70"/>
      <c r="P86" s="70"/>
      <c r="Q86" s="70"/>
      <c r="R86" s="3"/>
      <c r="S86" s="3"/>
      <c r="T86" s="3"/>
      <c r="U86" s="3"/>
      <c r="V86" s="3"/>
      <c r="W86" s="3"/>
    </row>
    <row r="87" spans="1:23" x14ac:dyDescent="0.25">
      <c r="B87" s="70"/>
      <c r="C87" s="70"/>
      <c r="D87" s="70"/>
      <c r="E87" s="70"/>
      <c r="F87" s="70"/>
      <c r="G87" s="70"/>
      <c r="H87" s="70"/>
      <c r="I87" s="70"/>
      <c r="J87" s="70"/>
      <c r="K87" s="70"/>
      <c r="L87" s="70"/>
      <c r="M87" s="70"/>
      <c r="N87" s="70"/>
      <c r="O87" s="70"/>
      <c r="P87" s="70"/>
      <c r="Q87" s="70"/>
      <c r="R87" s="3"/>
      <c r="S87" s="3"/>
      <c r="T87" s="3"/>
      <c r="U87" s="3"/>
      <c r="V87" s="3"/>
      <c r="W87" s="3"/>
    </row>
    <row r="88" spans="1:23" ht="30" x14ac:dyDescent="0.25">
      <c r="B88" s="546" t="s">
        <v>17</v>
      </c>
      <c r="C88" s="546" t="s">
        <v>78</v>
      </c>
      <c r="D88" s="2308" t="s">
        <v>77</v>
      </c>
      <c r="E88" s="2309"/>
      <c r="F88" s="70"/>
      <c r="G88" s="70"/>
      <c r="H88" s="70"/>
      <c r="I88" s="70"/>
      <c r="J88" s="70"/>
      <c r="K88" s="70"/>
      <c r="L88" s="70"/>
      <c r="M88" s="70"/>
      <c r="N88" s="70"/>
      <c r="O88" s="70"/>
      <c r="P88" s="70"/>
      <c r="Q88" s="70"/>
      <c r="R88" s="3"/>
      <c r="S88" s="3"/>
      <c r="T88" s="3"/>
      <c r="U88" s="3"/>
      <c r="V88" s="3"/>
      <c r="W88" s="3"/>
    </row>
    <row r="89" spans="1:23" ht="89.25" customHeight="1" x14ac:dyDescent="0.25">
      <c r="B89" s="86" t="s">
        <v>185</v>
      </c>
      <c r="C89" s="744" t="s">
        <v>18</v>
      </c>
      <c r="D89" s="2178"/>
      <c r="E89" s="2179"/>
      <c r="F89" s="70"/>
      <c r="G89" s="70"/>
      <c r="H89" s="70"/>
      <c r="I89" s="70"/>
      <c r="J89" s="70">
        <f>0.23+0.46+3</f>
        <v>3.69</v>
      </c>
      <c r="K89" s="70"/>
      <c r="L89" s="70"/>
      <c r="M89" s="70"/>
      <c r="N89" s="70"/>
      <c r="O89" s="70"/>
      <c r="P89" s="70"/>
      <c r="Q89" s="70"/>
      <c r="R89" s="3"/>
      <c r="S89" s="3"/>
      <c r="T89" s="3"/>
      <c r="U89" s="3"/>
      <c r="V89" s="3"/>
      <c r="W89" s="3"/>
    </row>
    <row r="90" spans="1:23" x14ac:dyDescent="0.25">
      <c r="B90" s="70"/>
      <c r="C90" s="70"/>
      <c r="D90" s="70"/>
      <c r="E90" s="70"/>
      <c r="F90" s="70"/>
      <c r="G90" s="70"/>
      <c r="H90" s="70"/>
      <c r="I90" s="70"/>
      <c r="J90" s="70"/>
      <c r="K90" s="70"/>
      <c r="L90" s="70"/>
      <c r="M90" s="70"/>
      <c r="N90" s="70"/>
      <c r="O90" s="70"/>
      <c r="P90" s="70"/>
      <c r="Q90" s="70"/>
      <c r="R90" s="3"/>
      <c r="S90" s="3"/>
      <c r="T90" s="3"/>
      <c r="U90" s="3"/>
      <c r="V90" s="3"/>
      <c r="W90" s="3"/>
    </row>
    <row r="91" spans="1:23" x14ac:dyDescent="0.25">
      <c r="B91" s="70"/>
      <c r="C91" s="70"/>
      <c r="D91" s="70"/>
      <c r="E91" s="70"/>
      <c r="F91" s="70"/>
      <c r="G91" s="70"/>
      <c r="H91" s="70"/>
      <c r="I91" s="70"/>
      <c r="J91" s="70"/>
      <c r="K91" s="70"/>
      <c r="L91" s="70"/>
      <c r="M91" s="70"/>
      <c r="N91" s="70"/>
      <c r="O91" s="70"/>
      <c r="P91" s="70"/>
      <c r="Q91" s="70"/>
      <c r="R91" s="3"/>
      <c r="S91" s="3"/>
      <c r="T91" s="3"/>
      <c r="U91" s="3"/>
      <c r="V91" s="3"/>
      <c r="W91" s="3"/>
    </row>
    <row r="92" spans="1:23" x14ac:dyDescent="0.25">
      <c r="B92" s="2671" t="s">
        <v>186</v>
      </c>
      <c r="C92" s="2672"/>
      <c r="D92" s="2672"/>
      <c r="E92" s="2672"/>
      <c r="F92" s="2672"/>
      <c r="G92" s="2672"/>
      <c r="H92" s="2672"/>
      <c r="I92" s="2672"/>
      <c r="J92" s="2672"/>
      <c r="K92" s="2672"/>
      <c r="L92" s="2672"/>
      <c r="M92" s="2672"/>
      <c r="N92" s="2672"/>
      <c r="O92" s="2672"/>
      <c r="P92" s="2672"/>
      <c r="Q92" s="70"/>
      <c r="R92" s="3"/>
      <c r="S92" s="3"/>
      <c r="T92" s="3"/>
      <c r="U92" s="3"/>
      <c r="V92" s="3"/>
      <c r="W92" s="3"/>
    </row>
    <row r="93" spans="1:23" x14ac:dyDescent="0.25">
      <c r="B93" s="70"/>
      <c r="C93" s="70"/>
      <c r="D93" s="70"/>
      <c r="E93" s="70"/>
      <c r="F93" s="70"/>
      <c r="G93" s="70"/>
      <c r="H93" s="70"/>
      <c r="I93" s="70"/>
      <c r="J93" s="70"/>
      <c r="K93" s="70"/>
      <c r="L93" s="70"/>
      <c r="M93" s="70"/>
      <c r="N93" s="70"/>
      <c r="O93" s="70"/>
      <c r="P93" s="70"/>
      <c r="Q93" s="70"/>
      <c r="R93" s="3"/>
      <c r="S93" s="3"/>
      <c r="T93" s="3"/>
      <c r="U93" s="3"/>
      <c r="V93" s="3"/>
      <c r="W93" s="3"/>
    </row>
    <row r="94" spans="1:23" ht="15.75" thickBot="1" x14ac:dyDescent="0.3">
      <c r="B94" s="70"/>
      <c r="C94" s="70"/>
      <c r="D94" s="70"/>
      <c r="E94" s="70"/>
      <c r="F94" s="70"/>
      <c r="G94" s="70"/>
      <c r="H94" s="70"/>
      <c r="I94" s="70"/>
      <c r="J94" s="70"/>
      <c r="K94" s="70"/>
      <c r="L94" s="70"/>
      <c r="M94" s="70"/>
      <c r="N94" s="70"/>
      <c r="O94" s="70"/>
      <c r="P94" s="70"/>
      <c r="Q94" s="70"/>
      <c r="R94" s="3"/>
      <c r="S94" s="3"/>
      <c r="T94" s="3"/>
      <c r="U94" s="3"/>
      <c r="V94" s="3"/>
      <c r="W94" s="3"/>
    </row>
    <row r="95" spans="1:23" ht="15.75" thickBot="1" x14ac:dyDescent="0.3">
      <c r="B95" s="2664" t="s">
        <v>187</v>
      </c>
      <c r="C95" s="2665"/>
      <c r="D95" s="2665"/>
      <c r="E95" s="2665"/>
      <c r="F95" s="2665"/>
      <c r="G95" s="2665"/>
      <c r="H95" s="2665"/>
      <c r="I95" s="2665"/>
      <c r="J95" s="2665"/>
      <c r="K95" s="2665"/>
      <c r="L95" s="2665"/>
      <c r="M95" s="2665"/>
      <c r="N95" s="2666"/>
      <c r="O95" s="70"/>
      <c r="P95" s="70"/>
      <c r="Q95" s="70"/>
      <c r="R95" s="3"/>
      <c r="S95" s="3"/>
      <c r="T95" s="3"/>
      <c r="U95" s="3"/>
      <c r="V95" s="3"/>
      <c r="W95" s="3"/>
    </row>
    <row r="96" spans="1:23" x14ac:dyDescent="0.25">
      <c r="B96" s="70"/>
      <c r="C96" s="70"/>
      <c r="D96" s="70"/>
      <c r="E96" s="70"/>
      <c r="F96" s="70"/>
      <c r="G96" s="70"/>
      <c r="H96" s="70"/>
      <c r="I96" s="70"/>
      <c r="J96" s="70"/>
      <c r="K96" s="70"/>
      <c r="L96" s="70"/>
      <c r="M96" s="70"/>
      <c r="N96" s="70"/>
      <c r="O96" s="70"/>
      <c r="P96" s="70"/>
      <c r="Q96" s="70"/>
      <c r="R96" s="3"/>
      <c r="S96" s="3"/>
      <c r="T96" s="3"/>
      <c r="U96" s="3"/>
      <c r="V96" s="3"/>
      <c r="W96" s="3"/>
    </row>
    <row r="97" spans="1:26" ht="15.75" thickBot="1" x14ac:dyDescent="0.3">
      <c r="B97" s="70"/>
      <c r="C97" s="70"/>
      <c r="D97" s="70"/>
      <c r="E97" s="70"/>
      <c r="F97" s="70"/>
      <c r="G97" s="70"/>
      <c r="H97" s="70"/>
      <c r="I97" s="70"/>
      <c r="J97" s="70"/>
      <c r="K97" s="70"/>
      <c r="L97" s="70"/>
      <c r="M97" s="539"/>
      <c r="N97" s="539"/>
      <c r="O97" s="70"/>
      <c r="P97" s="70"/>
      <c r="Q97" s="70"/>
      <c r="R97" s="3"/>
      <c r="S97" s="3"/>
      <c r="T97" s="3"/>
      <c r="U97" s="3"/>
      <c r="V97" s="3"/>
      <c r="W97" s="3"/>
    </row>
    <row r="98" spans="1:26" s="1104" customFormat="1" ht="96.75" customHeight="1" thickBot="1" x14ac:dyDescent="0.3">
      <c r="B98" s="540" t="s">
        <v>33</v>
      </c>
      <c r="C98" s="540" t="s">
        <v>34</v>
      </c>
      <c r="D98" s="540" t="s">
        <v>35</v>
      </c>
      <c r="E98" s="540" t="s">
        <v>36</v>
      </c>
      <c r="F98" s="540" t="s">
        <v>37</v>
      </c>
      <c r="G98" s="540" t="s">
        <v>38</v>
      </c>
      <c r="H98" s="540" t="s">
        <v>39</v>
      </c>
      <c r="I98" s="540" t="s">
        <v>40</v>
      </c>
      <c r="J98" s="540" t="s">
        <v>41</v>
      </c>
      <c r="K98" s="540" t="s">
        <v>42</v>
      </c>
      <c r="L98" s="540" t="s">
        <v>43</v>
      </c>
      <c r="M98" s="541" t="s">
        <v>44</v>
      </c>
      <c r="N98" s="540" t="s">
        <v>45</v>
      </c>
      <c r="O98" s="540" t="s">
        <v>46</v>
      </c>
      <c r="P98" s="542" t="s">
        <v>47</v>
      </c>
      <c r="Q98" s="542" t="s">
        <v>48</v>
      </c>
      <c r="R98" s="13"/>
      <c r="S98" s="13"/>
      <c r="T98" s="13"/>
      <c r="U98" s="13"/>
      <c r="V98" s="13"/>
      <c r="W98" s="13"/>
    </row>
    <row r="99" spans="1:26" s="61" customFormat="1" ht="63" customHeight="1" x14ac:dyDescent="0.25">
      <c r="A99" s="52">
        <v>1</v>
      </c>
      <c r="B99" s="471" t="s">
        <v>5446</v>
      </c>
      <c r="C99" s="1212" t="s">
        <v>5446</v>
      </c>
      <c r="D99" s="1212" t="s">
        <v>5485</v>
      </c>
      <c r="E99" s="791" t="s">
        <v>5486</v>
      </c>
      <c r="F99" s="1404" t="s">
        <v>18</v>
      </c>
      <c r="G99" s="636">
        <v>1</v>
      </c>
      <c r="H99" s="1405">
        <v>41656</v>
      </c>
      <c r="I99" s="1406">
        <v>41912</v>
      </c>
      <c r="J99" s="791" t="s">
        <v>19</v>
      </c>
      <c r="K99" s="1404">
        <v>8.43</v>
      </c>
      <c r="L99" s="791">
        <v>0</v>
      </c>
      <c r="M99" s="791">
        <v>60</v>
      </c>
      <c r="N99" s="791">
        <v>60</v>
      </c>
      <c r="O99" s="1407">
        <v>26600000</v>
      </c>
      <c r="P99" s="59" t="s">
        <v>5487</v>
      </c>
      <c r="Q99" s="2543" t="s">
        <v>5488</v>
      </c>
      <c r="R99" s="332"/>
      <c r="S99" s="332"/>
      <c r="T99" s="332"/>
      <c r="U99" s="332"/>
      <c r="V99" s="332"/>
      <c r="W99" s="332"/>
      <c r="X99" s="60"/>
      <c r="Y99" s="60"/>
      <c r="Z99" s="60"/>
    </row>
    <row r="100" spans="1:26" s="61" customFormat="1" ht="72.75" customHeight="1" x14ac:dyDescent="0.25">
      <c r="A100" s="52">
        <f>+A99+1</f>
        <v>2</v>
      </c>
      <c r="B100" s="471" t="s">
        <v>5446</v>
      </c>
      <c r="C100" s="1212" t="s">
        <v>5446</v>
      </c>
      <c r="D100" s="1212" t="s">
        <v>5485</v>
      </c>
      <c r="E100" s="791" t="s">
        <v>5489</v>
      </c>
      <c r="F100" s="791" t="s">
        <v>18</v>
      </c>
      <c r="G100" s="636">
        <v>1</v>
      </c>
      <c r="H100" s="1406">
        <v>41306</v>
      </c>
      <c r="I100" s="1406">
        <v>41486</v>
      </c>
      <c r="J100" s="791" t="s">
        <v>19</v>
      </c>
      <c r="K100" s="791">
        <v>6</v>
      </c>
      <c r="L100" s="791">
        <v>0</v>
      </c>
      <c r="M100" s="791">
        <v>45</v>
      </c>
      <c r="N100" s="1358">
        <v>45</v>
      </c>
      <c r="O100" s="1408">
        <v>3000000</v>
      </c>
      <c r="P100" s="59" t="s">
        <v>5490</v>
      </c>
      <c r="Q100" s="2545"/>
      <c r="R100" s="332"/>
      <c r="S100" s="332"/>
      <c r="T100" s="332"/>
      <c r="U100" s="332"/>
      <c r="V100" s="332"/>
      <c r="W100" s="332"/>
      <c r="X100" s="60"/>
      <c r="Y100" s="60"/>
      <c r="Z100" s="60"/>
    </row>
    <row r="101" spans="1:26" s="61" customFormat="1" x14ac:dyDescent="0.25">
      <c r="A101" s="52"/>
      <c r="B101" s="66"/>
      <c r="C101" s="54"/>
      <c r="D101" s="53"/>
      <c r="E101" s="65"/>
      <c r="F101" s="54"/>
      <c r="G101" s="54"/>
      <c r="H101" s="54"/>
      <c r="I101" s="56"/>
      <c r="J101" s="56"/>
      <c r="K101" s="67">
        <f>SUM(K99:K100)</f>
        <v>14.43</v>
      </c>
      <c r="L101" s="67"/>
      <c r="M101" s="68"/>
      <c r="N101" s="67"/>
      <c r="O101" s="63"/>
      <c r="P101" s="63"/>
      <c r="Q101" s="64"/>
      <c r="R101" s="734"/>
      <c r="S101" s="734"/>
      <c r="T101" s="734"/>
      <c r="U101" s="734"/>
      <c r="V101" s="734"/>
      <c r="W101" s="734"/>
    </row>
    <row r="102" spans="1:26" x14ac:dyDescent="0.25">
      <c r="B102" s="70"/>
      <c r="C102" s="70"/>
      <c r="D102" s="70"/>
      <c r="E102" s="71"/>
      <c r="F102" s="70"/>
      <c r="G102" s="70"/>
      <c r="H102" s="70"/>
      <c r="I102" s="70"/>
      <c r="J102" s="70"/>
      <c r="K102" s="70"/>
      <c r="L102" s="70"/>
      <c r="M102" s="70"/>
      <c r="N102" s="70"/>
      <c r="O102" s="70"/>
      <c r="P102" s="70"/>
      <c r="Q102" s="70"/>
      <c r="R102" s="3"/>
      <c r="S102" s="3"/>
      <c r="T102" s="3"/>
      <c r="U102" s="3"/>
      <c r="V102" s="3"/>
      <c r="W102" s="3"/>
    </row>
    <row r="103" spans="1:26" x14ac:dyDescent="0.25">
      <c r="B103" s="74" t="s">
        <v>192</v>
      </c>
      <c r="C103" s="75" t="s">
        <v>5491</v>
      </c>
      <c r="D103" s="70"/>
      <c r="E103" s="70"/>
      <c r="F103" s="70"/>
      <c r="G103" s="70"/>
      <c r="H103" s="77"/>
      <c r="I103" s="77"/>
      <c r="J103" s="77"/>
      <c r="K103" s="77"/>
      <c r="L103" s="77"/>
      <c r="M103" s="77"/>
      <c r="N103" s="70"/>
      <c r="O103" s="70"/>
      <c r="P103" s="70"/>
      <c r="Q103" s="70"/>
      <c r="R103" s="3"/>
      <c r="S103" s="3"/>
      <c r="T103" s="3"/>
      <c r="U103" s="3"/>
      <c r="V103" s="3"/>
      <c r="W103" s="3"/>
    </row>
    <row r="104" spans="1:26" x14ac:dyDescent="0.25">
      <c r="B104" s="70"/>
      <c r="C104" s="70"/>
      <c r="D104" s="70"/>
      <c r="E104" s="70"/>
      <c r="F104" s="70"/>
      <c r="G104" s="70"/>
      <c r="H104" s="70"/>
      <c r="I104" s="70"/>
      <c r="J104" s="70"/>
      <c r="K104" s="70"/>
      <c r="L104" s="70"/>
      <c r="M104" s="70"/>
      <c r="N104" s="70"/>
      <c r="O104" s="70"/>
      <c r="P104" s="70"/>
      <c r="Q104" s="70"/>
      <c r="R104" s="3"/>
      <c r="S104" s="3"/>
      <c r="T104" s="3"/>
      <c r="U104" s="3"/>
      <c r="V104" s="3"/>
      <c r="W104" s="3"/>
    </row>
    <row r="105" spans="1:26" ht="15.75" thickBot="1" x14ac:dyDescent="0.3">
      <c r="B105" s="70"/>
      <c r="C105" s="70"/>
      <c r="D105" s="70"/>
      <c r="E105" s="70"/>
      <c r="F105" s="70"/>
      <c r="G105" s="70"/>
      <c r="H105" s="70"/>
      <c r="I105" s="70"/>
      <c r="J105" s="70"/>
      <c r="K105" s="70"/>
      <c r="L105" s="70"/>
      <c r="M105" s="70"/>
      <c r="N105" s="70"/>
      <c r="O105" s="70"/>
      <c r="P105" s="70"/>
      <c r="Q105" s="70"/>
      <c r="R105" s="3"/>
      <c r="S105" s="3"/>
      <c r="T105" s="3"/>
      <c r="U105" s="3"/>
      <c r="V105" s="3"/>
      <c r="W105" s="3"/>
    </row>
    <row r="106" spans="1:26" ht="30.75" thickBot="1" x14ac:dyDescent="0.3">
      <c r="B106" s="587" t="s">
        <v>193</v>
      </c>
      <c r="C106" s="588" t="s">
        <v>194</v>
      </c>
      <c r="D106" s="587" t="s">
        <v>27</v>
      </c>
      <c r="E106" s="588" t="s">
        <v>195</v>
      </c>
      <c r="F106" s="70"/>
      <c r="G106" s="70"/>
      <c r="H106" s="70"/>
      <c r="I106" s="70"/>
      <c r="J106" s="70"/>
      <c r="K106" s="70"/>
      <c r="L106" s="70"/>
      <c r="M106" s="70"/>
      <c r="N106" s="70"/>
      <c r="O106" s="70"/>
      <c r="P106" s="70"/>
      <c r="Q106" s="70"/>
      <c r="R106" s="3"/>
      <c r="S106" s="3"/>
      <c r="T106" s="3"/>
      <c r="U106" s="3"/>
      <c r="V106" s="3"/>
      <c r="W106" s="3"/>
    </row>
    <row r="107" spans="1:26" ht="45.75" customHeight="1" x14ac:dyDescent="0.25">
      <c r="B107" s="1176" t="s">
        <v>196</v>
      </c>
      <c r="C107" s="589">
        <v>20</v>
      </c>
      <c r="D107" s="589">
        <v>0</v>
      </c>
      <c r="E107" s="2661">
        <f>+D107+D108+D109</f>
        <v>30</v>
      </c>
      <c r="F107" s="70"/>
      <c r="G107" s="70"/>
      <c r="H107" s="70"/>
      <c r="I107" s="70"/>
      <c r="J107" s="70"/>
      <c r="K107" s="70"/>
      <c r="L107" s="70"/>
      <c r="M107" s="70"/>
      <c r="N107" s="70"/>
      <c r="O107" s="70"/>
      <c r="P107" s="70"/>
      <c r="Q107" s="70"/>
      <c r="R107" s="3"/>
      <c r="S107" s="3"/>
      <c r="T107" s="3"/>
      <c r="U107" s="3"/>
      <c r="V107" s="3"/>
      <c r="W107" s="3"/>
    </row>
    <row r="108" spans="1:26" ht="41.25" customHeight="1" x14ac:dyDescent="0.25">
      <c r="B108" s="1176" t="s">
        <v>197</v>
      </c>
      <c r="C108" s="744">
        <v>30</v>
      </c>
      <c r="D108" s="744">
        <v>30</v>
      </c>
      <c r="E108" s="2662"/>
      <c r="F108" s="70"/>
      <c r="G108" s="70"/>
      <c r="H108" s="70"/>
      <c r="I108" s="70"/>
      <c r="J108" s="70"/>
      <c r="K108" s="70"/>
      <c r="L108" s="70"/>
      <c r="M108" s="70"/>
      <c r="N108" s="70"/>
      <c r="O108" s="70"/>
      <c r="P108" s="70"/>
      <c r="Q108" s="70"/>
      <c r="R108" s="3"/>
      <c r="S108" s="3"/>
      <c r="T108" s="3"/>
      <c r="U108" s="3"/>
      <c r="V108" s="3"/>
      <c r="W108" s="3"/>
    </row>
    <row r="109" spans="1:26" ht="48.75" customHeight="1" thickBot="1" x14ac:dyDescent="0.3">
      <c r="B109" s="1176" t="s">
        <v>198</v>
      </c>
      <c r="C109" s="590">
        <v>40</v>
      </c>
      <c r="D109" s="590">
        <v>0</v>
      </c>
      <c r="E109" s="2663"/>
      <c r="F109" s="70"/>
      <c r="G109" s="70"/>
      <c r="H109" s="70"/>
      <c r="I109" s="70"/>
      <c r="J109" s="70"/>
      <c r="K109" s="70"/>
      <c r="L109" s="70"/>
      <c r="M109" s="70"/>
      <c r="N109" s="70"/>
      <c r="O109" s="70"/>
      <c r="P109" s="70"/>
      <c r="Q109" s="70"/>
      <c r="R109" s="3"/>
      <c r="S109" s="3"/>
      <c r="T109" s="3"/>
      <c r="U109" s="3"/>
      <c r="V109" s="3"/>
      <c r="W109" s="3"/>
    </row>
    <row r="110" spans="1:26" x14ac:dyDescent="0.25">
      <c r="B110" s="70"/>
      <c r="C110" s="70"/>
      <c r="D110" s="70"/>
      <c r="E110" s="70"/>
      <c r="F110" s="70"/>
      <c r="G110" s="70"/>
      <c r="H110" s="70"/>
      <c r="I110" s="70"/>
      <c r="J110" s="70"/>
      <c r="K110" s="70"/>
      <c r="L110" s="70"/>
      <c r="M110" s="70"/>
      <c r="N110" s="70"/>
      <c r="O110" s="70"/>
      <c r="P110" s="70"/>
      <c r="Q110" s="70"/>
      <c r="R110" s="3"/>
      <c r="S110" s="3"/>
      <c r="T110" s="3"/>
      <c r="U110" s="3"/>
      <c r="V110" s="3"/>
      <c r="W110" s="3"/>
    </row>
    <row r="111" spans="1:26" ht="15.75" thickBot="1" x14ac:dyDescent="0.3">
      <c r="B111" s="70"/>
      <c r="C111" s="70"/>
      <c r="D111" s="70"/>
      <c r="E111" s="70"/>
      <c r="F111" s="70"/>
      <c r="G111" s="70"/>
      <c r="H111" s="70"/>
      <c r="I111" s="70"/>
      <c r="J111" s="70"/>
      <c r="K111" s="70"/>
      <c r="L111" s="70"/>
      <c r="M111" s="70"/>
      <c r="N111" s="70"/>
      <c r="O111" s="70"/>
      <c r="P111" s="70"/>
      <c r="Q111" s="70"/>
      <c r="R111" s="3"/>
      <c r="S111" s="3"/>
      <c r="T111" s="3"/>
      <c r="U111" s="3"/>
      <c r="V111" s="3"/>
      <c r="W111" s="3"/>
    </row>
    <row r="112" spans="1:26" ht="15.75" thickBot="1" x14ac:dyDescent="0.3">
      <c r="B112" s="2664" t="s">
        <v>199</v>
      </c>
      <c r="C112" s="2665"/>
      <c r="D112" s="2665"/>
      <c r="E112" s="2665"/>
      <c r="F112" s="2665"/>
      <c r="G112" s="2665"/>
      <c r="H112" s="2665"/>
      <c r="I112" s="2665"/>
      <c r="J112" s="2665"/>
      <c r="K112" s="2665"/>
      <c r="L112" s="2665"/>
      <c r="M112" s="2665"/>
      <c r="N112" s="2666"/>
      <c r="O112" s="70"/>
      <c r="P112" s="70"/>
      <c r="Q112" s="70"/>
      <c r="R112" s="3"/>
      <c r="S112" s="3"/>
      <c r="T112" s="3"/>
      <c r="U112" s="3"/>
      <c r="V112" s="3"/>
      <c r="W112" s="3"/>
    </row>
    <row r="113" spans="2:23" x14ac:dyDescent="0.25">
      <c r="B113" s="70"/>
      <c r="C113" s="70"/>
      <c r="D113" s="70"/>
      <c r="E113" s="70"/>
      <c r="F113" s="70"/>
      <c r="G113" s="70"/>
      <c r="H113" s="70"/>
      <c r="I113" s="70"/>
      <c r="J113" s="70"/>
      <c r="K113" s="70"/>
      <c r="L113" s="70"/>
      <c r="M113" s="70"/>
      <c r="N113" s="70"/>
      <c r="O113" s="70"/>
      <c r="P113" s="70"/>
      <c r="Q113" s="70"/>
      <c r="R113" s="3"/>
      <c r="S113" s="3"/>
      <c r="T113" s="3"/>
      <c r="U113" s="3"/>
      <c r="V113" s="3"/>
      <c r="W113" s="3"/>
    </row>
    <row r="114" spans="2:23" ht="75" x14ac:dyDescent="0.25">
      <c r="B114" s="438" t="s">
        <v>89</v>
      </c>
      <c r="C114" s="438" t="s">
        <v>90</v>
      </c>
      <c r="D114" s="438" t="s">
        <v>91</v>
      </c>
      <c r="E114" s="438" t="s">
        <v>92</v>
      </c>
      <c r="F114" s="438" t="s">
        <v>93</v>
      </c>
      <c r="G114" s="438" t="s">
        <v>94</v>
      </c>
      <c r="H114" s="438" t="s">
        <v>95</v>
      </c>
      <c r="I114" s="438" t="s">
        <v>96</v>
      </c>
      <c r="J114" s="2308" t="s">
        <v>97</v>
      </c>
      <c r="K114" s="2667"/>
      <c r="L114" s="2309"/>
      <c r="M114" s="438" t="s">
        <v>98</v>
      </c>
      <c r="N114" s="438" t="s">
        <v>99</v>
      </c>
      <c r="O114" s="438" t="s">
        <v>100</v>
      </c>
      <c r="P114" s="2308" t="s">
        <v>77</v>
      </c>
      <c r="Q114" s="2309"/>
      <c r="R114" s="3"/>
      <c r="S114" s="3"/>
      <c r="T114" s="3"/>
      <c r="U114" s="3"/>
      <c r="V114" s="3"/>
      <c r="W114" s="3"/>
    </row>
    <row r="115" spans="2:23" ht="139.5" customHeight="1" x14ac:dyDescent="0.25">
      <c r="B115" s="2668" t="s">
        <v>5169</v>
      </c>
      <c r="C115" s="2366" t="s">
        <v>5458</v>
      </c>
      <c r="D115" s="2366" t="s">
        <v>5492</v>
      </c>
      <c r="E115" s="2137">
        <v>34950310</v>
      </c>
      <c r="F115" s="2366" t="s">
        <v>446</v>
      </c>
      <c r="G115" s="2366" t="s">
        <v>5493</v>
      </c>
      <c r="H115" s="2123">
        <v>39704</v>
      </c>
      <c r="I115" s="2137" t="s">
        <v>694</v>
      </c>
      <c r="J115" s="119" t="s">
        <v>5494</v>
      </c>
      <c r="K115" s="347" t="s">
        <v>5495</v>
      </c>
      <c r="L115" s="347" t="s">
        <v>5496</v>
      </c>
      <c r="M115" s="2137" t="s">
        <v>18</v>
      </c>
      <c r="N115" s="2137" t="s">
        <v>18</v>
      </c>
      <c r="O115" s="2137" t="s">
        <v>18</v>
      </c>
      <c r="P115" s="2659"/>
      <c r="Q115" s="2660"/>
      <c r="R115" s="3"/>
      <c r="S115" s="3"/>
      <c r="T115" s="3"/>
      <c r="U115" s="3"/>
      <c r="V115" s="3"/>
      <c r="W115" s="3"/>
    </row>
    <row r="116" spans="2:23" ht="72.75" customHeight="1" x14ac:dyDescent="0.25">
      <c r="B116" s="2669"/>
      <c r="C116" s="2372"/>
      <c r="D116" s="2372"/>
      <c r="E116" s="2138"/>
      <c r="F116" s="2372"/>
      <c r="G116" s="2372"/>
      <c r="H116" s="2124"/>
      <c r="I116" s="2138"/>
      <c r="J116" s="119" t="s">
        <v>5497</v>
      </c>
      <c r="K116" s="119" t="s">
        <v>5498</v>
      </c>
      <c r="L116" s="119" t="s">
        <v>5499</v>
      </c>
      <c r="M116" s="2138"/>
      <c r="N116" s="2138"/>
      <c r="O116" s="2138"/>
      <c r="P116" s="2378"/>
      <c r="Q116" s="2379"/>
      <c r="R116" s="3"/>
      <c r="S116" s="3"/>
      <c r="T116" s="3"/>
      <c r="U116" s="3"/>
      <c r="V116" s="3"/>
      <c r="W116" s="3"/>
    </row>
    <row r="117" spans="2:23" ht="59.25" hidden="1" customHeight="1" x14ac:dyDescent="0.25">
      <c r="B117" s="2670"/>
      <c r="C117" s="2367"/>
      <c r="D117" s="2367"/>
      <c r="E117" s="2139"/>
      <c r="F117" s="2367"/>
      <c r="G117" s="2367"/>
      <c r="H117" s="2125"/>
      <c r="I117" s="2139"/>
      <c r="J117" s="119" t="s">
        <v>5497</v>
      </c>
      <c r="K117" s="119" t="s">
        <v>5500</v>
      </c>
      <c r="L117" s="119" t="s">
        <v>5499</v>
      </c>
      <c r="M117" s="2139"/>
      <c r="N117" s="2139"/>
      <c r="O117" s="2139"/>
      <c r="P117" s="2380"/>
      <c r="Q117" s="2381"/>
      <c r="R117" s="3"/>
      <c r="S117" s="3"/>
      <c r="T117" s="3"/>
      <c r="U117" s="3"/>
      <c r="V117" s="3"/>
      <c r="W117" s="3"/>
    </row>
    <row r="118" spans="2:23" ht="235.5" customHeight="1" x14ac:dyDescent="0.25">
      <c r="B118" s="2366" t="s">
        <v>5501</v>
      </c>
      <c r="C118" s="2366" t="s">
        <v>5458</v>
      </c>
      <c r="D118" s="2137" t="s">
        <v>5502</v>
      </c>
      <c r="E118" s="2137">
        <v>30824926</v>
      </c>
      <c r="F118" s="2366" t="s">
        <v>5503</v>
      </c>
      <c r="G118" s="2366" t="s">
        <v>601</v>
      </c>
      <c r="H118" s="2102">
        <v>37498</v>
      </c>
      <c r="I118" s="2137" t="s">
        <v>694</v>
      </c>
      <c r="J118" s="119" t="s">
        <v>5504</v>
      </c>
      <c r="K118" s="120" t="s">
        <v>5505</v>
      </c>
      <c r="L118" s="120" t="s">
        <v>5506</v>
      </c>
      <c r="M118" s="76" t="s">
        <v>18</v>
      </c>
      <c r="N118" s="76" t="s">
        <v>19</v>
      </c>
      <c r="O118" s="76" t="s">
        <v>18</v>
      </c>
      <c r="P118" s="2039" t="s">
        <v>5507</v>
      </c>
      <c r="Q118" s="2040"/>
      <c r="R118" s="3"/>
      <c r="S118" s="3"/>
      <c r="T118" s="3"/>
      <c r="U118" s="3"/>
      <c r="V118" s="3"/>
      <c r="W118" s="3"/>
    </row>
    <row r="119" spans="2:23" ht="107.25" customHeight="1" x14ac:dyDescent="0.25">
      <c r="B119" s="2367"/>
      <c r="C119" s="2367"/>
      <c r="D119" s="2139"/>
      <c r="E119" s="2139"/>
      <c r="F119" s="2367"/>
      <c r="G119" s="2367"/>
      <c r="H119" s="2104"/>
      <c r="I119" s="2139"/>
      <c r="J119" s="117" t="s">
        <v>1037</v>
      </c>
      <c r="K119" s="117" t="s">
        <v>5508</v>
      </c>
      <c r="L119" s="117" t="s">
        <v>5509</v>
      </c>
      <c r="M119" s="76"/>
      <c r="N119" s="2178"/>
      <c r="O119" s="2179"/>
      <c r="P119" s="2049"/>
      <c r="Q119" s="2050"/>
      <c r="R119" s="3"/>
      <c r="S119" s="3"/>
      <c r="T119" s="3"/>
      <c r="U119" s="3"/>
      <c r="V119" s="3"/>
      <c r="W119" s="3"/>
    </row>
    <row r="120" spans="2:23" ht="86.25" customHeight="1" x14ac:dyDescent="0.25">
      <c r="B120" s="2188" t="s">
        <v>223</v>
      </c>
      <c r="C120" s="2188" t="s">
        <v>5458</v>
      </c>
      <c r="D120" s="2188" t="s">
        <v>5510</v>
      </c>
      <c r="E120" s="2386">
        <v>92512471</v>
      </c>
      <c r="F120" s="2188" t="s">
        <v>1675</v>
      </c>
      <c r="G120" s="2188" t="s">
        <v>601</v>
      </c>
      <c r="H120" s="2658">
        <v>36368</v>
      </c>
      <c r="I120" s="2386" t="s">
        <v>694</v>
      </c>
      <c r="J120" s="117" t="s">
        <v>5511</v>
      </c>
      <c r="K120" s="117" t="s">
        <v>5512</v>
      </c>
      <c r="L120" s="117" t="s">
        <v>5513</v>
      </c>
      <c r="M120" s="76"/>
      <c r="N120" s="76"/>
      <c r="O120" s="76"/>
      <c r="P120" s="752"/>
      <c r="Q120" s="753"/>
      <c r="R120" s="3"/>
      <c r="S120" s="3"/>
      <c r="T120" s="3"/>
      <c r="U120" s="3"/>
      <c r="V120" s="3"/>
      <c r="W120" s="3"/>
    </row>
    <row r="121" spans="2:23" ht="69" customHeight="1" x14ac:dyDescent="0.25">
      <c r="B121" s="2188"/>
      <c r="C121" s="2188"/>
      <c r="D121" s="2188"/>
      <c r="E121" s="2386"/>
      <c r="F121" s="2188"/>
      <c r="G121" s="2188"/>
      <c r="H121" s="2658"/>
      <c r="I121" s="2386"/>
      <c r="J121" s="117" t="s">
        <v>5514</v>
      </c>
      <c r="K121" s="117" t="s">
        <v>5515</v>
      </c>
      <c r="L121" s="117" t="s">
        <v>5516</v>
      </c>
      <c r="M121" s="76"/>
      <c r="N121" s="76"/>
      <c r="O121" s="76"/>
      <c r="P121" s="2386"/>
      <c r="Q121" s="2386"/>
      <c r="R121" s="3"/>
      <c r="S121" s="3"/>
      <c r="T121" s="3"/>
      <c r="U121" s="3"/>
      <c r="V121" s="3"/>
      <c r="W121" s="3"/>
    </row>
    <row r="122" spans="2:23" ht="42.75" x14ac:dyDescent="0.25">
      <c r="B122" s="2188"/>
      <c r="C122" s="2188"/>
      <c r="D122" s="2188"/>
      <c r="E122" s="2386"/>
      <c r="F122" s="2188"/>
      <c r="G122" s="2188"/>
      <c r="H122" s="2658"/>
      <c r="I122" s="2386"/>
      <c r="J122" s="86" t="s">
        <v>5517</v>
      </c>
      <c r="K122" s="86" t="s">
        <v>5518</v>
      </c>
      <c r="L122" s="86" t="s">
        <v>5519</v>
      </c>
      <c r="M122" s="76"/>
      <c r="N122" s="76"/>
      <c r="O122" s="76"/>
      <c r="P122" s="744"/>
      <c r="Q122" s="744"/>
      <c r="R122" s="3"/>
      <c r="S122" s="3"/>
      <c r="T122" s="3"/>
      <c r="U122" s="3"/>
      <c r="V122" s="3"/>
      <c r="W122" s="3"/>
    </row>
    <row r="123" spans="2:23" ht="47.25" customHeight="1" x14ac:dyDescent="0.2">
      <c r="B123" s="2188"/>
      <c r="C123" s="2188"/>
      <c r="D123" s="2188"/>
      <c r="E123" s="2386"/>
      <c r="F123" s="2188"/>
      <c r="G123" s="2188"/>
      <c r="H123" s="2658"/>
      <c r="I123" s="2386"/>
      <c r="J123" s="88" t="s">
        <v>5520</v>
      </c>
      <c r="K123" s="88" t="s">
        <v>5521</v>
      </c>
      <c r="L123" s="88" t="s">
        <v>5522</v>
      </c>
      <c r="M123" s="76"/>
      <c r="N123" s="76"/>
      <c r="O123" s="76"/>
      <c r="P123" s="744"/>
      <c r="Q123" s="744"/>
      <c r="R123" s="3"/>
      <c r="S123" s="3"/>
      <c r="T123" s="3"/>
      <c r="U123" s="3"/>
      <c r="V123" s="3"/>
      <c r="W123" s="3"/>
    </row>
    <row r="124" spans="2:23" ht="48" customHeight="1" x14ac:dyDescent="0.2">
      <c r="B124" s="2188"/>
      <c r="C124" s="2188"/>
      <c r="D124" s="2188"/>
      <c r="E124" s="2386"/>
      <c r="F124" s="2188"/>
      <c r="G124" s="2188"/>
      <c r="H124" s="2658"/>
      <c r="I124" s="2386"/>
      <c r="J124" s="88" t="s">
        <v>5004</v>
      </c>
      <c r="K124" s="88" t="s">
        <v>5523</v>
      </c>
      <c r="L124" s="88" t="s">
        <v>5524</v>
      </c>
      <c r="M124" s="76"/>
      <c r="N124" s="76"/>
      <c r="O124" s="76"/>
      <c r="P124" s="744"/>
      <c r="Q124" s="744"/>
      <c r="R124" s="3"/>
      <c r="S124" s="3"/>
      <c r="T124" s="3"/>
      <c r="U124" s="3"/>
      <c r="V124" s="3"/>
      <c r="W124" s="3"/>
    </row>
    <row r="125" spans="2:23" ht="24.75" customHeight="1" x14ac:dyDescent="0.2">
      <c r="B125" s="2188"/>
      <c r="C125" s="2188"/>
      <c r="D125" s="2188"/>
      <c r="E125" s="2386"/>
      <c r="F125" s="2188"/>
      <c r="G125" s="2188"/>
      <c r="H125" s="2658"/>
      <c r="I125" s="2386"/>
      <c r="J125" s="88"/>
      <c r="K125" s="88"/>
      <c r="L125" s="88"/>
      <c r="M125" s="76"/>
      <c r="N125" s="76"/>
      <c r="O125" s="76"/>
      <c r="P125" s="744"/>
      <c r="Q125" s="744"/>
      <c r="R125" s="3"/>
      <c r="S125" s="3"/>
      <c r="T125" s="3"/>
      <c r="U125" s="3"/>
      <c r="V125" s="3"/>
      <c r="W125" s="3"/>
    </row>
    <row r="126" spans="2:23" ht="76.5" hidden="1" customHeight="1" x14ac:dyDescent="0.2">
      <c r="B126" s="2188"/>
      <c r="C126" s="2188"/>
      <c r="D126" s="2188"/>
      <c r="E126" s="2386"/>
      <c r="F126" s="2188"/>
      <c r="G126" s="2188"/>
      <c r="H126" s="2658"/>
      <c r="I126" s="2386"/>
      <c r="J126" s="88" t="s">
        <v>5525</v>
      </c>
      <c r="K126" s="88" t="s">
        <v>5526</v>
      </c>
      <c r="L126" s="88" t="s">
        <v>5527</v>
      </c>
      <c r="M126" s="76"/>
      <c r="N126" s="76"/>
      <c r="O126" s="76"/>
      <c r="P126" s="744"/>
      <c r="Q126" s="744"/>
      <c r="R126" s="3"/>
      <c r="S126" s="3"/>
      <c r="T126" s="3"/>
      <c r="U126" s="3"/>
      <c r="V126" s="3"/>
      <c r="W126" s="3"/>
    </row>
    <row r="127" spans="2:23" ht="76.5" customHeight="1" x14ac:dyDescent="0.2">
      <c r="B127" s="736"/>
      <c r="C127" s="736"/>
      <c r="D127" s="736"/>
      <c r="E127" s="735"/>
      <c r="F127" s="737"/>
      <c r="G127" s="1409"/>
      <c r="H127" s="1410"/>
      <c r="I127" s="25"/>
      <c r="J127" s="1184"/>
      <c r="K127" s="1184"/>
      <c r="L127" s="1184"/>
      <c r="M127" s="344"/>
      <c r="N127" s="344"/>
      <c r="O127" s="344"/>
      <c r="P127" s="25"/>
      <c r="Q127" s="25"/>
      <c r="R127" s="3"/>
      <c r="S127" s="3"/>
      <c r="T127" s="3"/>
      <c r="U127" s="3"/>
      <c r="V127" s="3"/>
      <c r="W127" s="3"/>
    </row>
    <row r="128" spans="2:23" ht="95.25" customHeight="1" x14ac:dyDescent="0.25">
      <c r="B128" s="2536" t="s">
        <v>236</v>
      </c>
      <c r="C128" s="1395" t="s">
        <v>237</v>
      </c>
      <c r="D128" s="744">
        <v>25</v>
      </c>
      <c r="E128" s="744">
        <v>25</v>
      </c>
      <c r="F128" s="2145">
        <f>+E128+E129+E130</f>
        <v>35</v>
      </c>
      <c r="G128" s="594"/>
      <c r="H128" s="70"/>
      <c r="I128" s="70"/>
      <c r="J128" s="70"/>
      <c r="K128" s="70"/>
      <c r="L128" s="70"/>
      <c r="M128" s="70"/>
      <c r="N128" s="70"/>
      <c r="O128" s="70"/>
      <c r="P128" s="70"/>
      <c r="Q128" s="70"/>
      <c r="R128" s="3"/>
      <c r="S128" s="3"/>
      <c r="T128" s="3"/>
      <c r="U128" s="3"/>
      <c r="V128" s="3"/>
      <c r="W128" s="3"/>
    </row>
    <row r="129" spans="2:23" ht="84" customHeight="1" x14ac:dyDescent="0.25">
      <c r="B129" s="2536"/>
      <c r="C129" s="1395" t="s">
        <v>238</v>
      </c>
      <c r="D129" s="751">
        <v>25</v>
      </c>
      <c r="E129" s="744">
        <v>0</v>
      </c>
      <c r="F129" s="2657"/>
      <c r="G129" s="594"/>
      <c r="H129" s="70"/>
      <c r="I129" s="70"/>
      <c r="J129" s="70"/>
      <c r="K129" s="70"/>
      <c r="L129" s="70"/>
      <c r="M129" s="70"/>
      <c r="N129" s="70"/>
      <c r="O129" s="70"/>
      <c r="P129" s="70"/>
      <c r="Q129" s="70"/>
      <c r="R129" s="3"/>
      <c r="S129" s="3"/>
      <c r="T129" s="3"/>
      <c r="U129" s="3"/>
      <c r="V129" s="3"/>
      <c r="W129" s="3"/>
    </row>
    <row r="130" spans="2:23" ht="69.75" customHeight="1" x14ac:dyDescent="0.25">
      <c r="B130" s="2536"/>
      <c r="C130" s="1395" t="s">
        <v>239</v>
      </c>
      <c r="D130" s="744">
        <v>10</v>
      </c>
      <c r="E130" s="744">
        <v>10</v>
      </c>
      <c r="F130" s="2146"/>
      <c r="G130" s="594"/>
      <c r="H130" s="70"/>
      <c r="I130" s="70"/>
      <c r="J130" s="70"/>
      <c r="K130" s="70"/>
      <c r="L130" s="70"/>
      <c r="M130" s="70"/>
      <c r="N130" s="70"/>
      <c r="O130" s="70"/>
      <c r="P130" s="70"/>
      <c r="Q130" s="70"/>
      <c r="R130" s="3"/>
      <c r="S130" s="3"/>
      <c r="T130" s="3"/>
      <c r="U130" s="3"/>
      <c r="V130" s="3"/>
      <c r="W130" s="3"/>
    </row>
    <row r="131" spans="2:23" x14ac:dyDescent="0.2">
      <c r="B131" s="70"/>
      <c r="C131" s="536"/>
      <c r="D131" s="70"/>
      <c r="E131" s="70"/>
      <c r="F131" s="70"/>
      <c r="G131" s="70"/>
      <c r="H131" s="70"/>
      <c r="I131" s="70"/>
      <c r="J131" s="70"/>
      <c r="K131" s="70"/>
      <c r="L131" s="70"/>
      <c r="M131" s="70"/>
      <c r="N131" s="70"/>
      <c r="O131" s="70"/>
      <c r="P131" s="70"/>
      <c r="Q131" s="70"/>
      <c r="R131" s="3"/>
      <c r="S131" s="3"/>
      <c r="T131" s="3"/>
      <c r="U131" s="3"/>
      <c r="V131" s="3"/>
      <c r="W131" s="3"/>
    </row>
    <row r="132" spans="2:23" x14ac:dyDescent="0.25">
      <c r="B132" s="70"/>
      <c r="C132" s="70"/>
      <c r="D132" s="70"/>
      <c r="E132" s="70"/>
      <c r="F132" s="70"/>
      <c r="G132" s="70"/>
      <c r="H132" s="70"/>
      <c r="I132" s="70"/>
      <c r="J132" s="70"/>
      <c r="K132" s="70"/>
      <c r="L132" s="70"/>
      <c r="M132" s="70"/>
      <c r="N132" s="70"/>
      <c r="O132" s="70"/>
      <c r="P132" s="70"/>
      <c r="Q132" s="70"/>
      <c r="R132" s="3"/>
      <c r="S132" s="3"/>
      <c r="T132" s="3"/>
      <c r="U132" s="3"/>
      <c r="V132" s="3"/>
      <c r="W132" s="3"/>
    </row>
    <row r="133" spans="2:23" x14ac:dyDescent="0.25">
      <c r="B133" s="70"/>
      <c r="C133" s="70"/>
      <c r="D133" s="70"/>
      <c r="E133" s="70"/>
      <c r="F133" s="70"/>
      <c r="G133" s="70"/>
      <c r="H133" s="70"/>
      <c r="I133" s="70"/>
      <c r="J133" s="70"/>
      <c r="K133" s="70"/>
      <c r="L133" s="70"/>
      <c r="M133" s="70"/>
      <c r="N133" s="70"/>
      <c r="O133" s="70"/>
      <c r="P133" s="70"/>
      <c r="Q133" s="70"/>
      <c r="R133" s="3"/>
      <c r="S133" s="3"/>
      <c r="T133" s="3"/>
      <c r="U133" s="3"/>
      <c r="V133" s="3"/>
      <c r="W133" s="3"/>
    </row>
    <row r="134" spans="2:23" x14ac:dyDescent="0.25">
      <c r="B134" s="286" t="s">
        <v>240</v>
      </c>
      <c r="C134" s="70"/>
      <c r="D134" s="70"/>
      <c r="E134" s="70"/>
      <c r="F134" s="70"/>
      <c r="G134" s="70"/>
      <c r="H134" s="70"/>
      <c r="I134" s="70"/>
      <c r="J134" s="70"/>
      <c r="K134" s="70"/>
      <c r="L134" s="70"/>
      <c r="M134" s="70"/>
      <c r="N134" s="70"/>
      <c r="O134" s="70"/>
      <c r="P134" s="70"/>
      <c r="Q134" s="70"/>
      <c r="R134" s="3"/>
      <c r="S134" s="3"/>
      <c r="T134" s="3"/>
      <c r="U134" s="3"/>
      <c r="V134" s="3"/>
      <c r="W134" s="3"/>
    </row>
    <row r="135" spans="2:23" x14ac:dyDescent="0.25">
      <c r="B135" s="70"/>
      <c r="C135" s="70"/>
      <c r="D135" s="70"/>
      <c r="E135" s="70"/>
      <c r="F135" s="70"/>
      <c r="G135" s="70"/>
      <c r="H135" s="70"/>
      <c r="I135" s="70"/>
      <c r="J135" s="70"/>
      <c r="K135" s="70"/>
      <c r="L135" s="70"/>
      <c r="M135" s="70"/>
      <c r="N135" s="70"/>
      <c r="O135" s="70"/>
      <c r="P135" s="70"/>
      <c r="Q135" s="70"/>
      <c r="R135" s="3"/>
      <c r="S135" s="3"/>
      <c r="T135" s="3"/>
      <c r="U135" s="3"/>
      <c r="V135" s="3"/>
      <c r="W135" s="3"/>
    </row>
    <row r="136" spans="2:23" x14ac:dyDescent="0.25">
      <c r="B136" s="70"/>
      <c r="C136" s="70"/>
      <c r="D136" s="70"/>
      <c r="E136" s="70"/>
      <c r="F136" s="70"/>
      <c r="G136" s="70"/>
      <c r="H136" s="70"/>
      <c r="I136" s="70"/>
      <c r="J136" s="70"/>
      <c r="K136" s="70"/>
      <c r="L136" s="70"/>
      <c r="M136" s="70"/>
      <c r="N136" s="70"/>
      <c r="O136" s="70"/>
      <c r="P136" s="70"/>
      <c r="Q136" s="70"/>
      <c r="R136" s="3"/>
      <c r="S136" s="3"/>
      <c r="T136" s="3"/>
      <c r="U136" s="3"/>
      <c r="V136" s="3"/>
      <c r="W136" s="3"/>
    </row>
    <row r="137" spans="2:23" x14ac:dyDescent="0.25">
      <c r="B137" s="438" t="s">
        <v>17</v>
      </c>
      <c r="C137" s="438" t="s">
        <v>26</v>
      </c>
      <c r="D137" s="747" t="s">
        <v>27</v>
      </c>
      <c r="E137" s="747" t="s">
        <v>28</v>
      </c>
      <c r="F137" s="70"/>
      <c r="G137" s="70"/>
      <c r="H137" s="70"/>
      <c r="I137" s="70"/>
      <c r="J137" s="70"/>
      <c r="K137" s="70"/>
      <c r="L137" s="70"/>
      <c r="M137" s="70"/>
      <c r="N137" s="70"/>
      <c r="O137" s="70"/>
      <c r="P137" s="70"/>
      <c r="Q137" s="70"/>
      <c r="R137" s="3"/>
      <c r="S137" s="3"/>
      <c r="T137" s="3"/>
      <c r="U137" s="3"/>
      <c r="V137" s="3"/>
      <c r="W137" s="3"/>
    </row>
    <row r="138" spans="2:23" ht="37.5" customHeight="1" x14ac:dyDescent="0.25">
      <c r="B138" s="439" t="s">
        <v>29</v>
      </c>
      <c r="C138" s="751">
        <v>40</v>
      </c>
      <c r="D138" s="744">
        <f>+E107</f>
        <v>30</v>
      </c>
      <c r="E138" s="2137">
        <f>+D138+D139</f>
        <v>65</v>
      </c>
      <c r="F138" s="70"/>
      <c r="G138" s="70"/>
      <c r="H138" s="70"/>
      <c r="I138" s="70"/>
      <c r="J138" s="70"/>
      <c r="K138" s="70"/>
      <c r="L138" s="70"/>
      <c r="M138" s="70"/>
      <c r="N138" s="70"/>
      <c r="O138" s="70"/>
      <c r="P138" s="70"/>
      <c r="Q138" s="70"/>
      <c r="R138" s="3"/>
      <c r="S138" s="3"/>
      <c r="T138" s="3"/>
      <c r="U138" s="3"/>
      <c r="V138" s="3"/>
      <c r="W138" s="3"/>
    </row>
    <row r="139" spans="2:23" ht="57" x14ac:dyDescent="0.25">
      <c r="B139" s="439" t="s">
        <v>30</v>
      </c>
      <c r="C139" s="751">
        <v>60</v>
      </c>
      <c r="D139" s="744">
        <f>+F128</f>
        <v>35</v>
      </c>
      <c r="E139" s="2139"/>
      <c r="F139" s="70"/>
      <c r="G139" s="70"/>
      <c r="H139" s="70"/>
      <c r="I139" s="70"/>
      <c r="J139" s="70"/>
      <c r="K139" s="70"/>
      <c r="L139" s="70"/>
      <c r="M139" s="70"/>
      <c r="N139" s="70"/>
      <c r="O139" s="70"/>
      <c r="P139" s="70"/>
      <c r="Q139" s="70"/>
      <c r="R139" s="3"/>
      <c r="S139" s="3"/>
      <c r="T139" s="3"/>
      <c r="U139" s="3"/>
      <c r="V139" s="3"/>
      <c r="W139" s="3"/>
    </row>
  </sheetData>
  <mergeCells count="79">
    <mergeCell ref="Q49:Q52"/>
    <mergeCell ref="B2:P2"/>
    <mergeCell ref="B4:P4"/>
    <mergeCell ref="C6:N6"/>
    <mergeCell ref="C7:N7"/>
    <mergeCell ref="C8:N8"/>
    <mergeCell ref="C9:N9"/>
    <mergeCell ref="O63:P63"/>
    <mergeCell ref="C10:E10"/>
    <mergeCell ref="B14:C21"/>
    <mergeCell ref="B22:C22"/>
    <mergeCell ref="E40:E41"/>
    <mergeCell ref="M45:N45"/>
    <mergeCell ref="B54:B55"/>
    <mergeCell ref="C54:C55"/>
    <mergeCell ref="D54:E54"/>
    <mergeCell ref="C58:N58"/>
    <mergeCell ref="B60:N60"/>
    <mergeCell ref="O64:P64"/>
    <mergeCell ref="O65:P65"/>
    <mergeCell ref="B71:N71"/>
    <mergeCell ref="J76:L76"/>
    <mergeCell ref="P76:Q76"/>
    <mergeCell ref="B95:N95"/>
    <mergeCell ref="F79:F82"/>
    <mergeCell ref="G79:G82"/>
    <mergeCell ref="H79:H82"/>
    <mergeCell ref="I79:I82"/>
    <mergeCell ref="M79:M82"/>
    <mergeCell ref="N79:N82"/>
    <mergeCell ref="B79:B82"/>
    <mergeCell ref="C79:C82"/>
    <mergeCell ref="D79:D82"/>
    <mergeCell ref="E79:E82"/>
    <mergeCell ref="O79:O82"/>
    <mergeCell ref="B85:N85"/>
    <mergeCell ref="D88:E88"/>
    <mergeCell ref="D89:E89"/>
    <mergeCell ref="B92:P92"/>
    <mergeCell ref="P77:Q83"/>
    <mergeCell ref="B115:B117"/>
    <mergeCell ref="C115:C117"/>
    <mergeCell ref="D115:D117"/>
    <mergeCell ref="E115:E117"/>
    <mergeCell ref="F115:F117"/>
    <mergeCell ref="Q99:Q100"/>
    <mergeCell ref="E107:E109"/>
    <mergeCell ref="B112:N112"/>
    <mergeCell ref="J114:L114"/>
    <mergeCell ref="P114:Q114"/>
    <mergeCell ref="P115:Q117"/>
    <mergeCell ref="B118:B119"/>
    <mergeCell ref="C118:C119"/>
    <mergeCell ref="D118:D119"/>
    <mergeCell ref="E118:E119"/>
    <mergeCell ref="F118:F119"/>
    <mergeCell ref="G118:G119"/>
    <mergeCell ref="H118:H119"/>
    <mergeCell ref="I118:I119"/>
    <mergeCell ref="P118:Q119"/>
    <mergeCell ref="G115:G117"/>
    <mergeCell ref="H115:H117"/>
    <mergeCell ref="I115:I117"/>
    <mergeCell ref="M115:M117"/>
    <mergeCell ref="N115:N117"/>
    <mergeCell ref="O115:O117"/>
    <mergeCell ref="P121:Q121"/>
    <mergeCell ref="B128:B130"/>
    <mergeCell ref="F128:F130"/>
    <mergeCell ref="E138:E139"/>
    <mergeCell ref="N119:O119"/>
    <mergeCell ref="B120:B126"/>
    <mergeCell ref="C120:C126"/>
    <mergeCell ref="D120:D126"/>
    <mergeCell ref="E120:E126"/>
    <mergeCell ref="F120:F126"/>
    <mergeCell ref="G120:G126"/>
    <mergeCell ref="H120:H126"/>
    <mergeCell ref="I120:I126"/>
  </mergeCells>
  <dataValidations count="2">
    <dataValidation type="list" allowBlank="1" showInputMessage="1" showErrorMessage="1" sqref="WVE983055 WLI983055 WBM983055 VRQ983055 VHU983055 UXY983055 UOC983055 UEG983055 TUK983055 TKO983055 TAS983055 SQW983055 SHA983055 RXE983055 RNI983055 RDM983055 QTQ983055 QJU983055 PZY983055 PQC983055 PGG983055 OWK983055 OMO983055 OCS983055 NSW983055 NJA983055 MZE983055 MPI983055 MFM983055 LVQ983055 LLU983055 LBY983055 KSC983055 KIG983055 JYK983055 JOO983055 JES983055 IUW983055 ILA983055 IBE983055 HRI983055 HHM983055 GXQ983055 GNU983055 GDY983055 FUC983055 FKG983055 FAK983055 EQO983055 EGS983055 DWW983055 DNA983055 DDE983055 CTI983055 CJM983055 BZQ983055 BPU983055 BFY983055 AWC983055 AMG983055 ACK983055 SO983055 IS983055 A983055 WVE917519 WLI917519 WBM917519 VRQ917519 VHU917519 UXY917519 UOC917519 UEG917519 TUK917519 TKO917519 TAS917519 SQW917519 SHA917519 RXE917519 RNI917519 RDM917519 QTQ917519 QJU917519 PZY917519 PQC917519 PGG917519 OWK917519 OMO917519 OCS917519 NSW917519 NJA917519 MZE917519 MPI917519 MFM917519 LVQ917519 LLU917519 LBY917519 KSC917519 KIG917519 JYK917519 JOO917519 JES917519 IUW917519 ILA917519 IBE917519 HRI917519 HHM917519 GXQ917519 GNU917519 GDY917519 FUC917519 FKG917519 FAK917519 EQO917519 EGS917519 DWW917519 DNA917519 DDE917519 CTI917519 CJM917519 BZQ917519 BPU917519 BFY917519 AWC917519 AMG917519 ACK917519 SO917519 IS917519 A917519 WVE851983 WLI851983 WBM851983 VRQ851983 VHU851983 UXY851983 UOC851983 UEG851983 TUK851983 TKO851983 TAS851983 SQW851983 SHA851983 RXE851983 RNI851983 RDM851983 QTQ851983 QJU851983 PZY851983 PQC851983 PGG851983 OWK851983 OMO851983 OCS851983 NSW851983 NJA851983 MZE851983 MPI851983 MFM851983 LVQ851983 LLU851983 LBY851983 KSC851983 KIG851983 JYK851983 JOO851983 JES851983 IUW851983 ILA851983 IBE851983 HRI851983 HHM851983 GXQ851983 GNU851983 GDY851983 FUC851983 FKG851983 FAK851983 EQO851983 EGS851983 DWW851983 DNA851983 DDE851983 CTI851983 CJM851983 BZQ851983 BPU851983 BFY851983 AWC851983 AMG851983 ACK851983 SO851983 IS851983 A851983 WVE786447 WLI786447 WBM786447 VRQ786447 VHU786447 UXY786447 UOC786447 UEG786447 TUK786447 TKO786447 TAS786447 SQW786447 SHA786447 RXE786447 RNI786447 RDM786447 QTQ786447 QJU786447 PZY786447 PQC786447 PGG786447 OWK786447 OMO786447 OCS786447 NSW786447 NJA786447 MZE786447 MPI786447 MFM786447 LVQ786447 LLU786447 LBY786447 KSC786447 KIG786447 JYK786447 JOO786447 JES786447 IUW786447 ILA786447 IBE786447 HRI786447 HHM786447 GXQ786447 GNU786447 GDY786447 FUC786447 FKG786447 FAK786447 EQO786447 EGS786447 DWW786447 DNA786447 DDE786447 CTI786447 CJM786447 BZQ786447 BPU786447 BFY786447 AWC786447 AMG786447 ACK786447 SO786447 IS786447 A786447 WVE720911 WLI720911 WBM720911 VRQ720911 VHU720911 UXY720911 UOC720911 UEG720911 TUK720911 TKO720911 TAS720911 SQW720911 SHA720911 RXE720911 RNI720911 RDM720911 QTQ720911 QJU720911 PZY720911 PQC720911 PGG720911 OWK720911 OMO720911 OCS720911 NSW720911 NJA720911 MZE720911 MPI720911 MFM720911 LVQ720911 LLU720911 LBY720911 KSC720911 KIG720911 JYK720911 JOO720911 JES720911 IUW720911 ILA720911 IBE720911 HRI720911 HHM720911 GXQ720911 GNU720911 GDY720911 FUC720911 FKG720911 FAK720911 EQO720911 EGS720911 DWW720911 DNA720911 DDE720911 CTI720911 CJM720911 BZQ720911 BPU720911 BFY720911 AWC720911 AMG720911 ACK720911 SO720911 IS720911 A720911 WVE655375 WLI655375 WBM655375 VRQ655375 VHU655375 UXY655375 UOC655375 UEG655375 TUK655375 TKO655375 TAS655375 SQW655375 SHA655375 RXE655375 RNI655375 RDM655375 QTQ655375 QJU655375 PZY655375 PQC655375 PGG655375 OWK655375 OMO655375 OCS655375 NSW655375 NJA655375 MZE655375 MPI655375 MFM655375 LVQ655375 LLU655375 LBY655375 KSC655375 KIG655375 JYK655375 JOO655375 JES655375 IUW655375 ILA655375 IBE655375 HRI655375 HHM655375 GXQ655375 GNU655375 GDY655375 FUC655375 FKG655375 FAK655375 EQO655375 EGS655375 DWW655375 DNA655375 DDE655375 CTI655375 CJM655375 BZQ655375 BPU655375 BFY655375 AWC655375 AMG655375 ACK655375 SO655375 IS655375 A655375 WVE589839 WLI589839 WBM589839 VRQ589839 VHU589839 UXY589839 UOC589839 UEG589839 TUK589839 TKO589839 TAS589839 SQW589839 SHA589839 RXE589839 RNI589839 RDM589839 QTQ589839 QJU589839 PZY589839 PQC589839 PGG589839 OWK589839 OMO589839 OCS589839 NSW589839 NJA589839 MZE589839 MPI589839 MFM589839 LVQ589839 LLU589839 LBY589839 KSC589839 KIG589839 JYK589839 JOO589839 JES589839 IUW589839 ILA589839 IBE589839 HRI589839 HHM589839 GXQ589839 GNU589839 GDY589839 FUC589839 FKG589839 FAK589839 EQO589839 EGS589839 DWW589839 DNA589839 DDE589839 CTI589839 CJM589839 BZQ589839 BPU589839 BFY589839 AWC589839 AMG589839 ACK589839 SO589839 IS589839 A589839 WVE524303 WLI524303 WBM524303 VRQ524303 VHU524303 UXY524303 UOC524303 UEG524303 TUK524303 TKO524303 TAS524303 SQW524303 SHA524303 RXE524303 RNI524303 RDM524303 QTQ524303 QJU524303 PZY524303 PQC524303 PGG524303 OWK524303 OMO524303 OCS524303 NSW524303 NJA524303 MZE524303 MPI524303 MFM524303 LVQ524303 LLU524303 LBY524303 KSC524303 KIG524303 JYK524303 JOO524303 JES524303 IUW524303 ILA524303 IBE524303 HRI524303 HHM524303 GXQ524303 GNU524303 GDY524303 FUC524303 FKG524303 FAK524303 EQO524303 EGS524303 DWW524303 DNA524303 DDE524303 CTI524303 CJM524303 BZQ524303 BPU524303 BFY524303 AWC524303 AMG524303 ACK524303 SO524303 IS524303 A524303 WVE458767 WLI458767 WBM458767 VRQ458767 VHU458767 UXY458767 UOC458767 UEG458767 TUK458767 TKO458767 TAS458767 SQW458767 SHA458767 RXE458767 RNI458767 RDM458767 QTQ458767 QJU458767 PZY458767 PQC458767 PGG458767 OWK458767 OMO458767 OCS458767 NSW458767 NJA458767 MZE458767 MPI458767 MFM458767 LVQ458767 LLU458767 LBY458767 KSC458767 KIG458767 JYK458767 JOO458767 JES458767 IUW458767 ILA458767 IBE458767 HRI458767 HHM458767 GXQ458767 GNU458767 GDY458767 FUC458767 FKG458767 FAK458767 EQO458767 EGS458767 DWW458767 DNA458767 DDE458767 CTI458767 CJM458767 BZQ458767 BPU458767 BFY458767 AWC458767 AMG458767 ACK458767 SO458767 IS458767 A458767 WVE393231 WLI393231 WBM393231 VRQ393231 VHU393231 UXY393231 UOC393231 UEG393231 TUK393231 TKO393231 TAS393231 SQW393231 SHA393231 RXE393231 RNI393231 RDM393231 QTQ393231 QJU393231 PZY393231 PQC393231 PGG393231 OWK393231 OMO393231 OCS393231 NSW393231 NJA393231 MZE393231 MPI393231 MFM393231 LVQ393231 LLU393231 LBY393231 KSC393231 KIG393231 JYK393231 JOO393231 JES393231 IUW393231 ILA393231 IBE393231 HRI393231 HHM393231 GXQ393231 GNU393231 GDY393231 FUC393231 FKG393231 FAK393231 EQO393231 EGS393231 DWW393231 DNA393231 DDE393231 CTI393231 CJM393231 BZQ393231 BPU393231 BFY393231 AWC393231 AMG393231 ACK393231 SO393231 IS393231 A393231 WVE327695 WLI327695 WBM327695 VRQ327695 VHU327695 UXY327695 UOC327695 UEG327695 TUK327695 TKO327695 TAS327695 SQW327695 SHA327695 RXE327695 RNI327695 RDM327695 QTQ327695 QJU327695 PZY327695 PQC327695 PGG327695 OWK327695 OMO327695 OCS327695 NSW327695 NJA327695 MZE327695 MPI327695 MFM327695 LVQ327695 LLU327695 LBY327695 KSC327695 KIG327695 JYK327695 JOO327695 JES327695 IUW327695 ILA327695 IBE327695 HRI327695 HHM327695 GXQ327695 GNU327695 GDY327695 FUC327695 FKG327695 FAK327695 EQO327695 EGS327695 DWW327695 DNA327695 DDE327695 CTI327695 CJM327695 BZQ327695 BPU327695 BFY327695 AWC327695 AMG327695 ACK327695 SO327695 IS327695 A327695 WVE262159 WLI262159 WBM262159 VRQ262159 VHU262159 UXY262159 UOC262159 UEG262159 TUK262159 TKO262159 TAS262159 SQW262159 SHA262159 RXE262159 RNI262159 RDM262159 QTQ262159 QJU262159 PZY262159 PQC262159 PGG262159 OWK262159 OMO262159 OCS262159 NSW262159 NJA262159 MZE262159 MPI262159 MFM262159 LVQ262159 LLU262159 LBY262159 KSC262159 KIG262159 JYK262159 JOO262159 JES262159 IUW262159 ILA262159 IBE262159 HRI262159 HHM262159 GXQ262159 GNU262159 GDY262159 FUC262159 FKG262159 FAK262159 EQO262159 EGS262159 DWW262159 DNA262159 DDE262159 CTI262159 CJM262159 BZQ262159 BPU262159 BFY262159 AWC262159 AMG262159 ACK262159 SO262159 IS262159 A262159 WVE196623 WLI196623 WBM196623 VRQ196623 VHU196623 UXY196623 UOC196623 UEG196623 TUK196623 TKO196623 TAS196623 SQW196623 SHA196623 RXE196623 RNI196623 RDM196623 QTQ196623 QJU196623 PZY196623 PQC196623 PGG196623 OWK196623 OMO196623 OCS196623 NSW196623 NJA196623 MZE196623 MPI196623 MFM196623 LVQ196623 LLU196623 LBY196623 KSC196623 KIG196623 JYK196623 JOO196623 JES196623 IUW196623 ILA196623 IBE196623 HRI196623 HHM196623 GXQ196623 GNU196623 GDY196623 FUC196623 FKG196623 FAK196623 EQO196623 EGS196623 DWW196623 DNA196623 DDE196623 CTI196623 CJM196623 BZQ196623 BPU196623 BFY196623 AWC196623 AMG196623 ACK196623 SO196623 IS196623 A196623 WVE131087 WLI131087 WBM131087 VRQ131087 VHU131087 UXY131087 UOC131087 UEG131087 TUK131087 TKO131087 TAS131087 SQW131087 SHA131087 RXE131087 RNI131087 RDM131087 QTQ131087 QJU131087 PZY131087 PQC131087 PGG131087 OWK131087 OMO131087 OCS131087 NSW131087 NJA131087 MZE131087 MPI131087 MFM131087 LVQ131087 LLU131087 LBY131087 KSC131087 KIG131087 JYK131087 JOO131087 JES131087 IUW131087 ILA131087 IBE131087 HRI131087 HHM131087 GXQ131087 GNU131087 GDY131087 FUC131087 FKG131087 FAK131087 EQO131087 EGS131087 DWW131087 DNA131087 DDE131087 CTI131087 CJM131087 BZQ131087 BPU131087 BFY131087 AWC131087 AMG131087 ACK131087 SO131087 IS131087 A131087 WVE65551 WLI65551 WBM65551 VRQ65551 VHU65551 UXY65551 UOC65551 UEG65551 TUK65551 TKO65551 TAS65551 SQW65551 SHA65551 RXE65551 RNI65551 RDM65551 QTQ65551 QJU65551 PZY65551 PQC65551 PGG65551 OWK65551 OMO65551 OCS65551 NSW65551 NJA65551 MZE65551 MPI65551 MFM65551 LVQ65551 LLU65551 LBY65551 KSC65551 KIG65551 JYK65551 JOO65551 JES65551 IUW65551 ILA65551 IBE65551 HRI65551 HHM65551 GXQ65551 GNU65551 GDY65551 FUC65551 FKG65551 FAK65551 EQO65551 EGS65551 DWW65551 DNA65551 DDE65551 CTI65551 CJM65551 BZQ65551 BPU65551 BFY65551 AWC65551 AMG65551 ACK65551 SO65551 IS65551 A65551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formula1>"1,2,3,4,5"</formula1>
    </dataValidation>
    <dataValidation type="decimal" allowBlank="1" showInputMessage="1" showErrorMessage="1" sqref="WVH983055 WBP983055 VRT983055 VHX983055 UYB983055 UOF983055 UEJ983055 TUN983055 TKR983055 TAV983055 SQZ983055 SHD983055 RXH983055 RNL983055 RDP983055 QTT983055 QJX983055 QAB983055 PQF983055 PGJ983055 OWN983055 OMR983055 OCV983055 NSZ983055 NJD983055 MZH983055 MPL983055 MFP983055 LVT983055 LLX983055 LCB983055 KSF983055 KIJ983055 JYN983055 JOR983055 JEV983055 IUZ983055 ILD983055 IBH983055 HRL983055 HHP983055 GXT983055 GNX983055 GEB983055 FUF983055 FKJ983055 FAN983055 EQR983055 EGV983055 DWZ983055 DND983055 DDH983055 CTL983055 CJP983055 BZT983055 BPX983055 BGB983055 AWF983055 AMJ983055 ACN983055 SR983055 IV983055 C983055 WVH917519 WLL917519 WBP917519 VRT917519 VHX917519 UYB917519 UOF917519 UEJ917519 TUN917519 TKR917519 TAV917519 SQZ917519 SHD917519 RXH917519 RNL917519 RDP917519 QTT917519 QJX917519 QAB917519 PQF917519 PGJ917519 OWN917519 OMR917519 OCV917519 NSZ917519 NJD917519 MZH917519 MPL917519 MFP917519 LVT917519 LLX917519 LCB917519 KSF917519 KIJ917519 JYN917519 JOR917519 JEV917519 IUZ917519 ILD917519 IBH917519 HRL917519 HHP917519 GXT917519 GNX917519 GEB917519 FUF917519 FKJ917519 FAN917519 EQR917519 EGV917519 DWZ917519 DND917519 DDH917519 CTL917519 CJP917519 BZT917519 BPX917519 BGB917519 AWF917519 AMJ917519 ACN917519 SR917519 IV917519 C917519 WVH851983 WLL851983 WBP851983 VRT851983 VHX851983 UYB851983 UOF851983 UEJ851983 TUN851983 TKR851983 TAV851983 SQZ851983 SHD851983 RXH851983 RNL851983 RDP851983 QTT851983 QJX851983 QAB851983 PQF851983 PGJ851983 OWN851983 OMR851983 OCV851983 NSZ851983 NJD851983 MZH851983 MPL851983 MFP851983 LVT851983 LLX851983 LCB851983 KSF851983 KIJ851983 JYN851983 JOR851983 JEV851983 IUZ851983 ILD851983 IBH851983 HRL851983 HHP851983 GXT851983 GNX851983 GEB851983 FUF851983 FKJ851983 FAN851983 EQR851983 EGV851983 DWZ851983 DND851983 DDH851983 CTL851983 CJP851983 BZT851983 BPX851983 BGB851983 AWF851983 AMJ851983 ACN851983 SR851983 IV851983 C851983 WVH786447 WLL786447 WBP786447 VRT786447 VHX786447 UYB786447 UOF786447 UEJ786447 TUN786447 TKR786447 TAV786447 SQZ786447 SHD786447 RXH786447 RNL786447 RDP786447 QTT786447 QJX786447 QAB786447 PQF786447 PGJ786447 OWN786447 OMR786447 OCV786447 NSZ786447 NJD786447 MZH786447 MPL786447 MFP786447 LVT786447 LLX786447 LCB786447 KSF786447 KIJ786447 JYN786447 JOR786447 JEV786447 IUZ786447 ILD786447 IBH786447 HRL786447 HHP786447 GXT786447 GNX786447 GEB786447 FUF786447 FKJ786447 FAN786447 EQR786447 EGV786447 DWZ786447 DND786447 DDH786447 CTL786447 CJP786447 BZT786447 BPX786447 BGB786447 AWF786447 AMJ786447 ACN786447 SR786447 IV786447 C786447 WVH720911 WLL720911 WBP720911 VRT720911 VHX720911 UYB720911 UOF720911 UEJ720911 TUN720911 TKR720911 TAV720911 SQZ720911 SHD720911 RXH720911 RNL720911 RDP720911 QTT720911 QJX720911 QAB720911 PQF720911 PGJ720911 OWN720911 OMR720911 OCV720911 NSZ720911 NJD720911 MZH720911 MPL720911 MFP720911 LVT720911 LLX720911 LCB720911 KSF720911 KIJ720911 JYN720911 JOR720911 JEV720911 IUZ720911 ILD720911 IBH720911 HRL720911 HHP720911 GXT720911 GNX720911 GEB720911 FUF720911 FKJ720911 FAN720911 EQR720911 EGV720911 DWZ720911 DND720911 DDH720911 CTL720911 CJP720911 BZT720911 BPX720911 BGB720911 AWF720911 AMJ720911 ACN720911 SR720911 IV720911 C720911 WVH655375 WLL655375 WBP655375 VRT655375 VHX655375 UYB655375 UOF655375 UEJ655375 TUN655375 TKR655375 TAV655375 SQZ655375 SHD655375 RXH655375 RNL655375 RDP655375 QTT655375 QJX655375 QAB655375 PQF655375 PGJ655375 OWN655375 OMR655375 OCV655375 NSZ655375 NJD655375 MZH655375 MPL655375 MFP655375 LVT655375 LLX655375 LCB655375 KSF655375 KIJ655375 JYN655375 JOR655375 JEV655375 IUZ655375 ILD655375 IBH655375 HRL655375 HHP655375 GXT655375 GNX655375 GEB655375 FUF655375 FKJ655375 FAN655375 EQR655375 EGV655375 DWZ655375 DND655375 DDH655375 CTL655375 CJP655375 BZT655375 BPX655375 BGB655375 AWF655375 AMJ655375 ACN655375 SR655375 IV655375 C655375 WVH589839 WLL589839 WBP589839 VRT589839 VHX589839 UYB589839 UOF589839 UEJ589839 TUN589839 TKR589839 TAV589839 SQZ589839 SHD589839 RXH589839 RNL589839 RDP589839 QTT589839 QJX589839 QAB589839 PQF589839 PGJ589839 OWN589839 OMR589839 OCV589839 NSZ589839 NJD589839 MZH589839 MPL589839 MFP589839 LVT589839 LLX589839 LCB589839 KSF589839 KIJ589839 JYN589839 JOR589839 JEV589839 IUZ589839 ILD589839 IBH589839 HRL589839 HHP589839 GXT589839 GNX589839 GEB589839 FUF589839 FKJ589839 FAN589839 EQR589839 EGV589839 DWZ589839 DND589839 DDH589839 CTL589839 CJP589839 BZT589839 BPX589839 BGB589839 AWF589839 AMJ589839 ACN589839 SR589839 IV589839 C589839 WVH524303 WLL524303 WBP524303 VRT524303 VHX524303 UYB524303 UOF524303 UEJ524303 TUN524303 TKR524303 TAV524303 SQZ524303 SHD524303 RXH524303 RNL524303 RDP524303 QTT524303 QJX524303 QAB524303 PQF524303 PGJ524303 OWN524303 OMR524303 OCV524303 NSZ524303 NJD524303 MZH524303 MPL524303 MFP524303 LVT524303 LLX524303 LCB524303 KSF524303 KIJ524303 JYN524303 JOR524303 JEV524303 IUZ524303 ILD524303 IBH524303 HRL524303 HHP524303 GXT524303 GNX524303 GEB524303 FUF524303 FKJ524303 FAN524303 EQR524303 EGV524303 DWZ524303 DND524303 DDH524303 CTL524303 CJP524303 BZT524303 BPX524303 BGB524303 AWF524303 AMJ524303 ACN524303 SR524303 IV524303 C524303 WVH458767 WLL458767 WBP458767 VRT458767 VHX458767 UYB458767 UOF458767 UEJ458767 TUN458767 TKR458767 TAV458767 SQZ458767 SHD458767 RXH458767 RNL458767 RDP458767 QTT458767 QJX458767 QAB458767 PQF458767 PGJ458767 OWN458767 OMR458767 OCV458767 NSZ458767 NJD458767 MZH458767 MPL458767 MFP458767 LVT458767 LLX458767 LCB458767 KSF458767 KIJ458767 JYN458767 JOR458767 JEV458767 IUZ458767 ILD458767 IBH458767 HRL458767 HHP458767 GXT458767 GNX458767 GEB458767 FUF458767 FKJ458767 FAN458767 EQR458767 EGV458767 DWZ458767 DND458767 DDH458767 CTL458767 CJP458767 BZT458767 BPX458767 BGB458767 AWF458767 AMJ458767 ACN458767 SR458767 IV458767 C458767 WVH393231 WLL393231 WBP393231 VRT393231 VHX393231 UYB393231 UOF393231 UEJ393231 TUN393231 TKR393231 TAV393231 SQZ393231 SHD393231 RXH393231 RNL393231 RDP393231 QTT393231 QJX393231 QAB393231 PQF393231 PGJ393231 OWN393231 OMR393231 OCV393231 NSZ393231 NJD393231 MZH393231 MPL393231 MFP393231 LVT393231 LLX393231 LCB393231 KSF393231 KIJ393231 JYN393231 JOR393231 JEV393231 IUZ393231 ILD393231 IBH393231 HRL393231 HHP393231 GXT393231 GNX393231 GEB393231 FUF393231 FKJ393231 FAN393231 EQR393231 EGV393231 DWZ393231 DND393231 DDH393231 CTL393231 CJP393231 BZT393231 BPX393231 BGB393231 AWF393231 AMJ393231 ACN393231 SR393231 IV393231 C393231 WVH327695 WLL327695 WBP327695 VRT327695 VHX327695 UYB327695 UOF327695 UEJ327695 TUN327695 TKR327695 TAV327695 SQZ327695 SHD327695 RXH327695 RNL327695 RDP327695 QTT327695 QJX327695 QAB327695 PQF327695 PGJ327695 OWN327695 OMR327695 OCV327695 NSZ327695 NJD327695 MZH327695 MPL327695 MFP327695 LVT327695 LLX327695 LCB327695 KSF327695 KIJ327695 JYN327695 JOR327695 JEV327695 IUZ327695 ILD327695 IBH327695 HRL327695 HHP327695 GXT327695 GNX327695 GEB327695 FUF327695 FKJ327695 FAN327695 EQR327695 EGV327695 DWZ327695 DND327695 DDH327695 CTL327695 CJP327695 BZT327695 BPX327695 BGB327695 AWF327695 AMJ327695 ACN327695 SR327695 IV327695 C327695 WVH262159 WLL262159 WBP262159 VRT262159 VHX262159 UYB262159 UOF262159 UEJ262159 TUN262159 TKR262159 TAV262159 SQZ262159 SHD262159 RXH262159 RNL262159 RDP262159 QTT262159 QJX262159 QAB262159 PQF262159 PGJ262159 OWN262159 OMR262159 OCV262159 NSZ262159 NJD262159 MZH262159 MPL262159 MFP262159 LVT262159 LLX262159 LCB262159 KSF262159 KIJ262159 JYN262159 JOR262159 JEV262159 IUZ262159 ILD262159 IBH262159 HRL262159 HHP262159 GXT262159 GNX262159 GEB262159 FUF262159 FKJ262159 FAN262159 EQR262159 EGV262159 DWZ262159 DND262159 DDH262159 CTL262159 CJP262159 BZT262159 BPX262159 BGB262159 AWF262159 AMJ262159 ACN262159 SR262159 IV262159 C262159 WVH196623 WLL196623 WBP196623 VRT196623 VHX196623 UYB196623 UOF196623 UEJ196623 TUN196623 TKR196623 TAV196623 SQZ196623 SHD196623 RXH196623 RNL196623 RDP196623 QTT196623 QJX196623 QAB196623 PQF196623 PGJ196623 OWN196623 OMR196623 OCV196623 NSZ196623 NJD196623 MZH196623 MPL196623 MFP196623 LVT196623 LLX196623 LCB196623 KSF196623 KIJ196623 JYN196623 JOR196623 JEV196623 IUZ196623 ILD196623 IBH196623 HRL196623 HHP196623 GXT196623 GNX196623 GEB196623 FUF196623 FKJ196623 FAN196623 EQR196623 EGV196623 DWZ196623 DND196623 DDH196623 CTL196623 CJP196623 BZT196623 BPX196623 BGB196623 AWF196623 AMJ196623 ACN196623 SR196623 IV196623 C196623 WVH131087 WLL131087 WBP131087 VRT131087 VHX131087 UYB131087 UOF131087 UEJ131087 TUN131087 TKR131087 TAV131087 SQZ131087 SHD131087 RXH131087 RNL131087 RDP131087 QTT131087 QJX131087 QAB131087 PQF131087 PGJ131087 OWN131087 OMR131087 OCV131087 NSZ131087 NJD131087 MZH131087 MPL131087 MFP131087 LVT131087 LLX131087 LCB131087 KSF131087 KIJ131087 JYN131087 JOR131087 JEV131087 IUZ131087 ILD131087 IBH131087 HRL131087 HHP131087 GXT131087 GNX131087 GEB131087 FUF131087 FKJ131087 FAN131087 EQR131087 EGV131087 DWZ131087 DND131087 DDH131087 CTL131087 CJP131087 BZT131087 BPX131087 BGB131087 AWF131087 AMJ131087 ACN131087 SR131087 IV131087 C131087 WVH65551 WLL65551 WBP65551 VRT65551 VHX65551 UYB65551 UOF65551 UEJ65551 TUN65551 TKR65551 TAV65551 SQZ65551 SHD65551 RXH65551 RNL65551 RDP65551 QTT65551 QJX65551 QAB65551 PQF65551 PGJ65551 OWN65551 OMR65551 OCV65551 NSZ65551 NJD65551 MZH65551 MPL65551 MFP65551 LVT65551 LLX65551 LCB65551 KSF65551 KIJ65551 JYN65551 JOR65551 JEV65551 IUZ65551 ILD65551 IBH65551 HRL65551 HHP65551 GXT65551 GNX65551 GEB65551 FUF65551 FKJ65551 FAN65551 EQR65551 EGV65551 DWZ65551 DND65551 DDH65551 CTL65551 CJP65551 BZT65551 BPX65551 BGB65551 AWF65551 AMJ65551 ACN65551 SR65551 IV65551 C65551 WLL983055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formula1>0</formula1>
      <formula2>1</formula2>
    </dataValidation>
  </dataValidation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3"/>
  <sheetViews>
    <sheetView topLeftCell="A6" zoomScale="80" zoomScaleNormal="80" workbookViewId="0">
      <selection activeCell="G113" sqref="G113"/>
    </sheetView>
  </sheetViews>
  <sheetFormatPr baseColWidth="10" defaultRowHeight="15" x14ac:dyDescent="0.25"/>
  <cols>
    <col min="1" max="1" width="3.140625" style="1" bestFit="1" customWidth="1"/>
    <col min="2" max="2" width="64.85546875" style="1" customWidth="1"/>
    <col min="3" max="3" width="34.85546875" style="1" customWidth="1"/>
    <col min="4" max="4" width="32.28515625" style="1" customWidth="1"/>
    <col min="5" max="5" width="25" style="1" customWidth="1"/>
    <col min="6" max="7" width="29.7109375" style="1" customWidth="1"/>
    <col min="8" max="8" width="24.5703125" style="1" customWidth="1"/>
    <col min="9" max="9" width="24" style="1" customWidth="1"/>
    <col min="10" max="10" width="20.28515625" style="1" customWidth="1"/>
    <col min="11" max="11" width="31.5703125" style="1" customWidth="1"/>
    <col min="12" max="12" width="35.42578125" style="1" customWidth="1"/>
    <col min="13" max="13" width="18.7109375" style="1" customWidth="1"/>
    <col min="14" max="14" width="22.140625" style="1" customWidth="1"/>
    <col min="15" max="15" width="26.140625" style="1" customWidth="1"/>
    <col min="16" max="16" width="19.5703125" style="1" bestFit="1" customWidth="1"/>
    <col min="17" max="17" width="24.140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7" ht="26.25" x14ac:dyDescent="0.25">
      <c r="B2" s="1851" t="s">
        <v>0</v>
      </c>
      <c r="C2" s="1852"/>
      <c r="D2" s="1852"/>
      <c r="E2" s="1852"/>
      <c r="F2" s="1852"/>
      <c r="G2" s="1852"/>
      <c r="H2" s="1852"/>
      <c r="I2" s="1852"/>
      <c r="J2" s="1852"/>
      <c r="K2" s="1852"/>
      <c r="L2" s="1852"/>
      <c r="M2" s="1852"/>
      <c r="N2" s="1852"/>
      <c r="O2" s="1852"/>
      <c r="P2" s="1852"/>
    </row>
    <row r="4" spans="2:17" ht="26.25" x14ac:dyDescent="0.25">
      <c r="B4" s="1851" t="s">
        <v>559</v>
      </c>
      <c r="C4" s="1852"/>
      <c r="D4" s="1852"/>
      <c r="E4" s="1852"/>
      <c r="F4" s="1852"/>
      <c r="G4" s="1852"/>
      <c r="H4" s="1852"/>
      <c r="I4" s="1852"/>
      <c r="J4" s="1852"/>
      <c r="K4" s="1852"/>
      <c r="L4" s="1852"/>
      <c r="M4" s="1852"/>
      <c r="N4" s="1852"/>
      <c r="O4" s="1852"/>
      <c r="P4" s="1852"/>
    </row>
    <row r="5" spans="2:17" ht="15.75" thickBot="1" x14ac:dyDescent="0.3"/>
    <row r="6" spans="2:17" ht="15.75" thickBot="1" x14ac:dyDescent="0.3">
      <c r="B6" s="2" t="s">
        <v>2</v>
      </c>
      <c r="C6" s="1854" t="s">
        <v>560</v>
      </c>
      <c r="D6" s="1854"/>
      <c r="E6" s="1854"/>
      <c r="F6" s="1854"/>
      <c r="G6" s="1854"/>
      <c r="H6" s="1854"/>
      <c r="I6" s="1854"/>
      <c r="J6" s="1854"/>
      <c r="K6" s="1854"/>
      <c r="L6" s="1854"/>
      <c r="M6" s="1854"/>
      <c r="N6" s="1855"/>
      <c r="O6" s="3"/>
      <c r="P6" s="3"/>
      <c r="Q6" s="3"/>
    </row>
    <row r="7" spans="2:17" ht="15.75" thickBot="1" x14ac:dyDescent="0.3">
      <c r="B7" s="2" t="s">
        <v>4</v>
      </c>
      <c r="C7" s="1854" t="s">
        <v>561</v>
      </c>
      <c r="D7" s="1854"/>
      <c r="E7" s="1854"/>
      <c r="F7" s="1854"/>
      <c r="G7" s="1854"/>
      <c r="H7" s="1854"/>
      <c r="I7" s="1854"/>
      <c r="J7" s="1854"/>
      <c r="K7" s="1854"/>
      <c r="L7" s="1854"/>
      <c r="M7" s="1854"/>
      <c r="N7" s="1855"/>
      <c r="O7" s="3"/>
      <c r="P7" s="3"/>
      <c r="Q7" s="3"/>
    </row>
    <row r="8" spans="2:17" ht="15.75" thickBot="1" x14ac:dyDescent="0.3">
      <c r="B8" s="2" t="s">
        <v>5</v>
      </c>
      <c r="C8" s="1854" t="s">
        <v>562</v>
      </c>
      <c r="D8" s="1854"/>
      <c r="E8" s="1854"/>
      <c r="F8" s="1854"/>
      <c r="G8" s="1854"/>
      <c r="H8" s="1854"/>
      <c r="I8" s="1854"/>
      <c r="J8" s="1854"/>
      <c r="K8" s="1854"/>
      <c r="L8" s="1854"/>
      <c r="M8" s="1854"/>
      <c r="N8" s="1855"/>
      <c r="O8" s="3"/>
      <c r="P8" s="3"/>
      <c r="Q8" s="3"/>
    </row>
    <row r="9" spans="2:17" ht="15.75" thickBot="1" x14ac:dyDescent="0.3">
      <c r="B9" s="2" t="s">
        <v>6</v>
      </c>
      <c r="C9" s="1854"/>
      <c r="D9" s="1854"/>
      <c r="E9" s="1854"/>
      <c r="F9" s="1854"/>
      <c r="G9" s="1854"/>
      <c r="H9" s="1854"/>
      <c r="I9" s="1854"/>
      <c r="J9" s="1854"/>
      <c r="K9" s="1854"/>
      <c r="L9" s="1854"/>
      <c r="M9" s="1854"/>
      <c r="N9" s="1855"/>
      <c r="O9" s="3"/>
      <c r="P9" s="3"/>
      <c r="Q9" s="3"/>
    </row>
    <row r="10" spans="2:17" ht="15.75" thickBot="1" x14ac:dyDescent="0.3">
      <c r="B10" s="2" t="s">
        <v>7</v>
      </c>
      <c r="C10" s="2028">
        <v>13</v>
      </c>
      <c r="D10" s="2028"/>
      <c r="E10" s="2029"/>
      <c r="F10" s="4"/>
      <c r="G10" s="4"/>
      <c r="H10" s="4"/>
      <c r="I10" s="4"/>
      <c r="J10" s="4"/>
      <c r="K10" s="4"/>
      <c r="L10" s="4"/>
      <c r="M10" s="4"/>
      <c r="N10" s="5"/>
      <c r="O10" s="3"/>
      <c r="P10" s="3"/>
      <c r="Q10" s="3"/>
    </row>
    <row r="11" spans="2:17" ht="15.75" thickBot="1" x14ac:dyDescent="0.3">
      <c r="B11" s="6" t="s">
        <v>8</v>
      </c>
      <c r="C11" s="262">
        <v>41981</v>
      </c>
      <c r="D11" s="8"/>
      <c r="E11" s="8"/>
      <c r="F11" s="8"/>
      <c r="G11" s="8"/>
      <c r="H11" s="8"/>
      <c r="I11" s="8"/>
      <c r="J11" s="8"/>
      <c r="K11" s="8"/>
      <c r="L11" s="8"/>
      <c r="M11" s="8"/>
      <c r="N11" s="9"/>
      <c r="O11" s="3"/>
      <c r="P11" s="3"/>
      <c r="Q11" s="3"/>
    </row>
    <row r="12" spans="2:17" x14ac:dyDescent="0.25">
      <c r="B12" s="10"/>
      <c r="C12" s="11"/>
      <c r="D12" s="12"/>
      <c r="E12" s="12"/>
      <c r="F12" s="12"/>
      <c r="G12" s="12"/>
      <c r="H12" s="12"/>
      <c r="I12" s="13"/>
      <c r="J12" s="13"/>
      <c r="K12" s="13"/>
      <c r="L12" s="13"/>
      <c r="M12" s="13"/>
      <c r="N12" s="12"/>
      <c r="O12" s="3"/>
      <c r="P12" s="3"/>
      <c r="Q12" s="3"/>
    </row>
    <row r="13" spans="2:17" x14ac:dyDescent="0.25">
      <c r="B13" s="3"/>
      <c r="C13" s="3"/>
      <c r="D13" s="3"/>
      <c r="E13" s="3"/>
      <c r="F13" s="3"/>
      <c r="G13" s="3"/>
      <c r="H13" s="3"/>
      <c r="I13" s="13"/>
      <c r="J13" s="13"/>
      <c r="K13" s="13"/>
      <c r="L13" s="13"/>
      <c r="M13" s="13"/>
      <c r="N13" s="14"/>
      <c r="O13" s="3"/>
      <c r="P13" s="3"/>
      <c r="Q13" s="3"/>
    </row>
    <row r="14" spans="2:17" x14ac:dyDescent="0.25">
      <c r="B14" s="2288" t="s">
        <v>9</v>
      </c>
      <c r="C14" s="2288"/>
      <c r="D14" s="260" t="s">
        <v>10</v>
      </c>
      <c r="E14" s="260" t="s">
        <v>11</v>
      </c>
      <c r="F14" s="260" t="s">
        <v>12</v>
      </c>
      <c r="G14" s="16"/>
      <c r="H14" s="3"/>
      <c r="I14" s="17"/>
      <c r="J14" s="17"/>
      <c r="K14" s="17"/>
      <c r="L14" s="17"/>
      <c r="M14" s="17"/>
      <c r="N14" s="14"/>
      <c r="O14" s="3"/>
      <c r="P14" s="3"/>
      <c r="Q14" s="3"/>
    </row>
    <row r="15" spans="2:17" x14ac:dyDescent="0.25">
      <c r="B15" s="2288"/>
      <c r="C15" s="2288"/>
      <c r="D15" s="103">
        <v>13</v>
      </c>
      <c r="E15" s="18">
        <v>2297771300</v>
      </c>
      <c r="F15" s="255">
        <v>1000</v>
      </c>
      <c r="G15" s="20"/>
      <c r="H15" s="3"/>
      <c r="I15" s="21"/>
      <c r="J15" s="21"/>
      <c r="K15" s="21"/>
      <c r="L15" s="21"/>
      <c r="M15" s="21"/>
      <c r="N15" s="14"/>
      <c r="O15" s="3"/>
      <c r="P15" s="3"/>
      <c r="Q15" s="3"/>
    </row>
    <row r="16" spans="2:17" x14ac:dyDescent="0.25">
      <c r="B16" s="2288"/>
      <c r="C16" s="2288"/>
      <c r="D16" s="103"/>
      <c r="E16" s="18"/>
      <c r="F16" s="255"/>
      <c r="G16" s="20"/>
      <c r="H16" s="3"/>
      <c r="I16" s="21"/>
      <c r="J16" s="21"/>
      <c r="K16" s="21"/>
      <c r="L16" s="21"/>
      <c r="M16" s="21"/>
      <c r="N16" s="14"/>
      <c r="O16" s="3"/>
      <c r="P16" s="3"/>
      <c r="Q16" s="3"/>
    </row>
    <row r="17" spans="1:17" x14ac:dyDescent="0.25">
      <c r="B17" s="2288"/>
      <c r="C17" s="2288"/>
      <c r="D17" s="103"/>
      <c r="E17" s="18"/>
      <c r="F17" s="255"/>
      <c r="G17" s="20"/>
      <c r="H17" s="3"/>
      <c r="I17" s="21"/>
      <c r="J17" s="21"/>
      <c r="K17" s="21"/>
      <c r="L17" s="21"/>
      <c r="M17" s="21"/>
      <c r="N17" s="14"/>
      <c r="O17" s="3"/>
      <c r="P17" s="3"/>
      <c r="Q17" s="3"/>
    </row>
    <row r="18" spans="1:17" x14ac:dyDescent="0.25">
      <c r="B18" s="2288"/>
      <c r="C18" s="2288"/>
      <c r="D18" s="103"/>
      <c r="E18" s="22"/>
      <c r="F18" s="255"/>
      <c r="G18" s="20"/>
      <c r="H18" s="23"/>
      <c r="I18" s="21"/>
      <c r="J18" s="21"/>
      <c r="K18" s="21"/>
      <c r="L18" s="21"/>
      <c r="M18" s="21"/>
      <c r="N18" s="24"/>
      <c r="O18" s="3"/>
      <c r="P18" s="3"/>
      <c r="Q18" s="3"/>
    </row>
    <row r="19" spans="1:17" x14ac:dyDescent="0.25">
      <c r="B19" s="2288"/>
      <c r="C19" s="2288"/>
      <c r="D19" s="103"/>
      <c r="E19" s="22"/>
      <c r="F19" s="255"/>
      <c r="G19" s="20"/>
      <c r="H19" s="23"/>
      <c r="I19" s="25"/>
      <c r="J19" s="25"/>
      <c r="K19" s="25"/>
      <c r="L19" s="25"/>
      <c r="M19" s="25"/>
      <c r="N19" s="24"/>
      <c r="O19" s="3"/>
      <c r="P19" s="3"/>
      <c r="Q19" s="3"/>
    </row>
    <row r="20" spans="1:17" x14ac:dyDescent="0.25">
      <c r="B20" s="2288"/>
      <c r="C20" s="2288"/>
      <c r="D20" s="103"/>
      <c r="E20" s="22"/>
      <c r="F20" s="255"/>
      <c r="G20" s="20"/>
      <c r="H20" s="23"/>
      <c r="I20" s="13"/>
      <c r="J20" s="13"/>
      <c r="K20" s="13"/>
      <c r="L20" s="13"/>
      <c r="M20" s="13"/>
      <c r="N20" s="24"/>
      <c r="O20" s="3"/>
      <c r="P20" s="3"/>
      <c r="Q20" s="3"/>
    </row>
    <row r="21" spans="1:17" x14ac:dyDescent="0.25">
      <c r="B21" s="2288"/>
      <c r="C21" s="2288"/>
      <c r="D21" s="103"/>
      <c r="E21" s="22"/>
      <c r="F21" s="255"/>
      <c r="G21" s="20"/>
      <c r="H21" s="23"/>
      <c r="I21" s="13"/>
      <c r="J21" s="13"/>
      <c r="K21" s="13"/>
      <c r="L21" s="13"/>
      <c r="M21" s="13"/>
      <c r="N21" s="24"/>
      <c r="O21" s="3"/>
      <c r="P21" s="3"/>
      <c r="Q21" s="3"/>
    </row>
    <row r="22" spans="1:17" ht="15.75" thickBot="1" x14ac:dyDescent="0.3">
      <c r="B22" s="2289" t="s">
        <v>13</v>
      </c>
      <c r="C22" s="2290"/>
      <c r="D22" s="103">
        <v>13</v>
      </c>
      <c r="E22" s="18">
        <v>2297771300</v>
      </c>
      <c r="F22" s="261">
        <v>1000</v>
      </c>
      <c r="G22" s="20"/>
      <c r="H22" s="23"/>
      <c r="I22" s="13"/>
      <c r="J22" s="13"/>
      <c r="K22" s="13"/>
      <c r="L22" s="13"/>
      <c r="M22" s="13"/>
      <c r="N22" s="24"/>
      <c r="O22" s="3"/>
      <c r="P22" s="3"/>
      <c r="Q22" s="3"/>
    </row>
    <row r="23" spans="1:17" ht="43.5" thickBot="1" x14ac:dyDescent="0.3">
      <c r="A23" s="27"/>
      <c r="B23" s="28" t="s">
        <v>14</v>
      </c>
      <c r="C23" s="28" t="s">
        <v>15</v>
      </c>
      <c r="D23" s="3"/>
      <c r="E23" s="17"/>
      <c r="F23" s="17"/>
      <c r="G23" s="17"/>
      <c r="H23" s="17"/>
      <c r="I23" s="29"/>
      <c r="J23" s="29"/>
      <c r="K23" s="29"/>
      <c r="L23" s="29"/>
      <c r="M23" s="29"/>
      <c r="N23" s="3"/>
      <c r="O23" s="3"/>
      <c r="P23" s="3"/>
      <c r="Q23" s="3"/>
    </row>
    <row r="24" spans="1:17" ht="15.75" thickBot="1" x14ac:dyDescent="0.3">
      <c r="A24" s="30">
        <v>1</v>
      </c>
      <c r="B24" s="3"/>
      <c r="C24" s="31">
        <f>+F22*0.8</f>
        <v>800</v>
      </c>
      <c r="D24" s="32"/>
      <c r="E24" s="33">
        <f>E22</f>
        <v>2297771300</v>
      </c>
      <c r="F24" s="34"/>
      <c r="G24" s="34"/>
      <c r="H24" s="34"/>
      <c r="I24" s="35"/>
      <c r="J24" s="35"/>
      <c r="K24" s="35"/>
      <c r="L24" s="35"/>
      <c r="M24" s="35"/>
      <c r="N24" s="3"/>
      <c r="O24" s="3"/>
      <c r="P24" s="3"/>
      <c r="Q24" s="3"/>
    </row>
    <row r="25" spans="1:17" x14ac:dyDescent="0.25">
      <c r="A25" s="36"/>
      <c r="B25" s="3"/>
      <c r="C25" s="37"/>
      <c r="D25" s="21"/>
      <c r="E25" s="38"/>
      <c r="F25" s="34"/>
      <c r="G25" s="34"/>
      <c r="H25" s="34"/>
      <c r="I25" s="35"/>
      <c r="J25" s="35"/>
      <c r="K25" s="35"/>
      <c r="L25" s="35"/>
      <c r="M25" s="35"/>
      <c r="N25" s="3"/>
      <c r="O25" s="3"/>
      <c r="P25" s="3"/>
      <c r="Q25" s="3"/>
    </row>
    <row r="26" spans="1:17" x14ac:dyDescent="0.25">
      <c r="A26" s="36"/>
      <c r="B26" s="3"/>
      <c r="C26" s="37"/>
      <c r="D26" s="21"/>
      <c r="E26" s="38"/>
      <c r="F26" s="34"/>
      <c r="G26" s="34"/>
      <c r="H26" s="34"/>
      <c r="I26" s="35"/>
      <c r="J26" s="35"/>
      <c r="K26" s="35"/>
      <c r="L26" s="35"/>
      <c r="M26" s="35"/>
      <c r="N26" s="3"/>
      <c r="O26" s="3"/>
      <c r="P26" s="3"/>
      <c r="Q26" s="3"/>
    </row>
    <row r="27" spans="1:17" x14ac:dyDescent="0.2">
      <c r="A27" s="36"/>
      <c r="B27" s="39" t="s">
        <v>16</v>
      </c>
      <c r="C27" s="40"/>
      <c r="D27" s="40"/>
      <c r="E27" s="40"/>
      <c r="F27" s="40"/>
      <c r="G27" s="40"/>
      <c r="H27" s="40"/>
      <c r="I27" s="13"/>
      <c r="J27" s="13"/>
      <c r="K27" s="13"/>
      <c r="L27" s="13"/>
      <c r="M27" s="13"/>
      <c r="N27" s="14"/>
      <c r="O27" s="3"/>
      <c r="P27" s="3"/>
      <c r="Q27" s="3"/>
    </row>
    <row r="28" spans="1:17" x14ac:dyDescent="0.2">
      <c r="A28" s="36"/>
      <c r="B28" s="40"/>
      <c r="C28" s="40"/>
      <c r="D28" s="40"/>
      <c r="E28" s="40"/>
      <c r="F28" s="40"/>
      <c r="G28" s="40"/>
      <c r="H28" s="40"/>
      <c r="I28" s="13"/>
      <c r="J28" s="13"/>
      <c r="K28" s="13"/>
      <c r="L28" s="13"/>
      <c r="M28" s="13"/>
      <c r="N28" s="14"/>
      <c r="O28" s="3"/>
      <c r="P28" s="3"/>
      <c r="Q28" s="3"/>
    </row>
    <row r="29" spans="1:17" x14ac:dyDescent="0.2">
      <c r="A29" s="36"/>
      <c r="B29" s="41" t="s">
        <v>17</v>
      </c>
      <c r="C29" s="41" t="s">
        <v>18</v>
      </c>
      <c r="D29" s="41" t="s">
        <v>19</v>
      </c>
      <c r="E29" s="40"/>
      <c r="F29" s="40"/>
      <c r="G29" s="40"/>
      <c r="H29" s="40"/>
      <c r="I29" s="13"/>
      <c r="J29" s="13"/>
      <c r="K29" s="13"/>
      <c r="L29" s="13"/>
      <c r="M29" s="13"/>
      <c r="N29" s="14"/>
      <c r="O29" s="3"/>
      <c r="P29" s="3"/>
      <c r="Q29" s="3"/>
    </row>
    <row r="30" spans="1:17" x14ac:dyDescent="0.2">
      <c r="A30" s="36"/>
      <c r="B30" s="42" t="s">
        <v>20</v>
      </c>
      <c r="C30" s="258" t="s">
        <v>21</v>
      </c>
      <c r="D30" s="258"/>
      <c r="E30" s="40"/>
      <c r="F30" s="40"/>
      <c r="G30" s="40"/>
      <c r="H30" s="40"/>
      <c r="I30" s="13"/>
      <c r="J30" s="13"/>
      <c r="K30" s="13"/>
      <c r="L30" s="13"/>
      <c r="M30" s="13"/>
      <c r="N30" s="14"/>
      <c r="O30" s="3"/>
      <c r="P30" s="3"/>
      <c r="Q30" s="3"/>
    </row>
    <row r="31" spans="1:17" x14ac:dyDescent="0.2">
      <c r="A31" s="36"/>
      <c r="B31" s="42" t="s">
        <v>22</v>
      </c>
      <c r="C31" s="258" t="s">
        <v>21</v>
      </c>
      <c r="D31" s="258"/>
      <c r="E31" s="40"/>
      <c r="F31" s="40"/>
      <c r="G31" s="40"/>
      <c r="H31" s="40"/>
      <c r="I31" s="13"/>
      <c r="J31" s="13"/>
      <c r="K31" s="13"/>
      <c r="L31" s="13"/>
      <c r="M31" s="13"/>
      <c r="N31" s="14"/>
      <c r="O31" s="3"/>
      <c r="P31" s="3"/>
      <c r="Q31" s="3"/>
    </row>
    <row r="32" spans="1:17" x14ac:dyDescent="0.2">
      <c r="A32" s="36"/>
      <c r="B32" s="42" t="s">
        <v>23</v>
      </c>
      <c r="C32" s="258" t="s">
        <v>21</v>
      </c>
      <c r="D32" s="258"/>
      <c r="E32" s="40"/>
      <c r="F32" s="40"/>
      <c r="G32" s="40"/>
      <c r="H32" s="40"/>
      <c r="I32" s="13"/>
      <c r="J32" s="13"/>
      <c r="K32" s="13"/>
      <c r="L32" s="13"/>
      <c r="M32" s="13"/>
      <c r="N32" s="14"/>
      <c r="O32" s="3"/>
      <c r="P32" s="3"/>
      <c r="Q32" s="3"/>
    </row>
    <row r="33" spans="1:17" x14ac:dyDescent="0.2">
      <c r="A33" s="36"/>
      <c r="B33" s="42" t="s">
        <v>24</v>
      </c>
      <c r="C33" s="258" t="s">
        <v>21</v>
      </c>
      <c r="D33" s="258"/>
      <c r="E33" s="40"/>
      <c r="F33" s="40"/>
      <c r="G33" s="40"/>
      <c r="H33" s="40"/>
      <c r="I33" s="13"/>
      <c r="J33" s="13"/>
      <c r="K33" s="13"/>
      <c r="L33" s="13"/>
      <c r="M33" s="13"/>
      <c r="N33" s="14"/>
      <c r="O33" s="3"/>
      <c r="P33" s="3"/>
      <c r="Q33" s="3"/>
    </row>
    <row r="34" spans="1:17" x14ac:dyDescent="0.2">
      <c r="A34" s="36"/>
      <c r="B34" s="40"/>
      <c r="C34" s="263"/>
      <c r="D34" s="263"/>
      <c r="E34" s="40"/>
      <c r="F34" s="40"/>
      <c r="G34" s="40"/>
      <c r="H34" s="40"/>
      <c r="I34" s="13"/>
      <c r="J34" s="13"/>
      <c r="K34" s="13"/>
      <c r="L34" s="13"/>
      <c r="M34" s="13"/>
      <c r="N34" s="14"/>
      <c r="O34" s="3"/>
      <c r="P34" s="3"/>
      <c r="Q34" s="3"/>
    </row>
    <row r="35" spans="1:17" x14ac:dyDescent="0.2">
      <c r="A35" s="36"/>
      <c r="B35" s="40"/>
      <c r="C35" s="40"/>
      <c r="D35" s="40"/>
      <c r="E35" s="40"/>
      <c r="F35" s="40"/>
      <c r="G35" s="40"/>
      <c r="H35" s="40"/>
      <c r="I35" s="13"/>
      <c r="J35" s="13"/>
      <c r="K35" s="13"/>
      <c r="L35" s="13"/>
      <c r="M35" s="13"/>
      <c r="N35" s="14"/>
      <c r="O35" s="3"/>
      <c r="P35" s="3"/>
      <c r="Q35" s="3"/>
    </row>
    <row r="36" spans="1:17" x14ac:dyDescent="0.2">
      <c r="A36" s="36"/>
      <c r="B36" s="39" t="s">
        <v>25</v>
      </c>
      <c r="C36" s="40"/>
      <c r="D36" s="40"/>
      <c r="E36" s="40"/>
      <c r="F36" s="40"/>
      <c r="G36" s="40"/>
      <c r="H36" s="40"/>
      <c r="I36" s="13"/>
      <c r="J36" s="13"/>
      <c r="K36" s="13"/>
      <c r="L36" s="13"/>
      <c r="M36" s="13"/>
      <c r="N36" s="14"/>
      <c r="O36" s="3"/>
      <c r="P36" s="3"/>
      <c r="Q36" s="3"/>
    </row>
    <row r="37" spans="1:17" x14ac:dyDescent="0.2">
      <c r="A37" s="36"/>
      <c r="B37" s="40"/>
      <c r="C37" s="40"/>
      <c r="D37" s="40"/>
      <c r="E37" s="40"/>
      <c r="F37" s="40"/>
      <c r="G37" s="40"/>
      <c r="H37" s="40"/>
      <c r="I37" s="13"/>
      <c r="J37" s="13"/>
      <c r="K37" s="13"/>
      <c r="L37" s="13"/>
      <c r="M37" s="13"/>
      <c r="N37" s="14"/>
      <c r="O37" s="3"/>
      <c r="P37" s="3"/>
      <c r="Q37" s="3"/>
    </row>
    <row r="38" spans="1:17" x14ac:dyDescent="0.2">
      <c r="A38" s="36"/>
      <c r="B38" s="40"/>
      <c r="C38" s="40"/>
      <c r="D38" s="40"/>
      <c r="E38" s="40"/>
      <c r="F38" s="40"/>
      <c r="G38" s="40"/>
      <c r="H38" s="40"/>
      <c r="I38" s="13"/>
      <c r="J38" s="13"/>
      <c r="K38" s="13"/>
      <c r="L38" s="13"/>
      <c r="M38" s="13"/>
      <c r="N38" s="14"/>
      <c r="O38" s="3"/>
      <c r="P38" s="3"/>
      <c r="Q38" s="3"/>
    </row>
    <row r="39" spans="1:17" x14ac:dyDescent="0.2">
      <c r="A39" s="36"/>
      <c r="B39" s="41" t="s">
        <v>17</v>
      </c>
      <c r="C39" s="41" t="s">
        <v>26</v>
      </c>
      <c r="D39" s="44" t="s">
        <v>27</v>
      </c>
      <c r="E39" s="44" t="s">
        <v>28</v>
      </c>
      <c r="F39" s="40"/>
      <c r="G39" s="40"/>
      <c r="H39" s="40"/>
      <c r="I39" s="13"/>
      <c r="J39" s="13"/>
      <c r="K39" s="13"/>
      <c r="L39" s="13"/>
      <c r="M39" s="13"/>
      <c r="N39" s="14"/>
      <c r="O39" s="3"/>
      <c r="P39" s="3"/>
      <c r="Q39" s="3"/>
    </row>
    <row r="40" spans="1:17" ht="28.5" x14ac:dyDescent="0.2">
      <c r="A40" s="36"/>
      <c r="B40" s="45" t="s">
        <v>29</v>
      </c>
      <c r="C40" s="256">
        <v>40</v>
      </c>
      <c r="D40" s="258">
        <v>40</v>
      </c>
      <c r="E40" s="2362">
        <f>+D40+D41</f>
        <v>40</v>
      </c>
      <c r="F40" s="40"/>
      <c r="G40" s="40"/>
      <c r="H40" s="40"/>
      <c r="I40" s="13"/>
      <c r="J40" s="13"/>
      <c r="K40" s="13"/>
      <c r="L40" s="13"/>
      <c r="M40" s="13"/>
      <c r="N40" s="14"/>
      <c r="O40" s="3"/>
      <c r="P40" s="3"/>
      <c r="Q40" s="3"/>
    </row>
    <row r="41" spans="1:17" ht="57" x14ac:dyDescent="0.2">
      <c r="A41" s="36"/>
      <c r="B41" s="45" t="s">
        <v>30</v>
      </c>
      <c r="C41" s="256">
        <v>60</v>
      </c>
      <c r="D41" s="258">
        <v>0</v>
      </c>
      <c r="E41" s="2363"/>
      <c r="F41" s="40"/>
      <c r="G41" s="40"/>
      <c r="H41" s="40"/>
      <c r="I41" s="13"/>
      <c r="J41" s="13"/>
      <c r="K41" s="13"/>
      <c r="L41" s="13"/>
      <c r="M41" s="13"/>
      <c r="N41" s="14"/>
      <c r="O41" s="3"/>
      <c r="P41" s="3"/>
      <c r="Q41" s="3"/>
    </row>
    <row r="42" spans="1:17" x14ac:dyDescent="0.25">
      <c r="A42" s="36"/>
      <c r="B42" s="3"/>
      <c r="C42" s="37"/>
      <c r="D42" s="21"/>
      <c r="E42" s="38"/>
      <c r="F42" s="34"/>
      <c r="G42" s="34"/>
      <c r="H42" s="34">
        <v>0.5</v>
      </c>
      <c r="I42" s="35"/>
      <c r="J42" s="35"/>
      <c r="K42" s="35"/>
      <c r="L42" s="35"/>
      <c r="M42" s="35"/>
      <c r="N42" s="3"/>
      <c r="O42" s="3"/>
      <c r="P42" s="3"/>
      <c r="Q42" s="3"/>
    </row>
    <row r="43" spans="1:17" hidden="1" x14ac:dyDescent="0.25">
      <c r="A43" s="36"/>
      <c r="B43" s="3"/>
      <c r="C43" s="37"/>
      <c r="D43" s="21"/>
      <c r="E43" s="38"/>
      <c r="F43" s="34"/>
      <c r="G43" s="34"/>
      <c r="H43" s="34"/>
      <c r="I43" s="35"/>
      <c r="J43" s="35"/>
      <c r="K43" s="35"/>
      <c r="L43" s="35"/>
      <c r="M43" s="35"/>
      <c r="N43" s="3"/>
      <c r="O43" s="3"/>
      <c r="P43" s="3"/>
      <c r="Q43" s="3"/>
    </row>
    <row r="44" spans="1:17" hidden="1" x14ac:dyDescent="0.25">
      <c r="A44" s="36"/>
      <c r="B44" s="3"/>
      <c r="C44" s="37"/>
      <c r="D44" s="21"/>
      <c r="E44" s="38"/>
      <c r="F44" s="34"/>
      <c r="G44" s="34"/>
      <c r="H44" s="34"/>
      <c r="I44" s="35"/>
      <c r="J44" s="35"/>
      <c r="K44" s="35"/>
      <c r="L44" s="35"/>
      <c r="M44" s="35"/>
      <c r="N44" s="3"/>
      <c r="O44" s="3"/>
      <c r="P44" s="3"/>
      <c r="Q44" s="3"/>
    </row>
    <row r="45" spans="1:17" ht="56.25" customHeight="1" thickBot="1" x14ac:dyDescent="0.3">
      <c r="B45" s="3"/>
      <c r="C45" s="3"/>
      <c r="D45" s="3"/>
      <c r="E45" s="3"/>
      <c r="F45" s="3"/>
      <c r="G45" s="3"/>
      <c r="H45" s="3"/>
      <c r="I45" s="3"/>
      <c r="J45" s="3"/>
      <c r="K45" s="3"/>
      <c r="L45" s="3"/>
      <c r="M45" s="2291" t="s">
        <v>31</v>
      </c>
      <c r="N45" s="2291"/>
      <c r="O45" s="3"/>
      <c r="P45" s="3"/>
      <c r="Q45" s="3"/>
    </row>
    <row r="46" spans="1:17" x14ac:dyDescent="0.25">
      <c r="B46" s="39" t="s">
        <v>32</v>
      </c>
      <c r="C46" s="3"/>
      <c r="D46" s="3"/>
      <c r="E46" s="3"/>
      <c r="F46" s="3"/>
      <c r="G46" s="3"/>
      <c r="H46" s="3"/>
      <c r="I46" s="3"/>
      <c r="J46" s="3"/>
      <c r="K46" s="3"/>
      <c r="L46" s="3"/>
      <c r="M46" s="47"/>
      <c r="N46" s="47"/>
      <c r="O46" s="3"/>
      <c r="P46" s="3"/>
      <c r="Q46" s="3"/>
    </row>
    <row r="47" spans="1:17" ht="15.75" thickBot="1" x14ac:dyDescent="0.3">
      <c r="B47" s="3"/>
      <c r="C47" s="3"/>
      <c r="D47" s="3"/>
      <c r="E47" s="3"/>
      <c r="F47" s="3"/>
      <c r="G47" s="3"/>
      <c r="H47" s="3"/>
      <c r="I47" s="3"/>
      <c r="J47" s="3"/>
      <c r="K47" s="3"/>
      <c r="L47" s="3"/>
      <c r="M47" s="47"/>
      <c r="N47" s="47"/>
      <c r="O47" s="3"/>
      <c r="P47" s="3"/>
      <c r="Q47" s="3"/>
    </row>
    <row r="48" spans="1:17" s="48" customFormat="1" ht="60" x14ac:dyDescent="0.25">
      <c r="B48" s="49" t="s">
        <v>33</v>
      </c>
      <c r="C48" s="49" t="s">
        <v>34</v>
      </c>
      <c r="D48" s="49" t="s">
        <v>35</v>
      </c>
      <c r="E48" s="49" t="s">
        <v>36</v>
      </c>
      <c r="F48" s="49" t="s">
        <v>37</v>
      </c>
      <c r="G48" s="49" t="s">
        <v>38</v>
      </c>
      <c r="H48" s="49" t="s">
        <v>39</v>
      </c>
      <c r="I48" s="49" t="s">
        <v>40</v>
      </c>
      <c r="J48" s="49" t="s">
        <v>41</v>
      </c>
      <c r="K48" s="49" t="s">
        <v>42</v>
      </c>
      <c r="L48" s="49" t="s">
        <v>43</v>
      </c>
      <c r="M48" s="50" t="s">
        <v>44</v>
      </c>
      <c r="N48" s="49" t="s">
        <v>45</v>
      </c>
      <c r="O48" s="49" t="s">
        <v>46</v>
      </c>
      <c r="P48" s="51" t="s">
        <v>47</v>
      </c>
      <c r="Q48" s="51" t="s">
        <v>48</v>
      </c>
    </row>
    <row r="49" spans="1:26" s="61" customFormat="1" ht="73.5" customHeight="1" x14ac:dyDescent="0.25">
      <c r="A49" s="52">
        <v>1</v>
      </c>
      <c r="B49" s="54" t="s">
        <v>563</v>
      </c>
      <c r="C49" s="54" t="s">
        <v>563</v>
      </c>
      <c r="D49" s="53" t="s">
        <v>564</v>
      </c>
      <c r="E49" s="58">
        <v>701820140165</v>
      </c>
      <c r="F49" s="54" t="s">
        <v>18</v>
      </c>
      <c r="G49" s="55">
        <v>0.5</v>
      </c>
      <c r="H49" s="268">
        <v>41660</v>
      </c>
      <c r="I49" s="268">
        <v>41943</v>
      </c>
      <c r="J49" s="56" t="s">
        <v>19</v>
      </c>
      <c r="K49" s="269">
        <v>8.3000000000000007</v>
      </c>
      <c r="L49" s="57">
        <v>0</v>
      </c>
      <c r="M49" s="276">
        <v>696</v>
      </c>
      <c r="N49" s="271">
        <v>100</v>
      </c>
      <c r="O49" s="275">
        <v>1161914928</v>
      </c>
      <c r="P49" s="63">
        <v>73</v>
      </c>
      <c r="Q49" s="64"/>
      <c r="R49" s="60"/>
      <c r="S49" s="60"/>
      <c r="T49" s="60"/>
      <c r="U49" s="60"/>
      <c r="V49" s="60"/>
      <c r="W49" s="60"/>
      <c r="X49" s="60"/>
      <c r="Y49" s="60"/>
      <c r="Z49" s="60"/>
    </row>
    <row r="50" spans="1:26" s="61" customFormat="1" ht="264" customHeight="1" x14ac:dyDescent="0.25">
      <c r="A50" s="52">
        <f>+A49+1</f>
        <v>2</v>
      </c>
      <c r="B50" s="54" t="s">
        <v>563</v>
      </c>
      <c r="C50" s="54" t="s">
        <v>563</v>
      </c>
      <c r="D50" s="53" t="s">
        <v>565</v>
      </c>
      <c r="E50" s="58" t="s">
        <v>566</v>
      </c>
      <c r="F50" s="54" t="s">
        <v>18</v>
      </c>
      <c r="G50" s="55">
        <v>0.5</v>
      </c>
      <c r="H50" s="62">
        <v>40193</v>
      </c>
      <c r="I50" s="268">
        <v>40436</v>
      </c>
      <c r="J50" s="56" t="s">
        <v>19</v>
      </c>
      <c r="K50" s="58">
        <v>8</v>
      </c>
      <c r="L50" s="57">
        <v>0</v>
      </c>
      <c r="M50" s="270">
        <v>135</v>
      </c>
      <c r="N50" s="271">
        <v>100</v>
      </c>
      <c r="O50" s="275">
        <v>79608965</v>
      </c>
      <c r="P50" s="63">
        <v>74</v>
      </c>
      <c r="Q50" s="64" t="s">
        <v>585</v>
      </c>
      <c r="R50" s="60"/>
      <c r="S50" s="60"/>
      <c r="T50" s="60"/>
      <c r="U50" s="60"/>
      <c r="V50" s="60"/>
      <c r="W50" s="60"/>
      <c r="X50" s="60"/>
      <c r="Y50" s="60"/>
      <c r="Z50" s="60"/>
    </row>
    <row r="51" spans="1:26" s="61" customFormat="1" ht="28.5" x14ac:dyDescent="0.25">
      <c r="A51" s="52">
        <f>+A50+1</f>
        <v>3</v>
      </c>
      <c r="B51" s="54" t="s">
        <v>567</v>
      </c>
      <c r="C51" s="54" t="s">
        <v>567</v>
      </c>
      <c r="D51" s="53" t="s">
        <v>564</v>
      </c>
      <c r="E51" s="58">
        <v>701820130228</v>
      </c>
      <c r="F51" s="54" t="s">
        <v>18</v>
      </c>
      <c r="G51" s="65">
        <v>0.5</v>
      </c>
      <c r="H51" s="62">
        <v>41305</v>
      </c>
      <c r="I51" s="268">
        <v>41639</v>
      </c>
      <c r="J51" s="56" t="s">
        <v>19</v>
      </c>
      <c r="K51" s="58">
        <v>11</v>
      </c>
      <c r="L51" s="57">
        <v>0</v>
      </c>
      <c r="M51" s="276">
        <v>322</v>
      </c>
      <c r="N51" s="271">
        <v>100</v>
      </c>
      <c r="O51" s="275">
        <v>318833222</v>
      </c>
      <c r="P51" s="63">
        <v>75</v>
      </c>
      <c r="Q51" s="64"/>
      <c r="R51" s="60"/>
      <c r="S51" s="60"/>
      <c r="T51" s="60"/>
      <c r="U51" s="60"/>
      <c r="V51" s="60"/>
      <c r="W51" s="60"/>
      <c r="X51" s="60"/>
      <c r="Y51" s="60"/>
      <c r="Z51" s="60"/>
    </row>
    <row r="52" spans="1:26" s="61" customFormat="1" x14ac:dyDescent="0.25">
      <c r="A52" s="52"/>
      <c r="B52" s="66" t="s">
        <v>28</v>
      </c>
      <c r="C52" s="54"/>
      <c r="D52" s="53"/>
      <c r="E52" s="58"/>
      <c r="F52" s="54"/>
      <c r="G52" s="54"/>
      <c r="H52" s="54"/>
      <c r="I52" s="56"/>
      <c r="J52" s="56"/>
      <c r="K52" s="67">
        <f>SUM(K49:K51)</f>
        <v>27.3</v>
      </c>
      <c r="L52" s="67">
        <f>SUM(L49:L51)</f>
        <v>0</v>
      </c>
      <c r="M52" s="272">
        <v>1018</v>
      </c>
      <c r="N52" s="273"/>
      <c r="O52" s="275">
        <f>SUM(O49:O51)</f>
        <v>1560357115</v>
      </c>
      <c r="P52" s="63"/>
      <c r="Q52" s="64"/>
    </row>
    <row r="53" spans="1:26" s="69" customFormat="1" x14ac:dyDescent="0.25">
      <c r="B53" s="70"/>
      <c r="C53" s="70"/>
      <c r="D53" s="70"/>
      <c r="E53" s="71"/>
      <c r="F53" s="70"/>
      <c r="G53" s="70"/>
      <c r="H53" s="70"/>
      <c r="I53" s="70"/>
      <c r="J53" s="70"/>
      <c r="K53" s="70"/>
      <c r="L53" s="70"/>
      <c r="M53" s="70"/>
      <c r="N53" s="70"/>
      <c r="O53" s="70"/>
      <c r="P53" s="70"/>
      <c r="Q53" s="70"/>
    </row>
    <row r="54" spans="1:26" s="69" customFormat="1" x14ac:dyDescent="0.25">
      <c r="B54" s="2145" t="s">
        <v>56</v>
      </c>
      <c r="C54" s="2145" t="s">
        <v>57</v>
      </c>
      <c r="D54" s="2147" t="s">
        <v>58</v>
      </c>
      <c r="E54" s="2147"/>
      <c r="F54" s="70"/>
      <c r="G54" s="70"/>
      <c r="H54" s="70"/>
      <c r="I54" s="70"/>
      <c r="J54" s="70"/>
      <c r="K54" s="70"/>
      <c r="L54" s="70"/>
      <c r="M54" s="70"/>
      <c r="N54" s="70"/>
      <c r="O54" s="70"/>
      <c r="P54" s="70"/>
      <c r="Q54" s="70"/>
    </row>
    <row r="55" spans="1:26" s="69" customFormat="1" x14ac:dyDescent="0.25">
      <c r="B55" s="2146"/>
      <c r="C55" s="2146"/>
      <c r="D55" s="259" t="s">
        <v>59</v>
      </c>
      <c r="E55" s="73" t="s">
        <v>60</v>
      </c>
      <c r="F55" s="70"/>
      <c r="G55" s="70"/>
      <c r="H55" s="70"/>
      <c r="I55" s="70"/>
      <c r="J55" s="70"/>
      <c r="K55" s="70"/>
      <c r="L55" s="70"/>
      <c r="M55" s="70"/>
      <c r="N55" s="70"/>
      <c r="O55" s="70"/>
      <c r="P55" s="70"/>
      <c r="Q55" s="70"/>
    </row>
    <row r="56" spans="1:26" s="69" customFormat="1" ht="26.25" customHeight="1" x14ac:dyDescent="0.25">
      <c r="B56" s="74" t="s">
        <v>61</v>
      </c>
      <c r="C56" s="277">
        <f>+K52</f>
        <v>27.3</v>
      </c>
      <c r="D56" s="257" t="s">
        <v>21</v>
      </c>
      <c r="E56" s="76"/>
      <c r="F56" s="77"/>
      <c r="G56" s="77"/>
      <c r="H56" s="77"/>
      <c r="I56" s="77"/>
      <c r="J56" s="77"/>
      <c r="K56" s="77"/>
      <c r="L56" s="77"/>
      <c r="M56" s="77"/>
      <c r="N56" s="70"/>
      <c r="O56" s="70"/>
      <c r="P56" s="70"/>
      <c r="Q56" s="70"/>
    </row>
    <row r="57" spans="1:26" s="69" customFormat="1" ht="21.75" customHeight="1" x14ac:dyDescent="0.25">
      <c r="B57" s="74" t="s">
        <v>62</v>
      </c>
      <c r="C57" s="277" t="s">
        <v>586</v>
      </c>
      <c r="D57" s="257" t="s">
        <v>21</v>
      </c>
      <c r="E57" s="76"/>
      <c r="F57" s="70"/>
      <c r="G57" s="70"/>
      <c r="H57" s="70"/>
      <c r="I57" s="70"/>
      <c r="J57" s="70"/>
      <c r="K57" s="70"/>
      <c r="L57" s="70"/>
      <c r="M57" s="70"/>
      <c r="N57" s="70"/>
      <c r="O57" s="70"/>
      <c r="P57" s="70"/>
      <c r="Q57" s="70"/>
    </row>
    <row r="58" spans="1:26" s="69" customFormat="1" x14ac:dyDescent="0.25">
      <c r="B58" s="78"/>
      <c r="C58" s="2292"/>
      <c r="D58" s="2292"/>
      <c r="E58" s="2292"/>
      <c r="F58" s="2292"/>
      <c r="G58" s="2292"/>
      <c r="H58" s="2292"/>
      <c r="I58" s="2292"/>
      <c r="J58" s="2292"/>
      <c r="K58" s="2292"/>
      <c r="L58" s="2292"/>
      <c r="M58" s="2292"/>
      <c r="N58" s="2292"/>
      <c r="O58" s="70"/>
      <c r="P58" s="70"/>
      <c r="Q58" s="70"/>
    </row>
    <row r="59" spans="1:26" ht="15.75" thickBot="1" x14ac:dyDescent="0.3">
      <c r="B59" s="3"/>
      <c r="C59" s="3"/>
      <c r="D59" s="3"/>
      <c r="E59" s="3"/>
      <c r="F59" s="3"/>
      <c r="G59" s="3"/>
      <c r="H59" s="3"/>
      <c r="I59" s="3"/>
      <c r="J59" s="3"/>
      <c r="K59" s="3"/>
      <c r="L59" s="3"/>
      <c r="M59" s="3"/>
      <c r="N59" s="3"/>
      <c r="O59" s="3"/>
      <c r="P59" s="3"/>
      <c r="Q59" s="3"/>
    </row>
    <row r="60" spans="1:26" ht="15.75" thickBot="1" x14ac:dyDescent="0.3">
      <c r="B60" s="2293" t="s">
        <v>63</v>
      </c>
      <c r="C60" s="2293"/>
      <c r="D60" s="2293"/>
      <c r="E60" s="2293"/>
      <c r="F60" s="2293"/>
      <c r="G60" s="2293"/>
      <c r="H60" s="2293"/>
      <c r="I60" s="2293"/>
      <c r="J60" s="2293"/>
      <c r="K60" s="2293"/>
      <c r="L60" s="2293"/>
      <c r="M60" s="2293"/>
      <c r="N60" s="2293"/>
      <c r="O60" s="3"/>
      <c r="P60" s="3"/>
      <c r="Q60" s="3"/>
    </row>
    <row r="61" spans="1:26" x14ac:dyDescent="0.25">
      <c r="B61" s="3"/>
      <c r="C61" s="3"/>
      <c r="D61" s="3"/>
      <c r="E61" s="3"/>
      <c r="F61" s="3"/>
      <c r="G61" s="3"/>
      <c r="H61" s="3"/>
      <c r="I61" s="3"/>
      <c r="J61" s="3"/>
      <c r="K61" s="3"/>
      <c r="L61" s="3"/>
      <c r="M61" s="3"/>
      <c r="N61" s="3"/>
      <c r="O61" s="3"/>
      <c r="P61" s="3"/>
      <c r="Q61" s="3"/>
    </row>
    <row r="62" spans="1:26" x14ac:dyDescent="0.25">
      <c r="B62" s="3"/>
      <c r="C62" s="3"/>
      <c r="D62" s="3"/>
      <c r="E62" s="3"/>
      <c r="F62" s="3"/>
      <c r="G62" s="3"/>
      <c r="H62" s="3"/>
      <c r="I62" s="3"/>
      <c r="J62" s="3"/>
      <c r="K62" s="3"/>
      <c r="L62" s="3"/>
      <c r="M62" s="3"/>
      <c r="N62" s="3"/>
      <c r="O62" s="3"/>
      <c r="P62" s="3"/>
      <c r="Q62" s="3"/>
    </row>
    <row r="63" spans="1:26" ht="105" x14ac:dyDescent="0.25">
      <c r="B63" s="41" t="s">
        <v>64</v>
      </c>
      <c r="C63" s="79" t="s">
        <v>65</v>
      </c>
      <c r="D63" s="79" t="s">
        <v>66</v>
      </c>
      <c r="E63" s="79" t="s">
        <v>67</v>
      </c>
      <c r="F63" s="79" t="s">
        <v>68</v>
      </c>
      <c r="G63" s="79" t="s">
        <v>69</v>
      </c>
      <c r="H63" s="79" t="s">
        <v>70</v>
      </c>
      <c r="I63" s="79" t="s">
        <v>71</v>
      </c>
      <c r="J63" s="79" t="s">
        <v>72</v>
      </c>
      <c r="K63" s="79" t="s">
        <v>73</v>
      </c>
      <c r="L63" s="79" t="s">
        <v>74</v>
      </c>
      <c r="M63" s="80" t="s">
        <v>75</v>
      </c>
      <c r="N63" s="80" t="s">
        <v>76</v>
      </c>
      <c r="O63" s="2189" t="s">
        <v>77</v>
      </c>
      <c r="P63" s="2191"/>
      <c r="Q63" s="79" t="s">
        <v>78</v>
      </c>
    </row>
    <row r="64" spans="1:26" ht="63" customHeight="1" x14ac:dyDescent="0.2">
      <c r="B64" s="42" t="s">
        <v>568</v>
      </c>
      <c r="C64" s="89" t="s">
        <v>569</v>
      </c>
      <c r="D64" s="88" t="s">
        <v>570</v>
      </c>
      <c r="E64" s="395">
        <v>100</v>
      </c>
      <c r="F64" s="84" t="s">
        <v>82</v>
      </c>
      <c r="G64" s="84" t="s">
        <v>403</v>
      </c>
      <c r="H64" s="84" t="s">
        <v>82</v>
      </c>
      <c r="I64" s="84" t="s">
        <v>82</v>
      </c>
      <c r="J64" s="84" t="s">
        <v>18</v>
      </c>
      <c r="K64" s="84" t="s">
        <v>18</v>
      </c>
      <c r="L64" s="84" t="s">
        <v>18</v>
      </c>
      <c r="M64" s="84" t="s">
        <v>18</v>
      </c>
      <c r="N64" s="84" t="s">
        <v>403</v>
      </c>
      <c r="O64" s="2238" t="s">
        <v>52</v>
      </c>
      <c r="P64" s="2240"/>
      <c r="Q64" s="285" t="s">
        <v>18</v>
      </c>
    </row>
    <row r="65" spans="2:17" ht="71.25" x14ac:dyDescent="0.2">
      <c r="B65" s="42" t="s">
        <v>571</v>
      </c>
      <c r="C65" s="89" t="s">
        <v>569</v>
      </c>
      <c r="D65" s="88" t="s">
        <v>572</v>
      </c>
      <c r="E65" s="395">
        <v>200</v>
      </c>
      <c r="F65" s="84" t="s">
        <v>82</v>
      </c>
      <c r="G65" s="84" t="s">
        <v>82</v>
      </c>
      <c r="H65" s="264" t="s">
        <v>18</v>
      </c>
      <c r="I65" s="84" t="s">
        <v>82</v>
      </c>
      <c r="J65" s="84" t="s">
        <v>18</v>
      </c>
      <c r="K65" s="84" t="s">
        <v>18</v>
      </c>
      <c r="L65" s="84" t="s">
        <v>18</v>
      </c>
      <c r="M65" s="84" t="s">
        <v>18</v>
      </c>
      <c r="N65" s="84" t="s">
        <v>403</v>
      </c>
      <c r="O65" s="2238" t="s">
        <v>52</v>
      </c>
      <c r="P65" s="2240"/>
      <c r="Q65" s="285" t="s">
        <v>403</v>
      </c>
    </row>
    <row r="66" spans="2:17" ht="64.5" customHeight="1" x14ac:dyDescent="0.2">
      <c r="B66" s="42" t="s">
        <v>573</v>
      </c>
      <c r="C66" s="89" t="s">
        <v>573</v>
      </c>
      <c r="D66" s="88" t="s">
        <v>574</v>
      </c>
      <c r="E66" s="395">
        <v>250</v>
      </c>
      <c r="F66" s="84" t="s">
        <v>82</v>
      </c>
      <c r="G66" s="84" t="s">
        <v>82</v>
      </c>
      <c r="H66" s="84" t="s">
        <v>82</v>
      </c>
      <c r="I66" s="84" t="s">
        <v>82</v>
      </c>
      <c r="J66" s="84" t="s">
        <v>18</v>
      </c>
      <c r="K66" s="285" t="s">
        <v>18</v>
      </c>
      <c r="L66" s="84" t="s">
        <v>18</v>
      </c>
      <c r="M66" s="84" t="s">
        <v>18</v>
      </c>
      <c r="N66" s="84" t="s">
        <v>403</v>
      </c>
      <c r="O66" s="2238" t="s">
        <v>52</v>
      </c>
      <c r="P66" s="2240"/>
      <c r="Q66" s="285" t="s">
        <v>18</v>
      </c>
    </row>
    <row r="67" spans="2:17" ht="40.5" customHeight="1" x14ac:dyDescent="0.2">
      <c r="B67" s="42" t="s">
        <v>573</v>
      </c>
      <c r="C67" s="89" t="s">
        <v>573</v>
      </c>
      <c r="D67" s="88" t="s">
        <v>575</v>
      </c>
      <c r="E67" s="395">
        <v>300</v>
      </c>
      <c r="F67" s="84" t="s">
        <v>82</v>
      </c>
      <c r="G67" s="84" t="s">
        <v>82</v>
      </c>
      <c r="H67" s="84" t="s">
        <v>82</v>
      </c>
      <c r="I67" s="84" t="s">
        <v>82</v>
      </c>
      <c r="J67" s="84" t="s">
        <v>18</v>
      </c>
      <c r="K67" s="285" t="s">
        <v>18</v>
      </c>
      <c r="L67" s="84" t="s">
        <v>18</v>
      </c>
      <c r="M67" s="84" t="s">
        <v>18</v>
      </c>
      <c r="N67" s="84" t="s">
        <v>403</v>
      </c>
      <c r="O67" s="2238" t="s">
        <v>52</v>
      </c>
      <c r="P67" s="2240"/>
      <c r="Q67" s="285" t="s">
        <v>18</v>
      </c>
    </row>
    <row r="68" spans="2:17" ht="39" customHeight="1" x14ac:dyDescent="0.2">
      <c r="B68" s="42" t="s">
        <v>573</v>
      </c>
      <c r="C68" s="89" t="s">
        <v>573</v>
      </c>
      <c r="D68" s="83" t="s">
        <v>576</v>
      </c>
      <c r="E68" s="395">
        <v>150</v>
      </c>
      <c r="F68" s="84" t="s">
        <v>82</v>
      </c>
      <c r="G68" s="84" t="s">
        <v>82</v>
      </c>
      <c r="H68" s="84" t="s">
        <v>82</v>
      </c>
      <c r="I68" s="84" t="s">
        <v>82</v>
      </c>
      <c r="J68" s="84" t="s">
        <v>18</v>
      </c>
      <c r="K68" s="285" t="s">
        <v>18</v>
      </c>
      <c r="L68" s="84" t="s">
        <v>18</v>
      </c>
      <c r="M68" s="84" t="s">
        <v>18</v>
      </c>
      <c r="N68" s="84" t="s">
        <v>403</v>
      </c>
      <c r="O68" s="2238" t="s">
        <v>52</v>
      </c>
      <c r="P68" s="2240"/>
      <c r="Q68" s="285" t="s">
        <v>18</v>
      </c>
    </row>
    <row r="69" spans="2:17" ht="22.5" customHeight="1" x14ac:dyDescent="0.25">
      <c r="B69" s="42"/>
      <c r="C69" s="42"/>
      <c r="D69" s="42"/>
      <c r="E69" s="42"/>
      <c r="F69" s="42"/>
      <c r="G69" s="42"/>
      <c r="H69" s="42"/>
      <c r="I69" s="42"/>
      <c r="J69" s="42"/>
      <c r="K69" s="42"/>
      <c r="L69" s="42"/>
      <c r="M69" s="42"/>
      <c r="N69" s="42"/>
      <c r="O69" s="2094"/>
      <c r="P69" s="2095"/>
      <c r="Q69" s="42"/>
    </row>
    <row r="70" spans="2:17" x14ac:dyDescent="0.25">
      <c r="B70" s="3" t="s">
        <v>85</v>
      </c>
      <c r="C70" s="3"/>
      <c r="D70" s="3"/>
      <c r="E70" s="3"/>
      <c r="F70" s="3"/>
      <c r="G70" s="3"/>
      <c r="H70" s="3"/>
      <c r="I70" s="3"/>
      <c r="J70" s="3"/>
      <c r="K70" s="3"/>
      <c r="L70" s="3"/>
      <c r="M70" s="3"/>
      <c r="N70" s="3"/>
      <c r="O70" s="3"/>
      <c r="P70" s="3"/>
      <c r="Q70" s="3"/>
    </row>
    <row r="71" spans="2:17" x14ac:dyDescent="0.25">
      <c r="B71" s="3" t="s">
        <v>86</v>
      </c>
      <c r="C71" s="3"/>
      <c r="D71" s="3"/>
      <c r="E71" s="3"/>
      <c r="F71" s="3"/>
      <c r="G71" s="3"/>
      <c r="H71" s="3"/>
      <c r="I71" s="3"/>
      <c r="J71" s="3"/>
      <c r="K71" s="3"/>
      <c r="L71" s="3"/>
      <c r="M71" s="3"/>
      <c r="N71" s="3"/>
      <c r="O71" s="3"/>
      <c r="P71" s="3"/>
      <c r="Q71" s="3"/>
    </row>
    <row r="72" spans="2:17" x14ac:dyDescent="0.25">
      <c r="B72" s="3" t="s">
        <v>87</v>
      </c>
      <c r="C72" s="3"/>
      <c r="D72" s="3"/>
      <c r="E72" s="3"/>
      <c r="F72" s="3"/>
      <c r="G72" s="3"/>
      <c r="H72" s="3"/>
      <c r="I72" s="3"/>
      <c r="J72" s="3"/>
      <c r="K72" s="3"/>
      <c r="L72" s="3"/>
      <c r="M72" s="3"/>
      <c r="N72" s="3"/>
      <c r="O72" s="3"/>
      <c r="P72" s="3"/>
      <c r="Q72" s="3"/>
    </row>
    <row r="73" spans="2:17" x14ac:dyDescent="0.25">
      <c r="B73" s="3"/>
      <c r="C73" s="3"/>
      <c r="D73" s="3"/>
      <c r="E73" s="3"/>
      <c r="F73" s="3"/>
      <c r="G73" s="3"/>
      <c r="H73" s="3"/>
      <c r="I73" s="3"/>
      <c r="J73" s="3"/>
      <c r="K73" s="3"/>
      <c r="L73" s="3"/>
      <c r="M73" s="3"/>
      <c r="N73" s="3"/>
      <c r="O73" s="3"/>
      <c r="P73" s="3"/>
      <c r="Q73" s="3"/>
    </row>
    <row r="74" spans="2:17" ht="15.75" thickBot="1" x14ac:dyDescent="0.3">
      <c r="B74" s="3"/>
      <c r="C74" s="3"/>
      <c r="D74" s="3"/>
      <c r="E74" s="3"/>
      <c r="F74" s="3"/>
      <c r="G74" s="3"/>
      <c r="H74" s="3"/>
      <c r="I74" s="3"/>
      <c r="J74" s="3"/>
      <c r="K74" s="3"/>
      <c r="L74" s="3"/>
      <c r="M74" s="3"/>
      <c r="N74" s="3"/>
      <c r="O74" s="3"/>
      <c r="P74" s="3"/>
      <c r="Q74" s="3"/>
    </row>
    <row r="75" spans="2:17" ht="15.75" thickBot="1" x14ac:dyDescent="0.3">
      <c r="B75" s="2299" t="s">
        <v>88</v>
      </c>
      <c r="C75" s="2300"/>
      <c r="D75" s="2300"/>
      <c r="E75" s="2300"/>
      <c r="F75" s="2300"/>
      <c r="G75" s="2300"/>
      <c r="H75" s="2300"/>
      <c r="I75" s="2300"/>
      <c r="J75" s="2300"/>
      <c r="K75" s="2300"/>
      <c r="L75" s="2300"/>
      <c r="M75" s="2300"/>
      <c r="N75" s="2301"/>
      <c r="O75" s="3"/>
      <c r="P75" s="3"/>
      <c r="Q75" s="3"/>
    </row>
    <row r="76" spans="2:17" x14ac:dyDescent="0.25">
      <c r="B76" s="3"/>
      <c r="C76" s="3"/>
      <c r="D76" s="3"/>
      <c r="E76" s="3"/>
      <c r="F76" s="3"/>
      <c r="G76" s="3"/>
      <c r="H76" s="3"/>
      <c r="I76" s="3"/>
      <c r="J76" s="3"/>
      <c r="K76" s="3"/>
      <c r="L76" s="3"/>
      <c r="M76" s="3"/>
      <c r="N76" s="3"/>
      <c r="O76" s="3"/>
      <c r="P76" s="3"/>
      <c r="Q76" s="3"/>
    </row>
    <row r="77" spans="2:17" x14ac:dyDescent="0.25">
      <c r="B77" s="3"/>
      <c r="C77" s="3"/>
      <c r="D77" s="3"/>
      <c r="E77" s="3"/>
      <c r="F77" s="3"/>
      <c r="G77" s="3"/>
      <c r="H77" s="3"/>
      <c r="I77" s="3"/>
      <c r="J77" s="3"/>
      <c r="K77" s="3"/>
      <c r="L77" s="3"/>
      <c r="M77" s="3"/>
      <c r="N77" s="3"/>
      <c r="O77" s="3"/>
      <c r="P77" s="3"/>
      <c r="Q77" s="3"/>
    </row>
    <row r="78" spans="2:17" ht="75" x14ac:dyDescent="0.25">
      <c r="B78" s="41" t="s">
        <v>89</v>
      </c>
      <c r="C78" s="41" t="s">
        <v>90</v>
      </c>
      <c r="D78" s="41" t="s">
        <v>91</v>
      </c>
      <c r="E78" s="41" t="s">
        <v>92</v>
      </c>
      <c r="F78" s="41" t="s">
        <v>93</v>
      </c>
      <c r="G78" s="41" t="s">
        <v>94</v>
      </c>
      <c r="H78" s="41" t="s">
        <v>95</v>
      </c>
      <c r="I78" s="41" t="s">
        <v>96</v>
      </c>
      <c r="J78" s="2189" t="s">
        <v>97</v>
      </c>
      <c r="K78" s="2190"/>
      <c r="L78" s="2191"/>
      <c r="M78" s="41" t="s">
        <v>98</v>
      </c>
      <c r="N78" s="41" t="s">
        <v>99</v>
      </c>
      <c r="O78" s="41" t="s">
        <v>100</v>
      </c>
      <c r="P78" s="2189" t="s">
        <v>77</v>
      </c>
      <c r="Q78" s="2191"/>
    </row>
    <row r="79" spans="2:17" s="69" customFormat="1" ht="132.75" customHeight="1" x14ac:dyDescent="0.25">
      <c r="B79" s="413" t="s">
        <v>873</v>
      </c>
      <c r="C79" s="413" t="s">
        <v>868</v>
      </c>
      <c r="D79" s="407" t="s">
        <v>869</v>
      </c>
      <c r="E79" s="407">
        <v>64739546</v>
      </c>
      <c r="F79" s="407" t="s">
        <v>870</v>
      </c>
      <c r="G79" s="407" t="s">
        <v>577</v>
      </c>
      <c r="H79" s="414">
        <v>38219</v>
      </c>
      <c r="I79" s="407" t="s">
        <v>82</v>
      </c>
      <c r="J79" s="201" t="s">
        <v>909</v>
      </c>
      <c r="K79" s="117" t="s">
        <v>871</v>
      </c>
      <c r="L79" s="117" t="s">
        <v>872</v>
      </c>
      <c r="M79" s="407" t="s">
        <v>18</v>
      </c>
      <c r="N79" s="407" t="s">
        <v>403</v>
      </c>
      <c r="O79" s="407" t="s">
        <v>403</v>
      </c>
      <c r="P79" s="2178" t="s">
        <v>581</v>
      </c>
      <c r="Q79" s="2179"/>
    </row>
    <row r="80" spans="2:17" s="69" customFormat="1" ht="132.75" customHeight="1" x14ac:dyDescent="0.25">
      <c r="B80" s="413" t="s">
        <v>874</v>
      </c>
      <c r="C80" s="413" t="s">
        <v>361</v>
      </c>
      <c r="D80" s="407" t="s">
        <v>875</v>
      </c>
      <c r="E80" s="407">
        <v>64477018</v>
      </c>
      <c r="F80" s="407" t="s">
        <v>870</v>
      </c>
      <c r="G80" s="407" t="s">
        <v>577</v>
      </c>
      <c r="H80" s="414">
        <v>37134</v>
      </c>
      <c r="I80" s="407" t="s">
        <v>82</v>
      </c>
      <c r="J80" s="201" t="s">
        <v>909</v>
      </c>
      <c r="K80" s="117" t="s">
        <v>876</v>
      </c>
      <c r="L80" s="117" t="s">
        <v>877</v>
      </c>
      <c r="M80" s="407" t="s">
        <v>18</v>
      </c>
      <c r="N80" s="407" t="s">
        <v>403</v>
      </c>
      <c r="O80" s="407" t="s">
        <v>403</v>
      </c>
      <c r="P80" s="2178" t="s">
        <v>581</v>
      </c>
      <c r="Q80" s="2179"/>
    </row>
    <row r="81" spans="2:17" ht="156" customHeight="1" x14ac:dyDescent="0.25">
      <c r="B81" s="409" t="s">
        <v>878</v>
      </c>
      <c r="C81" s="409" t="s">
        <v>102</v>
      </c>
      <c r="D81" s="404" t="s">
        <v>879</v>
      </c>
      <c r="E81" s="404">
        <v>46682853</v>
      </c>
      <c r="F81" s="404" t="s">
        <v>880</v>
      </c>
      <c r="G81" s="404" t="s">
        <v>577</v>
      </c>
      <c r="H81" s="411">
        <v>37862</v>
      </c>
      <c r="I81" s="407" t="s">
        <v>82</v>
      </c>
      <c r="J81" s="201" t="s">
        <v>578</v>
      </c>
      <c r="K81" s="117" t="s">
        <v>882</v>
      </c>
      <c r="L81" s="117" t="s">
        <v>881</v>
      </c>
      <c r="M81" s="406" t="s">
        <v>18</v>
      </c>
      <c r="N81" s="406" t="s">
        <v>403</v>
      </c>
      <c r="O81" s="406" t="s">
        <v>403</v>
      </c>
      <c r="P81" s="2094" t="s">
        <v>581</v>
      </c>
      <c r="Q81" s="2095"/>
    </row>
    <row r="82" spans="2:17" ht="103.5" customHeight="1" x14ac:dyDescent="0.25">
      <c r="B82" s="2096" t="s">
        <v>878</v>
      </c>
      <c r="C82" s="2096" t="s">
        <v>883</v>
      </c>
      <c r="D82" s="2096" t="s">
        <v>885</v>
      </c>
      <c r="E82" s="2096">
        <v>1100543801</v>
      </c>
      <c r="F82" s="2096" t="s">
        <v>886</v>
      </c>
      <c r="G82" s="2096" t="s">
        <v>887</v>
      </c>
      <c r="H82" s="2537">
        <v>41261</v>
      </c>
      <c r="I82" s="2366" t="s">
        <v>82</v>
      </c>
      <c r="J82" s="201" t="s">
        <v>888</v>
      </c>
      <c r="K82" s="117" t="s">
        <v>890</v>
      </c>
      <c r="L82" s="117" t="s">
        <v>889</v>
      </c>
      <c r="M82" s="410" t="s">
        <v>18</v>
      </c>
      <c r="N82" s="410" t="s">
        <v>403</v>
      </c>
      <c r="O82" s="410" t="s">
        <v>403</v>
      </c>
      <c r="P82" s="2094" t="s">
        <v>581</v>
      </c>
      <c r="Q82" s="2095"/>
    </row>
    <row r="83" spans="2:17" ht="103.5" customHeight="1" x14ac:dyDescent="0.25">
      <c r="B83" s="2098"/>
      <c r="C83" s="2098"/>
      <c r="D83" s="2098"/>
      <c r="E83" s="2098"/>
      <c r="F83" s="2098"/>
      <c r="G83" s="2098"/>
      <c r="H83" s="2539"/>
      <c r="I83" s="2367"/>
      <c r="J83" s="201" t="s">
        <v>578</v>
      </c>
      <c r="K83" s="117" t="s">
        <v>891</v>
      </c>
      <c r="L83" s="117" t="s">
        <v>889</v>
      </c>
      <c r="M83" s="410" t="s">
        <v>18</v>
      </c>
      <c r="N83" s="410" t="s">
        <v>403</v>
      </c>
      <c r="O83" s="410" t="s">
        <v>403</v>
      </c>
      <c r="P83" s="2094" t="s">
        <v>581</v>
      </c>
      <c r="Q83" s="2095"/>
    </row>
    <row r="84" spans="2:17" ht="103.5" customHeight="1" x14ac:dyDescent="0.25">
      <c r="B84" s="405" t="s">
        <v>895</v>
      </c>
      <c r="C84" s="405" t="s">
        <v>892</v>
      </c>
      <c r="D84" s="405" t="s">
        <v>893</v>
      </c>
      <c r="E84" s="405">
        <v>64742688</v>
      </c>
      <c r="F84" s="405" t="s">
        <v>894</v>
      </c>
      <c r="G84" s="405" t="s">
        <v>577</v>
      </c>
      <c r="H84" s="412">
        <v>38254</v>
      </c>
      <c r="I84" s="408" t="s">
        <v>82</v>
      </c>
      <c r="J84" s="409" t="s">
        <v>82</v>
      </c>
      <c r="K84" s="409" t="s">
        <v>82</v>
      </c>
      <c r="L84" s="409" t="s">
        <v>82</v>
      </c>
      <c r="M84" s="409" t="s">
        <v>82</v>
      </c>
      <c r="N84" s="409" t="s">
        <v>82</v>
      </c>
      <c r="O84" s="409" t="s">
        <v>82</v>
      </c>
      <c r="P84" s="2333" t="s">
        <v>1184</v>
      </c>
      <c r="Q84" s="2334"/>
    </row>
    <row r="85" spans="2:17" ht="114" customHeight="1" x14ac:dyDescent="0.25">
      <c r="B85" s="301" t="s">
        <v>827</v>
      </c>
      <c r="C85" s="409" t="s">
        <v>868</v>
      </c>
      <c r="D85" s="409" t="s">
        <v>896</v>
      </c>
      <c r="E85" s="409">
        <v>64699013</v>
      </c>
      <c r="F85" s="409" t="s">
        <v>120</v>
      </c>
      <c r="G85" s="409" t="s">
        <v>897</v>
      </c>
      <c r="H85" s="411" t="s">
        <v>898</v>
      </c>
      <c r="I85" s="407" t="s">
        <v>82</v>
      </c>
      <c r="J85" s="201" t="s">
        <v>578</v>
      </c>
      <c r="K85" s="117" t="s">
        <v>899</v>
      </c>
      <c r="L85" s="117" t="s">
        <v>914</v>
      </c>
      <c r="M85" s="410" t="s">
        <v>18</v>
      </c>
      <c r="N85" s="410" t="s">
        <v>403</v>
      </c>
      <c r="O85" s="410" t="s">
        <v>403</v>
      </c>
      <c r="P85" s="2094" t="s">
        <v>581</v>
      </c>
      <c r="Q85" s="2095"/>
    </row>
    <row r="86" spans="2:17" ht="111" customHeight="1" x14ac:dyDescent="0.25">
      <c r="B86" s="301" t="s">
        <v>884</v>
      </c>
      <c r="C86" s="409" t="s">
        <v>361</v>
      </c>
      <c r="D86" s="409" t="s">
        <v>900</v>
      </c>
      <c r="E86" s="409">
        <v>63556163</v>
      </c>
      <c r="F86" s="13" t="s">
        <v>120</v>
      </c>
      <c r="G86" s="407" t="s">
        <v>577</v>
      </c>
      <c r="H86" s="411">
        <v>39703</v>
      </c>
      <c r="I86" s="407" t="s">
        <v>82</v>
      </c>
      <c r="J86" s="201" t="s">
        <v>578</v>
      </c>
      <c r="K86" s="117" t="s">
        <v>899</v>
      </c>
      <c r="L86" s="117" t="s">
        <v>910</v>
      </c>
      <c r="M86" s="410" t="s">
        <v>18</v>
      </c>
      <c r="N86" s="410" t="s">
        <v>403</v>
      </c>
      <c r="O86" s="410" t="s">
        <v>403</v>
      </c>
      <c r="P86" s="2094" t="s">
        <v>581</v>
      </c>
      <c r="Q86" s="2095"/>
    </row>
    <row r="87" spans="2:17" ht="105" customHeight="1" x14ac:dyDescent="0.25">
      <c r="B87" s="91" t="s">
        <v>841</v>
      </c>
      <c r="C87" s="409" t="s">
        <v>118</v>
      </c>
      <c r="D87" s="409" t="s">
        <v>901</v>
      </c>
      <c r="E87" s="409">
        <v>23012188</v>
      </c>
      <c r="F87" s="521" t="s">
        <v>902</v>
      </c>
      <c r="G87" s="409" t="s">
        <v>214</v>
      </c>
      <c r="H87" s="411">
        <v>40081</v>
      </c>
      <c r="I87" s="407" t="s">
        <v>82</v>
      </c>
      <c r="J87" s="201" t="s">
        <v>578</v>
      </c>
      <c r="K87" s="117" t="s">
        <v>899</v>
      </c>
      <c r="L87" s="117" t="s">
        <v>903</v>
      </c>
      <c r="M87" s="410" t="s">
        <v>18</v>
      </c>
      <c r="N87" s="410" t="s">
        <v>403</v>
      </c>
      <c r="O87" s="410" t="s">
        <v>403</v>
      </c>
      <c r="P87" s="2094" t="s">
        <v>581</v>
      </c>
      <c r="Q87" s="2095"/>
    </row>
    <row r="88" spans="2:17" ht="134.25" customHeight="1" x14ac:dyDescent="0.25">
      <c r="B88" s="91" t="s">
        <v>841</v>
      </c>
      <c r="C88" s="409" t="s">
        <v>118</v>
      </c>
      <c r="D88" s="409" t="s">
        <v>904</v>
      </c>
      <c r="E88" s="409">
        <v>64579960</v>
      </c>
      <c r="F88" s="13" t="s">
        <v>120</v>
      </c>
      <c r="G88" s="409" t="s">
        <v>897</v>
      </c>
      <c r="H88" s="411">
        <v>39620</v>
      </c>
      <c r="I88" s="407" t="s">
        <v>82</v>
      </c>
      <c r="J88" s="201" t="s">
        <v>578</v>
      </c>
      <c r="K88" s="117" t="s">
        <v>899</v>
      </c>
      <c r="L88" s="117" t="s">
        <v>905</v>
      </c>
      <c r="M88" s="410" t="s">
        <v>18</v>
      </c>
      <c r="N88" s="410" t="s">
        <v>403</v>
      </c>
      <c r="O88" s="410" t="s">
        <v>403</v>
      </c>
      <c r="P88" s="2094" t="s">
        <v>581</v>
      </c>
      <c r="Q88" s="2095"/>
    </row>
    <row r="89" spans="2:17" ht="117.75" customHeight="1" x14ac:dyDescent="0.25">
      <c r="B89" s="91" t="s">
        <v>841</v>
      </c>
      <c r="C89" s="409" t="s">
        <v>118</v>
      </c>
      <c r="D89" s="409" t="s">
        <v>906</v>
      </c>
      <c r="E89" s="409">
        <v>64702389</v>
      </c>
      <c r="F89" s="409" t="s">
        <v>120</v>
      </c>
      <c r="G89" s="407" t="s">
        <v>577</v>
      </c>
      <c r="H89" s="411">
        <v>39066</v>
      </c>
      <c r="I89" s="407" t="s">
        <v>82</v>
      </c>
      <c r="J89" s="201" t="s">
        <v>578</v>
      </c>
      <c r="K89" s="117" t="s">
        <v>899</v>
      </c>
      <c r="L89" s="117" t="s">
        <v>912</v>
      </c>
      <c r="M89" s="410" t="s">
        <v>18</v>
      </c>
      <c r="N89" s="410" t="s">
        <v>403</v>
      </c>
      <c r="O89" s="410" t="s">
        <v>403</v>
      </c>
      <c r="P89" s="2094" t="s">
        <v>581</v>
      </c>
      <c r="Q89" s="2095"/>
    </row>
    <row r="90" spans="2:17" ht="108.75" customHeight="1" x14ac:dyDescent="0.25">
      <c r="B90" s="91" t="s">
        <v>841</v>
      </c>
      <c r="C90" s="409" t="s">
        <v>118</v>
      </c>
      <c r="D90" s="409" t="s">
        <v>907</v>
      </c>
      <c r="E90" s="409">
        <v>64549585</v>
      </c>
      <c r="F90" s="409" t="s">
        <v>129</v>
      </c>
      <c r="G90" s="409" t="s">
        <v>908</v>
      </c>
      <c r="H90" s="411">
        <v>31617</v>
      </c>
      <c r="I90" s="407" t="s">
        <v>82</v>
      </c>
      <c r="J90" s="201" t="s">
        <v>888</v>
      </c>
      <c r="K90" s="117" t="s">
        <v>911</v>
      </c>
      <c r="L90" s="117" t="s">
        <v>913</v>
      </c>
      <c r="M90" s="410" t="s">
        <v>18</v>
      </c>
      <c r="N90" s="410" t="s">
        <v>403</v>
      </c>
      <c r="O90" s="410" t="s">
        <v>403</v>
      </c>
      <c r="P90" s="2094" t="s">
        <v>581</v>
      </c>
      <c r="Q90" s="2095"/>
    </row>
    <row r="91" spans="2:17" ht="143.25" customHeight="1" x14ac:dyDescent="0.25">
      <c r="B91" s="91" t="s">
        <v>841</v>
      </c>
      <c r="C91" s="409" t="s">
        <v>361</v>
      </c>
      <c r="D91" s="409" t="s">
        <v>915</v>
      </c>
      <c r="E91" s="409">
        <v>1102801209</v>
      </c>
      <c r="F91" s="409" t="s">
        <v>916</v>
      </c>
      <c r="G91" s="409" t="s">
        <v>917</v>
      </c>
      <c r="H91" s="411">
        <v>41807</v>
      </c>
      <c r="I91" s="407" t="s">
        <v>82</v>
      </c>
      <c r="J91" s="91" t="s">
        <v>888</v>
      </c>
      <c r="K91" s="117" t="s">
        <v>918</v>
      </c>
      <c r="L91" s="117" t="s">
        <v>919</v>
      </c>
      <c r="M91" s="410" t="s">
        <v>18</v>
      </c>
      <c r="N91" s="410" t="s">
        <v>413</v>
      </c>
      <c r="O91" s="410" t="s">
        <v>403</v>
      </c>
      <c r="P91" s="2700" t="s">
        <v>920</v>
      </c>
      <c r="Q91" s="2701"/>
    </row>
    <row r="92" spans="2:17" x14ac:dyDescent="0.2">
      <c r="B92" s="89"/>
      <c r="C92" s="89"/>
      <c r="D92" s="89"/>
      <c r="E92" s="89"/>
      <c r="F92" s="89"/>
      <c r="G92" s="89"/>
      <c r="H92" s="89"/>
      <c r="I92" s="88"/>
      <c r="J92" s="211"/>
      <c r="K92" s="85"/>
      <c r="L92" s="85"/>
      <c r="M92" s="42"/>
      <c r="N92" s="42"/>
      <c r="O92" s="42"/>
      <c r="P92" s="2144"/>
      <c r="Q92" s="2144"/>
    </row>
    <row r="93" spans="2:17" x14ac:dyDescent="0.25">
      <c r="B93" s="3"/>
      <c r="C93" s="3"/>
      <c r="D93" s="3"/>
      <c r="E93" s="3"/>
      <c r="F93" s="3"/>
      <c r="G93" s="3"/>
      <c r="H93" s="3"/>
      <c r="I93" s="3"/>
      <c r="J93" s="3"/>
      <c r="K93" s="3"/>
      <c r="L93" s="3"/>
      <c r="M93" s="3"/>
      <c r="N93" s="3"/>
      <c r="O93" s="3"/>
      <c r="P93" s="3"/>
      <c r="Q93" s="3"/>
    </row>
    <row r="94" spans="2:17" ht="15.75" thickBot="1" x14ac:dyDescent="0.3">
      <c r="B94" s="3"/>
      <c r="C94" s="3"/>
      <c r="D94" s="3"/>
      <c r="E94" s="3"/>
      <c r="F94" s="3"/>
      <c r="G94" s="3"/>
      <c r="H94" s="3"/>
      <c r="I94" s="3"/>
      <c r="J94" s="3"/>
      <c r="K94" s="3"/>
      <c r="L94" s="3"/>
      <c r="M94" s="3"/>
      <c r="N94" s="3"/>
      <c r="O94" s="3"/>
      <c r="P94" s="3"/>
      <c r="Q94" s="3"/>
    </row>
    <row r="95" spans="2:17" ht="15.75" thickBot="1" x14ac:dyDescent="0.3">
      <c r="B95" s="2299" t="s">
        <v>184</v>
      </c>
      <c r="C95" s="2300"/>
      <c r="D95" s="2300"/>
      <c r="E95" s="2300"/>
      <c r="F95" s="2300"/>
      <c r="G95" s="2300"/>
      <c r="H95" s="2300"/>
      <c r="I95" s="2300"/>
      <c r="J95" s="2300"/>
      <c r="K95" s="2300"/>
      <c r="L95" s="2300"/>
      <c r="M95" s="2300"/>
      <c r="N95" s="2301"/>
      <c r="O95" s="3"/>
      <c r="P95" s="3"/>
      <c r="Q95" s="3"/>
    </row>
    <row r="96" spans="2:17" x14ac:dyDescent="0.25">
      <c r="B96" s="3"/>
      <c r="C96" s="3"/>
      <c r="D96" s="3"/>
      <c r="E96" s="3"/>
      <c r="F96" s="3"/>
      <c r="G96" s="3"/>
      <c r="H96" s="3"/>
      <c r="I96" s="3"/>
      <c r="J96" s="3"/>
      <c r="K96" s="3"/>
      <c r="L96" s="3"/>
      <c r="M96" s="3"/>
      <c r="N96" s="3"/>
      <c r="O96" s="3"/>
      <c r="P96" s="3"/>
      <c r="Q96" s="3"/>
    </row>
    <row r="97" spans="1:26" x14ac:dyDescent="0.25">
      <c r="B97" s="3"/>
      <c r="C97" s="3"/>
      <c r="D97" s="3"/>
      <c r="E97" s="3"/>
      <c r="F97" s="3"/>
      <c r="G97" s="3"/>
      <c r="H97" s="3"/>
      <c r="I97" s="3"/>
      <c r="J97" s="3"/>
      <c r="K97" s="3"/>
      <c r="L97" s="3"/>
      <c r="M97" s="3"/>
      <c r="N97" s="3"/>
      <c r="O97" s="3"/>
      <c r="P97" s="3"/>
      <c r="Q97" s="3"/>
    </row>
    <row r="98" spans="1:26" ht="30" x14ac:dyDescent="0.25">
      <c r="B98" s="79" t="s">
        <v>17</v>
      </c>
      <c r="C98" s="79" t="s">
        <v>78</v>
      </c>
      <c r="D98" s="2189" t="s">
        <v>77</v>
      </c>
      <c r="E98" s="2191"/>
      <c r="F98" s="3"/>
      <c r="G98" s="3"/>
      <c r="H98" s="3"/>
      <c r="I98" s="3"/>
      <c r="J98" s="3"/>
      <c r="K98" s="3"/>
      <c r="L98" s="3"/>
      <c r="M98" s="3"/>
      <c r="N98" s="3"/>
      <c r="O98" s="3"/>
      <c r="P98" s="3"/>
      <c r="Q98" s="3"/>
    </row>
    <row r="99" spans="1:26" ht="28.5" x14ac:dyDescent="0.25">
      <c r="B99" s="91" t="s">
        <v>185</v>
      </c>
      <c r="C99" s="258" t="s">
        <v>403</v>
      </c>
      <c r="D99" s="2312"/>
      <c r="E99" s="2312"/>
      <c r="F99" s="3"/>
      <c r="G99" s="3"/>
      <c r="H99" s="3"/>
      <c r="I99" s="3"/>
      <c r="J99" s="3"/>
      <c r="K99" s="3"/>
      <c r="L99" s="3"/>
      <c r="M99" s="3"/>
      <c r="N99" s="3"/>
      <c r="O99" s="3"/>
      <c r="P99" s="3"/>
      <c r="Q99" s="3"/>
    </row>
    <row r="100" spans="1:26" x14ac:dyDescent="0.25">
      <c r="B100" s="3"/>
      <c r="C100" s="3"/>
      <c r="D100" s="3"/>
      <c r="E100" s="3"/>
      <c r="F100" s="3"/>
      <c r="G100" s="3"/>
      <c r="H100" s="3"/>
      <c r="I100" s="3"/>
      <c r="J100" s="3"/>
      <c r="K100" s="3"/>
      <c r="L100" s="3"/>
      <c r="M100" s="3"/>
      <c r="N100" s="3"/>
      <c r="O100" s="3"/>
      <c r="P100" s="3"/>
      <c r="Q100" s="3"/>
    </row>
    <row r="101" spans="1:26" x14ac:dyDescent="0.25">
      <c r="B101" s="3"/>
      <c r="C101" s="3"/>
      <c r="D101" s="3"/>
      <c r="E101" s="3"/>
      <c r="F101" s="3"/>
      <c r="G101" s="3"/>
      <c r="H101" s="3"/>
      <c r="I101" s="3"/>
      <c r="J101" s="3"/>
      <c r="K101" s="3"/>
      <c r="L101" s="3"/>
      <c r="M101" s="3"/>
      <c r="N101" s="3"/>
      <c r="O101" s="3"/>
      <c r="P101" s="3"/>
      <c r="Q101" s="3"/>
    </row>
    <row r="102" spans="1:26" x14ac:dyDescent="0.25">
      <c r="B102" s="2318" t="s">
        <v>186</v>
      </c>
      <c r="C102" s="2319"/>
      <c r="D102" s="2319"/>
      <c r="E102" s="2319"/>
      <c r="F102" s="2319"/>
      <c r="G102" s="2319"/>
      <c r="H102" s="2319"/>
      <c r="I102" s="2319"/>
      <c r="J102" s="2319"/>
      <c r="K102" s="2319"/>
      <c r="L102" s="2319"/>
      <c r="M102" s="2319"/>
      <c r="N102" s="2319"/>
      <c r="O102" s="2319"/>
      <c r="P102" s="2319"/>
      <c r="Q102" s="3"/>
    </row>
    <row r="103" spans="1:26" x14ac:dyDescent="0.25">
      <c r="B103" s="3"/>
      <c r="C103" s="3"/>
      <c r="D103" s="3"/>
      <c r="E103" s="3"/>
      <c r="F103" s="3"/>
      <c r="G103" s="3"/>
      <c r="H103" s="3"/>
      <c r="I103" s="3"/>
      <c r="J103" s="3"/>
      <c r="K103" s="3"/>
      <c r="L103" s="3"/>
      <c r="M103" s="3"/>
      <c r="N103" s="3"/>
      <c r="O103" s="3"/>
      <c r="P103" s="3"/>
      <c r="Q103" s="3"/>
    </row>
    <row r="104" spans="1:26" ht="15.75" thickBot="1" x14ac:dyDescent="0.3">
      <c r="B104" s="3"/>
      <c r="C104" s="3"/>
      <c r="D104" s="3"/>
      <c r="E104" s="3"/>
      <c r="F104" s="3"/>
      <c r="G104" s="3"/>
      <c r="H104" s="3"/>
      <c r="I104" s="3"/>
      <c r="J104" s="3"/>
      <c r="K104" s="3"/>
      <c r="L104" s="3"/>
      <c r="M104" s="3"/>
      <c r="N104" s="3"/>
      <c r="O104" s="3"/>
      <c r="P104" s="3"/>
      <c r="Q104" s="3"/>
    </row>
    <row r="105" spans="1:26" ht="15.75" thickBot="1" x14ac:dyDescent="0.3">
      <c r="B105" s="2299" t="s">
        <v>187</v>
      </c>
      <c r="C105" s="2300"/>
      <c r="D105" s="2300"/>
      <c r="E105" s="2300"/>
      <c r="F105" s="2300"/>
      <c r="G105" s="2300"/>
      <c r="H105" s="2300"/>
      <c r="I105" s="2300"/>
      <c r="J105" s="2300"/>
      <c r="K105" s="2300"/>
      <c r="L105" s="2300"/>
      <c r="M105" s="2300"/>
      <c r="N105" s="2301"/>
      <c r="O105" s="3"/>
      <c r="P105" s="3"/>
      <c r="Q105" s="3"/>
    </row>
    <row r="106" spans="1:26" x14ac:dyDescent="0.25">
      <c r="B106" s="3"/>
      <c r="C106" s="3"/>
      <c r="D106" s="3"/>
      <c r="E106" s="3"/>
      <c r="F106" s="3"/>
      <c r="G106" s="3"/>
      <c r="H106" s="3"/>
      <c r="I106" s="3"/>
      <c r="J106" s="3"/>
      <c r="K106" s="3"/>
      <c r="L106" s="3"/>
      <c r="M106" s="3"/>
      <c r="N106" s="3"/>
      <c r="O106" s="3"/>
      <c r="P106" s="3"/>
      <c r="Q106" s="3"/>
    </row>
    <row r="107" spans="1:26" ht="15.75" thickBot="1" x14ac:dyDescent="0.3">
      <c r="B107" s="3"/>
      <c r="C107" s="3"/>
      <c r="D107" s="3"/>
      <c r="E107" s="3"/>
      <c r="F107" s="3"/>
      <c r="G107" s="3"/>
      <c r="H107" s="3"/>
      <c r="I107" s="3"/>
      <c r="J107" s="3"/>
      <c r="K107" s="3"/>
      <c r="L107" s="3"/>
      <c r="M107" s="47"/>
      <c r="N107" s="47"/>
      <c r="O107" s="3"/>
      <c r="P107" s="3"/>
      <c r="Q107" s="3"/>
    </row>
    <row r="108" spans="1:26" s="48" customFormat="1" ht="60" x14ac:dyDescent="0.25">
      <c r="B108" s="49" t="s">
        <v>33</v>
      </c>
      <c r="C108" s="49" t="s">
        <v>34</v>
      </c>
      <c r="D108" s="49" t="s">
        <v>35</v>
      </c>
      <c r="E108" s="49" t="s">
        <v>36</v>
      </c>
      <c r="F108" s="49" t="s">
        <v>37</v>
      </c>
      <c r="G108" s="49" t="s">
        <v>38</v>
      </c>
      <c r="H108" s="49" t="s">
        <v>39</v>
      </c>
      <c r="I108" s="49" t="s">
        <v>40</v>
      </c>
      <c r="J108" s="49" t="s">
        <v>41</v>
      </c>
      <c r="K108" s="49" t="s">
        <v>42</v>
      </c>
      <c r="L108" s="49" t="s">
        <v>43</v>
      </c>
      <c r="M108" s="50" t="s">
        <v>44</v>
      </c>
      <c r="N108" s="49" t="s">
        <v>45</v>
      </c>
      <c r="O108" s="49" t="s">
        <v>46</v>
      </c>
      <c r="P108" s="51" t="s">
        <v>47</v>
      </c>
      <c r="Q108" s="51" t="s">
        <v>48</v>
      </c>
    </row>
    <row r="109" spans="1:26" s="61" customFormat="1" ht="28.5" x14ac:dyDescent="0.25">
      <c r="A109" s="52">
        <v>1</v>
      </c>
      <c r="B109" s="53" t="s">
        <v>567</v>
      </c>
      <c r="C109" s="53" t="s">
        <v>567</v>
      </c>
      <c r="D109" s="53" t="s">
        <v>579</v>
      </c>
      <c r="E109" s="270">
        <v>70182011075</v>
      </c>
      <c r="F109" s="54" t="s">
        <v>403</v>
      </c>
      <c r="G109" s="55">
        <v>0.5</v>
      </c>
      <c r="H109" s="62">
        <v>40571</v>
      </c>
      <c r="I109" s="268">
        <v>40908</v>
      </c>
      <c r="J109" s="56" t="s">
        <v>19</v>
      </c>
      <c r="K109" s="270">
        <v>11.06</v>
      </c>
      <c r="L109" s="270">
        <v>0</v>
      </c>
      <c r="M109" s="274">
        <v>240</v>
      </c>
      <c r="N109" s="274">
        <v>100</v>
      </c>
      <c r="O109" s="63">
        <v>167427880</v>
      </c>
      <c r="P109" s="63" t="s">
        <v>580</v>
      </c>
      <c r="Q109" s="64" t="s">
        <v>581</v>
      </c>
      <c r="R109" s="60"/>
      <c r="S109" s="60"/>
      <c r="T109" s="60"/>
      <c r="U109" s="60"/>
      <c r="V109" s="60"/>
      <c r="W109" s="60"/>
      <c r="X109" s="60"/>
      <c r="Y109" s="60"/>
      <c r="Z109" s="60"/>
    </row>
    <row r="110" spans="1:26" s="61" customFormat="1" ht="42.75" x14ac:dyDescent="0.25">
      <c r="A110" s="52">
        <f>+A109+1</f>
        <v>2</v>
      </c>
      <c r="B110" s="53" t="s">
        <v>563</v>
      </c>
      <c r="C110" s="53" t="s">
        <v>563</v>
      </c>
      <c r="D110" s="53" t="s">
        <v>579</v>
      </c>
      <c r="E110" s="58">
        <v>701820120131</v>
      </c>
      <c r="F110" s="54" t="s">
        <v>403</v>
      </c>
      <c r="G110" s="65">
        <v>0.5</v>
      </c>
      <c r="H110" s="62">
        <v>40941</v>
      </c>
      <c r="I110" s="268">
        <v>41274</v>
      </c>
      <c r="J110" s="56" t="s">
        <v>19</v>
      </c>
      <c r="K110" s="270">
        <v>10.86</v>
      </c>
      <c r="L110" s="270">
        <v>0</v>
      </c>
      <c r="M110" s="270">
        <v>120</v>
      </c>
      <c r="N110" s="270">
        <v>100</v>
      </c>
      <c r="O110" s="63">
        <v>87532940</v>
      </c>
      <c r="P110" s="63" t="s">
        <v>582</v>
      </c>
      <c r="Q110" s="64" t="s">
        <v>581</v>
      </c>
      <c r="R110" s="60"/>
      <c r="S110" s="60"/>
      <c r="T110" s="60"/>
      <c r="U110" s="60"/>
      <c r="V110" s="60"/>
      <c r="W110" s="60"/>
      <c r="X110" s="60"/>
      <c r="Y110" s="60"/>
      <c r="Z110" s="60"/>
    </row>
    <row r="111" spans="1:26" s="61" customFormat="1" ht="199.5" customHeight="1" x14ac:dyDescent="0.25">
      <c r="A111" s="52">
        <f>+A110+1</f>
        <v>3</v>
      </c>
      <c r="B111" s="54" t="s">
        <v>563</v>
      </c>
      <c r="C111" s="53" t="s">
        <v>563</v>
      </c>
      <c r="D111" s="53" t="s">
        <v>579</v>
      </c>
      <c r="E111" s="58">
        <v>700420140265</v>
      </c>
      <c r="F111" s="54" t="s">
        <v>403</v>
      </c>
      <c r="G111" s="65">
        <v>0.5</v>
      </c>
      <c r="H111" s="62">
        <v>41661</v>
      </c>
      <c r="I111" s="268">
        <v>41912</v>
      </c>
      <c r="J111" s="56" t="s">
        <v>19</v>
      </c>
      <c r="K111" s="270">
        <v>8.26</v>
      </c>
      <c r="L111" s="270">
        <v>0</v>
      </c>
      <c r="M111" s="270">
        <v>240</v>
      </c>
      <c r="N111" s="270">
        <v>100</v>
      </c>
      <c r="O111" s="63">
        <v>16802400</v>
      </c>
      <c r="P111" s="63" t="s">
        <v>583</v>
      </c>
      <c r="Q111" s="64" t="s">
        <v>581</v>
      </c>
      <c r="R111" s="60"/>
      <c r="T111" s="60"/>
      <c r="U111" s="60"/>
      <c r="V111" s="60"/>
      <c r="W111" s="60"/>
      <c r="X111" s="60"/>
      <c r="Y111" s="60"/>
      <c r="Z111" s="60"/>
    </row>
    <row r="112" spans="1:26" s="61" customFormat="1" x14ac:dyDescent="0.25">
      <c r="A112" s="52"/>
      <c r="B112" s="66" t="s">
        <v>28</v>
      </c>
      <c r="C112" s="54"/>
      <c r="D112" s="53"/>
      <c r="E112" s="65"/>
      <c r="F112" s="54"/>
      <c r="G112" s="54"/>
      <c r="H112" s="54"/>
      <c r="I112" s="56"/>
      <c r="J112" s="56"/>
      <c r="K112" s="67">
        <f>SUM(K109:K111)</f>
        <v>30.18</v>
      </c>
      <c r="L112" s="67">
        <f>SUM(L109:L111)</f>
        <v>0</v>
      </c>
      <c r="M112" s="68">
        <f>SUM(M109:M111)</f>
        <v>600</v>
      </c>
      <c r="N112" s="67"/>
      <c r="O112" s="63"/>
      <c r="P112" s="63"/>
      <c r="Q112" s="64"/>
    </row>
    <row r="113" spans="2:20" x14ac:dyDescent="0.25">
      <c r="B113" s="70"/>
      <c r="C113" s="70"/>
      <c r="D113" s="70"/>
      <c r="E113" s="71"/>
      <c r="F113" s="70"/>
      <c r="G113" s="70"/>
      <c r="H113" s="70"/>
      <c r="I113" s="70"/>
      <c r="J113" s="70"/>
      <c r="K113" s="70"/>
      <c r="L113" s="70"/>
      <c r="M113" s="70"/>
      <c r="N113" s="70"/>
      <c r="O113" s="70"/>
      <c r="P113" s="70"/>
      <c r="Q113" s="3"/>
    </row>
    <row r="114" spans="2:20" x14ac:dyDescent="0.25">
      <c r="B114" s="74" t="s">
        <v>192</v>
      </c>
      <c r="C114" s="100">
        <f>+K112</f>
        <v>30.18</v>
      </c>
      <c r="D114" s="3"/>
      <c r="E114" s="3"/>
      <c r="F114" s="3"/>
      <c r="G114" s="3"/>
      <c r="H114" s="77"/>
      <c r="I114" s="77"/>
      <c r="J114" s="77"/>
      <c r="K114" s="77"/>
      <c r="L114" s="77"/>
      <c r="M114" s="77"/>
      <c r="N114" s="70"/>
      <c r="O114" s="70"/>
      <c r="P114" s="70"/>
      <c r="Q114" s="3"/>
    </row>
    <row r="115" spans="2:20" x14ac:dyDescent="0.25">
      <c r="B115" s="3"/>
      <c r="C115" s="3"/>
      <c r="D115" s="3"/>
      <c r="E115" s="3"/>
      <c r="F115" s="3"/>
      <c r="G115" s="3"/>
      <c r="H115" s="3"/>
      <c r="I115" s="3"/>
      <c r="J115" s="3"/>
      <c r="K115" s="3"/>
      <c r="L115" s="3"/>
      <c r="M115" s="3"/>
      <c r="N115" s="3"/>
      <c r="O115" s="3"/>
      <c r="P115" s="3"/>
      <c r="Q115" s="3"/>
    </row>
    <row r="116" spans="2:20" ht="15.75" thickBot="1" x14ac:dyDescent="0.3">
      <c r="B116" s="3"/>
      <c r="C116" s="3"/>
      <c r="D116" s="3"/>
      <c r="E116" s="3"/>
      <c r="F116" s="3"/>
      <c r="G116" s="3"/>
      <c r="H116" s="3"/>
      <c r="I116" s="3"/>
      <c r="J116" s="3"/>
      <c r="K116" s="3"/>
      <c r="L116" s="3"/>
      <c r="M116" s="3"/>
      <c r="N116" s="3"/>
      <c r="O116" s="3"/>
      <c r="P116" s="3"/>
      <c r="Q116" s="3"/>
    </row>
    <row r="117" spans="2:20" ht="30.75" thickBot="1" x14ac:dyDescent="0.3">
      <c r="B117" s="101" t="s">
        <v>193</v>
      </c>
      <c r="C117" s="102" t="s">
        <v>194</v>
      </c>
      <c r="D117" s="101" t="s">
        <v>27</v>
      </c>
      <c r="E117" s="102" t="s">
        <v>195</v>
      </c>
      <c r="F117" s="3"/>
      <c r="G117" s="3"/>
      <c r="H117" s="3"/>
      <c r="I117" s="3"/>
      <c r="J117" s="3"/>
      <c r="K117" s="3"/>
      <c r="L117" s="3"/>
      <c r="M117" s="3"/>
      <c r="N117" s="3"/>
      <c r="O117" s="3"/>
      <c r="P117" s="3"/>
      <c r="Q117" s="3"/>
    </row>
    <row r="118" spans="2:20" x14ac:dyDescent="0.25">
      <c r="B118" s="103" t="s">
        <v>196</v>
      </c>
      <c r="C118" s="104">
        <v>20</v>
      </c>
      <c r="D118" s="265"/>
      <c r="E118" s="2560">
        <f>+D118+D119+D120</f>
        <v>40</v>
      </c>
      <c r="F118" s="3"/>
      <c r="G118" s="3"/>
      <c r="H118" s="3"/>
      <c r="I118" s="3"/>
      <c r="J118" s="3"/>
      <c r="K118" s="3"/>
      <c r="L118" s="3"/>
      <c r="M118" s="3"/>
      <c r="N118" s="3"/>
      <c r="O118" s="3"/>
      <c r="P118" s="3"/>
      <c r="Q118" s="3"/>
    </row>
    <row r="119" spans="2:20" x14ac:dyDescent="0.25">
      <c r="B119" s="103" t="s">
        <v>197</v>
      </c>
      <c r="C119" s="257">
        <v>30</v>
      </c>
      <c r="D119" s="266"/>
      <c r="E119" s="2561"/>
      <c r="F119" s="3"/>
      <c r="G119" s="3"/>
      <c r="H119" s="3"/>
      <c r="I119" s="3"/>
      <c r="J119" s="3"/>
      <c r="K119" s="3"/>
      <c r="L119" s="3"/>
      <c r="M119" s="3"/>
      <c r="N119" s="3"/>
      <c r="O119" s="3"/>
      <c r="P119" s="3"/>
      <c r="Q119" s="3"/>
    </row>
    <row r="120" spans="2:20" ht="15.75" thickBot="1" x14ac:dyDescent="0.3">
      <c r="B120" s="103" t="s">
        <v>198</v>
      </c>
      <c r="C120" s="106">
        <v>40</v>
      </c>
      <c r="D120" s="267">
        <v>40</v>
      </c>
      <c r="E120" s="2562"/>
      <c r="F120" s="3"/>
      <c r="G120" s="3"/>
      <c r="H120" s="3"/>
      <c r="I120" s="3"/>
      <c r="J120" s="3"/>
      <c r="K120" s="3"/>
      <c r="L120" s="3"/>
      <c r="M120" s="3"/>
      <c r="N120" s="3"/>
      <c r="O120" s="3"/>
      <c r="P120" s="3"/>
      <c r="Q120" s="3"/>
    </row>
    <row r="121" spans="2:20" x14ac:dyDescent="0.25">
      <c r="B121" s="3"/>
      <c r="C121" s="3"/>
      <c r="D121" s="3"/>
      <c r="E121" s="3"/>
      <c r="F121" s="3"/>
      <c r="G121" s="3"/>
      <c r="H121" s="3"/>
      <c r="I121" s="3"/>
      <c r="J121" s="3"/>
      <c r="K121" s="3"/>
      <c r="L121" s="3"/>
      <c r="M121" s="3"/>
      <c r="N121" s="3"/>
      <c r="O121" s="3"/>
      <c r="P121" s="3"/>
      <c r="Q121" s="3"/>
    </row>
    <row r="122" spans="2:20" ht="15.75" thickBot="1" x14ac:dyDescent="0.3">
      <c r="B122" s="3"/>
      <c r="C122" s="3"/>
      <c r="D122" s="3"/>
      <c r="E122" s="3"/>
      <c r="F122" s="3"/>
      <c r="G122" s="3"/>
      <c r="H122" s="3"/>
      <c r="I122" s="3"/>
      <c r="J122" s="3"/>
      <c r="K122" s="3"/>
      <c r="L122" s="3"/>
      <c r="M122" s="3"/>
      <c r="N122" s="3"/>
      <c r="O122" s="3"/>
      <c r="P122" s="3"/>
      <c r="Q122" s="3"/>
    </row>
    <row r="123" spans="2:20" ht="15.75" thickBot="1" x14ac:dyDescent="0.3">
      <c r="B123" s="2299" t="s">
        <v>199</v>
      </c>
      <c r="C123" s="2300"/>
      <c r="D123" s="2300"/>
      <c r="E123" s="2300"/>
      <c r="F123" s="2300"/>
      <c r="G123" s="2300"/>
      <c r="H123" s="2300"/>
      <c r="I123" s="2300"/>
      <c r="J123" s="2300"/>
      <c r="K123" s="2300"/>
      <c r="L123" s="2300"/>
      <c r="M123" s="2300"/>
      <c r="N123" s="2301"/>
      <c r="O123" s="3"/>
      <c r="P123" s="3"/>
      <c r="Q123" s="3"/>
    </row>
    <row r="124" spans="2:20" x14ac:dyDescent="0.25">
      <c r="B124" s="3"/>
      <c r="C124" s="3"/>
      <c r="D124" s="3"/>
      <c r="E124" s="3"/>
      <c r="F124" s="3"/>
      <c r="G124" s="3"/>
      <c r="H124" s="3"/>
      <c r="I124" s="3"/>
      <c r="J124" s="3"/>
      <c r="K124" s="3"/>
      <c r="L124" s="3"/>
      <c r="M124" s="3"/>
      <c r="N124" s="3"/>
      <c r="O124" s="3"/>
      <c r="P124" s="3"/>
      <c r="Q124" s="3"/>
    </row>
    <row r="125" spans="2:20" ht="75" x14ac:dyDescent="0.25">
      <c r="B125" s="41" t="s">
        <v>89</v>
      </c>
      <c r="C125" s="41" t="s">
        <v>90</v>
      </c>
      <c r="D125" s="41" t="s">
        <v>91</v>
      </c>
      <c r="E125" s="41" t="s">
        <v>92</v>
      </c>
      <c r="F125" s="41" t="s">
        <v>93</v>
      </c>
      <c r="G125" s="41" t="s">
        <v>94</v>
      </c>
      <c r="H125" s="41" t="s">
        <v>95</v>
      </c>
      <c r="I125" s="41" t="s">
        <v>96</v>
      </c>
      <c r="J125" s="2189" t="s">
        <v>97</v>
      </c>
      <c r="K125" s="2190"/>
      <c r="L125" s="2191"/>
      <c r="M125" s="41" t="s">
        <v>98</v>
      </c>
      <c r="N125" s="41" t="s">
        <v>99</v>
      </c>
      <c r="O125" s="41" t="s">
        <v>100</v>
      </c>
      <c r="P125" s="2189" t="s">
        <v>77</v>
      </c>
      <c r="Q125" s="2191"/>
    </row>
    <row r="126" spans="2:20" x14ac:dyDescent="0.2">
      <c r="B126" s="2096"/>
      <c r="C126" s="2096"/>
      <c r="D126" s="2096"/>
      <c r="E126" s="2099"/>
      <c r="F126" s="2096"/>
      <c r="G126" s="2099"/>
      <c r="H126" s="2134"/>
      <c r="I126" s="2137"/>
      <c r="J126" s="89"/>
      <c r="K126" s="88"/>
      <c r="L126" s="88"/>
      <c r="M126" s="2099"/>
      <c r="N126" s="2099"/>
      <c r="O126" s="2099"/>
      <c r="P126" s="1905" t="s">
        <v>584</v>
      </c>
      <c r="Q126" s="1906"/>
      <c r="R126" s="2126" t="s">
        <v>921</v>
      </c>
      <c r="S126" s="2686"/>
      <c r="T126" s="2127"/>
    </row>
    <row r="127" spans="2:20" x14ac:dyDescent="0.2">
      <c r="B127" s="2097"/>
      <c r="C127" s="2097"/>
      <c r="D127" s="2097"/>
      <c r="E127" s="2100"/>
      <c r="F127" s="2097"/>
      <c r="G127" s="2100"/>
      <c r="H127" s="2135"/>
      <c r="I127" s="2138"/>
      <c r="J127" s="89"/>
      <c r="K127" s="88"/>
      <c r="L127" s="88"/>
      <c r="M127" s="2100"/>
      <c r="N127" s="2100"/>
      <c r="O127" s="2100"/>
      <c r="P127" s="1907"/>
      <c r="Q127" s="1908"/>
      <c r="R127" s="2128"/>
      <c r="S127" s="2687"/>
      <c r="T127" s="2129"/>
    </row>
    <row r="128" spans="2:20" x14ac:dyDescent="0.2">
      <c r="B128" s="2097"/>
      <c r="C128" s="2098"/>
      <c r="D128" s="2098"/>
      <c r="E128" s="2101"/>
      <c r="F128" s="2098"/>
      <c r="G128" s="2101"/>
      <c r="H128" s="2136"/>
      <c r="I128" s="2139"/>
      <c r="J128" s="89"/>
      <c r="K128" s="88"/>
      <c r="L128" s="88"/>
      <c r="M128" s="2101"/>
      <c r="N128" s="2101"/>
      <c r="O128" s="2101"/>
      <c r="P128" s="1907"/>
      <c r="Q128" s="1908"/>
      <c r="R128" s="2128"/>
      <c r="S128" s="2687"/>
      <c r="T128" s="2129"/>
    </row>
    <row r="129" spans="1:20" x14ac:dyDescent="0.2">
      <c r="A129" s="1" t="str">
        <f>++B11</f>
        <v>Fecha de evaluación:</v>
      </c>
      <c r="B129" s="2312"/>
      <c r="C129" s="2668"/>
      <c r="D129" s="2096"/>
      <c r="E129" s="2099"/>
      <c r="F129" s="2096"/>
      <c r="G129" s="2096"/>
      <c r="H129" s="2134"/>
      <c r="I129" s="2137"/>
      <c r="J129" s="89"/>
      <c r="K129" s="88"/>
      <c r="L129" s="88"/>
      <c r="M129" s="2099"/>
      <c r="N129" s="2099"/>
      <c r="O129" s="2099"/>
      <c r="P129" s="1907"/>
      <c r="Q129" s="1908"/>
      <c r="R129" s="2128"/>
      <c r="S129" s="2687"/>
      <c r="T129" s="2129"/>
    </row>
    <row r="130" spans="1:20" x14ac:dyDescent="0.2">
      <c r="B130" s="2312"/>
      <c r="C130" s="2669"/>
      <c r="D130" s="2097"/>
      <c r="E130" s="2100"/>
      <c r="F130" s="2097"/>
      <c r="G130" s="2097"/>
      <c r="H130" s="2135"/>
      <c r="I130" s="2138"/>
      <c r="J130" s="89"/>
      <c r="K130" s="88"/>
      <c r="L130" s="88"/>
      <c r="M130" s="2100"/>
      <c r="N130" s="2100"/>
      <c r="O130" s="2100"/>
      <c r="P130" s="1907"/>
      <c r="Q130" s="1908"/>
      <c r="R130" s="2128"/>
      <c r="S130" s="2687"/>
      <c r="T130" s="2129"/>
    </row>
    <row r="131" spans="1:20" x14ac:dyDescent="0.2">
      <c r="B131" s="2312"/>
      <c r="C131" s="2670"/>
      <c r="D131" s="2098"/>
      <c r="E131" s="2101"/>
      <c r="F131" s="2098"/>
      <c r="G131" s="2098"/>
      <c r="H131" s="2136"/>
      <c r="I131" s="2139"/>
      <c r="J131" s="89"/>
      <c r="K131" s="88"/>
      <c r="L131" s="88"/>
      <c r="M131" s="2101"/>
      <c r="N131" s="2101"/>
      <c r="O131" s="2101"/>
      <c r="P131" s="1907"/>
      <c r="Q131" s="1908"/>
      <c r="R131" s="2128"/>
      <c r="S131" s="2687"/>
      <c r="T131" s="2129"/>
    </row>
    <row r="132" spans="1:20" x14ac:dyDescent="0.2">
      <c r="B132" s="2312"/>
      <c r="C132" s="2690"/>
      <c r="D132" s="2445"/>
      <c r="E132" s="2445"/>
      <c r="F132" s="2690"/>
      <c r="G132" s="2690"/>
      <c r="H132" s="2694"/>
      <c r="I132" s="2697"/>
      <c r="J132" s="89"/>
      <c r="K132" s="88"/>
      <c r="L132" s="88"/>
      <c r="M132" s="2099"/>
      <c r="N132" s="2099"/>
      <c r="O132" s="2099"/>
      <c r="P132" s="1907"/>
      <c r="Q132" s="1908"/>
      <c r="R132" s="2128"/>
      <c r="S132" s="2687"/>
      <c r="T132" s="2129"/>
    </row>
    <row r="133" spans="1:20" x14ac:dyDescent="0.2">
      <c r="B133" s="2312"/>
      <c r="C133" s="2691"/>
      <c r="D133" s="2446"/>
      <c r="E133" s="2446"/>
      <c r="F133" s="2691"/>
      <c r="G133" s="2691"/>
      <c r="H133" s="2695"/>
      <c r="I133" s="2698"/>
      <c r="J133" s="89"/>
      <c r="K133" s="88"/>
      <c r="L133" s="88"/>
      <c r="M133" s="2100"/>
      <c r="N133" s="2100"/>
      <c r="O133" s="2100"/>
      <c r="P133" s="1907"/>
      <c r="Q133" s="1908"/>
      <c r="R133" s="2128"/>
      <c r="S133" s="2687"/>
      <c r="T133" s="2129"/>
    </row>
    <row r="134" spans="1:20" x14ac:dyDescent="0.2">
      <c r="B134" s="2312"/>
      <c r="C134" s="2691"/>
      <c r="D134" s="2446"/>
      <c r="E134" s="2446"/>
      <c r="F134" s="2691"/>
      <c r="G134" s="2691"/>
      <c r="H134" s="2695"/>
      <c r="I134" s="2698"/>
      <c r="J134" s="89"/>
      <c r="K134" s="88"/>
      <c r="L134" s="88"/>
      <c r="M134" s="2100"/>
      <c r="N134" s="2100"/>
      <c r="O134" s="2100"/>
      <c r="P134" s="1907"/>
      <c r="Q134" s="1908"/>
      <c r="R134" s="2128"/>
      <c r="S134" s="2687"/>
      <c r="T134" s="2129"/>
    </row>
    <row r="135" spans="1:20" x14ac:dyDescent="0.2">
      <c r="B135" s="2312"/>
      <c r="C135" s="2691"/>
      <c r="D135" s="2446"/>
      <c r="E135" s="2446"/>
      <c r="F135" s="2691"/>
      <c r="G135" s="2691"/>
      <c r="H135" s="2695"/>
      <c r="I135" s="2698"/>
      <c r="J135" s="89"/>
      <c r="K135" s="88"/>
      <c r="L135" s="88"/>
      <c r="M135" s="2100"/>
      <c r="N135" s="2100"/>
      <c r="O135" s="2100"/>
      <c r="P135" s="1907"/>
      <c r="Q135" s="1908"/>
      <c r="R135" s="2128"/>
      <c r="S135" s="2687"/>
      <c r="T135" s="2129"/>
    </row>
    <row r="136" spans="1:20" x14ac:dyDescent="0.2">
      <c r="B136" s="2312"/>
      <c r="C136" s="2691"/>
      <c r="D136" s="2446"/>
      <c r="E136" s="2446"/>
      <c r="F136" s="2691"/>
      <c r="G136" s="2691"/>
      <c r="H136" s="2695"/>
      <c r="I136" s="2698"/>
      <c r="J136" s="89"/>
      <c r="K136" s="88"/>
      <c r="L136" s="88"/>
      <c r="M136" s="2100"/>
      <c r="N136" s="2100"/>
      <c r="O136" s="2100"/>
      <c r="P136" s="1907"/>
      <c r="Q136" s="1908"/>
      <c r="R136" s="2128"/>
      <c r="S136" s="2687"/>
      <c r="T136" s="2129"/>
    </row>
    <row r="137" spans="1:20" x14ac:dyDescent="0.2">
      <c r="B137" s="2312"/>
      <c r="C137" s="2692"/>
      <c r="D137" s="2693"/>
      <c r="E137" s="2693"/>
      <c r="F137" s="2692"/>
      <c r="G137" s="2692"/>
      <c r="H137" s="2696"/>
      <c r="I137" s="2699"/>
      <c r="J137" s="89"/>
      <c r="K137" s="88"/>
      <c r="L137" s="88"/>
      <c r="M137" s="2101"/>
      <c r="N137" s="2101"/>
      <c r="O137" s="2101"/>
      <c r="P137" s="1917"/>
      <c r="Q137" s="1918"/>
      <c r="R137" s="2130"/>
      <c r="S137" s="2688"/>
      <c r="T137" s="2131"/>
    </row>
    <row r="138" spans="1:20" x14ac:dyDescent="0.25">
      <c r="B138" s="3"/>
      <c r="C138" s="3"/>
      <c r="D138" s="3"/>
      <c r="E138" s="3"/>
      <c r="F138" s="3"/>
      <c r="G138" s="3"/>
      <c r="H138" s="3"/>
      <c r="I138" s="3"/>
      <c r="J138" s="3"/>
      <c r="K138" s="3"/>
      <c r="L138" s="3"/>
      <c r="M138" s="3"/>
      <c r="N138" s="3"/>
      <c r="O138" s="3"/>
      <c r="P138" s="29"/>
      <c r="Q138" s="29"/>
    </row>
    <row r="139" spans="1:20" x14ac:dyDescent="0.25">
      <c r="B139" s="3"/>
      <c r="C139" s="3"/>
      <c r="D139" s="3"/>
      <c r="E139" s="3"/>
      <c r="F139" s="3"/>
      <c r="G139" s="3"/>
      <c r="H139" s="3"/>
      <c r="I139" s="3"/>
      <c r="J139" s="3"/>
      <c r="K139" s="3"/>
      <c r="L139" s="3"/>
      <c r="M139" s="3"/>
      <c r="N139" s="3"/>
      <c r="O139" s="3"/>
      <c r="P139" s="3"/>
      <c r="Q139" s="3"/>
    </row>
    <row r="140" spans="1:20" ht="15.75" thickBot="1" x14ac:dyDescent="0.3">
      <c r="B140" s="3"/>
      <c r="C140" s="3"/>
      <c r="D140" s="3"/>
      <c r="E140" s="3"/>
      <c r="F140" s="3"/>
      <c r="G140" s="3"/>
      <c r="H140" s="3"/>
      <c r="I140" s="3"/>
      <c r="J140" s="3"/>
      <c r="K140" s="3"/>
      <c r="L140" s="3"/>
      <c r="M140" s="3"/>
      <c r="N140" s="3"/>
      <c r="O140" s="3"/>
      <c r="P140" s="3"/>
      <c r="Q140" s="3"/>
    </row>
    <row r="141" spans="1:20" ht="30" x14ac:dyDescent="0.25">
      <c r="B141" s="44" t="s">
        <v>17</v>
      </c>
      <c r="C141" s="44" t="s">
        <v>193</v>
      </c>
      <c r="D141" s="41" t="s">
        <v>194</v>
      </c>
      <c r="E141" s="44" t="s">
        <v>27</v>
      </c>
      <c r="F141" s="102" t="s">
        <v>235</v>
      </c>
      <c r="G141" s="107"/>
      <c r="H141" s="3"/>
      <c r="I141" s="3"/>
      <c r="J141" s="3"/>
      <c r="K141" s="3"/>
      <c r="L141" s="3"/>
      <c r="M141" s="3"/>
      <c r="N141" s="3"/>
      <c r="O141" s="3"/>
      <c r="P141" s="3"/>
      <c r="Q141" s="3"/>
    </row>
    <row r="142" spans="1:20" ht="156.75" x14ac:dyDescent="0.2">
      <c r="B142" s="2322" t="s">
        <v>236</v>
      </c>
      <c r="C142" s="108" t="s">
        <v>237</v>
      </c>
      <c r="D142" s="258">
        <v>25</v>
      </c>
      <c r="E142" s="415">
        <v>0</v>
      </c>
      <c r="F142" s="2391">
        <v>0</v>
      </c>
      <c r="G142" s="109"/>
      <c r="H142" s="3"/>
      <c r="I142" s="3"/>
      <c r="J142" s="3"/>
      <c r="K142" s="3"/>
      <c r="L142" s="3"/>
      <c r="M142" s="3"/>
      <c r="N142" s="3"/>
      <c r="O142" s="3"/>
      <c r="P142" s="3"/>
      <c r="Q142" s="3"/>
    </row>
    <row r="143" spans="1:20" ht="114" x14ac:dyDescent="0.2">
      <c r="B143" s="2322"/>
      <c r="C143" s="108" t="s">
        <v>238</v>
      </c>
      <c r="D143" s="256">
        <v>25</v>
      </c>
      <c r="E143" s="415">
        <v>0</v>
      </c>
      <c r="F143" s="2689"/>
      <c r="G143" s="109"/>
      <c r="H143" s="3"/>
      <c r="I143" s="3"/>
      <c r="J143" s="3"/>
      <c r="K143" s="3"/>
      <c r="L143" s="3"/>
      <c r="M143" s="3"/>
      <c r="N143" s="3"/>
      <c r="O143" s="3"/>
      <c r="P143" s="3"/>
      <c r="Q143" s="3"/>
    </row>
    <row r="144" spans="1:20" ht="71.25" x14ac:dyDescent="0.2">
      <c r="B144" s="2322"/>
      <c r="C144" s="108" t="s">
        <v>239</v>
      </c>
      <c r="D144" s="258">
        <v>10</v>
      </c>
      <c r="E144" s="415">
        <v>0</v>
      </c>
      <c r="F144" s="2392"/>
      <c r="G144" s="109"/>
      <c r="H144" s="3"/>
      <c r="I144" s="3"/>
      <c r="J144" s="3"/>
      <c r="K144" s="3"/>
      <c r="L144" s="3"/>
      <c r="M144" s="3"/>
      <c r="N144" s="3"/>
      <c r="O144" s="3"/>
      <c r="P144" s="3"/>
      <c r="Q144" s="3"/>
    </row>
    <row r="145" spans="2:17" x14ac:dyDescent="0.2">
      <c r="B145" s="3"/>
      <c r="C145" s="40"/>
      <c r="D145" s="3"/>
      <c r="E145" s="3"/>
      <c r="F145" s="3"/>
      <c r="G145" s="3"/>
      <c r="H145" s="3"/>
      <c r="I145" s="3"/>
      <c r="J145" s="3"/>
      <c r="K145" s="3"/>
      <c r="L145" s="3"/>
      <c r="M145" s="3"/>
      <c r="N145" s="3"/>
      <c r="O145" s="3"/>
      <c r="P145" s="3"/>
      <c r="Q145" s="3"/>
    </row>
    <row r="146" spans="2:17" x14ac:dyDescent="0.25">
      <c r="B146" s="3"/>
      <c r="C146" s="3"/>
      <c r="D146" s="3"/>
      <c r="E146" s="3"/>
      <c r="F146" s="3"/>
      <c r="G146" s="3"/>
      <c r="H146" s="3"/>
      <c r="I146" s="3"/>
      <c r="J146" s="3"/>
      <c r="K146" s="3"/>
      <c r="L146" s="3"/>
      <c r="M146" s="3"/>
      <c r="N146" s="3"/>
      <c r="O146" s="3"/>
      <c r="P146" s="3"/>
      <c r="Q146" s="3"/>
    </row>
    <row r="147" spans="2:17" x14ac:dyDescent="0.25">
      <c r="B147" s="3"/>
      <c r="C147" s="3"/>
      <c r="D147" s="3"/>
      <c r="E147" s="3"/>
      <c r="F147" s="3"/>
      <c r="G147" s="3"/>
      <c r="H147" s="3"/>
      <c r="I147" s="3"/>
      <c r="J147" s="3"/>
      <c r="K147" s="3"/>
      <c r="L147" s="3"/>
      <c r="M147" s="3"/>
      <c r="N147" s="3"/>
      <c r="O147" s="3"/>
      <c r="P147" s="3"/>
      <c r="Q147" s="3"/>
    </row>
    <row r="148" spans="2:17" x14ac:dyDescent="0.25">
      <c r="B148" s="39" t="s">
        <v>240</v>
      </c>
      <c r="C148" s="3"/>
      <c r="D148" s="3"/>
      <c r="E148" s="3"/>
      <c r="F148" s="3"/>
      <c r="G148" s="3"/>
      <c r="H148" s="3"/>
      <c r="I148" s="3"/>
      <c r="J148" s="3"/>
      <c r="K148" s="3"/>
      <c r="L148" s="3"/>
      <c r="M148" s="3"/>
      <c r="N148" s="3"/>
      <c r="O148" s="3"/>
      <c r="P148" s="3"/>
      <c r="Q148" s="3"/>
    </row>
    <row r="149" spans="2:17" x14ac:dyDescent="0.25">
      <c r="B149" s="3"/>
      <c r="C149" s="3"/>
      <c r="D149" s="3"/>
      <c r="E149" s="3"/>
      <c r="F149" s="3"/>
      <c r="G149" s="3"/>
      <c r="H149" s="3"/>
      <c r="I149" s="3"/>
      <c r="J149" s="3"/>
      <c r="K149" s="3"/>
      <c r="L149" s="3"/>
      <c r="M149" s="3"/>
      <c r="N149" s="3"/>
      <c r="O149" s="3"/>
      <c r="P149" s="3"/>
      <c r="Q149" s="3"/>
    </row>
    <row r="150" spans="2:17" x14ac:dyDescent="0.25">
      <c r="B150" s="3"/>
      <c r="C150" s="3"/>
      <c r="D150" s="3"/>
      <c r="E150" s="3"/>
      <c r="F150" s="3"/>
      <c r="G150" s="3"/>
      <c r="H150" s="3"/>
      <c r="I150" s="3"/>
      <c r="J150" s="3"/>
      <c r="K150" s="3"/>
      <c r="L150" s="3"/>
      <c r="M150" s="3"/>
      <c r="N150" s="3"/>
      <c r="O150" s="3"/>
      <c r="P150" s="3"/>
      <c r="Q150" s="3"/>
    </row>
    <row r="151" spans="2:17" x14ac:dyDescent="0.25">
      <c r="B151" s="41" t="s">
        <v>17</v>
      </c>
      <c r="C151" s="41" t="s">
        <v>26</v>
      </c>
      <c r="D151" s="44" t="s">
        <v>27</v>
      </c>
      <c r="E151" s="44" t="s">
        <v>28</v>
      </c>
      <c r="F151" s="3"/>
      <c r="G151" s="3"/>
      <c r="H151" s="3"/>
      <c r="I151" s="3"/>
      <c r="J151" s="3"/>
      <c r="K151" s="3"/>
      <c r="L151" s="3"/>
      <c r="M151" s="3"/>
      <c r="N151" s="3"/>
      <c r="O151" s="3"/>
      <c r="P151" s="3"/>
      <c r="Q151" s="3"/>
    </row>
    <row r="152" spans="2:17" ht="28.5" x14ac:dyDescent="0.25">
      <c r="B152" s="45" t="s">
        <v>29</v>
      </c>
      <c r="C152" s="256">
        <v>40</v>
      </c>
      <c r="D152" s="258">
        <v>40</v>
      </c>
      <c r="E152" s="2099">
        <f>+D152+D153</f>
        <v>40</v>
      </c>
      <c r="F152" s="3"/>
      <c r="G152" s="3"/>
      <c r="H152" s="3"/>
      <c r="I152" s="3"/>
      <c r="J152" s="3"/>
      <c r="K152" s="3"/>
      <c r="L152" s="3"/>
      <c r="M152" s="3"/>
      <c r="N152" s="3"/>
      <c r="O152" s="3"/>
      <c r="P152" s="3"/>
      <c r="Q152" s="3"/>
    </row>
    <row r="153" spans="2:17" ht="57" x14ac:dyDescent="0.25">
      <c r="B153" s="45" t="s">
        <v>30</v>
      </c>
      <c r="C153" s="256">
        <v>60</v>
      </c>
      <c r="D153" s="258">
        <v>0</v>
      </c>
      <c r="E153" s="2101"/>
      <c r="F153" s="3"/>
      <c r="G153" s="3"/>
      <c r="H153" s="3"/>
      <c r="I153" s="3"/>
      <c r="J153" s="3"/>
      <c r="K153" s="3"/>
      <c r="L153" s="3"/>
      <c r="M153" s="3"/>
      <c r="N153" s="3"/>
      <c r="O153" s="3"/>
      <c r="P153" s="3"/>
      <c r="Q153" s="3"/>
    </row>
  </sheetData>
  <mergeCells count="95">
    <mergeCell ref="P92:Q92"/>
    <mergeCell ref="B95:N95"/>
    <mergeCell ref="D98:E98"/>
    <mergeCell ref="D99:E99"/>
    <mergeCell ref="B102:P102"/>
    <mergeCell ref="B82:B83"/>
    <mergeCell ref="C82:C83"/>
    <mergeCell ref="P83:Q83"/>
    <mergeCell ref="P84:Q84"/>
    <mergeCell ref="P91:Q91"/>
    <mergeCell ref="E82:E83"/>
    <mergeCell ref="F82:F83"/>
    <mergeCell ref="G82:G83"/>
    <mergeCell ref="D82:D83"/>
    <mergeCell ref="P86:Q86"/>
    <mergeCell ref="P87:Q87"/>
    <mergeCell ref="P88:Q88"/>
    <mergeCell ref="P89:Q89"/>
    <mergeCell ref="P85:Q85"/>
    <mergeCell ref="I82:I83"/>
    <mergeCell ref="P90:Q90"/>
    <mergeCell ref="H82:H83"/>
    <mergeCell ref="E152:E153"/>
    <mergeCell ref="I129:I131"/>
    <mergeCell ref="G132:G137"/>
    <mergeCell ref="H132:H137"/>
    <mergeCell ref="I132:I137"/>
    <mergeCell ref="E129:E131"/>
    <mergeCell ref="F129:F131"/>
    <mergeCell ref="G129:G131"/>
    <mergeCell ref="H129:H131"/>
    <mergeCell ref="B105:N105"/>
    <mergeCell ref="M132:M137"/>
    <mergeCell ref="N126:N128"/>
    <mergeCell ref="N129:N131"/>
    <mergeCell ref="N132:N137"/>
    <mergeCell ref="M126:M128"/>
    <mergeCell ref="P125:Q125"/>
    <mergeCell ref="B132:B137"/>
    <mergeCell ref="C132:C137"/>
    <mergeCell ref="D132:D137"/>
    <mergeCell ref="E132:E137"/>
    <mergeCell ref="F132:F137"/>
    <mergeCell ref="P126:Q137"/>
    <mergeCell ref="O126:O128"/>
    <mergeCell ref="O129:O131"/>
    <mergeCell ref="O132:O137"/>
    <mergeCell ref="M129:M131"/>
    <mergeCell ref="B142:B144"/>
    <mergeCell ref="F142:F144"/>
    <mergeCell ref="E118:E120"/>
    <mergeCell ref="B123:N123"/>
    <mergeCell ref="J125:L125"/>
    <mergeCell ref="B126:B128"/>
    <mergeCell ref="C126:C128"/>
    <mergeCell ref="D126:D128"/>
    <mergeCell ref="E126:E128"/>
    <mergeCell ref="F126:F128"/>
    <mergeCell ref="G126:G128"/>
    <mergeCell ref="H126:H128"/>
    <mergeCell ref="I126:I128"/>
    <mergeCell ref="B129:B131"/>
    <mergeCell ref="C129:C131"/>
    <mergeCell ref="D129:D131"/>
    <mergeCell ref="O68:P68"/>
    <mergeCell ref="O69:P69"/>
    <mergeCell ref="B75:N75"/>
    <mergeCell ref="J78:L78"/>
    <mergeCell ref="P78:Q78"/>
    <mergeCell ref="B54:B55"/>
    <mergeCell ref="C54:C55"/>
    <mergeCell ref="D54:E54"/>
    <mergeCell ref="C58:N58"/>
    <mergeCell ref="B60:N60"/>
    <mergeCell ref="B2:P2"/>
    <mergeCell ref="B4:P4"/>
    <mergeCell ref="C6:N6"/>
    <mergeCell ref="C7:N7"/>
    <mergeCell ref="C8:N8"/>
    <mergeCell ref="R126:T137"/>
    <mergeCell ref="O63:P63"/>
    <mergeCell ref="O64:P64"/>
    <mergeCell ref="O65:P65"/>
    <mergeCell ref="C9:N9"/>
    <mergeCell ref="C10:E10"/>
    <mergeCell ref="B14:C21"/>
    <mergeCell ref="B22:C22"/>
    <mergeCell ref="E40:E41"/>
    <mergeCell ref="M45:N45"/>
    <mergeCell ref="P79:Q79"/>
    <mergeCell ref="P80:Q80"/>
    <mergeCell ref="P81:Q81"/>
    <mergeCell ref="P82:Q82"/>
    <mergeCell ref="O66:P66"/>
    <mergeCell ref="O67:P67"/>
  </mergeCells>
  <dataValidations count="2">
    <dataValidation type="list" allowBlank="1" showInputMessage="1" showErrorMessage="1" sqref="WVE983069 A65565 IS65565 SO65565 ACK65565 AMG65565 AWC65565 BFY65565 BPU65565 BZQ65565 CJM65565 CTI65565 DDE65565 DNA65565 DWW65565 EGS65565 EQO65565 FAK65565 FKG65565 FUC65565 GDY65565 GNU65565 GXQ65565 HHM65565 HRI65565 IBE65565 ILA65565 IUW65565 JES65565 JOO65565 JYK65565 KIG65565 KSC65565 LBY65565 LLU65565 LVQ65565 MFM65565 MPI65565 MZE65565 NJA65565 NSW65565 OCS65565 OMO65565 OWK65565 PGG65565 PQC65565 PZY65565 QJU65565 QTQ65565 RDM65565 RNI65565 RXE65565 SHA65565 SQW65565 TAS65565 TKO65565 TUK65565 UEG65565 UOC65565 UXY65565 VHU65565 VRQ65565 WBM65565 WLI65565 WVE65565 A131101 IS131101 SO131101 ACK131101 AMG131101 AWC131101 BFY131101 BPU131101 BZQ131101 CJM131101 CTI131101 DDE131101 DNA131101 DWW131101 EGS131101 EQO131101 FAK131101 FKG131101 FUC131101 GDY131101 GNU131101 GXQ131101 HHM131101 HRI131101 IBE131101 ILA131101 IUW131101 JES131101 JOO131101 JYK131101 KIG131101 KSC131101 LBY131101 LLU131101 LVQ131101 MFM131101 MPI131101 MZE131101 NJA131101 NSW131101 OCS131101 OMO131101 OWK131101 PGG131101 PQC131101 PZY131101 QJU131101 QTQ131101 RDM131101 RNI131101 RXE131101 SHA131101 SQW131101 TAS131101 TKO131101 TUK131101 UEG131101 UOC131101 UXY131101 VHU131101 VRQ131101 WBM131101 WLI131101 WVE131101 A196637 IS196637 SO196637 ACK196637 AMG196637 AWC196637 BFY196637 BPU196637 BZQ196637 CJM196637 CTI196637 DDE196637 DNA196637 DWW196637 EGS196637 EQO196637 FAK196637 FKG196637 FUC196637 GDY196637 GNU196637 GXQ196637 HHM196637 HRI196637 IBE196637 ILA196637 IUW196637 JES196637 JOO196637 JYK196637 KIG196637 KSC196637 LBY196637 LLU196637 LVQ196637 MFM196637 MPI196637 MZE196637 NJA196637 NSW196637 OCS196637 OMO196637 OWK196637 PGG196637 PQC196637 PZY196637 QJU196637 QTQ196637 RDM196637 RNI196637 RXE196637 SHA196637 SQW196637 TAS196637 TKO196637 TUK196637 UEG196637 UOC196637 UXY196637 VHU196637 VRQ196637 WBM196637 WLI196637 WVE196637 A262173 IS262173 SO262173 ACK262173 AMG262173 AWC262173 BFY262173 BPU262173 BZQ262173 CJM262173 CTI262173 DDE262173 DNA262173 DWW262173 EGS262173 EQO262173 FAK262173 FKG262173 FUC262173 GDY262173 GNU262173 GXQ262173 HHM262173 HRI262173 IBE262173 ILA262173 IUW262173 JES262173 JOO262173 JYK262173 KIG262173 KSC262173 LBY262173 LLU262173 LVQ262173 MFM262173 MPI262173 MZE262173 NJA262173 NSW262173 OCS262173 OMO262173 OWK262173 PGG262173 PQC262173 PZY262173 QJU262173 QTQ262173 RDM262173 RNI262173 RXE262173 SHA262173 SQW262173 TAS262173 TKO262173 TUK262173 UEG262173 UOC262173 UXY262173 VHU262173 VRQ262173 WBM262173 WLI262173 WVE262173 A327709 IS327709 SO327709 ACK327709 AMG327709 AWC327709 BFY327709 BPU327709 BZQ327709 CJM327709 CTI327709 DDE327709 DNA327709 DWW327709 EGS327709 EQO327709 FAK327709 FKG327709 FUC327709 GDY327709 GNU327709 GXQ327709 HHM327709 HRI327709 IBE327709 ILA327709 IUW327709 JES327709 JOO327709 JYK327709 KIG327709 KSC327709 LBY327709 LLU327709 LVQ327709 MFM327709 MPI327709 MZE327709 NJA327709 NSW327709 OCS327709 OMO327709 OWK327709 PGG327709 PQC327709 PZY327709 QJU327709 QTQ327709 RDM327709 RNI327709 RXE327709 SHA327709 SQW327709 TAS327709 TKO327709 TUK327709 UEG327709 UOC327709 UXY327709 VHU327709 VRQ327709 WBM327709 WLI327709 WVE327709 A393245 IS393245 SO393245 ACK393245 AMG393245 AWC393245 BFY393245 BPU393245 BZQ393245 CJM393245 CTI393245 DDE393245 DNA393245 DWW393245 EGS393245 EQO393245 FAK393245 FKG393245 FUC393245 GDY393245 GNU393245 GXQ393245 HHM393245 HRI393245 IBE393245 ILA393245 IUW393245 JES393245 JOO393245 JYK393245 KIG393245 KSC393245 LBY393245 LLU393245 LVQ393245 MFM393245 MPI393245 MZE393245 NJA393245 NSW393245 OCS393245 OMO393245 OWK393245 PGG393245 PQC393245 PZY393245 QJU393245 QTQ393245 RDM393245 RNI393245 RXE393245 SHA393245 SQW393245 TAS393245 TKO393245 TUK393245 UEG393245 UOC393245 UXY393245 VHU393245 VRQ393245 WBM393245 WLI393245 WVE393245 A458781 IS458781 SO458781 ACK458781 AMG458781 AWC458781 BFY458781 BPU458781 BZQ458781 CJM458781 CTI458781 DDE458781 DNA458781 DWW458781 EGS458781 EQO458781 FAK458781 FKG458781 FUC458781 GDY458781 GNU458781 GXQ458781 HHM458781 HRI458781 IBE458781 ILA458781 IUW458781 JES458781 JOO458781 JYK458781 KIG458781 KSC458781 LBY458781 LLU458781 LVQ458781 MFM458781 MPI458781 MZE458781 NJA458781 NSW458781 OCS458781 OMO458781 OWK458781 PGG458781 PQC458781 PZY458781 QJU458781 QTQ458781 RDM458781 RNI458781 RXE458781 SHA458781 SQW458781 TAS458781 TKO458781 TUK458781 UEG458781 UOC458781 UXY458781 VHU458781 VRQ458781 WBM458781 WLI458781 WVE458781 A524317 IS524317 SO524317 ACK524317 AMG524317 AWC524317 BFY524317 BPU524317 BZQ524317 CJM524317 CTI524317 DDE524317 DNA524317 DWW524317 EGS524317 EQO524317 FAK524317 FKG524317 FUC524317 GDY524317 GNU524317 GXQ524317 HHM524317 HRI524317 IBE524317 ILA524317 IUW524317 JES524317 JOO524317 JYK524317 KIG524317 KSC524317 LBY524317 LLU524317 LVQ524317 MFM524317 MPI524317 MZE524317 NJA524317 NSW524317 OCS524317 OMO524317 OWK524317 PGG524317 PQC524317 PZY524317 QJU524317 QTQ524317 RDM524317 RNI524317 RXE524317 SHA524317 SQW524317 TAS524317 TKO524317 TUK524317 UEG524317 UOC524317 UXY524317 VHU524317 VRQ524317 WBM524317 WLI524317 WVE524317 A589853 IS589853 SO589853 ACK589853 AMG589853 AWC589853 BFY589853 BPU589853 BZQ589853 CJM589853 CTI589853 DDE589853 DNA589853 DWW589853 EGS589853 EQO589853 FAK589853 FKG589853 FUC589853 GDY589853 GNU589853 GXQ589853 HHM589853 HRI589853 IBE589853 ILA589853 IUW589853 JES589853 JOO589853 JYK589853 KIG589853 KSC589853 LBY589853 LLU589853 LVQ589853 MFM589853 MPI589853 MZE589853 NJA589853 NSW589853 OCS589853 OMO589853 OWK589853 PGG589853 PQC589853 PZY589853 QJU589853 QTQ589853 RDM589853 RNI589853 RXE589853 SHA589853 SQW589853 TAS589853 TKO589853 TUK589853 UEG589853 UOC589853 UXY589853 VHU589853 VRQ589853 WBM589853 WLI589853 WVE589853 A655389 IS655389 SO655389 ACK655389 AMG655389 AWC655389 BFY655389 BPU655389 BZQ655389 CJM655389 CTI655389 DDE655389 DNA655389 DWW655389 EGS655389 EQO655389 FAK655389 FKG655389 FUC655389 GDY655389 GNU655389 GXQ655389 HHM655389 HRI655389 IBE655389 ILA655389 IUW655389 JES655389 JOO655389 JYK655389 KIG655389 KSC655389 LBY655389 LLU655389 LVQ655389 MFM655389 MPI655389 MZE655389 NJA655389 NSW655389 OCS655389 OMO655389 OWK655389 PGG655389 PQC655389 PZY655389 QJU655389 QTQ655389 RDM655389 RNI655389 RXE655389 SHA655389 SQW655389 TAS655389 TKO655389 TUK655389 UEG655389 UOC655389 UXY655389 VHU655389 VRQ655389 WBM655389 WLI655389 WVE655389 A720925 IS720925 SO720925 ACK720925 AMG720925 AWC720925 BFY720925 BPU720925 BZQ720925 CJM720925 CTI720925 DDE720925 DNA720925 DWW720925 EGS720925 EQO720925 FAK720925 FKG720925 FUC720925 GDY720925 GNU720925 GXQ720925 HHM720925 HRI720925 IBE720925 ILA720925 IUW720925 JES720925 JOO720925 JYK720925 KIG720925 KSC720925 LBY720925 LLU720925 LVQ720925 MFM720925 MPI720925 MZE720925 NJA720925 NSW720925 OCS720925 OMO720925 OWK720925 PGG720925 PQC720925 PZY720925 QJU720925 QTQ720925 RDM720925 RNI720925 RXE720925 SHA720925 SQW720925 TAS720925 TKO720925 TUK720925 UEG720925 UOC720925 UXY720925 VHU720925 VRQ720925 WBM720925 WLI720925 WVE720925 A786461 IS786461 SO786461 ACK786461 AMG786461 AWC786461 BFY786461 BPU786461 BZQ786461 CJM786461 CTI786461 DDE786461 DNA786461 DWW786461 EGS786461 EQO786461 FAK786461 FKG786461 FUC786461 GDY786461 GNU786461 GXQ786461 HHM786461 HRI786461 IBE786461 ILA786461 IUW786461 JES786461 JOO786461 JYK786461 KIG786461 KSC786461 LBY786461 LLU786461 LVQ786461 MFM786461 MPI786461 MZE786461 NJA786461 NSW786461 OCS786461 OMO786461 OWK786461 PGG786461 PQC786461 PZY786461 QJU786461 QTQ786461 RDM786461 RNI786461 RXE786461 SHA786461 SQW786461 TAS786461 TKO786461 TUK786461 UEG786461 UOC786461 UXY786461 VHU786461 VRQ786461 WBM786461 WLI786461 WVE786461 A851997 IS851997 SO851997 ACK851997 AMG851997 AWC851997 BFY851997 BPU851997 BZQ851997 CJM851997 CTI851997 DDE851997 DNA851997 DWW851997 EGS851997 EQO851997 FAK851997 FKG851997 FUC851997 GDY851997 GNU851997 GXQ851997 HHM851997 HRI851997 IBE851997 ILA851997 IUW851997 JES851997 JOO851997 JYK851997 KIG851997 KSC851997 LBY851997 LLU851997 LVQ851997 MFM851997 MPI851997 MZE851997 NJA851997 NSW851997 OCS851997 OMO851997 OWK851997 PGG851997 PQC851997 PZY851997 QJU851997 QTQ851997 RDM851997 RNI851997 RXE851997 SHA851997 SQW851997 TAS851997 TKO851997 TUK851997 UEG851997 UOC851997 UXY851997 VHU851997 VRQ851997 WBM851997 WLI851997 WVE851997 A917533 IS917533 SO917533 ACK917533 AMG917533 AWC917533 BFY917533 BPU917533 BZQ917533 CJM917533 CTI917533 DDE917533 DNA917533 DWW917533 EGS917533 EQO917533 FAK917533 FKG917533 FUC917533 GDY917533 GNU917533 GXQ917533 HHM917533 HRI917533 IBE917533 ILA917533 IUW917533 JES917533 JOO917533 JYK917533 KIG917533 KSC917533 LBY917533 LLU917533 LVQ917533 MFM917533 MPI917533 MZE917533 NJA917533 NSW917533 OCS917533 OMO917533 OWK917533 PGG917533 PQC917533 PZY917533 QJU917533 QTQ917533 RDM917533 RNI917533 RXE917533 SHA917533 SQW917533 TAS917533 TKO917533 TUK917533 UEG917533 UOC917533 UXY917533 VHU917533 VRQ917533 WBM917533 WLI917533 WVE917533 A983069 IS983069 SO983069 ACK983069 AMG983069 AWC983069 BFY983069 BPU983069 BZQ983069 CJM983069 CTI983069 DDE983069 DNA983069 DWW983069 EGS983069 EQO983069 FAK983069 FKG983069 FUC983069 GDY983069 GNU983069 GXQ983069 HHM983069 HRI983069 IBE983069 ILA983069 IUW983069 JES983069 JOO983069 JYK983069 KIG983069 KSC983069 LBY983069 LLU983069 LVQ983069 MFM983069 MPI983069 MZE983069 NJA983069 NSW983069 OCS983069 OMO983069 OWK983069 PGG983069 PQC983069 PZY983069 QJU983069 QTQ983069 RDM983069 RNI983069 RXE983069 SHA983069 SQW983069 TAS983069 TKO983069 TUK983069 UEG983069 UOC983069 UXY983069 VHU983069 VRQ983069 WBM983069 WLI98306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9 WLL983069 C65565 IV65565 SR65565 ACN65565 AMJ65565 AWF65565 BGB65565 BPX65565 BZT65565 CJP65565 CTL65565 DDH65565 DND65565 DWZ65565 EGV65565 EQR65565 FAN65565 FKJ65565 FUF65565 GEB65565 GNX65565 GXT65565 HHP65565 HRL65565 IBH65565 ILD65565 IUZ65565 JEV65565 JOR65565 JYN65565 KIJ65565 KSF65565 LCB65565 LLX65565 LVT65565 MFP65565 MPL65565 MZH65565 NJD65565 NSZ65565 OCV65565 OMR65565 OWN65565 PGJ65565 PQF65565 QAB65565 QJX65565 QTT65565 RDP65565 RNL65565 RXH65565 SHD65565 SQZ65565 TAV65565 TKR65565 TUN65565 UEJ65565 UOF65565 UYB65565 VHX65565 VRT65565 WBP65565 WLL65565 WVH65565 C131101 IV131101 SR131101 ACN131101 AMJ131101 AWF131101 BGB131101 BPX131101 BZT131101 CJP131101 CTL131101 DDH131101 DND131101 DWZ131101 EGV131101 EQR131101 FAN131101 FKJ131101 FUF131101 GEB131101 GNX131101 GXT131101 HHP131101 HRL131101 IBH131101 ILD131101 IUZ131101 JEV131101 JOR131101 JYN131101 KIJ131101 KSF131101 LCB131101 LLX131101 LVT131101 MFP131101 MPL131101 MZH131101 NJD131101 NSZ131101 OCV131101 OMR131101 OWN131101 PGJ131101 PQF131101 QAB131101 QJX131101 QTT131101 RDP131101 RNL131101 RXH131101 SHD131101 SQZ131101 TAV131101 TKR131101 TUN131101 UEJ131101 UOF131101 UYB131101 VHX131101 VRT131101 WBP131101 WLL131101 WVH131101 C196637 IV196637 SR196637 ACN196637 AMJ196637 AWF196637 BGB196637 BPX196637 BZT196637 CJP196637 CTL196637 DDH196637 DND196637 DWZ196637 EGV196637 EQR196637 FAN196637 FKJ196637 FUF196637 GEB196637 GNX196637 GXT196637 HHP196637 HRL196637 IBH196637 ILD196637 IUZ196637 JEV196637 JOR196637 JYN196637 KIJ196637 KSF196637 LCB196637 LLX196637 LVT196637 MFP196637 MPL196637 MZH196637 NJD196637 NSZ196637 OCV196637 OMR196637 OWN196637 PGJ196637 PQF196637 QAB196637 QJX196637 QTT196637 RDP196637 RNL196637 RXH196637 SHD196637 SQZ196637 TAV196637 TKR196637 TUN196637 UEJ196637 UOF196637 UYB196637 VHX196637 VRT196637 WBP196637 WLL196637 WVH196637 C262173 IV262173 SR262173 ACN262173 AMJ262173 AWF262173 BGB262173 BPX262173 BZT262173 CJP262173 CTL262173 DDH262173 DND262173 DWZ262173 EGV262173 EQR262173 FAN262173 FKJ262173 FUF262173 GEB262173 GNX262173 GXT262173 HHP262173 HRL262173 IBH262173 ILD262173 IUZ262173 JEV262173 JOR262173 JYN262173 KIJ262173 KSF262173 LCB262173 LLX262173 LVT262173 MFP262173 MPL262173 MZH262173 NJD262173 NSZ262173 OCV262173 OMR262173 OWN262173 PGJ262173 PQF262173 QAB262173 QJX262173 QTT262173 RDP262173 RNL262173 RXH262173 SHD262173 SQZ262173 TAV262173 TKR262173 TUN262173 UEJ262173 UOF262173 UYB262173 VHX262173 VRT262173 WBP262173 WLL262173 WVH262173 C327709 IV327709 SR327709 ACN327709 AMJ327709 AWF327709 BGB327709 BPX327709 BZT327709 CJP327709 CTL327709 DDH327709 DND327709 DWZ327709 EGV327709 EQR327709 FAN327709 FKJ327709 FUF327709 GEB327709 GNX327709 GXT327709 HHP327709 HRL327709 IBH327709 ILD327709 IUZ327709 JEV327709 JOR327709 JYN327709 KIJ327709 KSF327709 LCB327709 LLX327709 LVT327709 MFP327709 MPL327709 MZH327709 NJD327709 NSZ327709 OCV327709 OMR327709 OWN327709 PGJ327709 PQF327709 QAB327709 QJX327709 QTT327709 RDP327709 RNL327709 RXH327709 SHD327709 SQZ327709 TAV327709 TKR327709 TUN327709 UEJ327709 UOF327709 UYB327709 VHX327709 VRT327709 WBP327709 WLL327709 WVH327709 C393245 IV393245 SR393245 ACN393245 AMJ393245 AWF393245 BGB393245 BPX393245 BZT393245 CJP393245 CTL393245 DDH393245 DND393245 DWZ393245 EGV393245 EQR393245 FAN393245 FKJ393245 FUF393245 GEB393245 GNX393245 GXT393245 HHP393245 HRL393245 IBH393245 ILD393245 IUZ393245 JEV393245 JOR393245 JYN393245 KIJ393245 KSF393245 LCB393245 LLX393245 LVT393245 MFP393245 MPL393245 MZH393245 NJD393245 NSZ393245 OCV393245 OMR393245 OWN393245 PGJ393245 PQF393245 QAB393245 QJX393245 QTT393245 RDP393245 RNL393245 RXH393245 SHD393245 SQZ393245 TAV393245 TKR393245 TUN393245 UEJ393245 UOF393245 UYB393245 VHX393245 VRT393245 WBP393245 WLL393245 WVH393245 C458781 IV458781 SR458781 ACN458781 AMJ458781 AWF458781 BGB458781 BPX458781 BZT458781 CJP458781 CTL458781 DDH458781 DND458781 DWZ458781 EGV458781 EQR458781 FAN458781 FKJ458781 FUF458781 GEB458781 GNX458781 GXT458781 HHP458781 HRL458781 IBH458781 ILD458781 IUZ458781 JEV458781 JOR458781 JYN458781 KIJ458781 KSF458781 LCB458781 LLX458781 LVT458781 MFP458781 MPL458781 MZH458781 NJD458781 NSZ458781 OCV458781 OMR458781 OWN458781 PGJ458781 PQF458781 QAB458781 QJX458781 QTT458781 RDP458781 RNL458781 RXH458781 SHD458781 SQZ458781 TAV458781 TKR458781 TUN458781 UEJ458781 UOF458781 UYB458781 VHX458781 VRT458781 WBP458781 WLL458781 WVH458781 C524317 IV524317 SR524317 ACN524317 AMJ524317 AWF524317 BGB524317 BPX524317 BZT524317 CJP524317 CTL524317 DDH524317 DND524317 DWZ524317 EGV524317 EQR524317 FAN524317 FKJ524317 FUF524317 GEB524317 GNX524317 GXT524317 HHP524317 HRL524317 IBH524317 ILD524317 IUZ524317 JEV524317 JOR524317 JYN524317 KIJ524317 KSF524317 LCB524317 LLX524317 LVT524317 MFP524317 MPL524317 MZH524317 NJD524317 NSZ524317 OCV524317 OMR524317 OWN524317 PGJ524317 PQF524317 QAB524317 QJX524317 QTT524317 RDP524317 RNL524317 RXH524317 SHD524317 SQZ524317 TAV524317 TKR524317 TUN524317 UEJ524317 UOF524317 UYB524317 VHX524317 VRT524317 WBP524317 WLL524317 WVH524317 C589853 IV589853 SR589853 ACN589853 AMJ589853 AWF589853 BGB589853 BPX589853 BZT589853 CJP589853 CTL589853 DDH589853 DND589853 DWZ589853 EGV589853 EQR589853 FAN589853 FKJ589853 FUF589853 GEB589853 GNX589853 GXT589853 HHP589853 HRL589853 IBH589853 ILD589853 IUZ589853 JEV589853 JOR589853 JYN589853 KIJ589853 KSF589853 LCB589853 LLX589853 LVT589853 MFP589853 MPL589853 MZH589853 NJD589853 NSZ589853 OCV589853 OMR589853 OWN589853 PGJ589853 PQF589853 QAB589853 QJX589853 QTT589853 RDP589853 RNL589853 RXH589853 SHD589853 SQZ589853 TAV589853 TKR589853 TUN589853 UEJ589853 UOF589853 UYB589853 VHX589853 VRT589853 WBP589853 WLL589853 WVH589853 C655389 IV655389 SR655389 ACN655389 AMJ655389 AWF655389 BGB655389 BPX655389 BZT655389 CJP655389 CTL655389 DDH655389 DND655389 DWZ655389 EGV655389 EQR655389 FAN655389 FKJ655389 FUF655389 GEB655389 GNX655389 GXT655389 HHP655389 HRL655389 IBH655389 ILD655389 IUZ655389 JEV655389 JOR655389 JYN655389 KIJ655389 KSF655389 LCB655389 LLX655389 LVT655389 MFP655389 MPL655389 MZH655389 NJD655389 NSZ655389 OCV655389 OMR655389 OWN655389 PGJ655389 PQF655389 QAB655389 QJX655389 QTT655389 RDP655389 RNL655389 RXH655389 SHD655389 SQZ655389 TAV655389 TKR655389 TUN655389 UEJ655389 UOF655389 UYB655389 VHX655389 VRT655389 WBP655389 WLL655389 WVH655389 C720925 IV720925 SR720925 ACN720925 AMJ720925 AWF720925 BGB720925 BPX720925 BZT720925 CJP720925 CTL720925 DDH720925 DND720925 DWZ720925 EGV720925 EQR720925 FAN720925 FKJ720925 FUF720925 GEB720925 GNX720925 GXT720925 HHP720925 HRL720925 IBH720925 ILD720925 IUZ720925 JEV720925 JOR720925 JYN720925 KIJ720925 KSF720925 LCB720925 LLX720925 LVT720925 MFP720925 MPL720925 MZH720925 NJD720925 NSZ720925 OCV720925 OMR720925 OWN720925 PGJ720925 PQF720925 QAB720925 QJX720925 QTT720925 RDP720925 RNL720925 RXH720925 SHD720925 SQZ720925 TAV720925 TKR720925 TUN720925 UEJ720925 UOF720925 UYB720925 VHX720925 VRT720925 WBP720925 WLL720925 WVH720925 C786461 IV786461 SR786461 ACN786461 AMJ786461 AWF786461 BGB786461 BPX786461 BZT786461 CJP786461 CTL786461 DDH786461 DND786461 DWZ786461 EGV786461 EQR786461 FAN786461 FKJ786461 FUF786461 GEB786461 GNX786461 GXT786461 HHP786461 HRL786461 IBH786461 ILD786461 IUZ786461 JEV786461 JOR786461 JYN786461 KIJ786461 KSF786461 LCB786461 LLX786461 LVT786461 MFP786461 MPL786461 MZH786461 NJD786461 NSZ786461 OCV786461 OMR786461 OWN786461 PGJ786461 PQF786461 QAB786461 QJX786461 QTT786461 RDP786461 RNL786461 RXH786461 SHD786461 SQZ786461 TAV786461 TKR786461 TUN786461 UEJ786461 UOF786461 UYB786461 VHX786461 VRT786461 WBP786461 WLL786461 WVH786461 C851997 IV851997 SR851997 ACN851997 AMJ851997 AWF851997 BGB851997 BPX851997 BZT851997 CJP851997 CTL851997 DDH851997 DND851997 DWZ851997 EGV851997 EQR851997 FAN851997 FKJ851997 FUF851997 GEB851997 GNX851997 GXT851997 HHP851997 HRL851997 IBH851997 ILD851997 IUZ851997 JEV851997 JOR851997 JYN851997 KIJ851997 KSF851997 LCB851997 LLX851997 LVT851997 MFP851997 MPL851997 MZH851997 NJD851997 NSZ851997 OCV851997 OMR851997 OWN851997 PGJ851997 PQF851997 QAB851997 QJX851997 QTT851997 RDP851997 RNL851997 RXH851997 SHD851997 SQZ851997 TAV851997 TKR851997 TUN851997 UEJ851997 UOF851997 UYB851997 VHX851997 VRT851997 WBP851997 WLL851997 WVH851997 C917533 IV917533 SR917533 ACN917533 AMJ917533 AWF917533 BGB917533 BPX917533 BZT917533 CJP917533 CTL917533 DDH917533 DND917533 DWZ917533 EGV917533 EQR917533 FAN917533 FKJ917533 FUF917533 GEB917533 GNX917533 GXT917533 HHP917533 HRL917533 IBH917533 ILD917533 IUZ917533 JEV917533 JOR917533 JYN917533 KIJ917533 KSF917533 LCB917533 LLX917533 LVT917533 MFP917533 MPL917533 MZH917533 NJD917533 NSZ917533 OCV917533 OMR917533 OWN917533 PGJ917533 PQF917533 QAB917533 QJX917533 QTT917533 RDP917533 RNL917533 RXH917533 SHD917533 SQZ917533 TAV917533 TKR917533 TUN917533 UEJ917533 UOF917533 UYB917533 VHX917533 VRT917533 WBP917533 WLL917533 WVH917533 C983069 IV983069 SR983069 ACN983069 AMJ983069 AWF983069 BGB983069 BPX983069 BZT983069 CJP983069 CTL983069 DDH983069 DND983069 DWZ983069 EGV983069 EQR983069 FAN983069 FKJ983069 FUF983069 GEB983069 GNX983069 GXT983069 HHP983069 HRL983069 IBH983069 ILD983069 IUZ983069 JEV983069 JOR983069 JYN983069 KIJ983069 KSF983069 LCB983069 LLX983069 LVT983069 MFP983069 MPL983069 MZH983069 NJD983069 NSZ983069 OCV983069 OMR983069 OWN983069 PGJ983069 PQF983069 QAB983069 QJX983069 QTT983069 RDP983069 RNL983069 RXH983069 SHD983069 SQZ983069 TAV983069 TKR983069 TUN983069 UEJ983069 UOF983069 UYB983069 VHX983069 VRT983069 WBP983069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87"/>
  <sheetViews>
    <sheetView workbookViewId="0">
      <selection activeCell="G25" sqref="G24:J25"/>
    </sheetView>
  </sheetViews>
  <sheetFormatPr baseColWidth="10" defaultRowHeight="15" x14ac:dyDescent="0.25"/>
  <cols>
    <col min="1" max="1" width="3.140625" style="1" bestFit="1" customWidth="1"/>
    <col min="2" max="2" width="69.28515625" style="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85546875" style="1" customWidth="1"/>
    <col min="11" max="11" width="14.7109375" style="1" bestFit="1" customWidth="1"/>
    <col min="12" max="12" width="59.42578125" style="1" customWidth="1"/>
    <col min="13" max="13" width="13.28515625" style="1" customWidth="1"/>
    <col min="14" max="14" width="14.7109375" style="1" customWidth="1"/>
    <col min="15" max="15" width="16.85546875" style="1" customWidth="1"/>
    <col min="16" max="16" width="19.5703125" style="1" bestFit="1" customWidth="1"/>
    <col min="17" max="17" width="35.140625" style="1" customWidth="1"/>
    <col min="18" max="18" width="20.8554687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4661</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6" t="s">
        <v>4662</v>
      </c>
      <c r="D6" s="1856"/>
      <c r="E6" s="1856"/>
      <c r="F6" s="1856"/>
      <c r="G6" s="1856"/>
      <c r="H6" s="1856"/>
      <c r="I6" s="1856"/>
      <c r="J6" s="1856"/>
      <c r="K6" s="1856"/>
      <c r="L6" s="1856"/>
      <c r="M6" s="1856"/>
      <c r="N6" s="1857"/>
    </row>
    <row r="7" spans="2:16" ht="16.5" thickBot="1" x14ac:dyDescent="0.3">
      <c r="B7" s="127" t="s">
        <v>4</v>
      </c>
      <c r="C7" s="1856" t="s">
        <v>4663</v>
      </c>
      <c r="D7" s="1856"/>
      <c r="E7" s="1856"/>
      <c r="F7" s="1856"/>
      <c r="G7" s="1856"/>
      <c r="H7" s="1856"/>
      <c r="I7" s="1856"/>
      <c r="J7" s="1856"/>
      <c r="K7" s="1856"/>
      <c r="L7" s="1856"/>
      <c r="M7" s="1856"/>
      <c r="N7" s="1857"/>
    </row>
    <row r="8" spans="2:16" ht="16.5" thickBot="1" x14ac:dyDescent="0.3">
      <c r="B8" s="127" t="s">
        <v>5</v>
      </c>
      <c r="C8" s="1856" t="s">
        <v>4664</v>
      </c>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13</v>
      </c>
      <c r="D10" s="1865"/>
      <c r="E10" s="1866"/>
      <c r="F10" s="216"/>
      <c r="G10" s="216"/>
      <c r="H10" s="216"/>
      <c r="I10" s="216"/>
      <c r="J10" s="216"/>
      <c r="K10" s="216"/>
      <c r="L10" s="216"/>
      <c r="M10" s="216"/>
      <c r="N10" s="217"/>
    </row>
    <row r="11" spans="2:16" ht="16.5" thickBot="1" x14ac:dyDescent="0.3">
      <c r="B11" s="130" t="s">
        <v>8</v>
      </c>
      <c r="C11" s="664">
        <v>41981</v>
      </c>
      <c r="D11" s="218"/>
      <c r="E11" s="218"/>
      <c r="F11" s="218"/>
      <c r="G11" s="218"/>
      <c r="H11" s="218"/>
      <c r="I11" s="218"/>
      <c r="J11" s="218"/>
      <c r="K11" s="218"/>
      <c r="L11" s="218"/>
      <c r="M11" s="218"/>
      <c r="N11" s="219"/>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9</v>
      </c>
      <c r="C14" s="1867"/>
      <c r="D14" s="702" t="s">
        <v>10</v>
      </c>
      <c r="E14" s="702" t="s">
        <v>11</v>
      </c>
      <c r="F14" s="702" t="s">
        <v>12</v>
      </c>
      <c r="G14" s="139"/>
      <c r="I14" s="140"/>
      <c r="J14" s="140"/>
      <c r="K14" s="140"/>
      <c r="L14" s="140"/>
      <c r="M14" s="140"/>
      <c r="N14" s="137"/>
    </row>
    <row r="15" spans="2:16" x14ac:dyDescent="0.25">
      <c r="B15" s="1867"/>
      <c r="C15" s="1867"/>
      <c r="D15" s="702">
        <v>13</v>
      </c>
      <c r="E15" s="141">
        <v>2297771300</v>
      </c>
      <c r="F15" s="246">
        <v>1000</v>
      </c>
      <c r="G15" s="143"/>
      <c r="I15" s="144"/>
      <c r="J15" s="144"/>
      <c r="K15" s="144"/>
      <c r="L15" s="144"/>
      <c r="M15" s="144"/>
      <c r="N15" s="137"/>
    </row>
    <row r="16" spans="2:16" x14ac:dyDescent="0.25">
      <c r="B16" s="1867"/>
      <c r="C16" s="1867"/>
      <c r="D16" s="702"/>
      <c r="E16" s="141"/>
      <c r="F16" s="141"/>
      <c r="G16" s="143"/>
      <c r="I16" s="144"/>
      <c r="J16" s="144"/>
      <c r="K16" s="144"/>
      <c r="L16" s="144"/>
      <c r="M16" s="144"/>
      <c r="N16" s="137"/>
    </row>
    <row r="17" spans="1:14" x14ac:dyDescent="0.25">
      <c r="B17" s="1867"/>
      <c r="C17" s="1867"/>
      <c r="D17" s="702"/>
      <c r="E17" s="141"/>
      <c r="F17" s="141"/>
      <c r="G17" s="143"/>
      <c r="I17" s="144"/>
      <c r="J17" s="144"/>
      <c r="K17" s="144"/>
      <c r="L17" s="144"/>
      <c r="M17" s="144"/>
      <c r="N17" s="137"/>
    </row>
    <row r="18" spans="1:14" x14ac:dyDescent="0.25">
      <c r="B18" s="1867"/>
      <c r="C18" s="1867"/>
      <c r="D18" s="702"/>
      <c r="E18" s="145"/>
      <c r="F18" s="141"/>
      <c r="G18" s="143"/>
      <c r="H18" s="146"/>
      <c r="I18" s="144"/>
      <c r="J18" s="144"/>
      <c r="K18" s="144"/>
      <c r="L18" s="144"/>
      <c r="M18" s="144"/>
      <c r="N18" s="147"/>
    </row>
    <row r="19" spans="1:14" x14ac:dyDescent="0.25">
      <c r="B19" s="1867"/>
      <c r="C19" s="1867"/>
      <c r="D19" s="702"/>
      <c r="E19" s="145"/>
      <c r="F19" s="141"/>
      <c r="G19" s="143"/>
      <c r="H19" s="146"/>
      <c r="I19" s="148"/>
      <c r="J19" s="148"/>
      <c r="K19" s="148"/>
      <c r="L19" s="148"/>
      <c r="M19" s="148"/>
      <c r="N19" s="147"/>
    </row>
    <row r="20" spans="1:14" x14ac:dyDescent="0.25">
      <c r="B20" s="1867"/>
      <c r="C20" s="1867"/>
      <c r="D20" s="702"/>
      <c r="E20" s="145"/>
      <c r="F20" s="141"/>
      <c r="G20" s="143"/>
      <c r="H20" s="146"/>
      <c r="I20" s="48"/>
      <c r="J20" s="48"/>
      <c r="K20" s="48"/>
      <c r="L20" s="48"/>
      <c r="M20" s="48"/>
      <c r="N20" s="147"/>
    </row>
    <row r="21" spans="1:14" x14ac:dyDescent="0.25">
      <c r="B21" s="1867"/>
      <c r="C21" s="1867"/>
      <c r="D21" s="702"/>
      <c r="E21" s="145"/>
      <c r="F21" s="141"/>
      <c r="G21" s="143"/>
      <c r="H21" s="146"/>
      <c r="I21" s="48"/>
      <c r="J21" s="48"/>
      <c r="K21" s="48"/>
      <c r="L21" s="48"/>
      <c r="M21" s="48"/>
      <c r="N21" s="147"/>
    </row>
    <row r="22" spans="1:14" ht="15.75" thickBot="1" x14ac:dyDescent="0.3">
      <c r="B22" s="1868" t="s">
        <v>13</v>
      </c>
      <c r="C22" s="1869"/>
      <c r="D22" s="702"/>
      <c r="E22" s="141">
        <v>2297771300</v>
      </c>
      <c r="F22" s="246">
        <v>1000</v>
      </c>
      <c r="G22" s="143"/>
      <c r="H22" s="146"/>
      <c r="I22" s="48"/>
      <c r="J22" s="48"/>
      <c r="K22" s="48"/>
      <c r="L22" s="48"/>
      <c r="M22" s="48"/>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800</v>
      </c>
      <c r="D24" s="154"/>
      <c r="E24" s="155">
        <f>E22</f>
        <v>2297771300</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715"/>
      <c r="D30" s="715" t="s">
        <v>21</v>
      </c>
      <c r="E30"/>
      <c r="F30"/>
      <c r="G30"/>
      <c r="H30"/>
      <c r="I30" s="48"/>
      <c r="J30" s="48"/>
      <c r="K30" s="48"/>
      <c r="L30" s="48"/>
      <c r="M30" s="48"/>
      <c r="N30" s="137"/>
    </row>
    <row r="31" spans="1:14" x14ac:dyDescent="0.25">
      <c r="A31" s="36"/>
      <c r="B31" s="152" t="s">
        <v>22</v>
      </c>
      <c r="C31" s="715"/>
      <c r="D31" s="715" t="s">
        <v>21</v>
      </c>
      <c r="E31"/>
      <c r="F31"/>
      <c r="G31"/>
      <c r="H31"/>
      <c r="I31" s="48"/>
      <c r="J31" s="48"/>
      <c r="K31" s="48"/>
      <c r="L31" s="48"/>
      <c r="M31" s="48"/>
      <c r="N31" s="137"/>
    </row>
    <row r="32" spans="1:14" x14ac:dyDescent="0.25">
      <c r="A32" s="36"/>
      <c r="B32" s="152" t="s">
        <v>23</v>
      </c>
      <c r="C32" s="715" t="s">
        <v>21</v>
      </c>
      <c r="D32" s="715"/>
      <c r="E32"/>
      <c r="F32"/>
      <c r="G32"/>
      <c r="H32"/>
      <c r="I32" s="48"/>
      <c r="J32" s="48"/>
      <c r="K32" s="48"/>
      <c r="L32" s="48"/>
      <c r="M32" s="48"/>
      <c r="N32" s="137"/>
    </row>
    <row r="33" spans="1:17" x14ac:dyDescent="0.25">
      <c r="A33" s="36"/>
      <c r="B33" s="152" t="s">
        <v>24</v>
      </c>
      <c r="C33" s="715" t="s">
        <v>21</v>
      </c>
      <c r="D33" s="715"/>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690">
        <v>0</v>
      </c>
      <c r="E40" s="2099">
        <f>+D40+D41</f>
        <v>35</v>
      </c>
      <c r="F40"/>
      <c r="G40"/>
      <c r="H40"/>
      <c r="I40" s="48"/>
      <c r="J40" s="48"/>
      <c r="K40" s="48"/>
      <c r="L40" s="48"/>
      <c r="M40" s="48"/>
      <c r="N40" s="137"/>
    </row>
    <row r="41" spans="1:17" ht="57" x14ac:dyDescent="0.25">
      <c r="A41" s="36"/>
      <c r="B41" s="45" t="s">
        <v>30</v>
      </c>
      <c r="C41" s="684">
        <v>60</v>
      </c>
      <c r="D41" s="690">
        <v>35</v>
      </c>
      <c r="E41" s="210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x14ac:dyDescent="0.2">
      <c r="A49" s="52">
        <v>1</v>
      </c>
      <c r="B49" s="53" t="s">
        <v>4664</v>
      </c>
      <c r="C49" s="870" t="s">
        <v>4665</v>
      </c>
      <c r="D49" s="53" t="s">
        <v>2757</v>
      </c>
      <c r="E49" s="1264">
        <v>701820100127</v>
      </c>
      <c r="F49" s="94" t="s">
        <v>18</v>
      </c>
      <c r="G49" s="95">
        <v>0.4</v>
      </c>
      <c r="H49" s="624">
        <v>40206</v>
      </c>
      <c r="I49" s="624">
        <v>40543</v>
      </c>
      <c r="J49" s="96" t="s">
        <v>19</v>
      </c>
      <c r="K49" s="271">
        <v>11.06</v>
      </c>
      <c r="L49" s="98">
        <v>0</v>
      </c>
      <c r="M49" s="97">
        <v>372</v>
      </c>
      <c r="N49" s="97">
        <v>100</v>
      </c>
      <c r="O49" s="99">
        <v>185332272</v>
      </c>
      <c r="P49" s="1265">
        <v>64.650000000000006</v>
      </c>
      <c r="Q49" s="2702" t="s">
        <v>4666</v>
      </c>
      <c r="R49" s="60"/>
      <c r="S49" s="60"/>
      <c r="T49" s="60"/>
      <c r="U49" s="60"/>
      <c r="V49" s="60"/>
      <c r="W49" s="60"/>
      <c r="X49" s="60"/>
      <c r="Y49" s="60"/>
      <c r="Z49" s="60"/>
    </row>
    <row r="50" spans="1:26" s="61" customFormat="1" ht="15" customHeight="1" x14ac:dyDescent="0.2">
      <c r="A50" s="52">
        <f>+A49+1</f>
        <v>2</v>
      </c>
      <c r="B50" s="53" t="s">
        <v>4664</v>
      </c>
      <c r="C50" s="870" t="s">
        <v>4665</v>
      </c>
      <c r="D50" s="53" t="s">
        <v>2757</v>
      </c>
      <c r="E50" s="1264">
        <v>701820100069</v>
      </c>
      <c r="F50" s="94" t="s">
        <v>18</v>
      </c>
      <c r="G50" s="95">
        <v>0.4</v>
      </c>
      <c r="H50" s="624">
        <v>40205</v>
      </c>
      <c r="I50" s="624">
        <v>40543</v>
      </c>
      <c r="J50" s="96" t="s">
        <v>19</v>
      </c>
      <c r="K50" s="271">
        <v>0.03</v>
      </c>
      <c r="L50" s="1266">
        <v>11.06</v>
      </c>
      <c r="M50" s="97">
        <v>200</v>
      </c>
      <c r="N50" s="97">
        <v>100</v>
      </c>
      <c r="O50" s="99">
        <v>100734627</v>
      </c>
      <c r="P50" s="1265">
        <v>66.67</v>
      </c>
      <c r="Q50" s="2703"/>
      <c r="R50" s="2091" t="s">
        <v>4154</v>
      </c>
      <c r="S50" s="60"/>
      <c r="T50" s="60"/>
      <c r="U50" s="60"/>
      <c r="V50" s="60"/>
      <c r="W50" s="60"/>
      <c r="X50" s="60"/>
      <c r="Y50" s="60"/>
      <c r="Z50" s="60"/>
    </row>
    <row r="51" spans="1:26" s="61" customFormat="1" x14ac:dyDescent="0.25">
      <c r="A51" s="52">
        <f>+A50+1</f>
        <v>3</v>
      </c>
      <c r="B51" s="53" t="s">
        <v>4664</v>
      </c>
      <c r="C51" s="870" t="s">
        <v>4665</v>
      </c>
      <c r="D51" s="53" t="s">
        <v>2757</v>
      </c>
      <c r="E51" s="1267">
        <v>701820110075</v>
      </c>
      <c r="F51" s="94" t="s">
        <v>18</v>
      </c>
      <c r="G51" s="95">
        <v>0.4</v>
      </c>
      <c r="H51" s="624">
        <v>40560</v>
      </c>
      <c r="I51" s="624">
        <v>40908</v>
      </c>
      <c r="J51" s="96" t="s">
        <v>19</v>
      </c>
      <c r="K51" s="271">
        <v>11.43</v>
      </c>
      <c r="L51" s="98">
        <v>0</v>
      </c>
      <c r="M51" s="97">
        <v>210</v>
      </c>
      <c r="N51" s="97">
        <v>100</v>
      </c>
      <c r="O51" s="99">
        <v>124693920</v>
      </c>
      <c r="P51" s="1265">
        <v>68.69</v>
      </c>
      <c r="Q51" s="2703"/>
      <c r="R51" s="2393"/>
      <c r="S51" s="60"/>
      <c r="T51" s="60"/>
      <c r="U51" s="60"/>
      <c r="V51" s="60"/>
      <c r="W51" s="60"/>
      <c r="X51" s="60"/>
      <c r="Y51" s="60"/>
      <c r="Z51" s="60"/>
    </row>
    <row r="52" spans="1:26" s="61" customFormat="1" x14ac:dyDescent="0.2">
      <c r="A52" s="52">
        <f>+A51+1</f>
        <v>4</v>
      </c>
      <c r="B52" s="53" t="s">
        <v>4664</v>
      </c>
      <c r="C52" s="870" t="s">
        <v>4665</v>
      </c>
      <c r="D52" s="53" t="s">
        <v>2757</v>
      </c>
      <c r="E52" s="1264">
        <v>701820110182</v>
      </c>
      <c r="F52" s="94" t="s">
        <v>18</v>
      </c>
      <c r="G52" s="95">
        <v>0.4</v>
      </c>
      <c r="H52" s="624">
        <v>40575</v>
      </c>
      <c r="I52" s="624">
        <v>40908</v>
      </c>
      <c r="J52" s="96" t="s">
        <v>19</v>
      </c>
      <c r="K52" s="271">
        <v>0</v>
      </c>
      <c r="L52" s="98">
        <v>11</v>
      </c>
      <c r="M52" s="97">
        <v>372</v>
      </c>
      <c r="N52" s="97">
        <v>100</v>
      </c>
      <c r="O52" s="99">
        <v>192503999</v>
      </c>
      <c r="P52" s="1265">
        <v>70.709999999999994</v>
      </c>
      <c r="Q52" s="2703"/>
      <c r="R52" s="2393"/>
      <c r="S52" s="60"/>
      <c r="T52" s="60"/>
      <c r="U52" s="60"/>
      <c r="V52" s="60"/>
      <c r="W52" s="60"/>
      <c r="X52" s="60"/>
      <c r="Y52" s="60"/>
      <c r="Z52" s="60"/>
    </row>
    <row r="53" spans="1:26" s="61" customFormat="1" ht="15" customHeight="1" x14ac:dyDescent="0.2">
      <c r="A53" s="52">
        <f>+A52+1</f>
        <v>5</v>
      </c>
      <c r="B53" s="53" t="s">
        <v>4664</v>
      </c>
      <c r="C53" s="870" t="s">
        <v>4665</v>
      </c>
      <c r="D53" s="53" t="s">
        <v>2757</v>
      </c>
      <c r="E53" s="1264">
        <v>70182012189</v>
      </c>
      <c r="F53" s="94" t="s">
        <v>18</v>
      </c>
      <c r="G53" s="95">
        <v>0.4</v>
      </c>
      <c r="H53" s="624">
        <v>40941</v>
      </c>
      <c r="I53" s="624">
        <v>41274</v>
      </c>
      <c r="J53" s="96" t="s">
        <v>19</v>
      </c>
      <c r="K53" s="271">
        <v>10.93</v>
      </c>
      <c r="L53" s="98">
        <v>0</v>
      </c>
      <c r="M53" s="97">
        <v>140</v>
      </c>
      <c r="N53" s="97">
        <v>100</v>
      </c>
      <c r="O53" s="99">
        <v>107626821</v>
      </c>
      <c r="P53" s="1268">
        <v>73</v>
      </c>
      <c r="Q53" s="2703"/>
      <c r="R53" s="2393"/>
      <c r="S53" s="60"/>
      <c r="T53" s="60"/>
      <c r="U53" s="60"/>
      <c r="V53" s="60"/>
      <c r="W53" s="60"/>
      <c r="X53" s="60"/>
      <c r="Y53" s="60"/>
      <c r="Z53" s="60"/>
    </row>
    <row r="54" spans="1:26" s="61" customFormat="1" x14ac:dyDescent="0.2">
      <c r="A54" s="52">
        <v>6</v>
      </c>
      <c r="B54" s="53" t="s">
        <v>4664</v>
      </c>
      <c r="C54" s="870" t="s">
        <v>4665</v>
      </c>
      <c r="D54" s="53" t="s">
        <v>2757</v>
      </c>
      <c r="E54" s="1264">
        <v>701820120258</v>
      </c>
      <c r="F54" s="94" t="s">
        <v>18</v>
      </c>
      <c r="G54" s="95">
        <v>0.4</v>
      </c>
      <c r="H54" s="624">
        <v>40947</v>
      </c>
      <c r="I54" s="624">
        <v>41274</v>
      </c>
      <c r="J54" s="96" t="s">
        <v>19</v>
      </c>
      <c r="K54" s="1269">
        <v>0</v>
      </c>
      <c r="L54" s="98">
        <v>10.71</v>
      </c>
      <c r="M54" s="97">
        <v>246</v>
      </c>
      <c r="N54" s="97">
        <v>100</v>
      </c>
      <c r="O54" s="99">
        <v>169727556</v>
      </c>
      <c r="P54" s="1268" t="s">
        <v>4667</v>
      </c>
      <c r="Q54" s="2703"/>
      <c r="R54" s="2393"/>
      <c r="S54" s="60"/>
      <c r="T54" s="60"/>
      <c r="U54" s="60"/>
      <c r="V54" s="60"/>
      <c r="W54" s="60"/>
      <c r="X54" s="60"/>
      <c r="Y54" s="60"/>
      <c r="Z54" s="60"/>
    </row>
    <row r="55" spans="1:26" s="61" customFormat="1" x14ac:dyDescent="0.2">
      <c r="A55" s="52">
        <v>7</v>
      </c>
      <c r="B55" s="53" t="s">
        <v>4664</v>
      </c>
      <c r="C55" s="870" t="s">
        <v>4665</v>
      </c>
      <c r="D55" s="53" t="s">
        <v>2757</v>
      </c>
      <c r="E55" s="1264">
        <v>701820130229</v>
      </c>
      <c r="F55" s="94" t="s">
        <v>18</v>
      </c>
      <c r="G55" s="95">
        <v>0.4</v>
      </c>
      <c r="H55" s="624">
        <v>41313</v>
      </c>
      <c r="I55" s="624">
        <v>41639</v>
      </c>
      <c r="J55" s="96" t="s">
        <v>19</v>
      </c>
      <c r="K55" s="271">
        <v>10.73</v>
      </c>
      <c r="L55" s="98">
        <v>0</v>
      </c>
      <c r="M55" s="97">
        <v>512</v>
      </c>
      <c r="N55" s="97">
        <v>100</v>
      </c>
      <c r="O55" s="99">
        <v>454703122</v>
      </c>
      <c r="P55" s="1268">
        <v>82</v>
      </c>
      <c r="Q55" s="2703"/>
      <c r="R55" s="2393"/>
      <c r="S55" s="60"/>
      <c r="T55" s="60"/>
      <c r="U55" s="60"/>
      <c r="V55" s="60"/>
      <c r="W55" s="60"/>
      <c r="X55" s="60"/>
      <c r="Y55" s="60"/>
      <c r="Z55" s="60"/>
    </row>
    <row r="56" spans="1:26" s="61" customFormat="1" ht="15" customHeight="1" x14ac:dyDescent="0.2">
      <c r="A56" s="52">
        <v>8</v>
      </c>
      <c r="B56" s="53" t="s">
        <v>4664</v>
      </c>
      <c r="C56" s="870" t="s">
        <v>4665</v>
      </c>
      <c r="D56" s="53" t="s">
        <v>2757</v>
      </c>
      <c r="E56" s="1264">
        <v>701820130324</v>
      </c>
      <c r="F56" s="94" t="s">
        <v>18</v>
      </c>
      <c r="G56" s="95">
        <v>0.4</v>
      </c>
      <c r="H56" s="624">
        <v>41508</v>
      </c>
      <c r="I56" s="624">
        <v>41988</v>
      </c>
      <c r="J56" s="96" t="s">
        <v>19</v>
      </c>
      <c r="K56" s="271">
        <v>9</v>
      </c>
      <c r="L56" s="98">
        <v>6.76</v>
      </c>
      <c r="M56" s="97">
        <v>250</v>
      </c>
      <c r="N56" s="97">
        <v>100</v>
      </c>
      <c r="O56" s="99">
        <v>675991132</v>
      </c>
      <c r="P56" s="1268">
        <v>83</v>
      </c>
      <c r="Q56" s="2703"/>
      <c r="R56" s="2393"/>
      <c r="S56" s="60"/>
      <c r="T56" s="60"/>
      <c r="U56" s="60"/>
      <c r="V56" s="60"/>
      <c r="W56" s="60"/>
      <c r="X56" s="60"/>
      <c r="Y56" s="60"/>
      <c r="Z56" s="60"/>
    </row>
    <row r="57" spans="1:26" s="61" customFormat="1" ht="28.5" x14ac:dyDescent="0.2">
      <c r="A57" s="52">
        <v>9</v>
      </c>
      <c r="B57" s="53" t="s">
        <v>4663</v>
      </c>
      <c r="C57" s="53" t="s">
        <v>4663</v>
      </c>
      <c r="D57" s="53" t="s">
        <v>2757</v>
      </c>
      <c r="E57" s="1270">
        <v>701820130346</v>
      </c>
      <c r="F57" s="54" t="s">
        <v>18</v>
      </c>
      <c r="G57" s="55">
        <v>0.6</v>
      </c>
      <c r="H57" s="624">
        <v>41508</v>
      </c>
      <c r="I57" s="624">
        <v>41988</v>
      </c>
      <c r="J57" s="96" t="s">
        <v>19</v>
      </c>
      <c r="K57" s="271"/>
      <c r="L57" s="98">
        <v>15.76</v>
      </c>
      <c r="M57" s="97">
        <v>300</v>
      </c>
      <c r="N57" s="58">
        <v>100</v>
      </c>
      <c r="O57" s="63">
        <v>810672531</v>
      </c>
      <c r="P57" s="275">
        <v>84</v>
      </c>
      <c r="Q57" s="2703"/>
      <c r="R57" s="2393"/>
      <c r="S57" s="60"/>
      <c r="T57" s="60"/>
      <c r="U57" s="60"/>
      <c r="V57" s="60"/>
      <c r="W57" s="60"/>
      <c r="X57" s="60"/>
      <c r="Y57" s="60"/>
      <c r="Z57" s="60"/>
    </row>
    <row r="58" spans="1:26" s="61" customFormat="1" ht="28.5" x14ac:dyDescent="0.2">
      <c r="A58" s="52">
        <v>10</v>
      </c>
      <c r="B58" s="53" t="s">
        <v>4663</v>
      </c>
      <c r="C58" s="53" t="s">
        <v>4663</v>
      </c>
      <c r="D58" s="53" t="s">
        <v>2757</v>
      </c>
      <c r="E58" s="1270">
        <v>701820130348</v>
      </c>
      <c r="F58" s="54" t="s">
        <v>18</v>
      </c>
      <c r="G58" s="55">
        <v>0.6</v>
      </c>
      <c r="H58" s="624">
        <v>41508</v>
      </c>
      <c r="I58" s="624">
        <v>42004</v>
      </c>
      <c r="J58" s="96" t="s">
        <v>19</v>
      </c>
      <c r="K58" s="271">
        <v>0</v>
      </c>
      <c r="L58" s="98">
        <v>15.8</v>
      </c>
      <c r="M58" s="97">
        <v>200</v>
      </c>
      <c r="N58" s="58">
        <v>100</v>
      </c>
      <c r="O58" s="63">
        <v>733795844</v>
      </c>
      <c r="P58" s="275">
        <v>85</v>
      </c>
      <c r="Q58" s="2703"/>
      <c r="R58" s="2393"/>
      <c r="S58" s="60"/>
      <c r="T58" s="60"/>
      <c r="U58" s="60"/>
      <c r="V58" s="60"/>
      <c r="W58" s="60"/>
      <c r="X58" s="60"/>
      <c r="Y58" s="60"/>
      <c r="Z58" s="60"/>
    </row>
    <row r="59" spans="1:26" s="61" customFormat="1" ht="28.5" customHeight="1" x14ac:dyDescent="0.2">
      <c r="A59" s="52">
        <v>11</v>
      </c>
      <c r="B59" s="53" t="s">
        <v>4663</v>
      </c>
      <c r="C59" s="53" t="s">
        <v>4663</v>
      </c>
      <c r="D59" s="53" t="s">
        <v>2757</v>
      </c>
      <c r="E59" s="1270">
        <v>701820130221</v>
      </c>
      <c r="F59" s="54" t="s">
        <v>18</v>
      </c>
      <c r="G59" s="55">
        <v>0.6</v>
      </c>
      <c r="H59" s="624">
        <v>41304</v>
      </c>
      <c r="I59" s="624">
        <v>41639</v>
      </c>
      <c r="J59" s="96" t="s">
        <v>19</v>
      </c>
      <c r="K59" s="271">
        <v>0</v>
      </c>
      <c r="L59" s="98">
        <v>11.02</v>
      </c>
      <c r="M59" s="97">
        <v>166</v>
      </c>
      <c r="N59" s="58">
        <v>100</v>
      </c>
      <c r="O59" s="63">
        <v>522856877</v>
      </c>
      <c r="P59" s="275">
        <v>87</v>
      </c>
      <c r="Q59" s="2703"/>
      <c r="R59" s="2393"/>
      <c r="S59" s="60"/>
      <c r="T59" s="60"/>
      <c r="U59" s="60"/>
      <c r="V59" s="60"/>
      <c r="W59" s="60"/>
      <c r="X59" s="60"/>
      <c r="Y59" s="60"/>
      <c r="Z59" s="60"/>
    </row>
    <row r="60" spans="1:26" s="61" customFormat="1" x14ac:dyDescent="0.2">
      <c r="A60" s="52">
        <v>12</v>
      </c>
      <c r="B60" s="53" t="s">
        <v>4664</v>
      </c>
      <c r="C60" s="53" t="s">
        <v>4664</v>
      </c>
      <c r="D60" s="53" t="s">
        <v>2757</v>
      </c>
      <c r="E60" s="1270">
        <v>701820140176</v>
      </c>
      <c r="F60" s="54" t="s">
        <v>18</v>
      </c>
      <c r="G60" s="55"/>
      <c r="H60" s="624">
        <v>41661</v>
      </c>
      <c r="I60" s="624">
        <v>41973</v>
      </c>
      <c r="J60" s="96" t="s">
        <v>19</v>
      </c>
      <c r="K60" s="271">
        <v>0</v>
      </c>
      <c r="L60" s="1271">
        <v>10.3</v>
      </c>
      <c r="M60" s="97">
        <v>392</v>
      </c>
      <c r="N60" s="58">
        <v>100</v>
      </c>
      <c r="O60" s="63">
        <v>458699584</v>
      </c>
      <c r="P60" s="275">
        <v>88</v>
      </c>
      <c r="Q60" s="2703"/>
      <c r="R60" s="2393"/>
      <c r="S60" s="60"/>
      <c r="T60" s="60"/>
      <c r="U60" s="60"/>
      <c r="V60" s="60"/>
      <c r="W60" s="60"/>
      <c r="X60" s="60"/>
      <c r="Y60" s="60"/>
      <c r="Z60" s="60"/>
    </row>
    <row r="61" spans="1:26" s="61" customFormat="1" ht="81.75" customHeight="1" x14ac:dyDescent="0.25">
      <c r="A61" s="52">
        <v>13</v>
      </c>
      <c r="B61" s="53" t="s">
        <v>4663</v>
      </c>
      <c r="C61" s="53" t="s">
        <v>4663</v>
      </c>
      <c r="D61" s="53" t="s">
        <v>2757</v>
      </c>
      <c r="E61" s="58">
        <v>701820140185</v>
      </c>
      <c r="F61" s="54" t="s">
        <v>18</v>
      </c>
      <c r="G61" s="55">
        <v>0.6</v>
      </c>
      <c r="H61" s="624">
        <v>41661</v>
      </c>
      <c r="I61" s="624">
        <v>41973</v>
      </c>
      <c r="J61" s="96" t="s">
        <v>19</v>
      </c>
      <c r="K61" s="271">
        <v>0</v>
      </c>
      <c r="L61" s="98">
        <v>10.3</v>
      </c>
      <c r="M61" s="97">
        <v>318</v>
      </c>
      <c r="N61" s="58">
        <v>100</v>
      </c>
      <c r="O61" s="63">
        <v>361501072</v>
      </c>
      <c r="P61" s="1272">
        <v>89</v>
      </c>
      <c r="Q61" s="2704"/>
      <c r="R61" s="2092"/>
      <c r="S61" s="60"/>
      <c r="T61" s="60"/>
      <c r="U61" s="60"/>
      <c r="V61" s="60"/>
      <c r="W61" s="60"/>
      <c r="X61" s="60"/>
      <c r="Y61" s="60"/>
      <c r="Z61" s="60"/>
    </row>
    <row r="62" spans="1:26" s="61" customFormat="1" x14ac:dyDescent="0.25">
      <c r="A62" s="52">
        <f>+A61+1</f>
        <v>14</v>
      </c>
      <c r="C62" s="54"/>
      <c r="D62" s="53"/>
      <c r="E62" s="58"/>
      <c r="F62" s="54"/>
      <c r="G62" s="55"/>
      <c r="H62" s="62"/>
      <c r="I62" s="62"/>
      <c r="J62" s="56"/>
      <c r="K62" s="68" t="s">
        <v>4668</v>
      </c>
      <c r="L62" s="418"/>
      <c r="M62" s="418">
        <v>762</v>
      </c>
      <c r="N62" s="57"/>
      <c r="O62" s="63"/>
      <c r="P62" s="253"/>
      <c r="Q62" s="64"/>
      <c r="R62" s="60"/>
      <c r="S62" s="60"/>
      <c r="T62" s="60"/>
      <c r="U62" s="60"/>
      <c r="V62" s="60"/>
      <c r="W62" s="60"/>
      <c r="X62" s="60"/>
      <c r="Y62" s="60"/>
      <c r="Z62" s="60"/>
    </row>
    <row r="63" spans="1:26" s="61" customFormat="1" x14ac:dyDescent="0.25">
      <c r="A63" s="52"/>
      <c r="B63" s="66" t="s">
        <v>28</v>
      </c>
      <c r="C63" s="54"/>
      <c r="D63" s="53"/>
      <c r="E63" s="58"/>
      <c r="F63" s="54"/>
      <c r="G63" s="55"/>
      <c r="H63" s="62"/>
      <c r="I63" s="62"/>
      <c r="J63" s="56"/>
      <c r="K63" s="67"/>
      <c r="L63" s="67"/>
      <c r="M63" s="418"/>
      <c r="N63" s="67"/>
      <c r="O63" s="63"/>
      <c r="P63" s="63"/>
      <c r="Q63" s="64"/>
    </row>
    <row r="64" spans="1:26" s="69" customFormat="1" x14ac:dyDescent="0.25">
      <c r="E64" s="188"/>
    </row>
    <row r="65" spans="2:17" s="69" customFormat="1" x14ac:dyDescent="0.25">
      <c r="B65" s="1860" t="s">
        <v>56</v>
      </c>
      <c r="C65" s="1860" t="s">
        <v>57</v>
      </c>
      <c r="D65" s="1862" t="s">
        <v>58</v>
      </c>
      <c r="E65" s="1862"/>
    </row>
    <row r="66" spans="2:17" s="69" customFormat="1" x14ac:dyDescent="0.25">
      <c r="B66" s="1861"/>
      <c r="C66" s="1861"/>
      <c r="D66" s="703" t="s">
        <v>59</v>
      </c>
      <c r="E66" s="190" t="s">
        <v>60</v>
      </c>
    </row>
    <row r="67" spans="2:17" s="70" customFormat="1" ht="18" x14ac:dyDescent="0.25">
      <c r="B67" s="74" t="s">
        <v>61</v>
      </c>
      <c r="C67" s="1214" t="s">
        <v>4668</v>
      </c>
      <c r="D67" s="689" t="s">
        <v>21</v>
      </c>
      <c r="E67" s="76"/>
      <c r="F67" s="208"/>
      <c r="G67" s="208"/>
      <c r="H67" s="208"/>
      <c r="I67" s="208"/>
      <c r="J67" s="208"/>
      <c r="K67" s="208"/>
      <c r="L67" s="208"/>
      <c r="M67" s="208"/>
    </row>
    <row r="68" spans="2:17" s="70" customFormat="1" x14ac:dyDescent="0.25">
      <c r="B68" s="74" t="s">
        <v>62</v>
      </c>
      <c r="C68" s="1214" t="s">
        <v>4669</v>
      </c>
      <c r="D68" s="689"/>
      <c r="E68" s="689" t="s">
        <v>21</v>
      </c>
    </row>
    <row r="69" spans="2:17" s="69" customFormat="1" x14ac:dyDescent="0.25">
      <c r="B69" s="192"/>
      <c r="C69" s="1863"/>
      <c r="D69" s="1863"/>
      <c r="E69" s="1863"/>
      <c r="F69" s="1863"/>
      <c r="G69" s="1863"/>
      <c r="H69" s="1863"/>
      <c r="I69" s="1863"/>
      <c r="J69" s="1863"/>
      <c r="K69" s="1863"/>
      <c r="L69" s="1863"/>
      <c r="M69" s="1863"/>
      <c r="N69" s="1863"/>
    </row>
    <row r="70" spans="2:17" ht="15.75" thickBot="1" x14ac:dyDescent="0.3"/>
    <row r="71" spans="2:17" ht="27" thickBot="1" x14ac:dyDescent="0.3">
      <c r="B71" s="1864" t="s">
        <v>63</v>
      </c>
      <c r="C71" s="1864"/>
      <c r="D71" s="1864"/>
      <c r="E71" s="1864"/>
      <c r="F71" s="1864"/>
      <c r="G71" s="1864"/>
      <c r="H71" s="1864"/>
      <c r="I71" s="1864"/>
      <c r="J71" s="1864"/>
      <c r="K71" s="1864"/>
      <c r="L71" s="1864"/>
      <c r="M71" s="1864"/>
      <c r="N71" s="1864"/>
    </row>
    <row r="74" spans="2:17" ht="120" x14ac:dyDescent="0.25">
      <c r="B74" s="193" t="s">
        <v>64</v>
      </c>
      <c r="C74" s="194" t="s">
        <v>65</v>
      </c>
      <c r="D74" s="194" t="s">
        <v>66</v>
      </c>
      <c r="E74" s="194" t="s">
        <v>67</v>
      </c>
      <c r="F74" s="194" t="s">
        <v>68</v>
      </c>
      <c r="G74" s="194" t="s">
        <v>69</v>
      </c>
      <c r="H74" s="194" t="s">
        <v>70</v>
      </c>
      <c r="I74" s="194" t="s">
        <v>71</v>
      </c>
      <c r="J74" s="194" t="s">
        <v>72</v>
      </c>
      <c r="K74" s="194" t="s">
        <v>73</v>
      </c>
      <c r="L74" s="194" t="s">
        <v>74</v>
      </c>
      <c r="M74" s="195" t="s">
        <v>75</v>
      </c>
      <c r="N74" s="195" t="s">
        <v>76</v>
      </c>
      <c r="O74" s="1875" t="s">
        <v>77</v>
      </c>
      <c r="P74" s="1876"/>
      <c r="Q74" s="194" t="s">
        <v>78</v>
      </c>
    </row>
    <row r="75" spans="2:17" ht="45" x14ac:dyDescent="0.25">
      <c r="B75" s="715" t="s">
        <v>1198</v>
      </c>
      <c r="C75" s="224" t="s">
        <v>4670</v>
      </c>
      <c r="D75" s="226" t="s">
        <v>4671</v>
      </c>
      <c r="E75" s="227">
        <v>100</v>
      </c>
      <c r="F75" s="378" t="s">
        <v>82</v>
      </c>
      <c r="G75" s="378" t="s">
        <v>18</v>
      </c>
      <c r="H75" s="48" t="s">
        <v>18</v>
      </c>
      <c r="I75" s="223" t="s">
        <v>82</v>
      </c>
      <c r="J75" s="223" t="s">
        <v>18</v>
      </c>
      <c r="K75" s="152" t="s">
        <v>18</v>
      </c>
      <c r="L75" s="152" t="s">
        <v>18</v>
      </c>
      <c r="M75" s="152" t="s">
        <v>18</v>
      </c>
      <c r="N75" s="152" t="s">
        <v>18</v>
      </c>
      <c r="O75" s="2705" t="s">
        <v>4672</v>
      </c>
      <c r="P75" s="2706"/>
      <c r="Q75" s="1980" t="s">
        <v>18</v>
      </c>
    </row>
    <row r="76" spans="2:17" ht="60" x14ac:dyDescent="0.25">
      <c r="B76" s="715" t="s">
        <v>4673</v>
      </c>
      <c r="C76" s="225" t="s">
        <v>4674</v>
      </c>
      <c r="D76" s="226" t="s">
        <v>4675</v>
      </c>
      <c r="E76" s="227">
        <v>200</v>
      </c>
      <c r="F76" s="378" t="s">
        <v>82</v>
      </c>
      <c r="G76" s="378" t="s">
        <v>18</v>
      </c>
      <c r="H76" s="378" t="s">
        <v>18</v>
      </c>
      <c r="I76" s="223" t="s">
        <v>82</v>
      </c>
      <c r="J76" s="223" t="s">
        <v>18</v>
      </c>
      <c r="K76" s="152" t="s">
        <v>18</v>
      </c>
      <c r="L76" s="152" t="s">
        <v>18</v>
      </c>
      <c r="M76" s="152" t="s">
        <v>18</v>
      </c>
      <c r="N76" s="152" t="s">
        <v>18</v>
      </c>
      <c r="O76" s="2707"/>
      <c r="P76" s="2708"/>
      <c r="Q76" s="1981"/>
    </row>
    <row r="77" spans="2:17" ht="45" x14ac:dyDescent="0.25">
      <c r="B77" s="1870" t="s">
        <v>2762</v>
      </c>
      <c r="C77" s="893" t="s">
        <v>4676</v>
      </c>
      <c r="D77" s="893" t="s">
        <v>4677</v>
      </c>
      <c r="E77" s="227">
        <v>300</v>
      </c>
      <c r="F77" s="378" t="s">
        <v>82</v>
      </c>
      <c r="G77" s="378" t="s">
        <v>694</v>
      </c>
      <c r="H77" s="378" t="s">
        <v>82</v>
      </c>
      <c r="I77" s="223" t="s">
        <v>18</v>
      </c>
      <c r="J77" s="223" t="s">
        <v>18</v>
      </c>
      <c r="K77" s="223" t="s">
        <v>18</v>
      </c>
      <c r="L77" s="223" t="s">
        <v>18</v>
      </c>
      <c r="M77" s="223" t="s">
        <v>18</v>
      </c>
      <c r="N77" s="223" t="s">
        <v>18</v>
      </c>
      <c r="O77" s="2707"/>
      <c r="P77" s="2708"/>
      <c r="Q77" s="1981"/>
    </row>
    <row r="78" spans="2:17" ht="60" x14ac:dyDescent="0.25">
      <c r="B78" s="1924"/>
      <c r="C78" s="224" t="s">
        <v>4678</v>
      </c>
      <c r="D78" s="225" t="s">
        <v>4679</v>
      </c>
      <c r="E78" s="227">
        <v>250</v>
      </c>
      <c r="F78" s="378" t="s">
        <v>82</v>
      </c>
      <c r="G78" s="378" t="s">
        <v>694</v>
      </c>
      <c r="H78" s="378" t="s">
        <v>82</v>
      </c>
      <c r="I78" s="223" t="s">
        <v>18</v>
      </c>
      <c r="J78" s="223" t="s">
        <v>18</v>
      </c>
      <c r="K78" s="223" t="s">
        <v>18</v>
      </c>
      <c r="L78" s="223" t="s">
        <v>18</v>
      </c>
      <c r="M78" s="223" t="s">
        <v>18</v>
      </c>
      <c r="N78" s="223" t="s">
        <v>18</v>
      </c>
      <c r="O78" s="2707"/>
      <c r="P78" s="2708"/>
      <c r="Q78" s="1981"/>
    </row>
    <row r="79" spans="2:17" x14ac:dyDescent="0.25">
      <c r="B79" s="1871"/>
      <c r="C79" s="224" t="s">
        <v>4680</v>
      </c>
      <c r="D79" s="227" t="s">
        <v>4681</v>
      </c>
      <c r="E79" s="227">
        <v>150</v>
      </c>
      <c r="F79" s="378" t="s">
        <v>82</v>
      </c>
      <c r="G79" s="378" t="s">
        <v>694</v>
      </c>
      <c r="H79" s="378" t="s">
        <v>82</v>
      </c>
      <c r="I79" s="223" t="s">
        <v>18</v>
      </c>
      <c r="J79" s="223" t="s">
        <v>18</v>
      </c>
      <c r="K79" s="223" t="s">
        <v>18</v>
      </c>
      <c r="L79" s="223" t="s">
        <v>18</v>
      </c>
      <c r="M79" s="223" t="s">
        <v>18</v>
      </c>
      <c r="N79" s="223" t="s">
        <v>18</v>
      </c>
      <c r="O79" s="2707"/>
      <c r="P79" s="2708"/>
      <c r="Q79" s="1981"/>
    </row>
    <row r="80" spans="2:17" x14ac:dyDescent="0.25">
      <c r="B80" s="224" t="s">
        <v>28</v>
      </c>
      <c r="C80" s="224"/>
      <c r="D80" s="227"/>
      <c r="E80" s="227">
        <f>SUM(E75:E79)</f>
        <v>1000</v>
      </c>
      <c r="F80" s="378"/>
      <c r="G80" s="378"/>
      <c r="H80" s="378"/>
      <c r="I80" s="223"/>
      <c r="J80" s="223"/>
      <c r="K80" s="152"/>
      <c r="L80" s="152"/>
      <c r="M80" s="152"/>
      <c r="N80" s="152"/>
      <c r="O80" s="2707"/>
      <c r="P80" s="2708"/>
      <c r="Q80" s="1981"/>
    </row>
    <row r="81" spans="2:17" x14ac:dyDescent="0.25">
      <c r="B81" s="152"/>
      <c r="C81" s="152"/>
      <c r="D81" s="152"/>
      <c r="E81" s="152"/>
      <c r="F81" s="152"/>
      <c r="G81" s="152"/>
      <c r="H81" s="152"/>
      <c r="I81" s="152"/>
      <c r="J81" s="152"/>
      <c r="K81" s="152"/>
      <c r="L81" s="152"/>
      <c r="M81" s="152"/>
      <c r="N81" s="152"/>
      <c r="O81" s="2709"/>
      <c r="P81" s="2710"/>
      <c r="Q81" s="2025"/>
    </row>
    <row r="82" spans="2:17" x14ac:dyDescent="0.25">
      <c r="B82" s="1" t="s">
        <v>85</v>
      </c>
    </row>
    <row r="83" spans="2:17" x14ac:dyDescent="0.25">
      <c r="B83" s="1" t="s">
        <v>86</v>
      </c>
    </row>
    <row r="84" spans="2:17" x14ac:dyDescent="0.25">
      <c r="B84" s="1" t="s">
        <v>87</v>
      </c>
    </row>
    <row r="86" spans="2:17" ht="15.75" thickBot="1" x14ac:dyDescent="0.3"/>
    <row r="87" spans="2:17" ht="27" thickBot="1" x14ac:dyDescent="0.3">
      <c r="B87" s="1879" t="s">
        <v>88</v>
      </c>
      <c r="C87" s="1880"/>
      <c r="D87" s="1880"/>
      <c r="E87" s="1880"/>
      <c r="F87" s="1880"/>
      <c r="G87" s="1880"/>
      <c r="H87" s="1880"/>
      <c r="I87" s="1880"/>
      <c r="J87" s="1880"/>
      <c r="K87" s="1880"/>
      <c r="L87" s="1880"/>
      <c r="M87" s="1880"/>
      <c r="N87" s="1881"/>
    </row>
    <row r="92" spans="2:17" ht="90" x14ac:dyDescent="0.25">
      <c r="B92" s="193" t="s">
        <v>89</v>
      </c>
      <c r="C92" s="193" t="s">
        <v>90</v>
      </c>
      <c r="D92" s="193" t="s">
        <v>91</v>
      </c>
      <c r="E92" s="193" t="s">
        <v>92</v>
      </c>
      <c r="F92" s="193" t="s">
        <v>93</v>
      </c>
      <c r="G92" s="193" t="s">
        <v>94</v>
      </c>
      <c r="H92" s="193" t="s">
        <v>95</v>
      </c>
      <c r="I92" s="193" t="s">
        <v>96</v>
      </c>
      <c r="J92" s="1875" t="s">
        <v>97</v>
      </c>
      <c r="K92" s="1882"/>
      <c r="L92" s="1876"/>
      <c r="M92" s="193" t="s">
        <v>98</v>
      </c>
      <c r="N92" s="193" t="s">
        <v>254</v>
      </c>
      <c r="O92" s="193" t="s">
        <v>255</v>
      </c>
      <c r="P92" s="1875" t="s">
        <v>77</v>
      </c>
      <c r="Q92" s="1876"/>
    </row>
    <row r="93" spans="2:17" ht="30" x14ac:dyDescent="0.25">
      <c r="B93" s="2192" t="s">
        <v>4682</v>
      </c>
      <c r="C93" s="2195" t="s">
        <v>102</v>
      </c>
      <c r="D93" s="2192" t="s">
        <v>4683</v>
      </c>
      <c r="E93" s="2195">
        <v>64921667</v>
      </c>
      <c r="F93" s="2195" t="s">
        <v>129</v>
      </c>
      <c r="G93" s="2192" t="s">
        <v>130</v>
      </c>
      <c r="H93" s="2257">
        <v>36439</v>
      </c>
      <c r="I93" s="2260" t="s">
        <v>82</v>
      </c>
      <c r="J93" s="1168" t="s">
        <v>4684</v>
      </c>
      <c r="K93" s="1273" t="s">
        <v>4685</v>
      </c>
      <c r="L93" s="1273" t="s">
        <v>4686</v>
      </c>
      <c r="M93" s="2195" t="s">
        <v>18</v>
      </c>
      <c r="N93" s="2195" t="s">
        <v>18</v>
      </c>
      <c r="O93" s="2711" t="s">
        <v>18</v>
      </c>
      <c r="P93" s="2712"/>
      <c r="Q93" s="2713"/>
    </row>
    <row r="94" spans="2:17" ht="30" x14ac:dyDescent="0.25">
      <c r="B94" s="2194"/>
      <c r="C94" s="2203"/>
      <c r="D94" s="2194"/>
      <c r="E94" s="2203"/>
      <c r="F94" s="2203"/>
      <c r="G94" s="2194"/>
      <c r="H94" s="2259"/>
      <c r="I94" s="2262"/>
      <c r="J94" s="1168" t="s">
        <v>579</v>
      </c>
      <c r="K94" s="1273" t="s">
        <v>4687</v>
      </c>
      <c r="L94" s="1273" t="s">
        <v>4688</v>
      </c>
      <c r="M94" s="2203"/>
      <c r="N94" s="2203"/>
      <c r="O94" s="2711"/>
      <c r="P94" s="2714"/>
      <c r="Q94" s="2715"/>
    </row>
    <row r="95" spans="2:17" ht="30" x14ac:dyDescent="0.25">
      <c r="B95" s="1168" t="s">
        <v>4682</v>
      </c>
      <c r="C95" s="1029" t="s">
        <v>102</v>
      </c>
      <c r="D95" s="1168" t="s">
        <v>4689</v>
      </c>
      <c r="E95" s="1029">
        <v>1104864273</v>
      </c>
      <c r="F95" s="1029" t="s">
        <v>120</v>
      </c>
      <c r="G95" s="1168" t="s">
        <v>674</v>
      </c>
      <c r="H95" s="1274">
        <v>41570</v>
      </c>
      <c r="I95" s="1275" t="s">
        <v>82</v>
      </c>
      <c r="J95" s="1168" t="s">
        <v>4690</v>
      </c>
      <c r="K95" s="1273" t="s">
        <v>4691</v>
      </c>
      <c r="L95" s="1273" t="s">
        <v>4692</v>
      </c>
      <c r="M95" s="1029" t="s">
        <v>18</v>
      </c>
      <c r="N95" s="1029" t="s">
        <v>18</v>
      </c>
      <c r="O95" s="1276" t="s">
        <v>18</v>
      </c>
      <c r="P95" s="2716"/>
      <c r="Q95" s="2298"/>
    </row>
    <row r="96" spans="2:17" ht="30" x14ac:dyDescent="0.25">
      <c r="B96" s="2192" t="s">
        <v>4682</v>
      </c>
      <c r="C96" s="2195" t="s">
        <v>361</v>
      </c>
      <c r="D96" s="2192" t="s">
        <v>4693</v>
      </c>
      <c r="E96" s="2195">
        <v>33055620</v>
      </c>
      <c r="F96" s="2195" t="s">
        <v>129</v>
      </c>
      <c r="G96" s="2192" t="s">
        <v>105</v>
      </c>
      <c r="H96" s="2257">
        <v>39640</v>
      </c>
      <c r="I96" s="2260" t="s">
        <v>82</v>
      </c>
      <c r="J96" s="1168" t="s">
        <v>4694</v>
      </c>
      <c r="K96" s="1273" t="s">
        <v>4695</v>
      </c>
      <c r="L96" s="1273" t="s">
        <v>116</v>
      </c>
      <c r="M96" s="2195" t="s">
        <v>18</v>
      </c>
      <c r="N96" s="2195" t="s">
        <v>18</v>
      </c>
      <c r="O96" s="2711" t="s">
        <v>18</v>
      </c>
      <c r="P96" s="2717"/>
      <c r="Q96" s="2718"/>
    </row>
    <row r="97" spans="2:17" ht="45" x14ac:dyDescent="0.25">
      <c r="B97" s="2193"/>
      <c r="C97" s="2196"/>
      <c r="D97" s="2193"/>
      <c r="E97" s="2196"/>
      <c r="F97" s="2196"/>
      <c r="G97" s="2193"/>
      <c r="H97" s="2258"/>
      <c r="I97" s="2261"/>
      <c r="J97" s="1168" t="s">
        <v>4696</v>
      </c>
      <c r="K97" s="1273" t="s">
        <v>4697</v>
      </c>
      <c r="L97" s="1273" t="s">
        <v>4698</v>
      </c>
      <c r="M97" s="2196"/>
      <c r="N97" s="2196"/>
      <c r="O97" s="2711"/>
      <c r="P97" s="2719"/>
      <c r="Q97" s="2720"/>
    </row>
    <row r="98" spans="2:17" ht="30" x14ac:dyDescent="0.25">
      <c r="B98" s="2194"/>
      <c r="C98" s="2203"/>
      <c r="D98" s="2194"/>
      <c r="E98" s="2203"/>
      <c r="F98" s="2203"/>
      <c r="G98" s="2194"/>
      <c r="H98" s="2259"/>
      <c r="I98" s="2262"/>
      <c r="J98" s="1168" t="s">
        <v>4699</v>
      </c>
      <c r="K98" s="1273" t="s">
        <v>4700</v>
      </c>
      <c r="L98" s="1273" t="s">
        <v>4701</v>
      </c>
      <c r="M98" s="2203"/>
      <c r="N98" s="2203"/>
      <c r="O98" s="2711"/>
      <c r="P98" s="2721"/>
      <c r="Q98" s="2722"/>
    </row>
    <row r="99" spans="2:17" ht="45" x14ac:dyDescent="0.25">
      <c r="B99" s="2723" t="s">
        <v>4702</v>
      </c>
      <c r="C99" s="2195" t="s">
        <v>118</v>
      </c>
      <c r="D99" s="2192" t="s">
        <v>4703</v>
      </c>
      <c r="E99" s="2195">
        <v>23215682</v>
      </c>
      <c r="F99" s="2711" t="s">
        <v>129</v>
      </c>
      <c r="G99" s="2723" t="s">
        <v>601</v>
      </c>
      <c r="H99" s="2257">
        <v>37974</v>
      </c>
      <c r="I99" s="2724" t="s">
        <v>82</v>
      </c>
      <c r="J99" s="1168" t="s">
        <v>4704</v>
      </c>
      <c r="K99" s="1278" t="s">
        <v>4705</v>
      </c>
      <c r="L99" s="1273" t="s">
        <v>4706</v>
      </c>
      <c r="M99" s="2711" t="s">
        <v>18</v>
      </c>
      <c r="N99" s="2711" t="s">
        <v>18</v>
      </c>
      <c r="O99" s="2711" t="s">
        <v>18</v>
      </c>
      <c r="P99" s="2298"/>
      <c r="Q99" s="2723"/>
    </row>
    <row r="100" spans="2:17" ht="45" x14ac:dyDescent="0.25">
      <c r="B100" s="2723"/>
      <c r="C100" s="2196"/>
      <c r="D100" s="2193"/>
      <c r="E100" s="2196"/>
      <c r="F100" s="2711"/>
      <c r="G100" s="2723"/>
      <c r="H100" s="2258"/>
      <c r="I100" s="2724"/>
      <c r="J100" s="1168" t="s">
        <v>4704</v>
      </c>
      <c r="K100" s="1273" t="s">
        <v>4707</v>
      </c>
      <c r="L100" s="1273" t="s">
        <v>4706</v>
      </c>
      <c r="M100" s="2711"/>
      <c r="N100" s="2711"/>
      <c r="O100" s="2711"/>
      <c r="P100" s="2298"/>
      <c r="Q100" s="2723"/>
    </row>
    <row r="101" spans="2:17" ht="45" x14ac:dyDescent="0.25">
      <c r="B101" s="2723"/>
      <c r="C101" s="2196"/>
      <c r="D101" s="2193"/>
      <c r="E101" s="2196"/>
      <c r="F101" s="2711"/>
      <c r="G101" s="2723"/>
      <c r="H101" s="2258"/>
      <c r="I101" s="2724"/>
      <c r="J101" s="1168" t="s">
        <v>4704</v>
      </c>
      <c r="K101" s="1273" t="s">
        <v>4708</v>
      </c>
      <c r="L101" s="1273" t="s">
        <v>4706</v>
      </c>
      <c r="M101" s="2711"/>
      <c r="N101" s="2711"/>
      <c r="O101" s="2711"/>
      <c r="P101" s="2298"/>
      <c r="Q101" s="2723"/>
    </row>
    <row r="102" spans="2:17" ht="30" x14ac:dyDescent="0.25">
      <c r="B102" s="2723"/>
      <c r="C102" s="2196"/>
      <c r="D102" s="2193"/>
      <c r="E102" s="2196"/>
      <c r="F102" s="2711"/>
      <c r="G102" s="2723"/>
      <c r="H102" s="2258"/>
      <c r="I102" s="2724"/>
      <c r="J102" s="1168" t="s">
        <v>579</v>
      </c>
      <c r="K102" s="1273" t="s">
        <v>4709</v>
      </c>
      <c r="L102" s="1273" t="s">
        <v>4710</v>
      </c>
      <c r="M102" s="2711"/>
      <c r="N102" s="2711"/>
      <c r="O102" s="2711"/>
      <c r="P102" s="2298"/>
      <c r="Q102" s="2723"/>
    </row>
    <row r="103" spans="2:17" ht="30" x14ac:dyDescent="0.25">
      <c r="B103" s="2723"/>
      <c r="C103" s="2196"/>
      <c r="D103" s="2193"/>
      <c r="E103" s="2196"/>
      <c r="F103" s="2711"/>
      <c r="G103" s="2723"/>
      <c r="H103" s="2258"/>
      <c r="I103" s="2724"/>
      <c r="J103" s="1168" t="s">
        <v>579</v>
      </c>
      <c r="K103" s="1273" t="s">
        <v>4711</v>
      </c>
      <c r="L103" s="1273" t="s">
        <v>4710</v>
      </c>
      <c r="M103" s="2711"/>
      <c r="N103" s="2711"/>
      <c r="O103" s="2711"/>
      <c r="P103" s="2298"/>
      <c r="Q103" s="2723"/>
    </row>
    <row r="104" spans="2:17" ht="30" x14ac:dyDescent="0.25">
      <c r="B104" s="2723"/>
      <c r="C104" s="2203"/>
      <c r="D104" s="2194"/>
      <c r="E104" s="2203"/>
      <c r="F104" s="2711"/>
      <c r="G104" s="2723"/>
      <c r="H104" s="2259"/>
      <c r="I104" s="2724"/>
      <c r="J104" s="1273" t="s">
        <v>2949</v>
      </c>
      <c r="K104" s="1273" t="s">
        <v>4712</v>
      </c>
      <c r="L104" s="1273" t="s">
        <v>4713</v>
      </c>
      <c r="M104" s="2711"/>
      <c r="N104" s="2711"/>
      <c r="O104" s="2711"/>
      <c r="P104" s="2298"/>
      <c r="Q104" s="2723"/>
    </row>
    <row r="105" spans="2:17" ht="45" x14ac:dyDescent="0.25">
      <c r="B105" s="2723" t="s">
        <v>4714</v>
      </c>
      <c r="C105" s="2711" t="s">
        <v>4715</v>
      </c>
      <c r="D105" s="2723" t="s">
        <v>4716</v>
      </c>
      <c r="E105" s="2711">
        <v>43897987</v>
      </c>
      <c r="F105" s="2711" t="s">
        <v>120</v>
      </c>
      <c r="G105" s="2723" t="s">
        <v>1054</v>
      </c>
      <c r="H105" s="2727">
        <v>39703</v>
      </c>
      <c r="I105" s="2724" t="s">
        <v>82</v>
      </c>
      <c r="J105" s="1273" t="s">
        <v>587</v>
      </c>
      <c r="K105" s="1273" t="s">
        <v>4717</v>
      </c>
      <c r="L105" s="1273" t="s">
        <v>4718</v>
      </c>
      <c r="M105" s="1922" t="s">
        <v>18</v>
      </c>
      <c r="N105" s="1922" t="s">
        <v>18</v>
      </c>
      <c r="O105" s="1922" t="s">
        <v>18</v>
      </c>
      <c r="P105" s="2039" t="s">
        <v>4719</v>
      </c>
      <c r="Q105" s="2040"/>
    </row>
    <row r="106" spans="2:17" ht="45" x14ac:dyDescent="0.25">
      <c r="B106" s="2723"/>
      <c r="C106" s="2711"/>
      <c r="D106" s="2723"/>
      <c r="E106" s="2711"/>
      <c r="F106" s="2711"/>
      <c r="G106" s="2723"/>
      <c r="H106" s="2727"/>
      <c r="I106" s="2724"/>
      <c r="J106" s="1273" t="s">
        <v>4720</v>
      </c>
      <c r="K106" s="1273" t="s">
        <v>4721</v>
      </c>
      <c r="L106" s="1273" t="s">
        <v>4722</v>
      </c>
      <c r="M106" s="1922"/>
      <c r="N106" s="1922"/>
      <c r="O106" s="1922"/>
      <c r="P106" s="2041"/>
      <c r="Q106" s="2042"/>
    </row>
    <row r="107" spans="2:17" ht="30" x14ac:dyDescent="0.25">
      <c r="B107" s="2723" t="s">
        <v>4723</v>
      </c>
      <c r="C107" s="2711" t="s">
        <v>118</v>
      </c>
      <c r="D107" s="2723" t="s">
        <v>4724</v>
      </c>
      <c r="E107" s="2711">
        <v>26566601</v>
      </c>
      <c r="F107" s="2711" t="s">
        <v>120</v>
      </c>
      <c r="G107" s="2723" t="s">
        <v>4725</v>
      </c>
      <c r="H107" s="2727">
        <v>40166</v>
      </c>
      <c r="I107" s="2724" t="s">
        <v>82</v>
      </c>
      <c r="J107" s="1273" t="s">
        <v>4726</v>
      </c>
      <c r="K107" s="1279" t="s">
        <v>4727</v>
      </c>
      <c r="L107" s="1273" t="s">
        <v>4728</v>
      </c>
      <c r="M107" s="1922" t="s">
        <v>18</v>
      </c>
      <c r="N107" s="1922" t="s">
        <v>18</v>
      </c>
      <c r="O107" s="1922" t="s">
        <v>18</v>
      </c>
      <c r="P107" s="2728"/>
      <c r="Q107" s="2729"/>
    </row>
    <row r="108" spans="2:17" ht="30" x14ac:dyDescent="0.25">
      <c r="B108" s="2723"/>
      <c r="C108" s="2711"/>
      <c r="D108" s="2723"/>
      <c r="E108" s="2711"/>
      <c r="F108" s="2711"/>
      <c r="G108" s="2723"/>
      <c r="H108" s="2727"/>
      <c r="I108" s="2724"/>
      <c r="J108" s="1273" t="s">
        <v>4729</v>
      </c>
      <c r="K108" s="1279" t="s">
        <v>4730</v>
      </c>
      <c r="L108" s="1273" t="s">
        <v>4731</v>
      </c>
      <c r="M108" s="1922"/>
      <c r="N108" s="1922"/>
      <c r="O108" s="1922"/>
      <c r="P108" s="2728"/>
      <c r="Q108" s="2729"/>
    </row>
    <row r="109" spans="2:17" ht="30" x14ac:dyDescent="0.25">
      <c r="B109" s="2723" t="s">
        <v>4714</v>
      </c>
      <c r="C109" s="2711" t="s">
        <v>118</v>
      </c>
      <c r="D109" s="2192" t="s">
        <v>4732</v>
      </c>
      <c r="E109" s="2711">
        <v>26879579</v>
      </c>
      <c r="F109" s="2711" t="s">
        <v>4733</v>
      </c>
      <c r="G109" s="2725" t="s">
        <v>130</v>
      </c>
      <c r="H109" s="2726">
        <v>31398</v>
      </c>
      <c r="I109" s="2724" t="s">
        <v>298</v>
      </c>
      <c r="J109" s="1273" t="s">
        <v>4734</v>
      </c>
      <c r="K109" s="1273" t="s">
        <v>4735</v>
      </c>
      <c r="L109" s="1273" t="s">
        <v>4736</v>
      </c>
      <c r="M109" s="1922" t="s">
        <v>18</v>
      </c>
      <c r="N109" s="1922" t="s">
        <v>18</v>
      </c>
      <c r="O109" s="1922" t="s">
        <v>18</v>
      </c>
      <c r="P109" s="2586" t="s">
        <v>4737</v>
      </c>
      <c r="Q109" s="2395"/>
    </row>
    <row r="110" spans="2:17" ht="30" x14ac:dyDescent="0.25">
      <c r="B110" s="2723"/>
      <c r="C110" s="2711"/>
      <c r="D110" s="2194"/>
      <c r="E110" s="2711"/>
      <c r="F110" s="2711"/>
      <c r="G110" s="2725"/>
      <c r="H110" s="2726"/>
      <c r="I110" s="2724"/>
      <c r="J110" s="1273" t="s">
        <v>4738</v>
      </c>
      <c r="K110" s="1273" t="s">
        <v>4739</v>
      </c>
      <c r="L110" s="1273" t="s">
        <v>129</v>
      </c>
      <c r="M110" s="1922"/>
      <c r="N110" s="1922"/>
      <c r="O110" s="1922"/>
      <c r="P110" s="2586"/>
      <c r="Q110" s="2395"/>
    </row>
    <row r="111" spans="2:17" ht="30" x14ac:dyDescent="0.25">
      <c r="B111" s="1168" t="s">
        <v>4714</v>
      </c>
      <c r="C111" s="1029" t="s">
        <v>361</v>
      </c>
      <c r="D111" s="1029" t="s">
        <v>4740</v>
      </c>
      <c r="E111" s="1029">
        <v>1102827528</v>
      </c>
      <c r="F111" s="1029" t="s">
        <v>120</v>
      </c>
      <c r="G111" s="1168" t="s">
        <v>105</v>
      </c>
      <c r="H111" s="1280">
        <v>40998</v>
      </c>
      <c r="I111" s="1281" t="s">
        <v>298</v>
      </c>
      <c r="J111" s="1273" t="s">
        <v>248</v>
      </c>
      <c r="K111" s="1273" t="s">
        <v>4741</v>
      </c>
      <c r="L111" s="1273" t="s">
        <v>4742</v>
      </c>
      <c r="M111" s="715" t="s">
        <v>18</v>
      </c>
      <c r="N111" s="715" t="s">
        <v>18</v>
      </c>
      <c r="O111" s="686" t="s">
        <v>18</v>
      </c>
      <c r="P111" s="2711"/>
      <c r="Q111" s="2711"/>
    </row>
    <row r="112" spans="2:17" ht="30" x14ac:dyDescent="0.25">
      <c r="B112" s="1168" t="s">
        <v>4743</v>
      </c>
      <c r="C112" s="1029" t="s">
        <v>868</v>
      </c>
      <c r="D112" s="1029" t="s">
        <v>4744</v>
      </c>
      <c r="E112" s="1029">
        <v>1128050065</v>
      </c>
      <c r="F112" s="1029" t="s">
        <v>120</v>
      </c>
      <c r="G112" s="1168" t="s">
        <v>4745</v>
      </c>
      <c r="H112" s="1280">
        <v>39543</v>
      </c>
      <c r="I112" s="1275" t="s">
        <v>298</v>
      </c>
      <c r="J112" s="1168" t="s">
        <v>4690</v>
      </c>
      <c r="K112" s="1273" t="s">
        <v>4746</v>
      </c>
      <c r="L112" s="1273" t="s">
        <v>116</v>
      </c>
      <c r="M112" s="715" t="s">
        <v>18</v>
      </c>
      <c r="N112" s="715" t="s">
        <v>18</v>
      </c>
      <c r="O112" s="715" t="s">
        <v>403</v>
      </c>
      <c r="P112" s="2711"/>
      <c r="Q112" s="2711"/>
    </row>
    <row r="113" spans="2:17" ht="30" x14ac:dyDescent="0.25">
      <c r="B113" s="2723" t="s">
        <v>2765</v>
      </c>
      <c r="C113" s="2711" t="s">
        <v>361</v>
      </c>
      <c r="D113" s="2723" t="s">
        <v>4747</v>
      </c>
      <c r="E113" s="2711">
        <v>1102835150</v>
      </c>
      <c r="F113" s="2723" t="s">
        <v>4748</v>
      </c>
      <c r="G113" s="2723" t="s">
        <v>105</v>
      </c>
      <c r="H113" s="2727">
        <v>41257</v>
      </c>
      <c r="I113" s="2724" t="s">
        <v>298</v>
      </c>
      <c r="J113" s="1273" t="s">
        <v>4749</v>
      </c>
      <c r="K113" s="1273" t="s">
        <v>4750</v>
      </c>
      <c r="L113" s="1273" t="s">
        <v>4751</v>
      </c>
      <c r="M113" s="1922" t="s">
        <v>18</v>
      </c>
      <c r="N113" s="1922" t="s">
        <v>18</v>
      </c>
      <c r="O113" s="1922" t="s">
        <v>18</v>
      </c>
      <c r="P113" s="2711"/>
      <c r="Q113" s="2711"/>
    </row>
    <row r="114" spans="2:17" ht="30" x14ac:dyDescent="0.25">
      <c r="B114" s="2723"/>
      <c r="C114" s="2711"/>
      <c r="D114" s="2723"/>
      <c r="E114" s="2711"/>
      <c r="F114" s="2723"/>
      <c r="G114" s="2723"/>
      <c r="H114" s="2727"/>
      <c r="I114" s="2724"/>
      <c r="J114" s="1273" t="s">
        <v>4749</v>
      </c>
      <c r="K114" s="1273" t="s">
        <v>4752</v>
      </c>
      <c r="L114" s="1273" t="s">
        <v>4751</v>
      </c>
      <c r="M114" s="1922"/>
      <c r="N114" s="1922"/>
      <c r="O114" s="1922"/>
      <c r="P114" s="2711"/>
      <c r="Q114" s="2711"/>
    </row>
    <row r="115" spans="2:17" ht="75" x14ac:dyDescent="0.25">
      <c r="B115" s="2192" t="s">
        <v>2775</v>
      </c>
      <c r="C115" s="2195" t="s">
        <v>868</v>
      </c>
      <c r="D115" s="2211" t="s">
        <v>4753</v>
      </c>
      <c r="E115" s="2209">
        <v>64919924</v>
      </c>
      <c r="F115" s="2209" t="s">
        <v>129</v>
      </c>
      <c r="G115" s="2211" t="s">
        <v>4754</v>
      </c>
      <c r="H115" s="2206">
        <v>34243</v>
      </c>
      <c r="I115" s="2209" t="s">
        <v>82</v>
      </c>
      <c r="J115" s="1273" t="s">
        <v>4734</v>
      </c>
      <c r="K115" s="1273" t="s">
        <v>4755</v>
      </c>
      <c r="L115" s="1273" t="s">
        <v>4756</v>
      </c>
      <c r="M115" s="1870" t="s">
        <v>18</v>
      </c>
      <c r="N115" s="1870" t="s">
        <v>18</v>
      </c>
      <c r="O115" s="1870" t="s">
        <v>18</v>
      </c>
      <c r="P115" s="2039" t="s">
        <v>4757</v>
      </c>
      <c r="Q115" s="2040"/>
    </row>
    <row r="116" spans="2:17" ht="48.75" customHeight="1" x14ac:dyDescent="0.25">
      <c r="B116" s="2193"/>
      <c r="C116" s="2196"/>
      <c r="D116" s="2419"/>
      <c r="E116" s="2730"/>
      <c r="F116" s="2730"/>
      <c r="G116" s="2419"/>
      <c r="H116" s="2730"/>
      <c r="I116" s="2730"/>
      <c r="J116" s="1273" t="s">
        <v>4758</v>
      </c>
      <c r="K116" s="1273" t="s">
        <v>4759</v>
      </c>
      <c r="L116" s="1273" t="s">
        <v>4760</v>
      </c>
      <c r="M116" s="1924"/>
      <c r="N116" s="1924"/>
      <c r="O116" s="1924"/>
      <c r="P116" s="2041"/>
      <c r="Q116" s="2042"/>
    </row>
    <row r="117" spans="2:17" ht="45" x14ac:dyDescent="0.25">
      <c r="B117" s="2194"/>
      <c r="C117" s="2203"/>
      <c r="D117" s="2212"/>
      <c r="E117" s="2210"/>
      <c r="F117" s="2210"/>
      <c r="G117" s="2212"/>
      <c r="H117" s="2210"/>
      <c r="I117" s="2210"/>
      <c r="J117" s="1273" t="s">
        <v>4761</v>
      </c>
      <c r="K117" s="1273" t="s">
        <v>4762</v>
      </c>
      <c r="L117" s="1273" t="s">
        <v>3962</v>
      </c>
      <c r="M117" s="1871"/>
      <c r="N117" s="1871"/>
      <c r="O117" s="1871"/>
      <c r="P117" s="2049"/>
      <c r="Q117" s="2050"/>
    </row>
    <row r="118" spans="2:17" ht="30" x14ac:dyDescent="0.25">
      <c r="B118" s="2723" t="s">
        <v>2775</v>
      </c>
      <c r="C118" s="2711" t="s">
        <v>361</v>
      </c>
      <c r="D118" s="2723" t="s">
        <v>4763</v>
      </c>
      <c r="E118" s="2711">
        <v>1102827758</v>
      </c>
      <c r="F118" s="2723" t="s">
        <v>120</v>
      </c>
      <c r="G118" s="2723" t="s">
        <v>4764</v>
      </c>
      <c r="H118" s="2727">
        <v>41109</v>
      </c>
      <c r="I118" s="2724" t="s">
        <v>298</v>
      </c>
      <c r="J118" s="1273" t="s">
        <v>248</v>
      </c>
      <c r="K118" s="1273" t="s">
        <v>4765</v>
      </c>
      <c r="L118" s="1273" t="s">
        <v>4766</v>
      </c>
      <c r="M118" s="1922" t="s">
        <v>18</v>
      </c>
      <c r="N118" s="1922" t="s">
        <v>18</v>
      </c>
      <c r="O118" s="1922" t="s">
        <v>18</v>
      </c>
      <c r="P118" s="2395" t="s">
        <v>4767</v>
      </c>
      <c r="Q118" s="2395"/>
    </row>
    <row r="119" spans="2:17" ht="45" x14ac:dyDescent="0.25">
      <c r="B119" s="2723"/>
      <c r="C119" s="2711"/>
      <c r="D119" s="2723"/>
      <c r="E119" s="2711"/>
      <c r="F119" s="2723"/>
      <c r="G119" s="2723"/>
      <c r="H119" s="2727"/>
      <c r="I119" s="2724"/>
      <c r="J119" s="1273" t="s">
        <v>4768</v>
      </c>
      <c r="K119" s="1273" t="s">
        <v>4769</v>
      </c>
      <c r="L119" s="1273" t="s">
        <v>4770</v>
      </c>
      <c r="M119" s="1922"/>
      <c r="N119" s="1922"/>
      <c r="O119" s="1922"/>
      <c r="P119" s="2395"/>
      <c r="Q119" s="2395"/>
    </row>
    <row r="120" spans="2:17" x14ac:dyDescent="0.25">
      <c r="B120" s="1222"/>
      <c r="C120" s="1222"/>
      <c r="D120" s="1222"/>
      <c r="E120" s="1282"/>
      <c r="F120" s="1222"/>
      <c r="G120" s="1222"/>
      <c r="H120" s="1283"/>
      <c r="I120" s="1284"/>
      <c r="J120" s="1285"/>
      <c r="K120" s="1285"/>
      <c r="L120" s="1285"/>
      <c r="M120" s="1282"/>
      <c r="N120" s="1282"/>
      <c r="O120" s="1282"/>
      <c r="P120" s="1282"/>
      <c r="Q120" s="1282"/>
    </row>
    <row r="121" spans="2:17" x14ac:dyDescent="0.25">
      <c r="B121" s="1222"/>
      <c r="C121" s="1222"/>
      <c r="D121" s="1222"/>
      <c r="E121" s="1282"/>
      <c r="F121" s="1222"/>
      <c r="G121" s="1222"/>
      <c r="H121" s="1283"/>
      <c r="I121" s="1284"/>
      <c r="J121" s="1285"/>
      <c r="K121" s="1285"/>
      <c r="L121" s="1285"/>
      <c r="M121" s="1282"/>
      <c r="N121" s="1282"/>
      <c r="O121" s="1282"/>
      <c r="P121" s="1282"/>
      <c r="Q121" s="1282"/>
    </row>
    <row r="122" spans="2:17" x14ac:dyDescent="0.25">
      <c r="B122" s="1222"/>
      <c r="C122" s="1222"/>
      <c r="D122" s="1222"/>
      <c r="E122" s="1282"/>
      <c r="F122" s="1222"/>
      <c r="G122" s="1222"/>
      <c r="H122" s="1283"/>
      <c r="I122" s="1284"/>
      <c r="J122" s="1285"/>
      <c r="K122" s="1285"/>
      <c r="L122" s="1285"/>
      <c r="M122" s="1282"/>
      <c r="N122" s="1282"/>
      <c r="O122" s="1282"/>
      <c r="P122" s="1282"/>
      <c r="Q122" s="1282"/>
    </row>
    <row r="123" spans="2:17" x14ac:dyDescent="0.25">
      <c r="B123" s="1222"/>
      <c r="C123" s="1222"/>
      <c r="D123" s="1222"/>
      <c r="E123" s="1282"/>
      <c r="F123" s="1222"/>
      <c r="G123" s="1222"/>
      <c r="H123" s="1283"/>
      <c r="I123" s="1284"/>
      <c r="J123" s="1285"/>
      <c r="K123" s="1285"/>
      <c r="L123" s="1285"/>
      <c r="M123" s="1282"/>
      <c r="N123" s="1282"/>
      <c r="O123" s="1282"/>
      <c r="P123" s="1282"/>
      <c r="Q123" s="1282"/>
    </row>
    <row r="124" spans="2:17" x14ac:dyDescent="0.25">
      <c r="B124" s="1286"/>
      <c r="C124" s="1286"/>
      <c r="D124" s="1286"/>
      <c r="E124" s="1286"/>
      <c r="F124" s="1286"/>
      <c r="G124" s="1286"/>
      <c r="H124" s="1286"/>
      <c r="I124" s="1286"/>
      <c r="J124" s="1286"/>
      <c r="K124" s="1286"/>
      <c r="L124" s="1286"/>
      <c r="M124" s="1286"/>
      <c r="N124" s="1286"/>
      <c r="O124" s="1286"/>
      <c r="P124" s="1286"/>
      <c r="Q124" s="1286"/>
    </row>
    <row r="125" spans="2:17" ht="15.75" thickBot="1" x14ac:dyDescent="0.3">
      <c r="B125" s="1286"/>
      <c r="C125" s="1286"/>
      <c r="D125" s="1286"/>
      <c r="E125" s="1286"/>
      <c r="F125" s="1286"/>
      <c r="G125" s="1286"/>
      <c r="H125" s="1286"/>
      <c r="I125" s="1286"/>
      <c r="J125" s="1286"/>
      <c r="K125" s="1286"/>
      <c r="L125" s="1286"/>
      <c r="M125" s="1286"/>
      <c r="N125" s="1286"/>
      <c r="O125" s="1286"/>
      <c r="P125" s="1286"/>
      <c r="Q125" s="1286"/>
    </row>
    <row r="126" spans="2:17" ht="27" thickBot="1" x14ac:dyDescent="0.3">
      <c r="B126" s="2731" t="s">
        <v>184</v>
      </c>
      <c r="C126" s="2732"/>
      <c r="D126" s="2732"/>
      <c r="E126" s="2732"/>
      <c r="F126" s="2732"/>
      <c r="G126" s="2732"/>
      <c r="H126" s="2732"/>
      <c r="I126" s="2732"/>
      <c r="J126" s="2732"/>
      <c r="K126" s="2732"/>
      <c r="L126" s="2732"/>
      <c r="M126" s="2732"/>
      <c r="N126" s="2733"/>
      <c r="O126" s="1286"/>
      <c r="P126" s="1286"/>
      <c r="Q126" s="1286"/>
    </row>
    <row r="127" spans="2:17" x14ac:dyDescent="0.25">
      <c r="B127" s="1286"/>
      <c r="C127" s="1286"/>
      <c r="D127" s="1286"/>
      <c r="E127" s="1286"/>
      <c r="F127" s="1286"/>
      <c r="G127" s="1286"/>
      <c r="H127" s="1286"/>
      <c r="I127" s="1286"/>
      <c r="J127" s="1286"/>
      <c r="K127" s="1286"/>
      <c r="L127" s="1286"/>
      <c r="M127" s="1286"/>
      <c r="N127" s="1286"/>
      <c r="O127" s="1286"/>
      <c r="P127" s="1286"/>
      <c r="Q127" s="1286"/>
    </row>
    <row r="128" spans="2:17" x14ac:dyDescent="0.25">
      <c r="B128" s="1286"/>
      <c r="C128" s="1286"/>
      <c r="D128" s="1286"/>
      <c r="E128" s="1286"/>
      <c r="F128" s="1286"/>
      <c r="G128" s="1286"/>
      <c r="H128" s="1286"/>
      <c r="I128" s="1286"/>
      <c r="J128" s="1286"/>
      <c r="K128" s="1286"/>
      <c r="L128" s="1286"/>
      <c r="M128" s="1286"/>
      <c r="N128" s="1286"/>
      <c r="O128" s="1286"/>
      <c r="P128" s="1286"/>
      <c r="Q128" s="1286"/>
    </row>
    <row r="129" spans="1:26" ht="30" x14ac:dyDescent="0.25">
      <c r="B129" s="1287" t="s">
        <v>17</v>
      </c>
      <c r="C129" s="1287" t="s">
        <v>415</v>
      </c>
      <c r="D129" s="2734" t="s">
        <v>77</v>
      </c>
      <c r="E129" s="2735"/>
      <c r="F129" s="1286"/>
      <c r="G129" s="1286"/>
      <c r="H129" s="1286"/>
      <c r="I129" s="1286"/>
      <c r="J129" s="1286"/>
      <c r="K129" s="1286"/>
      <c r="L129" s="1286"/>
      <c r="M129" s="1286"/>
      <c r="N129" s="1286"/>
      <c r="O129" s="1286"/>
      <c r="P129" s="1286"/>
      <c r="Q129" s="1286"/>
    </row>
    <row r="130" spans="1:26" ht="30" x14ac:dyDescent="0.25">
      <c r="B130" s="1168" t="s">
        <v>185</v>
      </c>
      <c r="C130" s="1029" t="s">
        <v>18</v>
      </c>
      <c r="D130" s="2711" t="s">
        <v>401</v>
      </c>
      <c r="E130" s="2711"/>
      <c r="F130" s="1286"/>
      <c r="G130" s="1286"/>
      <c r="H130" s="1286"/>
      <c r="I130" s="1286"/>
      <c r="J130" s="1286"/>
      <c r="K130" s="1286"/>
      <c r="L130" s="1286"/>
      <c r="M130" s="1286"/>
      <c r="N130" s="1286"/>
      <c r="O130" s="1286"/>
      <c r="P130" s="1286"/>
      <c r="Q130" s="1286"/>
    </row>
    <row r="131" spans="1:26" x14ac:dyDescent="0.25">
      <c r="B131" s="1286"/>
      <c r="C131" s="1286"/>
      <c r="D131" s="1286"/>
      <c r="E131" s="1286"/>
      <c r="F131" s="1286"/>
      <c r="G131" s="1286"/>
      <c r="H131" s="1286"/>
      <c r="I131" s="1286"/>
      <c r="J131" s="1286"/>
      <c r="K131" s="1286"/>
      <c r="L131" s="1286"/>
      <c r="M131" s="1286"/>
      <c r="N131" s="1286"/>
      <c r="O131" s="1286"/>
      <c r="P131" s="1286"/>
      <c r="Q131" s="1286"/>
    </row>
    <row r="132" spans="1:26" x14ac:dyDescent="0.25">
      <c r="B132" s="1286"/>
      <c r="C132" s="1286"/>
      <c r="D132" s="1286"/>
      <c r="E132" s="1286"/>
      <c r="F132" s="1286"/>
      <c r="G132" s="1286"/>
      <c r="H132" s="1286"/>
      <c r="I132" s="1286"/>
      <c r="J132" s="1286"/>
      <c r="K132" s="1286"/>
      <c r="L132" s="1286"/>
      <c r="M132" s="1286"/>
      <c r="N132" s="1286"/>
      <c r="O132" s="1286"/>
      <c r="P132" s="1286"/>
      <c r="Q132" s="1286"/>
    </row>
    <row r="133" spans="1:26" ht="26.25" x14ac:dyDescent="0.25">
      <c r="B133" s="2736" t="s">
        <v>186</v>
      </c>
      <c r="C133" s="2737"/>
      <c r="D133" s="2737"/>
      <c r="E133" s="2737"/>
      <c r="F133" s="2737"/>
      <c r="G133" s="2737"/>
      <c r="H133" s="2737"/>
      <c r="I133" s="2737"/>
      <c r="J133" s="2737"/>
      <c r="K133" s="2737"/>
      <c r="L133" s="2737"/>
      <c r="M133" s="2737"/>
      <c r="N133" s="2737"/>
      <c r="O133" s="2737"/>
      <c r="P133" s="2737"/>
      <c r="Q133" s="1286"/>
    </row>
    <row r="134" spans="1:26" x14ac:dyDescent="0.25">
      <c r="B134" s="1286"/>
      <c r="C134" s="1286"/>
      <c r="D134" s="1286"/>
      <c r="E134" s="1286"/>
      <c r="F134" s="1286"/>
      <c r="G134" s="1286"/>
      <c r="H134" s="1286"/>
      <c r="I134" s="1286"/>
      <c r="J134" s="1286"/>
      <c r="K134" s="1286"/>
      <c r="L134" s="1286"/>
      <c r="M134" s="1286"/>
      <c r="N134" s="1286"/>
      <c r="O134" s="1286"/>
      <c r="P134" s="1286"/>
      <c r="Q134" s="1286"/>
    </row>
    <row r="135" spans="1:26" ht="15.75" thickBot="1" x14ac:dyDescent="0.3">
      <c r="B135" s="1286"/>
      <c r="C135" s="1286"/>
      <c r="D135" s="1286"/>
      <c r="E135" s="1286"/>
      <c r="F135" s="1286"/>
      <c r="G135" s="1286"/>
      <c r="H135" s="1286"/>
      <c r="I135" s="1286"/>
      <c r="J135" s="1286"/>
      <c r="K135" s="1286"/>
      <c r="L135" s="1286"/>
      <c r="M135" s="1286"/>
      <c r="N135" s="1286"/>
      <c r="O135" s="1286"/>
      <c r="P135" s="1286"/>
      <c r="Q135" s="1286"/>
    </row>
    <row r="136" spans="1:26" ht="27" thickBot="1" x14ac:dyDescent="0.3">
      <c r="B136" s="2731" t="s">
        <v>187</v>
      </c>
      <c r="C136" s="2732"/>
      <c r="D136" s="2732"/>
      <c r="E136" s="2732"/>
      <c r="F136" s="2732"/>
      <c r="G136" s="2732"/>
      <c r="H136" s="2732"/>
      <c r="I136" s="2732"/>
      <c r="J136" s="2732"/>
      <c r="K136" s="2732"/>
      <c r="L136" s="2732"/>
      <c r="M136" s="2732"/>
      <c r="N136" s="2733"/>
      <c r="O136" s="1286"/>
      <c r="P136" s="1286"/>
      <c r="Q136" s="1286"/>
    </row>
    <row r="137" spans="1:26" x14ac:dyDescent="0.25">
      <c r="B137" s="1286"/>
      <c r="C137" s="1286"/>
      <c r="D137" s="1286"/>
      <c r="E137" s="1286"/>
      <c r="F137" s="1286"/>
      <c r="G137" s="1286"/>
      <c r="H137" s="1286"/>
      <c r="I137" s="1286"/>
      <c r="J137" s="1286"/>
      <c r="K137" s="1286"/>
      <c r="L137" s="1286"/>
      <c r="M137" s="1286"/>
      <c r="N137" s="1286"/>
      <c r="O137" s="1286"/>
      <c r="P137" s="1286"/>
      <c r="Q137" s="1286"/>
    </row>
    <row r="138" spans="1:26" ht="15.75" thickBot="1" x14ac:dyDescent="0.3">
      <c r="B138" s="1286"/>
      <c r="C138" s="1286"/>
      <c r="D138" s="1286"/>
      <c r="E138" s="1286"/>
      <c r="F138" s="1286"/>
      <c r="G138" s="1286"/>
      <c r="H138" s="1286"/>
      <c r="I138" s="1286"/>
      <c r="J138" s="1286"/>
      <c r="K138" s="1286"/>
      <c r="L138" s="1286"/>
      <c r="M138" s="1288"/>
      <c r="N138" s="1288"/>
      <c r="O138" s="1286"/>
      <c r="P138" s="1286"/>
      <c r="Q138" s="1286"/>
    </row>
    <row r="139" spans="1:26" s="48" customFormat="1" ht="60" x14ac:dyDescent="0.25">
      <c r="B139" s="1289" t="s">
        <v>33</v>
      </c>
      <c r="C139" s="1289" t="s">
        <v>34</v>
      </c>
      <c r="D139" s="1289" t="s">
        <v>35</v>
      </c>
      <c r="E139" s="1289" t="s">
        <v>36</v>
      </c>
      <c r="F139" s="1289" t="s">
        <v>37</v>
      </c>
      <c r="G139" s="1289" t="s">
        <v>38</v>
      </c>
      <c r="H139" s="1289" t="s">
        <v>39</v>
      </c>
      <c r="I139" s="1289" t="s">
        <v>40</v>
      </c>
      <c r="J139" s="1289" t="s">
        <v>41</v>
      </c>
      <c r="K139" s="1289" t="s">
        <v>42</v>
      </c>
      <c r="L139" s="1289" t="s">
        <v>43</v>
      </c>
      <c r="M139" s="1290" t="s">
        <v>44</v>
      </c>
      <c r="N139" s="1289" t="s">
        <v>45</v>
      </c>
      <c r="O139" s="1289" t="s">
        <v>46</v>
      </c>
      <c r="P139" s="1291" t="s">
        <v>47</v>
      </c>
      <c r="Q139" s="1291" t="s">
        <v>48</v>
      </c>
    </row>
    <row r="140" spans="1:26" s="61" customFormat="1" x14ac:dyDescent="0.25">
      <c r="A140" s="52">
        <v>1</v>
      </c>
      <c r="B140" s="398"/>
      <c r="C140" s="1292"/>
      <c r="D140" s="398"/>
      <c r="E140" s="1293"/>
      <c r="F140" s="1294"/>
      <c r="G140" s="1295"/>
      <c r="H140" s="1296"/>
      <c r="I140" s="1297"/>
      <c r="J140" s="1297"/>
      <c r="K140" s="1297"/>
      <c r="L140" s="1297"/>
      <c r="M140" s="1298"/>
      <c r="N140" s="1298"/>
      <c r="O140" s="1299"/>
      <c r="P140" s="1299"/>
      <c r="Q140" s="2738" t="s">
        <v>4771</v>
      </c>
      <c r="R140" s="60"/>
      <c r="S140" s="60"/>
      <c r="T140" s="60"/>
      <c r="U140" s="60"/>
      <c r="V140" s="60"/>
      <c r="W140" s="60"/>
      <c r="X140" s="60"/>
      <c r="Y140" s="60"/>
      <c r="Z140" s="60"/>
    </row>
    <row r="141" spans="1:26" s="61" customFormat="1" x14ac:dyDescent="0.25">
      <c r="A141" s="52">
        <f t="shared" ref="A141:A147" si="0">+A140+1</f>
        <v>2</v>
      </c>
      <c r="B141" s="398"/>
      <c r="C141" s="1292"/>
      <c r="D141" s="398"/>
      <c r="E141" s="1293"/>
      <c r="F141" s="1294"/>
      <c r="G141" s="1294"/>
      <c r="H141" s="1294"/>
      <c r="I141" s="1297"/>
      <c r="J141" s="1297"/>
      <c r="K141" s="1297"/>
      <c r="L141" s="1297"/>
      <c r="M141" s="1298"/>
      <c r="N141" s="1298"/>
      <c r="O141" s="1299"/>
      <c r="P141" s="1299"/>
      <c r="Q141" s="2738"/>
      <c r="R141" s="60"/>
      <c r="S141" s="60"/>
      <c r="T141" s="60"/>
      <c r="U141" s="60"/>
      <c r="V141" s="60"/>
      <c r="W141" s="60"/>
      <c r="X141" s="60"/>
      <c r="Y141" s="60"/>
      <c r="Z141" s="60"/>
    </row>
    <row r="142" spans="1:26" s="61" customFormat="1" x14ac:dyDescent="0.25">
      <c r="A142" s="52">
        <f t="shared" si="0"/>
        <v>3</v>
      </c>
      <c r="B142" s="398"/>
      <c r="C142" s="1292"/>
      <c r="D142" s="398"/>
      <c r="E142" s="1293"/>
      <c r="F142" s="1294"/>
      <c r="G142" s="1294"/>
      <c r="H142" s="1294"/>
      <c r="I142" s="1297"/>
      <c r="J142" s="1297"/>
      <c r="K142" s="1297"/>
      <c r="L142" s="1297"/>
      <c r="M142" s="1298"/>
      <c r="N142" s="1298"/>
      <c r="O142" s="1299"/>
      <c r="P142" s="1299"/>
      <c r="Q142" s="2738"/>
      <c r="R142" s="60"/>
      <c r="S142" s="60"/>
      <c r="T142" s="60"/>
      <c r="U142" s="60"/>
      <c r="V142" s="60"/>
      <c r="W142" s="60"/>
      <c r="X142" s="60"/>
      <c r="Y142" s="60"/>
      <c r="Z142" s="60"/>
    </row>
    <row r="143" spans="1:26" s="61" customFormat="1" x14ac:dyDescent="0.25">
      <c r="A143" s="52">
        <f t="shared" si="0"/>
        <v>4</v>
      </c>
      <c r="B143" s="398"/>
      <c r="C143" s="1292"/>
      <c r="D143" s="398"/>
      <c r="E143" s="1293"/>
      <c r="F143" s="1294"/>
      <c r="G143" s="1294"/>
      <c r="H143" s="1294"/>
      <c r="I143" s="1297"/>
      <c r="J143" s="1297"/>
      <c r="K143" s="1297"/>
      <c r="L143" s="1297"/>
      <c r="M143" s="1298"/>
      <c r="N143" s="1298"/>
      <c r="O143" s="1299"/>
      <c r="P143" s="1299"/>
      <c r="Q143" s="2738"/>
      <c r="R143" s="60"/>
      <c r="S143" s="60"/>
      <c r="T143" s="60"/>
      <c r="U143" s="60"/>
      <c r="V143" s="60"/>
      <c r="W143" s="60"/>
      <c r="X143" s="60"/>
      <c r="Y143" s="60"/>
      <c r="Z143" s="60"/>
    </row>
    <row r="144" spans="1:26" s="61" customFormat="1" x14ac:dyDescent="0.25">
      <c r="A144" s="52">
        <f t="shared" si="0"/>
        <v>5</v>
      </c>
      <c r="B144" s="398"/>
      <c r="C144" s="1292"/>
      <c r="D144" s="398"/>
      <c r="E144" s="1293"/>
      <c r="F144" s="1294"/>
      <c r="G144" s="1294"/>
      <c r="H144" s="1294"/>
      <c r="I144" s="1297"/>
      <c r="J144" s="1297"/>
      <c r="K144" s="1297"/>
      <c r="L144" s="1297"/>
      <c r="M144" s="1298"/>
      <c r="N144" s="1298"/>
      <c r="O144" s="1299"/>
      <c r="P144" s="1299"/>
      <c r="Q144" s="2738"/>
      <c r="R144" s="60"/>
      <c r="S144" s="60"/>
      <c r="T144" s="60"/>
      <c r="U144" s="60"/>
      <c r="V144" s="60"/>
      <c r="W144" s="60"/>
      <c r="X144" s="60"/>
      <c r="Y144" s="60"/>
      <c r="Z144" s="60"/>
    </row>
    <row r="145" spans="1:26" s="61" customFormat="1" x14ac:dyDescent="0.25">
      <c r="A145" s="52">
        <f t="shared" si="0"/>
        <v>6</v>
      </c>
      <c r="B145" s="398"/>
      <c r="C145" s="1292"/>
      <c r="D145" s="398"/>
      <c r="E145" s="1293"/>
      <c r="F145" s="1294"/>
      <c r="G145" s="1294"/>
      <c r="H145" s="1294"/>
      <c r="I145" s="1297"/>
      <c r="J145" s="1297"/>
      <c r="K145" s="1297"/>
      <c r="L145" s="1297"/>
      <c r="M145" s="1298"/>
      <c r="N145" s="1298"/>
      <c r="O145" s="1299"/>
      <c r="P145" s="1299"/>
      <c r="Q145" s="2738"/>
      <c r="R145" s="60"/>
      <c r="S145" s="60"/>
      <c r="T145" s="60"/>
      <c r="U145" s="60"/>
      <c r="V145" s="60"/>
      <c r="W145" s="60"/>
      <c r="X145" s="60"/>
      <c r="Y145" s="60"/>
      <c r="Z145" s="60"/>
    </row>
    <row r="146" spans="1:26" s="61" customFormat="1" x14ac:dyDescent="0.25">
      <c r="A146" s="52">
        <f t="shared" si="0"/>
        <v>7</v>
      </c>
      <c r="B146" s="398"/>
      <c r="C146" s="1292"/>
      <c r="D146" s="398"/>
      <c r="E146" s="1293"/>
      <c r="F146" s="1294"/>
      <c r="G146" s="1294"/>
      <c r="H146" s="1294"/>
      <c r="I146" s="1297"/>
      <c r="J146" s="1297"/>
      <c r="K146" s="1297"/>
      <c r="L146" s="1297"/>
      <c r="M146" s="1298"/>
      <c r="N146" s="1298"/>
      <c r="O146" s="1299"/>
      <c r="P146" s="1299"/>
      <c r="Q146" s="2738"/>
      <c r="R146" s="60"/>
      <c r="S146" s="60"/>
      <c r="T146" s="60"/>
      <c r="U146" s="60"/>
      <c r="V146" s="60"/>
      <c r="W146" s="60"/>
      <c r="X146" s="60"/>
      <c r="Y146" s="60"/>
      <c r="Z146" s="60"/>
    </row>
    <row r="147" spans="1:26" s="61" customFormat="1" x14ac:dyDescent="0.25">
      <c r="A147" s="52">
        <f t="shared" si="0"/>
        <v>8</v>
      </c>
      <c r="B147" s="398"/>
      <c r="C147" s="1292"/>
      <c r="D147" s="398"/>
      <c r="E147" s="1293"/>
      <c r="F147" s="1294"/>
      <c r="G147" s="1294"/>
      <c r="H147" s="1294"/>
      <c r="I147" s="1297"/>
      <c r="J147" s="1297"/>
      <c r="K147" s="1297"/>
      <c r="L147" s="1297"/>
      <c r="M147" s="1298"/>
      <c r="N147" s="1298"/>
      <c r="O147" s="1299"/>
      <c r="P147" s="1299"/>
      <c r="Q147" s="2738"/>
      <c r="R147" s="60"/>
      <c r="S147" s="60"/>
      <c r="T147" s="60"/>
      <c r="U147" s="60"/>
      <c r="V147" s="60"/>
      <c r="W147" s="60"/>
      <c r="X147" s="60"/>
      <c r="Y147" s="60"/>
      <c r="Z147" s="60"/>
    </row>
    <row r="148" spans="1:26" s="61" customFormat="1" x14ac:dyDescent="0.25">
      <c r="A148" s="52"/>
      <c r="B148" s="398" t="s">
        <v>28</v>
      </c>
      <c r="C148" s="1292"/>
      <c r="D148" s="398"/>
      <c r="E148" s="1293"/>
      <c r="F148" s="1294"/>
      <c r="G148" s="1294"/>
      <c r="H148" s="1294"/>
      <c r="I148" s="1297"/>
      <c r="J148" s="1297"/>
      <c r="K148" s="1300">
        <f>SUM(K140:K147)</f>
        <v>0</v>
      </c>
      <c r="L148" s="1300">
        <f>SUM(L140:L147)</f>
        <v>0</v>
      </c>
      <c r="M148" s="1301">
        <f>SUM(M140:M147)</f>
        <v>0</v>
      </c>
      <c r="N148" s="1300">
        <f>SUM(N140:N147)</f>
        <v>0</v>
      </c>
      <c r="O148" s="1299"/>
      <c r="P148" s="1299"/>
      <c r="Q148" s="2739"/>
    </row>
    <row r="149" spans="1:26" x14ac:dyDescent="0.25">
      <c r="B149" s="1302"/>
      <c r="C149" s="1302"/>
      <c r="D149" s="1302"/>
      <c r="E149" s="1303"/>
      <c r="F149" s="1302"/>
      <c r="G149" s="1302"/>
      <c r="H149" s="1302"/>
      <c r="I149" s="1302"/>
      <c r="J149" s="1302"/>
      <c r="K149" s="1302"/>
      <c r="L149" s="1302"/>
      <c r="M149" s="1302"/>
      <c r="N149" s="1302"/>
      <c r="O149" s="1302"/>
      <c r="P149" s="1302"/>
      <c r="Q149" s="1286"/>
    </row>
    <row r="150" spans="1:26" ht="18.75" x14ac:dyDescent="0.25">
      <c r="B150" s="1304" t="s">
        <v>192</v>
      </c>
      <c r="C150" s="1305">
        <f>+K148</f>
        <v>0</v>
      </c>
      <c r="D150" s="1286"/>
      <c r="E150" s="1286"/>
      <c r="F150" s="1286"/>
      <c r="G150" s="1286"/>
      <c r="H150" s="1306"/>
      <c r="I150" s="1306"/>
      <c r="J150" s="1306"/>
      <c r="K150" s="1306"/>
      <c r="L150" s="1306"/>
      <c r="M150" s="1306"/>
      <c r="N150" s="1302"/>
      <c r="O150" s="1302"/>
      <c r="P150" s="1302"/>
      <c r="Q150" s="1286"/>
    </row>
    <row r="151" spans="1:26" x14ac:dyDescent="0.25">
      <c r="B151" s="1286"/>
      <c r="C151" s="1286"/>
      <c r="D151" s="1286"/>
      <c r="E151" s="1286"/>
      <c r="F151" s="1286"/>
      <c r="G151" s="1286"/>
      <c r="H151" s="1286"/>
      <c r="I151" s="1286"/>
      <c r="J151" s="1286"/>
      <c r="K151" s="1286"/>
      <c r="L151" s="1286"/>
      <c r="M151" s="1286"/>
      <c r="N151" s="1286"/>
      <c r="O151" s="1286"/>
      <c r="P151" s="1286"/>
      <c r="Q151" s="1286"/>
    </row>
    <row r="152" spans="1:26" ht="15.75" thickBot="1" x14ac:dyDescent="0.3">
      <c r="B152" s="1286"/>
      <c r="C152" s="1286"/>
      <c r="D152" s="1286"/>
      <c r="E152" s="1286"/>
      <c r="F152" s="1286"/>
      <c r="G152" s="1286"/>
      <c r="H152" s="1286"/>
      <c r="I152" s="1286"/>
      <c r="J152" s="1286"/>
      <c r="K152" s="1286"/>
      <c r="L152" s="1286"/>
      <c r="M152" s="1286"/>
      <c r="N152" s="1286"/>
      <c r="O152" s="1286"/>
      <c r="P152" s="1286"/>
      <c r="Q152" s="1286"/>
    </row>
    <row r="153" spans="1:26" ht="30.75" thickBot="1" x14ac:dyDescent="0.3">
      <c r="B153" s="1307" t="s">
        <v>193</v>
      </c>
      <c r="C153" s="1308" t="s">
        <v>194</v>
      </c>
      <c r="D153" s="1307" t="s">
        <v>27</v>
      </c>
      <c r="E153" s="1308" t="s">
        <v>195</v>
      </c>
      <c r="F153" s="1286"/>
      <c r="G153" s="1286"/>
      <c r="H153" s="1286"/>
      <c r="I153" s="1286"/>
      <c r="J153" s="1286"/>
      <c r="K153" s="1286"/>
      <c r="L153" s="1286"/>
      <c r="M153" s="1286"/>
      <c r="N153" s="1286"/>
      <c r="O153" s="1286"/>
      <c r="P153" s="1286"/>
      <c r="Q153" s="1286"/>
    </row>
    <row r="154" spans="1:26" x14ac:dyDescent="0.25">
      <c r="B154" s="1309" t="s">
        <v>196</v>
      </c>
      <c r="C154" s="1310">
        <v>20</v>
      </c>
      <c r="D154" s="1310">
        <v>0</v>
      </c>
      <c r="E154" s="1923">
        <f>+D154+D155+D156</f>
        <v>40</v>
      </c>
      <c r="F154" s="1286"/>
      <c r="G154" s="1286"/>
      <c r="H154" s="1286"/>
      <c r="I154" s="1286"/>
      <c r="J154" s="1286"/>
      <c r="K154" s="1286"/>
      <c r="L154" s="1286"/>
      <c r="M154" s="1286"/>
      <c r="N154" s="1286"/>
      <c r="O154" s="1286"/>
      <c r="P154" s="1286"/>
      <c r="Q154" s="1286"/>
    </row>
    <row r="155" spans="1:26" x14ac:dyDescent="0.25">
      <c r="B155" s="1309" t="s">
        <v>197</v>
      </c>
      <c r="C155" s="1275">
        <v>30</v>
      </c>
      <c r="D155" s="1029">
        <v>0</v>
      </c>
      <c r="E155" s="1924"/>
      <c r="F155" s="1286"/>
      <c r="G155" s="1286"/>
      <c r="H155" s="1286"/>
      <c r="I155" s="1286"/>
      <c r="J155" s="1286"/>
      <c r="K155" s="1286"/>
      <c r="L155" s="1286"/>
      <c r="M155" s="1286"/>
      <c r="N155" s="1286"/>
      <c r="O155" s="1286"/>
      <c r="P155" s="1286"/>
      <c r="Q155" s="1286"/>
    </row>
    <row r="156" spans="1:26" ht="15.75" thickBot="1" x14ac:dyDescent="0.3">
      <c r="B156" s="1309" t="s">
        <v>198</v>
      </c>
      <c r="C156" s="1311">
        <v>40</v>
      </c>
      <c r="D156" s="1311">
        <v>40</v>
      </c>
      <c r="E156" s="1925"/>
      <c r="F156" s="1286"/>
      <c r="G156" s="1286"/>
      <c r="H156" s="1286"/>
      <c r="I156" s="1286"/>
      <c r="J156" s="1286"/>
      <c r="K156" s="1286"/>
      <c r="L156" s="1286"/>
      <c r="M156" s="1286"/>
      <c r="N156" s="1286"/>
      <c r="O156" s="1286"/>
      <c r="P156" s="1286"/>
      <c r="Q156" s="1286"/>
    </row>
    <row r="157" spans="1:26" x14ac:dyDescent="0.25">
      <c r="B157" s="1286"/>
      <c r="C157" s="1286"/>
      <c r="D157" s="1286"/>
      <c r="E157" s="1286"/>
      <c r="F157" s="1286"/>
      <c r="G157" s="1286"/>
      <c r="H157" s="1286"/>
      <c r="I157" s="1286"/>
      <c r="J157" s="1286"/>
      <c r="K157" s="1286"/>
      <c r="L157" s="1286"/>
      <c r="M157" s="1286"/>
      <c r="N157" s="1286"/>
      <c r="O157" s="1286"/>
      <c r="P157" s="1286"/>
      <c r="Q157" s="1286"/>
    </row>
    <row r="158" spans="1:26" ht="15.75" thickBot="1" x14ac:dyDescent="0.3">
      <c r="B158" s="1286"/>
      <c r="C158" s="1286"/>
      <c r="D158" s="1286"/>
      <c r="E158" s="1286"/>
      <c r="F158" s="1286"/>
      <c r="G158" s="1286"/>
      <c r="H158" s="1286"/>
      <c r="I158" s="1286"/>
      <c r="J158" s="1286"/>
      <c r="K158" s="1286"/>
      <c r="L158" s="1286"/>
      <c r="M158" s="1286"/>
      <c r="N158" s="1286"/>
      <c r="O158" s="1286"/>
      <c r="P158" s="1286"/>
      <c r="Q158" s="1286"/>
    </row>
    <row r="159" spans="1:26" ht="27" thickBot="1" x14ac:dyDescent="0.3">
      <c r="B159" s="2731" t="s">
        <v>199</v>
      </c>
      <c r="C159" s="2732"/>
      <c r="D159" s="2732"/>
      <c r="E159" s="2732"/>
      <c r="F159" s="2732"/>
      <c r="G159" s="2732"/>
      <c r="H159" s="2732"/>
      <c r="I159" s="2732"/>
      <c r="J159" s="2732"/>
      <c r="K159" s="2732"/>
      <c r="L159" s="2732"/>
      <c r="M159" s="2732"/>
      <c r="N159" s="2733"/>
      <c r="O159" s="1286"/>
      <c r="P159" s="1286"/>
      <c r="Q159" s="1286"/>
    </row>
    <row r="160" spans="1:26" x14ac:dyDescent="0.25">
      <c r="B160" s="1286"/>
      <c r="C160" s="1286"/>
      <c r="D160" s="1286"/>
      <c r="E160" s="1286"/>
      <c r="F160" s="1286"/>
      <c r="G160" s="1286"/>
      <c r="H160" s="1286"/>
      <c r="I160" s="1286"/>
      <c r="J160" s="1286"/>
      <c r="K160" s="1286"/>
      <c r="L160" s="1286"/>
      <c r="M160" s="1286"/>
      <c r="N160" s="1286"/>
      <c r="O160" s="1286"/>
      <c r="P160" s="1286"/>
      <c r="Q160" s="1286"/>
    </row>
    <row r="161" spans="2:17" ht="90" x14ac:dyDescent="0.25">
      <c r="B161" s="1287" t="s">
        <v>89</v>
      </c>
      <c r="C161" s="1287" t="s">
        <v>90</v>
      </c>
      <c r="D161" s="1287" t="s">
        <v>91</v>
      </c>
      <c r="E161" s="1287" t="s">
        <v>92</v>
      </c>
      <c r="F161" s="1287" t="s">
        <v>93</v>
      </c>
      <c r="G161" s="1287" t="s">
        <v>94</v>
      </c>
      <c r="H161" s="1287" t="s">
        <v>95</v>
      </c>
      <c r="I161" s="1287" t="s">
        <v>96</v>
      </c>
      <c r="J161" s="2734" t="s">
        <v>97</v>
      </c>
      <c r="K161" s="2740"/>
      <c r="L161" s="2735"/>
      <c r="M161" s="1287" t="s">
        <v>98</v>
      </c>
      <c r="N161" s="1287" t="s">
        <v>254</v>
      </c>
      <c r="O161" s="1287" t="s">
        <v>255</v>
      </c>
      <c r="P161" s="2734" t="s">
        <v>77</v>
      </c>
      <c r="Q161" s="2735"/>
    </row>
    <row r="162" spans="2:17" ht="69.75" customHeight="1" x14ac:dyDescent="0.25">
      <c r="B162" s="2192" t="s">
        <v>4772</v>
      </c>
      <c r="C162" s="1980" t="s">
        <v>661</v>
      </c>
      <c r="D162" s="1980" t="s">
        <v>4773</v>
      </c>
      <c r="E162" s="1980">
        <v>64556054</v>
      </c>
      <c r="F162" s="1980" t="s">
        <v>4774</v>
      </c>
      <c r="G162" s="1980" t="s">
        <v>105</v>
      </c>
      <c r="H162" s="2252">
        <v>38476</v>
      </c>
      <c r="I162" s="2066" t="s">
        <v>82</v>
      </c>
      <c r="J162" s="1168" t="s">
        <v>4775</v>
      </c>
      <c r="K162" s="1273" t="s">
        <v>4776</v>
      </c>
      <c r="L162" s="1273" t="s">
        <v>4777</v>
      </c>
      <c r="M162" s="1870" t="s">
        <v>18</v>
      </c>
      <c r="N162" s="1870" t="s">
        <v>18</v>
      </c>
      <c r="O162" s="1870" t="s">
        <v>18</v>
      </c>
      <c r="P162" s="2712"/>
      <c r="Q162" s="2713"/>
    </row>
    <row r="163" spans="2:17" ht="99" customHeight="1" x14ac:dyDescent="0.25">
      <c r="B163" s="2193"/>
      <c r="C163" s="1981"/>
      <c r="D163" s="1981"/>
      <c r="E163" s="1981"/>
      <c r="F163" s="1981"/>
      <c r="G163" s="1981"/>
      <c r="H163" s="2204"/>
      <c r="I163" s="2067"/>
      <c r="J163" s="1168" t="s">
        <v>4778</v>
      </c>
      <c r="K163" s="1273" t="s">
        <v>4779</v>
      </c>
      <c r="L163" s="1273" t="s">
        <v>4780</v>
      </c>
      <c r="M163" s="1924"/>
      <c r="N163" s="1924"/>
      <c r="O163" s="1924"/>
      <c r="P163" s="2741"/>
      <c r="Q163" s="2742"/>
    </row>
    <row r="164" spans="2:17" ht="60" x14ac:dyDescent="0.25">
      <c r="B164" s="2193"/>
      <c r="C164" s="1981"/>
      <c r="D164" s="1981"/>
      <c r="E164" s="1981"/>
      <c r="F164" s="1981"/>
      <c r="G164" s="1981"/>
      <c r="H164" s="2204"/>
      <c r="I164" s="2067"/>
      <c r="J164" s="1168" t="s">
        <v>4781</v>
      </c>
      <c r="K164" s="1273" t="s">
        <v>4782</v>
      </c>
      <c r="L164" s="1273" t="s">
        <v>4783</v>
      </c>
      <c r="M164" s="1924"/>
      <c r="N164" s="1924"/>
      <c r="O164" s="1924"/>
      <c r="P164" s="2741"/>
      <c r="Q164" s="2742"/>
    </row>
    <row r="165" spans="2:17" ht="60" x14ac:dyDescent="0.25">
      <c r="B165" s="1169" t="s">
        <v>211</v>
      </c>
      <c r="C165" s="242" t="s">
        <v>661</v>
      </c>
      <c r="D165" s="242" t="s">
        <v>4784</v>
      </c>
      <c r="E165" s="715">
        <v>1102827370</v>
      </c>
      <c r="F165" s="242" t="s">
        <v>4785</v>
      </c>
      <c r="G165" s="242" t="s">
        <v>105</v>
      </c>
      <c r="H165" s="1016">
        <v>41447</v>
      </c>
      <c r="I165" s="235" t="s">
        <v>82</v>
      </c>
      <c r="J165" s="242" t="s">
        <v>4786</v>
      </c>
      <c r="K165" s="242" t="s">
        <v>4787</v>
      </c>
      <c r="L165" s="906" t="s">
        <v>173</v>
      </c>
      <c r="M165" s="715" t="s">
        <v>18</v>
      </c>
      <c r="N165" s="715" t="s">
        <v>19</v>
      </c>
      <c r="O165" s="715" t="s">
        <v>18</v>
      </c>
      <c r="P165" s="2716" t="s">
        <v>4788</v>
      </c>
      <c r="Q165" s="2298"/>
    </row>
    <row r="166" spans="2:17" ht="45" x14ac:dyDescent="0.25">
      <c r="B166" s="1168" t="s">
        <v>223</v>
      </c>
      <c r="C166" s="242" t="s">
        <v>661</v>
      </c>
      <c r="D166" s="242" t="s">
        <v>4789</v>
      </c>
      <c r="E166" s="242">
        <v>23178337</v>
      </c>
      <c r="F166" s="715" t="s">
        <v>3327</v>
      </c>
      <c r="G166" s="715" t="s">
        <v>4790</v>
      </c>
      <c r="H166" s="1016">
        <v>39793</v>
      </c>
      <c r="I166" s="235" t="s">
        <v>82</v>
      </c>
      <c r="J166" s="1168" t="s">
        <v>4791</v>
      </c>
      <c r="K166" s="1280" t="s">
        <v>4792</v>
      </c>
      <c r="L166" s="1168" t="s">
        <v>4793</v>
      </c>
      <c r="M166" s="715" t="s">
        <v>18</v>
      </c>
      <c r="N166" s="715" t="s">
        <v>18</v>
      </c>
      <c r="O166" s="715" t="s">
        <v>18</v>
      </c>
      <c r="P166" s="2716"/>
      <c r="Q166" s="2298"/>
    </row>
    <row r="169" spans="2:17" ht="15.75" thickBot="1" x14ac:dyDescent="0.3"/>
    <row r="170" spans="2:17" ht="30" x14ac:dyDescent="0.25">
      <c r="B170" s="162" t="s">
        <v>17</v>
      </c>
      <c r="C170" s="162" t="s">
        <v>193</v>
      </c>
      <c r="D170" s="193" t="s">
        <v>194</v>
      </c>
      <c r="E170" s="162" t="s">
        <v>27</v>
      </c>
      <c r="F170" s="233" t="s">
        <v>235</v>
      </c>
      <c r="G170" s="857"/>
    </row>
    <row r="171" spans="2:17" ht="108" x14ac:dyDescent="0.2">
      <c r="B171" s="1969" t="s">
        <v>236</v>
      </c>
      <c r="C171" s="196" t="s">
        <v>237</v>
      </c>
      <c r="D171" s="715">
        <v>25</v>
      </c>
      <c r="E171" s="715">
        <v>25</v>
      </c>
      <c r="F171" s="1970">
        <v>35</v>
      </c>
      <c r="G171" s="858"/>
    </row>
    <row r="172" spans="2:17" ht="96" x14ac:dyDescent="0.2">
      <c r="B172" s="1969"/>
      <c r="C172" s="196" t="s">
        <v>238</v>
      </c>
      <c r="D172" s="242">
        <v>25</v>
      </c>
      <c r="E172" s="715">
        <v>0</v>
      </c>
      <c r="F172" s="1971"/>
      <c r="G172" s="858"/>
    </row>
    <row r="173" spans="2:17" ht="60" x14ac:dyDescent="0.2">
      <c r="B173" s="1969"/>
      <c r="C173" s="196" t="s">
        <v>239</v>
      </c>
      <c r="D173" s="715">
        <v>10</v>
      </c>
      <c r="E173" s="715">
        <v>10</v>
      </c>
      <c r="F173" s="1972"/>
      <c r="G173" s="858"/>
    </row>
    <row r="174" spans="2:17" x14ac:dyDescent="0.25">
      <c r="C174"/>
    </row>
    <row r="177" spans="2:5" x14ac:dyDescent="0.25">
      <c r="B177" s="160" t="s">
        <v>240</v>
      </c>
    </row>
    <row r="180" spans="2:5" x14ac:dyDescent="0.25">
      <c r="B180" s="41" t="s">
        <v>17</v>
      </c>
      <c r="C180" s="41" t="s">
        <v>26</v>
      </c>
      <c r="D180" s="162" t="s">
        <v>27</v>
      </c>
      <c r="E180" s="162" t="s">
        <v>28</v>
      </c>
    </row>
    <row r="181" spans="2:5" ht="28.5" x14ac:dyDescent="0.25">
      <c r="B181" s="45" t="s">
        <v>393</v>
      </c>
      <c r="C181" s="684">
        <v>40</v>
      </c>
      <c r="D181" s="715">
        <v>0</v>
      </c>
      <c r="E181" s="1870">
        <f>+D181+D182</f>
        <v>35</v>
      </c>
    </row>
    <row r="182" spans="2:5" ht="57" x14ac:dyDescent="0.25">
      <c r="B182" s="45" t="s">
        <v>394</v>
      </c>
      <c r="C182" s="684">
        <v>60</v>
      </c>
      <c r="D182" s="715">
        <f>+F171</f>
        <v>35</v>
      </c>
      <c r="E182" s="1871"/>
    </row>
    <row r="187" spans="2:5" x14ac:dyDescent="0.25">
      <c r="B187" s="856" t="s">
        <v>4794</v>
      </c>
    </row>
  </sheetData>
  <mergeCells count="163">
    <mergeCell ref="P165:Q165"/>
    <mergeCell ref="P166:Q166"/>
    <mergeCell ref="B171:B173"/>
    <mergeCell ref="F171:F173"/>
    <mergeCell ref="E181:E182"/>
    <mergeCell ref="G162:G164"/>
    <mergeCell ref="H162:H164"/>
    <mergeCell ref="I162:I164"/>
    <mergeCell ref="M162:M164"/>
    <mergeCell ref="N162:N164"/>
    <mergeCell ref="O162:O164"/>
    <mergeCell ref="Q140:Q148"/>
    <mergeCell ref="E154:E156"/>
    <mergeCell ref="B159:N159"/>
    <mergeCell ref="J161:L161"/>
    <mergeCell ref="P161:Q161"/>
    <mergeCell ref="B162:B164"/>
    <mergeCell ref="C162:C164"/>
    <mergeCell ref="D162:D164"/>
    <mergeCell ref="E162:E164"/>
    <mergeCell ref="F162:F164"/>
    <mergeCell ref="P162:Q164"/>
    <mergeCell ref="B126:N126"/>
    <mergeCell ref="D129:E129"/>
    <mergeCell ref="D130:E130"/>
    <mergeCell ref="B133:P133"/>
    <mergeCell ref="B136:N136"/>
    <mergeCell ref="G118:G119"/>
    <mergeCell ref="H118:H119"/>
    <mergeCell ref="I118:I119"/>
    <mergeCell ref="M118:M119"/>
    <mergeCell ref="N118:N119"/>
    <mergeCell ref="O118:O119"/>
    <mergeCell ref="N115:N117"/>
    <mergeCell ref="O115:O117"/>
    <mergeCell ref="P115:Q117"/>
    <mergeCell ref="B118:B119"/>
    <mergeCell ref="C118:C119"/>
    <mergeCell ref="D118:D119"/>
    <mergeCell ref="E118:E119"/>
    <mergeCell ref="F118:F119"/>
    <mergeCell ref="P118:Q119"/>
    <mergeCell ref="B115:B117"/>
    <mergeCell ref="C115:C117"/>
    <mergeCell ref="D115:D117"/>
    <mergeCell ref="E115:E117"/>
    <mergeCell ref="F115:F117"/>
    <mergeCell ref="G115:G117"/>
    <mergeCell ref="H115:H117"/>
    <mergeCell ref="I115:I117"/>
    <mergeCell ref="M115:M117"/>
    <mergeCell ref="P109:Q110"/>
    <mergeCell ref="P111:Q111"/>
    <mergeCell ref="N107:N108"/>
    <mergeCell ref="O107:O108"/>
    <mergeCell ref="P107:Q108"/>
    <mergeCell ref="P112:Q112"/>
    <mergeCell ref="B113:B114"/>
    <mergeCell ref="C113:C114"/>
    <mergeCell ref="D113:D114"/>
    <mergeCell ref="E113:E114"/>
    <mergeCell ref="F113:F114"/>
    <mergeCell ref="G113:G114"/>
    <mergeCell ref="H113:H114"/>
    <mergeCell ref="I113:I114"/>
    <mergeCell ref="M113:M114"/>
    <mergeCell ref="N113:N114"/>
    <mergeCell ref="O113:O114"/>
    <mergeCell ref="P113:Q114"/>
    <mergeCell ref="M107:M108"/>
    <mergeCell ref="G105:G106"/>
    <mergeCell ref="H105:H106"/>
    <mergeCell ref="I105:I106"/>
    <mergeCell ref="M105:M106"/>
    <mergeCell ref="N105:N106"/>
    <mergeCell ref="O105:O106"/>
    <mergeCell ref="I109:I110"/>
    <mergeCell ref="M109:M110"/>
    <mergeCell ref="N109:N110"/>
    <mergeCell ref="O109:O110"/>
    <mergeCell ref="N99:N104"/>
    <mergeCell ref="O99:O104"/>
    <mergeCell ref="P99:Q104"/>
    <mergeCell ref="B105:B106"/>
    <mergeCell ref="C105:C106"/>
    <mergeCell ref="D105:D106"/>
    <mergeCell ref="E105:E106"/>
    <mergeCell ref="F105:F106"/>
    <mergeCell ref="B109:B110"/>
    <mergeCell ref="C109:C110"/>
    <mergeCell ref="D109:D110"/>
    <mergeCell ref="E109:E110"/>
    <mergeCell ref="F109:F110"/>
    <mergeCell ref="G109:G110"/>
    <mergeCell ref="H109:H110"/>
    <mergeCell ref="P105:Q106"/>
    <mergeCell ref="B107:B108"/>
    <mergeCell ref="C107:C108"/>
    <mergeCell ref="D107:D108"/>
    <mergeCell ref="E107:E108"/>
    <mergeCell ref="F107:F108"/>
    <mergeCell ref="G107:G108"/>
    <mergeCell ref="H107:H108"/>
    <mergeCell ref="I107:I108"/>
    <mergeCell ref="B99:B104"/>
    <mergeCell ref="C99:C104"/>
    <mergeCell ref="D99:D104"/>
    <mergeCell ref="E99:E104"/>
    <mergeCell ref="F99:F104"/>
    <mergeCell ref="G99:G104"/>
    <mergeCell ref="H99:H104"/>
    <mergeCell ref="I99:I104"/>
    <mergeCell ref="M99:M104"/>
    <mergeCell ref="P95:Q95"/>
    <mergeCell ref="B96:B98"/>
    <mergeCell ref="C96:C98"/>
    <mergeCell ref="D96:D98"/>
    <mergeCell ref="E96:E98"/>
    <mergeCell ref="F96:F98"/>
    <mergeCell ref="G96:G98"/>
    <mergeCell ref="H96:H98"/>
    <mergeCell ref="I96:I98"/>
    <mergeCell ref="M96:M98"/>
    <mergeCell ref="N96:N98"/>
    <mergeCell ref="O96:O98"/>
    <mergeCell ref="P96:Q98"/>
    <mergeCell ref="H93:H94"/>
    <mergeCell ref="I93:I94"/>
    <mergeCell ref="M93:M94"/>
    <mergeCell ref="N93:N94"/>
    <mergeCell ref="O93:O94"/>
    <mergeCell ref="P93:Q94"/>
    <mergeCell ref="B93:B94"/>
    <mergeCell ref="C93:C94"/>
    <mergeCell ref="D93:D94"/>
    <mergeCell ref="E93:E94"/>
    <mergeCell ref="F93:F94"/>
    <mergeCell ref="G93:G94"/>
    <mergeCell ref="O74:P74"/>
    <mergeCell ref="O75:P81"/>
    <mergeCell ref="Q75:Q81"/>
    <mergeCell ref="B77:B79"/>
    <mergeCell ref="B87:N87"/>
    <mergeCell ref="J92:L92"/>
    <mergeCell ref="P92:Q92"/>
    <mergeCell ref="R50:R61"/>
    <mergeCell ref="B65:B66"/>
    <mergeCell ref="C65:C66"/>
    <mergeCell ref="D65:E65"/>
    <mergeCell ref="C69:N69"/>
    <mergeCell ref="B71:N71"/>
    <mergeCell ref="C10:E10"/>
    <mergeCell ref="B14:C21"/>
    <mergeCell ref="B22:C22"/>
    <mergeCell ref="E40:E41"/>
    <mergeCell ref="M45:N45"/>
    <mergeCell ref="Q49:Q61"/>
    <mergeCell ref="B2:P2"/>
    <mergeCell ref="B4:P4"/>
    <mergeCell ref="C6:N6"/>
    <mergeCell ref="C7:N7"/>
    <mergeCell ref="C8:N8"/>
    <mergeCell ref="C9:N9"/>
  </mergeCells>
  <dataValidations count="2">
    <dataValidation type="decimal" allowBlank="1" showInputMessage="1" showErrorMessage="1" sqref="WVH983097 WLL983097 C65593 IV65593 SR65593 ACN65593 AMJ65593 AWF65593 BGB65593 BPX65593 BZT65593 CJP65593 CTL65593 DDH65593 DND65593 DWZ65593 EGV65593 EQR65593 FAN65593 FKJ65593 FUF65593 GEB65593 GNX65593 GXT65593 HHP65593 HRL65593 IBH65593 ILD65593 IUZ65593 JEV65593 JOR65593 JYN65593 KIJ65593 KSF65593 LCB65593 LLX65593 LVT65593 MFP65593 MPL65593 MZH65593 NJD65593 NSZ65593 OCV65593 OMR65593 OWN65593 PGJ65593 PQF65593 QAB65593 QJX65593 QTT65593 RDP65593 RNL65593 RXH65593 SHD65593 SQZ65593 TAV65593 TKR65593 TUN65593 UEJ65593 UOF65593 UYB65593 VHX65593 VRT65593 WBP65593 WLL65593 WVH65593 C131129 IV131129 SR131129 ACN131129 AMJ131129 AWF131129 BGB131129 BPX131129 BZT131129 CJP131129 CTL131129 DDH131129 DND131129 DWZ131129 EGV131129 EQR131129 FAN131129 FKJ131129 FUF131129 GEB131129 GNX131129 GXT131129 HHP131129 HRL131129 IBH131129 ILD131129 IUZ131129 JEV131129 JOR131129 JYN131129 KIJ131129 KSF131129 LCB131129 LLX131129 LVT131129 MFP131129 MPL131129 MZH131129 NJD131129 NSZ131129 OCV131129 OMR131129 OWN131129 PGJ131129 PQF131129 QAB131129 QJX131129 QTT131129 RDP131129 RNL131129 RXH131129 SHD131129 SQZ131129 TAV131129 TKR131129 TUN131129 UEJ131129 UOF131129 UYB131129 VHX131129 VRT131129 WBP131129 WLL131129 WVH131129 C196665 IV196665 SR196665 ACN196665 AMJ196665 AWF196665 BGB196665 BPX196665 BZT196665 CJP196665 CTL196665 DDH196665 DND196665 DWZ196665 EGV196665 EQR196665 FAN196665 FKJ196665 FUF196665 GEB196665 GNX196665 GXT196665 HHP196665 HRL196665 IBH196665 ILD196665 IUZ196665 JEV196665 JOR196665 JYN196665 KIJ196665 KSF196665 LCB196665 LLX196665 LVT196665 MFP196665 MPL196665 MZH196665 NJD196665 NSZ196665 OCV196665 OMR196665 OWN196665 PGJ196665 PQF196665 QAB196665 QJX196665 QTT196665 RDP196665 RNL196665 RXH196665 SHD196665 SQZ196665 TAV196665 TKR196665 TUN196665 UEJ196665 UOF196665 UYB196665 VHX196665 VRT196665 WBP196665 WLL196665 WVH196665 C262201 IV262201 SR262201 ACN262201 AMJ262201 AWF262201 BGB262201 BPX262201 BZT262201 CJP262201 CTL262201 DDH262201 DND262201 DWZ262201 EGV262201 EQR262201 FAN262201 FKJ262201 FUF262201 GEB262201 GNX262201 GXT262201 HHP262201 HRL262201 IBH262201 ILD262201 IUZ262201 JEV262201 JOR262201 JYN262201 KIJ262201 KSF262201 LCB262201 LLX262201 LVT262201 MFP262201 MPL262201 MZH262201 NJD262201 NSZ262201 OCV262201 OMR262201 OWN262201 PGJ262201 PQF262201 QAB262201 QJX262201 QTT262201 RDP262201 RNL262201 RXH262201 SHD262201 SQZ262201 TAV262201 TKR262201 TUN262201 UEJ262201 UOF262201 UYB262201 VHX262201 VRT262201 WBP262201 WLL262201 WVH262201 C327737 IV327737 SR327737 ACN327737 AMJ327737 AWF327737 BGB327737 BPX327737 BZT327737 CJP327737 CTL327737 DDH327737 DND327737 DWZ327737 EGV327737 EQR327737 FAN327737 FKJ327737 FUF327737 GEB327737 GNX327737 GXT327737 HHP327737 HRL327737 IBH327737 ILD327737 IUZ327737 JEV327737 JOR327737 JYN327737 KIJ327737 KSF327737 LCB327737 LLX327737 LVT327737 MFP327737 MPL327737 MZH327737 NJD327737 NSZ327737 OCV327737 OMR327737 OWN327737 PGJ327737 PQF327737 QAB327737 QJX327737 QTT327737 RDP327737 RNL327737 RXH327737 SHD327737 SQZ327737 TAV327737 TKR327737 TUN327737 UEJ327737 UOF327737 UYB327737 VHX327737 VRT327737 WBP327737 WLL327737 WVH327737 C393273 IV393273 SR393273 ACN393273 AMJ393273 AWF393273 BGB393273 BPX393273 BZT393273 CJP393273 CTL393273 DDH393273 DND393273 DWZ393273 EGV393273 EQR393273 FAN393273 FKJ393273 FUF393273 GEB393273 GNX393273 GXT393273 HHP393273 HRL393273 IBH393273 ILD393273 IUZ393273 JEV393273 JOR393273 JYN393273 KIJ393273 KSF393273 LCB393273 LLX393273 LVT393273 MFP393273 MPL393273 MZH393273 NJD393273 NSZ393273 OCV393273 OMR393273 OWN393273 PGJ393273 PQF393273 QAB393273 QJX393273 QTT393273 RDP393273 RNL393273 RXH393273 SHD393273 SQZ393273 TAV393273 TKR393273 TUN393273 UEJ393273 UOF393273 UYB393273 VHX393273 VRT393273 WBP393273 WLL393273 WVH393273 C458809 IV458809 SR458809 ACN458809 AMJ458809 AWF458809 BGB458809 BPX458809 BZT458809 CJP458809 CTL458809 DDH458809 DND458809 DWZ458809 EGV458809 EQR458809 FAN458809 FKJ458809 FUF458809 GEB458809 GNX458809 GXT458809 HHP458809 HRL458809 IBH458809 ILD458809 IUZ458809 JEV458809 JOR458809 JYN458809 KIJ458809 KSF458809 LCB458809 LLX458809 LVT458809 MFP458809 MPL458809 MZH458809 NJD458809 NSZ458809 OCV458809 OMR458809 OWN458809 PGJ458809 PQF458809 QAB458809 QJX458809 QTT458809 RDP458809 RNL458809 RXH458809 SHD458809 SQZ458809 TAV458809 TKR458809 TUN458809 UEJ458809 UOF458809 UYB458809 VHX458809 VRT458809 WBP458809 WLL458809 WVH458809 C524345 IV524345 SR524345 ACN524345 AMJ524345 AWF524345 BGB524345 BPX524345 BZT524345 CJP524345 CTL524345 DDH524345 DND524345 DWZ524345 EGV524345 EQR524345 FAN524345 FKJ524345 FUF524345 GEB524345 GNX524345 GXT524345 HHP524345 HRL524345 IBH524345 ILD524345 IUZ524345 JEV524345 JOR524345 JYN524345 KIJ524345 KSF524345 LCB524345 LLX524345 LVT524345 MFP524345 MPL524345 MZH524345 NJD524345 NSZ524345 OCV524345 OMR524345 OWN524345 PGJ524345 PQF524345 QAB524345 QJX524345 QTT524345 RDP524345 RNL524345 RXH524345 SHD524345 SQZ524345 TAV524345 TKR524345 TUN524345 UEJ524345 UOF524345 UYB524345 VHX524345 VRT524345 WBP524345 WLL524345 WVH524345 C589881 IV589881 SR589881 ACN589881 AMJ589881 AWF589881 BGB589881 BPX589881 BZT589881 CJP589881 CTL589881 DDH589881 DND589881 DWZ589881 EGV589881 EQR589881 FAN589881 FKJ589881 FUF589881 GEB589881 GNX589881 GXT589881 HHP589881 HRL589881 IBH589881 ILD589881 IUZ589881 JEV589881 JOR589881 JYN589881 KIJ589881 KSF589881 LCB589881 LLX589881 LVT589881 MFP589881 MPL589881 MZH589881 NJD589881 NSZ589881 OCV589881 OMR589881 OWN589881 PGJ589881 PQF589881 QAB589881 QJX589881 QTT589881 RDP589881 RNL589881 RXH589881 SHD589881 SQZ589881 TAV589881 TKR589881 TUN589881 UEJ589881 UOF589881 UYB589881 VHX589881 VRT589881 WBP589881 WLL589881 WVH589881 C655417 IV655417 SR655417 ACN655417 AMJ655417 AWF655417 BGB655417 BPX655417 BZT655417 CJP655417 CTL655417 DDH655417 DND655417 DWZ655417 EGV655417 EQR655417 FAN655417 FKJ655417 FUF655417 GEB655417 GNX655417 GXT655417 HHP655417 HRL655417 IBH655417 ILD655417 IUZ655417 JEV655417 JOR655417 JYN655417 KIJ655417 KSF655417 LCB655417 LLX655417 LVT655417 MFP655417 MPL655417 MZH655417 NJD655417 NSZ655417 OCV655417 OMR655417 OWN655417 PGJ655417 PQF655417 QAB655417 QJX655417 QTT655417 RDP655417 RNL655417 RXH655417 SHD655417 SQZ655417 TAV655417 TKR655417 TUN655417 UEJ655417 UOF655417 UYB655417 VHX655417 VRT655417 WBP655417 WLL655417 WVH655417 C720953 IV720953 SR720953 ACN720953 AMJ720953 AWF720953 BGB720953 BPX720953 BZT720953 CJP720953 CTL720953 DDH720953 DND720953 DWZ720953 EGV720953 EQR720953 FAN720953 FKJ720953 FUF720953 GEB720953 GNX720953 GXT720953 HHP720953 HRL720953 IBH720953 ILD720953 IUZ720953 JEV720953 JOR720953 JYN720953 KIJ720953 KSF720953 LCB720953 LLX720953 LVT720953 MFP720953 MPL720953 MZH720953 NJD720953 NSZ720953 OCV720953 OMR720953 OWN720953 PGJ720953 PQF720953 QAB720953 QJX720953 QTT720953 RDP720953 RNL720953 RXH720953 SHD720953 SQZ720953 TAV720953 TKR720953 TUN720953 UEJ720953 UOF720953 UYB720953 VHX720953 VRT720953 WBP720953 WLL720953 WVH720953 C786489 IV786489 SR786489 ACN786489 AMJ786489 AWF786489 BGB786489 BPX786489 BZT786489 CJP786489 CTL786489 DDH786489 DND786489 DWZ786489 EGV786489 EQR786489 FAN786489 FKJ786489 FUF786489 GEB786489 GNX786489 GXT786489 HHP786489 HRL786489 IBH786489 ILD786489 IUZ786489 JEV786489 JOR786489 JYN786489 KIJ786489 KSF786489 LCB786489 LLX786489 LVT786489 MFP786489 MPL786489 MZH786489 NJD786489 NSZ786489 OCV786489 OMR786489 OWN786489 PGJ786489 PQF786489 QAB786489 QJX786489 QTT786489 RDP786489 RNL786489 RXH786489 SHD786489 SQZ786489 TAV786489 TKR786489 TUN786489 UEJ786489 UOF786489 UYB786489 VHX786489 VRT786489 WBP786489 WLL786489 WVH786489 C852025 IV852025 SR852025 ACN852025 AMJ852025 AWF852025 BGB852025 BPX852025 BZT852025 CJP852025 CTL852025 DDH852025 DND852025 DWZ852025 EGV852025 EQR852025 FAN852025 FKJ852025 FUF852025 GEB852025 GNX852025 GXT852025 HHP852025 HRL852025 IBH852025 ILD852025 IUZ852025 JEV852025 JOR852025 JYN852025 KIJ852025 KSF852025 LCB852025 LLX852025 LVT852025 MFP852025 MPL852025 MZH852025 NJD852025 NSZ852025 OCV852025 OMR852025 OWN852025 PGJ852025 PQF852025 QAB852025 QJX852025 QTT852025 RDP852025 RNL852025 RXH852025 SHD852025 SQZ852025 TAV852025 TKR852025 TUN852025 UEJ852025 UOF852025 UYB852025 VHX852025 VRT852025 WBP852025 WLL852025 WVH852025 C917561 IV917561 SR917561 ACN917561 AMJ917561 AWF917561 BGB917561 BPX917561 BZT917561 CJP917561 CTL917561 DDH917561 DND917561 DWZ917561 EGV917561 EQR917561 FAN917561 FKJ917561 FUF917561 GEB917561 GNX917561 GXT917561 HHP917561 HRL917561 IBH917561 ILD917561 IUZ917561 JEV917561 JOR917561 JYN917561 KIJ917561 KSF917561 LCB917561 LLX917561 LVT917561 MFP917561 MPL917561 MZH917561 NJD917561 NSZ917561 OCV917561 OMR917561 OWN917561 PGJ917561 PQF917561 QAB917561 QJX917561 QTT917561 RDP917561 RNL917561 RXH917561 SHD917561 SQZ917561 TAV917561 TKR917561 TUN917561 UEJ917561 UOF917561 UYB917561 VHX917561 VRT917561 WBP917561 WLL917561 WVH917561 C983097 IV983097 SR983097 ACN983097 AMJ983097 AWF983097 BGB983097 BPX983097 BZT983097 CJP983097 CTL983097 DDH983097 DND983097 DWZ983097 EGV983097 EQR983097 FAN983097 FKJ983097 FUF983097 GEB983097 GNX983097 GXT983097 HHP983097 HRL983097 IBH983097 ILD983097 IUZ983097 JEV983097 JOR983097 JYN983097 KIJ983097 KSF983097 LCB983097 LLX983097 LVT983097 MFP983097 MPL983097 MZH983097 NJD983097 NSZ983097 OCV983097 OMR983097 OWN983097 PGJ983097 PQF983097 QAB983097 QJX983097 QTT983097 RDP983097 RNL983097 RXH983097 SHD983097 SQZ983097 TAV983097 TKR983097 TUN983097 UEJ983097 UOF983097 UYB983097 VHX983097 VRT983097 WBP98309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97 A65593 IS65593 SO65593 ACK65593 AMG65593 AWC65593 BFY65593 BPU65593 BZQ65593 CJM65593 CTI65593 DDE65593 DNA65593 DWW65593 EGS65593 EQO65593 FAK65593 FKG65593 FUC65593 GDY65593 GNU65593 GXQ65593 HHM65593 HRI65593 IBE65593 ILA65593 IUW65593 JES65593 JOO65593 JYK65593 KIG65593 KSC65593 LBY65593 LLU65593 LVQ65593 MFM65593 MPI65593 MZE65593 NJA65593 NSW65593 OCS65593 OMO65593 OWK65593 PGG65593 PQC65593 PZY65593 QJU65593 QTQ65593 RDM65593 RNI65593 RXE65593 SHA65593 SQW65593 TAS65593 TKO65593 TUK65593 UEG65593 UOC65593 UXY65593 VHU65593 VRQ65593 WBM65593 WLI65593 WVE65593 A131129 IS131129 SO131129 ACK131129 AMG131129 AWC131129 BFY131129 BPU131129 BZQ131129 CJM131129 CTI131129 DDE131129 DNA131129 DWW131129 EGS131129 EQO131129 FAK131129 FKG131129 FUC131129 GDY131129 GNU131129 GXQ131129 HHM131129 HRI131129 IBE131129 ILA131129 IUW131129 JES131129 JOO131129 JYK131129 KIG131129 KSC131129 LBY131129 LLU131129 LVQ131129 MFM131129 MPI131129 MZE131129 NJA131129 NSW131129 OCS131129 OMO131129 OWK131129 PGG131129 PQC131129 PZY131129 QJU131129 QTQ131129 RDM131129 RNI131129 RXE131129 SHA131129 SQW131129 TAS131129 TKO131129 TUK131129 UEG131129 UOC131129 UXY131129 VHU131129 VRQ131129 WBM131129 WLI131129 WVE131129 A196665 IS196665 SO196665 ACK196665 AMG196665 AWC196665 BFY196665 BPU196665 BZQ196665 CJM196665 CTI196665 DDE196665 DNA196665 DWW196665 EGS196665 EQO196665 FAK196665 FKG196665 FUC196665 GDY196665 GNU196665 GXQ196665 HHM196665 HRI196665 IBE196665 ILA196665 IUW196665 JES196665 JOO196665 JYK196665 KIG196665 KSC196665 LBY196665 LLU196665 LVQ196665 MFM196665 MPI196665 MZE196665 NJA196665 NSW196665 OCS196665 OMO196665 OWK196665 PGG196665 PQC196665 PZY196665 QJU196665 QTQ196665 RDM196665 RNI196665 RXE196665 SHA196665 SQW196665 TAS196665 TKO196665 TUK196665 UEG196665 UOC196665 UXY196665 VHU196665 VRQ196665 WBM196665 WLI196665 WVE196665 A262201 IS262201 SO262201 ACK262201 AMG262201 AWC262201 BFY262201 BPU262201 BZQ262201 CJM262201 CTI262201 DDE262201 DNA262201 DWW262201 EGS262201 EQO262201 FAK262201 FKG262201 FUC262201 GDY262201 GNU262201 GXQ262201 HHM262201 HRI262201 IBE262201 ILA262201 IUW262201 JES262201 JOO262201 JYK262201 KIG262201 KSC262201 LBY262201 LLU262201 LVQ262201 MFM262201 MPI262201 MZE262201 NJA262201 NSW262201 OCS262201 OMO262201 OWK262201 PGG262201 PQC262201 PZY262201 QJU262201 QTQ262201 RDM262201 RNI262201 RXE262201 SHA262201 SQW262201 TAS262201 TKO262201 TUK262201 UEG262201 UOC262201 UXY262201 VHU262201 VRQ262201 WBM262201 WLI262201 WVE262201 A327737 IS327737 SO327737 ACK327737 AMG327737 AWC327737 BFY327737 BPU327737 BZQ327737 CJM327737 CTI327737 DDE327737 DNA327737 DWW327737 EGS327737 EQO327737 FAK327737 FKG327737 FUC327737 GDY327737 GNU327737 GXQ327737 HHM327737 HRI327737 IBE327737 ILA327737 IUW327737 JES327737 JOO327737 JYK327737 KIG327737 KSC327737 LBY327737 LLU327737 LVQ327737 MFM327737 MPI327737 MZE327737 NJA327737 NSW327737 OCS327737 OMO327737 OWK327737 PGG327737 PQC327737 PZY327737 QJU327737 QTQ327737 RDM327737 RNI327737 RXE327737 SHA327737 SQW327737 TAS327737 TKO327737 TUK327737 UEG327737 UOC327737 UXY327737 VHU327737 VRQ327737 WBM327737 WLI327737 WVE327737 A393273 IS393273 SO393273 ACK393273 AMG393273 AWC393273 BFY393273 BPU393273 BZQ393273 CJM393273 CTI393273 DDE393273 DNA393273 DWW393273 EGS393273 EQO393273 FAK393273 FKG393273 FUC393273 GDY393273 GNU393273 GXQ393273 HHM393273 HRI393273 IBE393273 ILA393273 IUW393273 JES393273 JOO393273 JYK393273 KIG393273 KSC393273 LBY393273 LLU393273 LVQ393273 MFM393273 MPI393273 MZE393273 NJA393273 NSW393273 OCS393273 OMO393273 OWK393273 PGG393273 PQC393273 PZY393273 QJU393273 QTQ393273 RDM393273 RNI393273 RXE393273 SHA393273 SQW393273 TAS393273 TKO393273 TUK393273 UEG393273 UOC393273 UXY393273 VHU393273 VRQ393273 WBM393273 WLI393273 WVE393273 A458809 IS458809 SO458809 ACK458809 AMG458809 AWC458809 BFY458809 BPU458809 BZQ458809 CJM458809 CTI458809 DDE458809 DNA458809 DWW458809 EGS458809 EQO458809 FAK458809 FKG458809 FUC458809 GDY458809 GNU458809 GXQ458809 HHM458809 HRI458809 IBE458809 ILA458809 IUW458809 JES458809 JOO458809 JYK458809 KIG458809 KSC458809 LBY458809 LLU458809 LVQ458809 MFM458809 MPI458809 MZE458809 NJA458809 NSW458809 OCS458809 OMO458809 OWK458809 PGG458809 PQC458809 PZY458809 QJU458809 QTQ458809 RDM458809 RNI458809 RXE458809 SHA458809 SQW458809 TAS458809 TKO458809 TUK458809 UEG458809 UOC458809 UXY458809 VHU458809 VRQ458809 WBM458809 WLI458809 WVE458809 A524345 IS524345 SO524345 ACK524345 AMG524345 AWC524345 BFY524345 BPU524345 BZQ524345 CJM524345 CTI524345 DDE524345 DNA524345 DWW524345 EGS524345 EQO524345 FAK524345 FKG524345 FUC524345 GDY524345 GNU524345 GXQ524345 HHM524345 HRI524345 IBE524345 ILA524345 IUW524345 JES524345 JOO524345 JYK524345 KIG524345 KSC524345 LBY524345 LLU524345 LVQ524345 MFM524345 MPI524345 MZE524345 NJA524345 NSW524345 OCS524345 OMO524345 OWK524345 PGG524345 PQC524345 PZY524345 QJU524345 QTQ524345 RDM524345 RNI524345 RXE524345 SHA524345 SQW524345 TAS524345 TKO524345 TUK524345 UEG524345 UOC524345 UXY524345 VHU524345 VRQ524345 WBM524345 WLI524345 WVE524345 A589881 IS589881 SO589881 ACK589881 AMG589881 AWC589881 BFY589881 BPU589881 BZQ589881 CJM589881 CTI589881 DDE589881 DNA589881 DWW589881 EGS589881 EQO589881 FAK589881 FKG589881 FUC589881 GDY589881 GNU589881 GXQ589881 HHM589881 HRI589881 IBE589881 ILA589881 IUW589881 JES589881 JOO589881 JYK589881 KIG589881 KSC589881 LBY589881 LLU589881 LVQ589881 MFM589881 MPI589881 MZE589881 NJA589881 NSW589881 OCS589881 OMO589881 OWK589881 PGG589881 PQC589881 PZY589881 QJU589881 QTQ589881 RDM589881 RNI589881 RXE589881 SHA589881 SQW589881 TAS589881 TKO589881 TUK589881 UEG589881 UOC589881 UXY589881 VHU589881 VRQ589881 WBM589881 WLI589881 WVE589881 A655417 IS655417 SO655417 ACK655417 AMG655417 AWC655417 BFY655417 BPU655417 BZQ655417 CJM655417 CTI655417 DDE655417 DNA655417 DWW655417 EGS655417 EQO655417 FAK655417 FKG655417 FUC655417 GDY655417 GNU655417 GXQ655417 HHM655417 HRI655417 IBE655417 ILA655417 IUW655417 JES655417 JOO655417 JYK655417 KIG655417 KSC655417 LBY655417 LLU655417 LVQ655417 MFM655417 MPI655417 MZE655417 NJA655417 NSW655417 OCS655417 OMO655417 OWK655417 PGG655417 PQC655417 PZY655417 QJU655417 QTQ655417 RDM655417 RNI655417 RXE655417 SHA655417 SQW655417 TAS655417 TKO655417 TUK655417 UEG655417 UOC655417 UXY655417 VHU655417 VRQ655417 WBM655417 WLI655417 WVE655417 A720953 IS720953 SO720953 ACK720953 AMG720953 AWC720953 BFY720953 BPU720953 BZQ720953 CJM720953 CTI720953 DDE720953 DNA720953 DWW720953 EGS720953 EQO720953 FAK720953 FKG720953 FUC720953 GDY720953 GNU720953 GXQ720953 HHM720953 HRI720953 IBE720953 ILA720953 IUW720953 JES720953 JOO720953 JYK720953 KIG720953 KSC720953 LBY720953 LLU720953 LVQ720953 MFM720953 MPI720953 MZE720953 NJA720953 NSW720953 OCS720953 OMO720953 OWK720953 PGG720953 PQC720953 PZY720953 QJU720953 QTQ720953 RDM720953 RNI720953 RXE720953 SHA720953 SQW720953 TAS720953 TKO720953 TUK720953 UEG720953 UOC720953 UXY720953 VHU720953 VRQ720953 WBM720953 WLI720953 WVE720953 A786489 IS786489 SO786489 ACK786489 AMG786489 AWC786489 BFY786489 BPU786489 BZQ786489 CJM786489 CTI786489 DDE786489 DNA786489 DWW786489 EGS786489 EQO786489 FAK786489 FKG786489 FUC786489 GDY786489 GNU786489 GXQ786489 HHM786489 HRI786489 IBE786489 ILA786489 IUW786489 JES786489 JOO786489 JYK786489 KIG786489 KSC786489 LBY786489 LLU786489 LVQ786489 MFM786489 MPI786489 MZE786489 NJA786489 NSW786489 OCS786489 OMO786489 OWK786489 PGG786489 PQC786489 PZY786489 QJU786489 QTQ786489 RDM786489 RNI786489 RXE786489 SHA786489 SQW786489 TAS786489 TKO786489 TUK786489 UEG786489 UOC786489 UXY786489 VHU786489 VRQ786489 WBM786489 WLI786489 WVE786489 A852025 IS852025 SO852025 ACK852025 AMG852025 AWC852025 BFY852025 BPU852025 BZQ852025 CJM852025 CTI852025 DDE852025 DNA852025 DWW852025 EGS852025 EQO852025 FAK852025 FKG852025 FUC852025 GDY852025 GNU852025 GXQ852025 HHM852025 HRI852025 IBE852025 ILA852025 IUW852025 JES852025 JOO852025 JYK852025 KIG852025 KSC852025 LBY852025 LLU852025 LVQ852025 MFM852025 MPI852025 MZE852025 NJA852025 NSW852025 OCS852025 OMO852025 OWK852025 PGG852025 PQC852025 PZY852025 QJU852025 QTQ852025 RDM852025 RNI852025 RXE852025 SHA852025 SQW852025 TAS852025 TKO852025 TUK852025 UEG852025 UOC852025 UXY852025 VHU852025 VRQ852025 WBM852025 WLI852025 WVE852025 A917561 IS917561 SO917561 ACK917561 AMG917561 AWC917561 BFY917561 BPU917561 BZQ917561 CJM917561 CTI917561 DDE917561 DNA917561 DWW917561 EGS917561 EQO917561 FAK917561 FKG917561 FUC917561 GDY917561 GNU917561 GXQ917561 HHM917561 HRI917561 IBE917561 ILA917561 IUW917561 JES917561 JOO917561 JYK917561 KIG917561 KSC917561 LBY917561 LLU917561 LVQ917561 MFM917561 MPI917561 MZE917561 NJA917561 NSW917561 OCS917561 OMO917561 OWK917561 PGG917561 PQC917561 PZY917561 QJU917561 QTQ917561 RDM917561 RNI917561 RXE917561 SHA917561 SQW917561 TAS917561 TKO917561 TUK917561 UEG917561 UOC917561 UXY917561 VHU917561 VRQ917561 WBM917561 WLI917561 WVE917561 A983097 IS983097 SO983097 ACK983097 AMG983097 AWC983097 BFY983097 BPU983097 BZQ983097 CJM983097 CTI983097 DDE983097 DNA983097 DWW983097 EGS983097 EQO983097 FAK983097 FKG983097 FUC983097 GDY983097 GNU983097 GXQ983097 HHM983097 HRI983097 IBE983097 ILA983097 IUW983097 JES983097 JOO983097 JYK983097 KIG983097 KSC983097 LBY983097 LLU983097 LVQ983097 MFM983097 MPI983097 MZE983097 NJA983097 NSW983097 OCS983097 OMO983097 OWK983097 PGG983097 PQC983097 PZY983097 QJU983097 QTQ983097 RDM983097 RNI983097 RXE983097 SHA983097 SQW983097 TAS983097 TKO983097 TUK983097 UEG983097 UOC983097 UXY983097 VHU983097 VRQ983097 WBM983097 WLI98309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2"/>
  <sheetViews>
    <sheetView topLeftCell="A7" zoomScale="60" zoomScaleNormal="60" workbookViewId="0">
      <selection activeCell="D32" sqref="D32"/>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6" t="s">
        <v>6465</v>
      </c>
      <c r="D6" s="1856"/>
      <c r="E6" s="1856"/>
      <c r="F6" s="1856"/>
      <c r="G6" s="1856"/>
      <c r="H6" s="1856"/>
      <c r="I6" s="1856"/>
      <c r="J6" s="1856"/>
      <c r="K6" s="1856"/>
      <c r="L6" s="1856"/>
      <c r="M6" s="1856"/>
      <c r="N6" s="1857"/>
    </row>
    <row r="7" spans="2:16" ht="16.5" thickBot="1" x14ac:dyDescent="0.3">
      <c r="B7" s="127" t="s">
        <v>4</v>
      </c>
      <c r="C7" s="1856" t="s">
        <v>6465</v>
      </c>
      <c r="D7" s="1856"/>
      <c r="E7" s="1856"/>
      <c r="F7" s="1856"/>
      <c r="G7" s="1856"/>
      <c r="H7" s="1856"/>
      <c r="I7" s="1856"/>
      <c r="J7" s="1856"/>
      <c r="K7" s="1856"/>
      <c r="L7" s="1856"/>
      <c r="M7" s="1856"/>
      <c r="N7" s="1857"/>
    </row>
    <row r="8" spans="2:16" ht="16.5" thickBot="1" x14ac:dyDescent="0.3">
      <c r="B8" s="127" t="s">
        <v>5</v>
      </c>
      <c r="C8" s="1856"/>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t="s">
        <v>6466</v>
      </c>
      <c r="D10" s="1865"/>
      <c r="E10" s="1866"/>
      <c r="F10" s="216"/>
      <c r="G10" s="216"/>
      <c r="H10" s="216"/>
      <c r="I10" s="216"/>
      <c r="J10" s="216"/>
      <c r="K10" s="216"/>
      <c r="L10" s="216"/>
      <c r="M10" s="216"/>
      <c r="N10" s="217"/>
    </row>
    <row r="11" spans="2:16" ht="16.5" thickBot="1" x14ac:dyDescent="0.3">
      <c r="B11" s="130" t="s">
        <v>8</v>
      </c>
      <c r="C11" s="907">
        <v>41983</v>
      </c>
      <c r="D11" s="1632"/>
      <c r="E11" s="1632"/>
      <c r="F11" s="1632"/>
      <c r="G11" s="1632"/>
      <c r="H11" s="1632"/>
      <c r="I11" s="1632"/>
      <c r="J11" s="1632"/>
      <c r="K11" s="1632"/>
      <c r="L11" s="1632"/>
      <c r="M11" s="1632"/>
      <c r="N11" s="1633"/>
    </row>
    <row r="12" spans="2:16" ht="15.75" x14ac:dyDescent="0.25">
      <c r="B12" s="134"/>
      <c r="C12" s="135"/>
      <c r="D12" s="136"/>
      <c r="E12" s="136"/>
      <c r="F12" s="136"/>
      <c r="G12" s="136"/>
      <c r="H12" s="136"/>
      <c r="I12" s="1612"/>
      <c r="J12" s="1612"/>
      <c r="K12" s="1612"/>
      <c r="L12" s="1612"/>
      <c r="M12" s="1612"/>
      <c r="N12" s="136"/>
    </row>
    <row r="13" spans="2:16" x14ac:dyDescent="0.25">
      <c r="I13" s="1612"/>
      <c r="J13" s="1612"/>
      <c r="K13" s="1612"/>
      <c r="L13" s="1612"/>
      <c r="M13" s="1612"/>
      <c r="N13" s="137"/>
    </row>
    <row r="14" spans="2:16" x14ac:dyDescent="0.25">
      <c r="B14" s="1867" t="s">
        <v>9</v>
      </c>
      <c r="C14" s="1867"/>
      <c r="D14" s="1589" t="s">
        <v>10</v>
      </c>
      <c r="E14" s="1589" t="s">
        <v>11</v>
      </c>
      <c r="F14" s="1589" t="s">
        <v>12</v>
      </c>
      <c r="G14" s="139"/>
      <c r="I14" s="140"/>
      <c r="J14" s="140"/>
      <c r="K14" s="140"/>
      <c r="L14" s="140"/>
      <c r="M14" s="140"/>
      <c r="N14" s="137"/>
    </row>
    <row r="15" spans="2:16" x14ac:dyDescent="0.25">
      <c r="B15" s="1867"/>
      <c r="C15" s="1867"/>
      <c r="D15" s="1589">
        <v>1</v>
      </c>
      <c r="E15" s="141">
        <v>940962987</v>
      </c>
      <c r="F15" s="1704">
        <v>387</v>
      </c>
      <c r="G15" s="143"/>
      <c r="I15" s="144"/>
      <c r="J15" s="144"/>
      <c r="K15" s="144"/>
      <c r="L15" s="144"/>
      <c r="M15" s="144"/>
      <c r="N15" s="137"/>
    </row>
    <row r="16" spans="2:16" x14ac:dyDescent="0.25">
      <c r="B16" s="1867"/>
      <c r="C16" s="1867"/>
      <c r="D16" s="1589">
        <v>2</v>
      </c>
      <c r="E16" s="141"/>
      <c r="F16" s="1704"/>
      <c r="G16" s="143"/>
      <c r="I16" s="144"/>
      <c r="J16" s="144"/>
      <c r="K16" s="144"/>
      <c r="L16" s="144"/>
      <c r="M16" s="144"/>
      <c r="N16" s="137"/>
    </row>
    <row r="17" spans="1:14" x14ac:dyDescent="0.25">
      <c r="B17" s="1867"/>
      <c r="C17" s="1867"/>
      <c r="D17" s="1589">
        <v>3</v>
      </c>
      <c r="E17" s="141"/>
      <c r="F17" s="1704"/>
      <c r="G17" s="143"/>
      <c r="I17" s="144"/>
      <c r="J17" s="144"/>
      <c r="K17" s="144"/>
      <c r="L17" s="144"/>
      <c r="M17" s="144"/>
      <c r="N17" s="137"/>
    </row>
    <row r="18" spans="1:14" x14ac:dyDescent="0.25">
      <c r="B18" s="1867"/>
      <c r="C18" s="1867"/>
      <c r="D18" s="1589">
        <v>4</v>
      </c>
      <c r="E18" s="145"/>
      <c r="F18" s="1704"/>
      <c r="G18" s="143"/>
      <c r="H18" s="146"/>
      <c r="I18" s="144"/>
      <c r="J18" s="144"/>
      <c r="K18" s="144"/>
      <c r="L18" s="144"/>
      <c r="M18" s="144"/>
      <c r="N18" s="147"/>
    </row>
    <row r="19" spans="1:14" x14ac:dyDescent="0.25">
      <c r="B19" s="1867"/>
      <c r="C19" s="1867"/>
      <c r="D19" s="1589">
        <v>5</v>
      </c>
      <c r="E19" s="145"/>
      <c r="F19" s="1704"/>
      <c r="G19" s="143"/>
      <c r="H19" s="146"/>
      <c r="I19" s="148"/>
      <c r="J19" s="148"/>
      <c r="K19" s="148"/>
      <c r="L19" s="148"/>
      <c r="M19" s="148"/>
      <c r="N19" s="147"/>
    </row>
    <row r="20" spans="1:14" x14ac:dyDescent="0.25">
      <c r="B20" s="1867"/>
      <c r="C20" s="1867"/>
      <c r="D20" s="1589">
        <v>6</v>
      </c>
      <c r="E20" s="145"/>
      <c r="F20" s="1704"/>
      <c r="G20" s="143"/>
      <c r="H20" s="146"/>
      <c r="I20" s="1612"/>
      <c r="J20" s="1612"/>
      <c r="K20" s="1612"/>
      <c r="L20" s="1612"/>
      <c r="M20" s="1612"/>
      <c r="N20" s="147"/>
    </row>
    <row r="21" spans="1:14" x14ac:dyDescent="0.25">
      <c r="B21" s="1867"/>
      <c r="C21" s="1867"/>
      <c r="D21" s="1589">
        <v>7</v>
      </c>
      <c r="E21" s="145"/>
      <c r="F21" s="1704"/>
      <c r="G21" s="143"/>
      <c r="H21" s="146"/>
      <c r="I21" s="1612"/>
      <c r="J21" s="1612"/>
      <c r="K21" s="1612"/>
      <c r="L21" s="1612"/>
      <c r="M21" s="1612"/>
      <c r="N21" s="147"/>
    </row>
    <row r="22" spans="1:14" ht="15.75" thickBot="1" x14ac:dyDescent="0.3">
      <c r="B22" s="1868" t="s">
        <v>13</v>
      </c>
      <c r="C22" s="1869"/>
      <c r="D22" s="1589"/>
      <c r="E22" s="149">
        <f>SUM(E15:E21)</f>
        <v>940962987</v>
      </c>
      <c r="F22" s="1704">
        <f>SUM(F15:F21)</f>
        <v>387</v>
      </c>
      <c r="G22" s="143"/>
      <c r="H22" s="146"/>
      <c r="I22" s="1612"/>
      <c r="J22" s="1612"/>
      <c r="K22" s="1612"/>
      <c r="L22" s="1612"/>
      <c r="M22" s="1612"/>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v>310</v>
      </c>
      <c r="D24" s="154"/>
      <c r="E24" s="155">
        <f>E22</f>
        <v>940962987</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1612"/>
      <c r="J27" s="1612"/>
      <c r="K27" s="1612"/>
      <c r="L27" s="1612"/>
      <c r="M27" s="1612"/>
      <c r="N27" s="137"/>
    </row>
    <row r="28" spans="1:14" x14ac:dyDescent="0.25">
      <c r="A28" s="36"/>
      <c r="B28"/>
      <c r="C28"/>
      <c r="D28"/>
      <c r="E28"/>
      <c r="F28"/>
      <c r="G28"/>
      <c r="H28"/>
      <c r="I28" s="1612"/>
      <c r="J28" s="1612"/>
      <c r="K28" s="1612"/>
      <c r="L28" s="1612"/>
      <c r="M28" s="1612"/>
      <c r="N28" s="137"/>
    </row>
    <row r="29" spans="1:14" x14ac:dyDescent="0.25">
      <c r="A29" s="36"/>
      <c r="B29" s="41" t="s">
        <v>17</v>
      </c>
      <c r="C29" s="41" t="s">
        <v>18</v>
      </c>
      <c r="D29" s="41" t="s">
        <v>19</v>
      </c>
      <c r="E29"/>
      <c r="F29"/>
      <c r="G29"/>
      <c r="H29"/>
      <c r="I29" s="1612"/>
      <c r="J29" s="1612"/>
      <c r="K29" s="1612"/>
      <c r="L29" s="1612"/>
      <c r="M29" s="1612"/>
      <c r="N29" s="137"/>
    </row>
    <row r="30" spans="1:14" x14ac:dyDescent="0.25">
      <c r="A30" s="36"/>
      <c r="B30" s="1620" t="s">
        <v>20</v>
      </c>
      <c r="C30" s="1588" t="s">
        <v>21</v>
      </c>
      <c r="D30" s="1588"/>
      <c r="E30"/>
      <c r="F30"/>
      <c r="G30"/>
      <c r="H30"/>
      <c r="I30" s="1612"/>
      <c r="J30" s="1612"/>
      <c r="K30" s="1612"/>
      <c r="L30" s="1612"/>
      <c r="M30" s="1612"/>
      <c r="N30" s="137"/>
    </row>
    <row r="31" spans="1:14" x14ac:dyDescent="0.25">
      <c r="A31" s="36"/>
      <c r="B31" s="1620" t="s">
        <v>22</v>
      </c>
      <c r="C31" s="1588" t="s">
        <v>21</v>
      </c>
      <c r="D31" s="1588"/>
      <c r="E31"/>
      <c r="F31"/>
      <c r="G31"/>
      <c r="H31"/>
      <c r="I31" s="1612"/>
      <c r="J31" s="1612"/>
      <c r="K31" s="1612"/>
      <c r="L31" s="1612"/>
      <c r="M31" s="1612"/>
      <c r="N31" s="137"/>
    </row>
    <row r="32" spans="1:14" x14ac:dyDescent="0.25">
      <c r="A32" s="36"/>
      <c r="B32" s="1620" t="s">
        <v>23</v>
      </c>
      <c r="C32" s="1588" t="s">
        <v>21</v>
      </c>
      <c r="D32" s="1588"/>
      <c r="E32"/>
      <c r="F32"/>
      <c r="G32"/>
      <c r="H32"/>
      <c r="I32" s="1612"/>
      <c r="J32" s="1612"/>
      <c r="K32" s="1612"/>
      <c r="L32" s="1612"/>
      <c r="M32" s="1612"/>
      <c r="N32" s="137"/>
    </row>
    <row r="33" spans="1:17" x14ac:dyDescent="0.25">
      <c r="A33" s="36"/>
      <c r="B33" s="1620" t="s">
        <v>24</v>
      </c>
      <c r="C33" s="1588"/>
      <c r="D33" s="1588" t="s">
        <v>21</v>
      </c>
      <c r="E33"/>
      <c r="F33"/>
      <c r="G33"/>
      <c r="H33"/>
      <c r="I33" s="1612"/>
      <c r="J33" s="1612"/>
      <c r="K33" s="1612"/>
      <c r="L33" s="1612"/>
      <c r="M33" s="1612"/>
      <c r="N33" s="137"/>
    </row>
    <row r="34" spans="1:17" x14ac:dyDescent="0.25">
      <c r="A34" s="36"/>
      <c r="B34"/>
      <c r="C34"/>
      <c r="D34"/>
      <c r="E34"/>
      <c r="F34"/>
      <c r="G34"/>
      <c r="H34"/>
      <c r="I34" s="1612"/>
      <c r="J34" s="1612"/>
      <c r="K34" s="1612"/>
      <c r="L34" s="1612"/>
      <c r="M34" s="1612"/>
      <c r="N34" s="137"/>
    </row>
    <row r="35" spans="1:17" x14ac:dyDescent="0.25">
      <c r="A35" s="36"/>
      <c r="B35"/>
      <c r="C35"/>
      <c r="D35"/>
      <c r="E35"/>
      <c r="F35"/>
      <c r="G35"/>
      <c r="H35"/>
      <c r="I35" s="1612"/>
      <c r="J35" s="1612"/>
      <c r="K35" s="1612"/>
      <c r="L35" s="1612"/>
      <c r="M35" s="1612"/>
      <c r="N35" s="137"/>
    </row>
    <row r="36" spans="1:17" x14ac:dyDescent="0.25">
      <c r="A36" s="36"/>
      <c r="B36" s="160" t="s">
        <v>25</v>
      </c>
      <c r="C36"/>
      <c r="D36"/>
      <c r="E36"/>
      <c r="F36"/>
      <c r="G36"/>
      <c r="H36"/>
      <c r="I36" s="1612"/>
      <c r="J36" s="1612"/>
      <c r="K36" s="1612"/>
      <c r="L36" s="1612"/>
      <c r="M36" s="1612"/>
      <c r="N36" s="137"/>
    </row>
    <row r="37" spans="1:17" x14ac:dyDescent="0.25">
      <c r="A37" s="36"/>
      <c r="B37"/>
      <c r="C37"/>
      <c r="D37"/>
      <c r="E37"/>
      <c r="F37"/>
      <c r="G37"/>
      <c r="H37"/>
      <c r="I37" s="1612"/>
      <c r="J37" s="1612"/>
      <c r="K37" s="1612"/>
      <c r="L37" s="1612"/>
      <c r="M37" s="1612"/>
      <c r="N37" s="137"/>
    </row>
    <row r="38" spans="1:17" x14ac:dyDescent="0.25">
      <c r="A38" s="36"/>
      <c r="B38"/>
      <c r="C38"/>
      <c r="D38"/>
      <c r="E38"/>
      <c r="F38"/>
      <c r="G38"/>
      <c r="H38"/>
      <c r="I38" s="1612"/>
      <c r="J38" s="1612"/>
      <c r="K38" s="1612"/>
      <c r="L38" s="1612"/>
      <c r="M38" s="1612"/>
      <c r="N38" s="137"/>
    </row>
    <row r="39" spans="1:17" x14ac:dyDescent="0.25">
      <c r="A39" s="36"/>
      <c r="B39" s="41" t="s">
        <v>17</v>
      </c>
      <c r="C39" s="41" t="s">
        <v>26</v>
      </c>
      <c r="D39" s="162" t="s">
        <v>27</v>
      </c>
      <c r="E39" s="162" t="s">
        <v>28</v>
      </c>
      <c r="F39"/>
      <c r="G39"/>
      <c r="H39"/>
      <c r="I39" s="1612"/>
      <c r="J39" s="1612"/>
      <c r="K39" s="1612"/>
      <c r="L39" s="1612"/>
      <c r="M39" s="1612"/>
      <c r="N39" s="137"/>
    </row>
    <row r="40" spans="1:17" ht="28.5" x14ac:dyDescent="0.25">
      <c r="A40" s="36"/>
      <c r="B40" s="45" t="s">
        <v>29</v>
      </c>
      <c r="C40" s="1619">
        <v>40</v>
      </c>
      <c r="D40" s="1588">
        <v>20</v>
      </c>
      <c r="E40" s="1870">
        <f>+D40+D41</f>
        <v>20</v>
      </c>
      <c r="F40"/>
      <c r="G40"/>
      <c r="H40"/>
      <c r="I40" s="1612"/>
      <c r="J40" s="1612"/>
      <c r="K40" s="1612"/>
      <c r="L40" s="1612"/>
      <c r="M40" s="1612"/>
      <c r="N40" s="137"/>
    </row>
    <row r="41" spans="1:17" ht="42.75" x14ac:dyDescent="0.25">
      <c r="A41" s="36"/>
      <c r="B41" s="45" t="s">
        <v>30</v>
      </c>
      <c r="C41" s="1619">
        <v>60</v>
      </c>
      <c r="D41" s="1588">
        <v>0</v>
      </c>
      <c r="E41" s="1871"/>
      <c r="F41"/>
      <c r="G41"/>
      <c r="H41"/>
      <c r="I41" s="1612"/>
      <c r="J41" s="1612"/>
      <c r="K41" s="1612"/>
      <c r="L41" s="1612"/>
      <c r="M41" s="1612"/>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1612"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204" x14ac:dyDescent="0.25">
      <c r="A49" s="52">
        <v>1</v>
      </c>
      <c r="B49" s="173" t="s">
        <v>3341</v>
      </c>
      <c r="C49" s="172" t="s">
        <v>3341</v>
      </c>
      <c r="D49" s="173" t="s">
        <v>188</v>
      </c>
      <c r="E49" s="1754">
        <v>701820100117</v>
      </c>
      <c r="F49" s="175" t="s">
        <v>18</v>
      </c>
      <c r="G49" s="247">
        <v>1</v>
      </c>
      <c r="H49" s="220" t="s">
        <v>6467</v>
      </c>
      <c r="I49" s="176" t="s">
        <v>6468</v>
      </c>
      <c r="J49" s="176" t="s">
        <v>19</v>
      </c>
      <c r="K49" s="176" t="s">
        <v>6469</v>
      </c>
      <c r="L49" s="176"/>
      <c r="M49" s="221">
        <v>110</v>
      </c>
      <c r="N49" s="221">
        <v>110</v>
      </c>
      <c r="O49" s="1755">
        <v>153634395</v>
      </c>
      <c r="P49" s="180" t="s">
        <v>6470</v>
      </c>
      <c r="Q49" s="1756" t="s">
        <v>6471</v>
      </c>
      <c r="R49" s="60"/>
      <c r="S49" s="60"/>
      <c r="T49" s="60"/>
      <c r="U49" s="60"/>
      <c r="V49" s="60"/>
      <c r="W49" s="60"/>
      <c r="X49" s="60"/>
      <c r="Y49" s="60"/>
      <c r="Z49" s="60"/>
    </row>
    <row r="50" spans="1:26" s="61" customFormat="1" ht="30" x14ac:dyDescent="0.25">
      <c r="A50" s="52">
        <f>+A49+1</f>
        <v>2</v>
      </c>
      <c r="B50" s="173" t="s">
        <v>3341</v>
      </c>
      <c r="C50" s="172" t="s">
        <v>3341</v>
      </c>
      <c r="D50" s="173" t="s">
        <v>188</v>
      </c>
      <c r="E50" s="1754">
        <v>701820130224</v>
      </c>
      <c r="F50" s="175" t="s">
        <v>18</v>
      </c>
      <c r="G50" s="247">
        <v>1</v>
      </c>
      <c r="H50" s="220" t="s">
        <v>6472</v>
      </c>
      <c r="I50" s="176" t="s">
        <v>6473</v>
      </c>
      <c r="J50" s="176" t="s">
        <v>19</v>
      </c>
      <c r="K50" s="176" t="s">
        <v>1190</v>
      </c>
      <c r="L50" s="176"/>
      <c r="M50" s="221">
        <v>354</v>
      </c>
      <c r="N50" s="221">
        <v>354</v>
      </c>
      <c r="O50" s="180">
        <v>233033898</v>
      </c>
      <c r="P50" s="180" t="s">
        <v>6474</v>
      </c>
      <c r="Q50" s="1756"/>
      <c r="R50" s="60"/>
      <c r="S50" s="60"/>
      <c r="T50" s="60"/>
      <c r="U50" s="60"/>
      <c r="V50" s="60"/>
      <c r="W50" s="60"/>
      <c r="X50" s="60"/>
      <c r="Y50" s="60"/>
      <c r="Z50" s="60"/>
    </row>
    <row r="51" spans="1:26" s="61" customFormat="1" ht="30" x14ac:dyDescent="0.25">
      <c r="A51" s="52">
        <f t="shared" ref="A51:A56" si="0">+A50+1</f>
        <v>3</v>
      </c>
      <c r="B51" s="173" t="s">
        <v>3341</v>
      </c>
      <c r="C51" s="172" t="s">
        <v>3341</v>
      </c>
      <c r="D51" s="173" t="s">
        <v>188</v>
      </c>
      <c r="E51" s="1754">
        <v>701820130325</v>
      </c>
      <c r="F51" s="175" t="s">
        <v>18</v>
      </c>
      <c r="G51" s="182">
        <v>1</v>
      </c>
      <c r="H51" s="175" t="s">
        <v>6475</v>
      </c>
      <c r="I51" s="176" t="s">
        <v>6476</v>
      </c>
      <c r="J51" s="176" t="s">
        <v>19</v>
      </c>
      <c r="K51" s="177">
        <f>8/30+13</f>
        <v>13.266666666666667</v>
      </c>
      <c r="L51" s="176"/>
      <c r="M51" s="221">
        <v>352</v>
      </c>
      <c r="N51" s="221">
        <v>352</v>
      </c>
      <c r="O51" s="180">
        <v>1363548543</v>
      </c>
      <c r="P51" s="180" t="s">
        <v>6477</v>
      </c>
      <c r="Q51" s="181"/>
      <c r="R51" s="60"/>
      <c r="S51" s="60"/>
      <c r="T51" s="60"/>
      <c r="U51" s="60"/>
      <c r="V51" s="60"/>
      <c r="W51" s="60"/>
      <c r="X51" s="60"/>
      <c r="Y51" s="60"/>
      <c r="Z51" s="60"/>
    </row>
    <row r="52" spans="1:26" s="61" customFormat="1" x14ac:dyDescent="0.25">
      <c r="A52" s="52">
        <f t="shared" si="0"/>
        <v>4</v>
      </c>
      <c r="B52" s="173"/>
      <c r="C52" s="172"/>
      <c r="D52" s="173"/>
      <c r="E52" s="1754"/>
      <c r="F52" s="175"/>
      <c r="G52" s="182"/>
      <c r="H52" s="175"/>
      <c r="I52" s="176"/>
      <c r="J52" s="176"/>
      <c r="K52" s="176"/>
      <c r="L52" s="176"/>
      <c r="M52" s="221"/>
      <c r="N52" s="221"/>
      <c r="O52" s="180"/>
      <c r="P52" s="180"/>
      <c r="Q52" s="181"/>
      <c r="R52" s="60"/>
      <c r="S52" s="60"/>
      <c r="T52" s="60"/>
      <c r="U52" s="60"/>
      <c r="V52" s="60"/>
      <c r="W52" s="60"/>
      <c r="X52" s="60"/>
      <c r="Y52" s="60"/>
      <c r="Z52" s="60"/>
    </row>
    <row r="53" spans="1:26" s="61" customFormat="1" x14ac:dyDescent="0.25">
      <c r="A53" s="52">
        <f t="shared" si="0"/>
        <v>5</v>
      </c>
      <c r="B53" s="1551"/>
      <c r="C53" s="172"/>
      <c r="D53" s="173"/>
      <c r="E53" s="1754"/>
      <c r="F53" s="175"/>
      <c r="G53" s="175"/>
      <c r="H53" s="175"/>
      <c r="I53" s="176"/>
      <c r="J53" s="176"/>
      <c r="K53" s="176"/>
      <c r="L53" s="176"/>
      <c r="M53" s="221"/>
      <c r="N53" s="221"/>
      <c r="O53" s="180"/>
      <c r="P53" s="180"/>
      <c r="Q53" s="181"/>
      <c r="R53" s="60"/>
      <c r="S53" s="60"/>
      <c r="T53" s="60"/>
      <c r="U53" s="60"/>
      <c r="V53" s="60"/>
      <c r="W53" s="60"/>
      <c r="X53" s="60"/>
      <c r="Y53" s="60"/>
      <c r="Z53" s="60"/>
    </row>
    <row r="54" spans="1:26" s="61" customFormat="1" x14ac:dyDescent="0.25">
      <c r="A54" s="52">
        <f t="shared" si="0"/>
        <v>6</v>
      </c>
      <c r="B54" s="187"/>
      <c r="C54" s="187"/>
      <c r="D54" s="187"/>
      <c r="E54" s="187"/>
      <c r="F54" s="187"/>
      <c r="G54" s="187"/>
      <c r="H54" s="187"/>
      <c r="I54" s="187"/>
      <c r="J54" s="187"/>
      <c r="K54" s="187"/>
      <c r="L54" s="187"/>
      <c r="M54" s="1757"/>
      <c r="N54" s="221"/>
      <c r="O54" s="187"/>
      <c r="P54" s="187"/>
      <c r="Q54" s="181"/>
      <c r="R54" s="60"/>
      <c r="S54" s="60"/>
      <c r="T54" s="60"/>
      <c r="U54" s="60"/>
      <c r="V54" s="60"/>
      <c r="W54" s="60"/>
      <c r="X54" s="60"/>
      <c r="Y54" s="60"/>
      <c r="Z54" s="60"/>
    </row>
    <row r="55" spans="1:26" s="61" customFormat="1" x14ac:dyDescent="0.25">
      <c r="A55" s="52">
        <f t="shared" si="0"/>
        <v>7</v>
      </c>
      <c r="B55" s="187"/>
      <c r="C55" s="187"/>
      <c r="D55" s="187"/>
      <c r="E55" s="187"/>
      <c r="F55" s="187"/>
      <c r="G55" s="187"/>
      <c r="H55" s="187"/>
      <c r="I55" s="187"/>
      <c r="J55" s="187"/>
      <c r="K55" s="187"/>
      <c r="L55" s="187"/>
      <c r="M55" s="1757"/>
      <c r="N55" s="221"/>
      <c r="O55" s="187"/>
      <c r="P55" s="187"/>
      <c r="Q55" s="181"/>
      <c r="R55" s="60"/>
      <c r="S55" s="60"/>
      <c r="T55" s="60"/>
      <c r="U55" s="60"/>
      <c r="V55" s="60"/>
      <c r="W55" s="60"/>
      <c r="X55" s="60"/>
      <c r="Y55" s="60"/>
      <c r="Z55" s="60"/>
    </row>
    <row r="56" spans="1:26" s="61" customFormat="1" x14ac:dyDescent="0.25">
      <c r="A56" s="52">
        <f t="shared" si="0"/>
        <v>8</v>
      </c>
      <c r="B56" s="187"/>
      <c r="C56" s="187"/>
      <c r="D56" s="187"/>
      <c r="E56" s="187"/>
      <c r="F56" s="187"/>
      <c r="G56" s="187"/>
      <c r="H56" s="187"/>
      <c r="I56" s="187"/>
      <c r="J56" s="187"/>
      <c r="K56" s="187"/>
      <c r="L56" s="187"/>
      <c r="M56" s="1757"/>
      <c r="N56" s="221"/>
      <c r="O56" s="187"/>
      <c r="P56" s="187"/>
      <c r="Q56" s="1756"/>
      <c r="R56" s="60"/>
      <c r="S56" s="60"/>
      <c r="T56" s="60"/>
      <c r="U56" s="60"/>
      <c r="V56" s="60"/>
      <c r="W56" s="60"/>
      <c r="X56" s="60"/>
      <c r="Y56" s="60"/>
      <c r="Z56" s="60"/>
    </row>
    <row r="57" spans="1:26" s="61" customFormat="1" x14ac:dyDescent="0.25">
      <c r="A57" s="52"/>
      <c r="B57" s="183" t="s">
        <v>28</v>
      </c>
      <c r="C57" s="172"/>
      <c r="D57" s="173"/>
      <c r="E57" s="182"/>
      <c r="F57" s="175"/>
      <c r="G57" s="175"/>
      <c r="H57" s="175"/>
      <c r="I57" s="176"/>
      <c r="J57" s="176"/>
      <c r="K57" s="185" t="s">
        <v>6478</v>
      </c>
      <c r="L57" s="185" t="s">
        <v>1051</v>
      </c>
      <c r="M57" s="797"/>
      <c r="N57" s="797"/>
      <c r="O57" s="180">
        <f>SUM(O49:O56)</f>
        <v>1750216836</v>
      </c>
      <c r="P57" s="180"/>
      <c r="Q57" s="187"/>
    </row>
    <row r="58" spans="1:26" s="69" customFormat="1" x14ac:dyDescent="0.25">
      <c r="E58" s="188"/>
    </row>
    <row r="59" spans="1:26" s="69" customFormat="1" x14ac:dyDescent="0.25">
      <c r="B59" s="1860" t="s">
        <v>56</v>
      </c>
      <c r="C59" s="1860" t="s">
        <v>57</v>
      </c>
      <c r="D59" s="1862" t="s">
        <v>58</v>
      </c>
      <c r="E59" s="1862"/>
    </row>
    <row r="60" spans="1:26" s="69" customFormat="1" x14ac:dyDescent="0.25">
      <c r="B60" s="1861"/>
      <c r="C60" s="1861"/>
      <c r="D60" s="1595" t="s">
        <v>59</v>
      </c>
      <c r="E60" s="190" t="s">
        <v>60</v>
      </c>
    </row>
    <row r="61" spans="1:26" s="69" customFormat="1" ht="18.75" x14ac:dyDescent="0.25">
      <c r="B61" s="222" t="s">
        <v>61</v>
      </c>
      <c r="C61" s="798" t="s">
        <v>6478</v>
      </c>
      <c r="D61" s="1628" t="s">
        <v>21</v>
      </c>
      <c r="E61" s="1628"/>
      <c r="F61" s="191"/>
      <c r="G61" s="191"/>
      <c r="H61" s="191"/>
      <c r="I61" s="191"/>
      <c r="J61" s="191"/>
      <c r="K61" s="191"/>
      <c r="L61" s="191"/>
      <c r="M61" s="191"/>
    </row>
    <row r="62" spans="1:26" s="69" customFormat="1" x14ac:dyDescent="0.25">
      <c r="B62" s="222" t="s">
        <v>62</v>
      </c>
      <c r="C62" s="798" t="s">
        <v>6479</v>
      </c>
      <c r="D62" s="1628" t="s">
        <v>21</v>
      </c>
      <c r="E62" s="774"/>
    </row>
    <row r="63" spans="1:26" s="69" customFormat="1" x14ac:dyDescent="0.25">
      <c r="B63" s="192"/>
      <c r="C63" s="1863"/>
      <c r="D63" s="1863"/>
      <c r="E63" s="1863"/>
      <c r="F63" s="1863"/>
      <c r="G63" s="1863"/>
      <c r="H63" s="1863"/>
      <c r="I63" s="1863"/>
      <c r="J63" s="1863"/>
      <c r="K63" s="1863"/>
      <c r="L63" s="1863"/>
      <c r="M63" s="1863"/>
      <c r="N63" s="1863"/>
    </row>
    <row r="64" spans="1:26" ht="15.75" thickBot="1" x14ac:dyDescent="0.3"/>
    <row r="65" spans="2:17" ht="27" thickBot="1" x14ac:dyDescent="0.3">
      <c r="B65" s="1864" t="s">
        <v>63</v>
      </c>
      <c r="C65" s="1864"/>
      <c r="D65" s="1864"/>
      <c r="E65" s="1864"/>
      <c r="F65" s="1864"/>
      <c r="G65" s="1864"/>
      <c r="H65" s="1864"/>
      <c r="I65" s="1864"/>
      <c r="J65" s="1864"/>
      <c r="K65" s="1864"/>
      <c r="L65" s="1864"/>
      <c r="M65" s="1864"/>
      <c r="N65" s="1864"/>
    </row>
    <row r="68" spans="2:17" ht="105" x14ac:dyDescent="0.25">
      <c r="B68" s="1610" t="s">
        <v>64</v>
      </c>
      <c r="C68" s="194" t="s">
        <v>65</v>
      </c>
      <c r="D68" s="194" t="s">
        <v>66</v>
      </c>
      <c r="E68" s="194" t="s">
        <v>67</v>
      </c>
      <c r="F68" s="194" t="s">
        <v>68</v>
      </c>
      <c r="G68" s="194" t="s">
        <v>69</v>
      </c>
      <c r="H68" s="194" t="s">
        <v>70</v>
      </c>
      <c r="I68" s="194" t="s">
        <v>71</v>
      </c>
      <c r="J68" s="194" t="s">
        <v>72</v>
      </c>
      <c r="K68" s="194" t="s">
        <v>73</v>
      </c>
      <c r="L68" s="194" t="s">
        <v>74</v>
      </c>
      <c r="M68" s="195" t="s">
        <v>75</v>
      </c>
      <c r="N68" s="195" t="s">
        <v>6480</v>
      </c>
      <c r="O68" s="1875" t="s">
        <v>77</v>
      </c>
      <c r="P68" s="1876"/>
      <c r="Q68" s="194" t="s">
        <v>78</v>
      </c>
    </row>
    <row r="69" spans="2:17" ht="60" x14ac:dyDescent="0.25">
      <c r="B69" s="1588" t="s">
        <v>6481</v>
      </c>
      <c r="C69" s="1588" t="s">
        <v>6482</v>
      </c>
      <c r="D69" s="226" t="s">
        <v>6483</v>
      </c>
      <c r="E69" s="1628">
        <v>160</v>
      </c>
      <c r="F69" s="1628" t="s">
        <v>82</v>
      </c>
      <c r="G69" s="1628" t="s">
        <v>18</v>
      </c>
      <c r="H69" s="1628" t="s">
        <v>82</v>
      </c>
      <c r="I69" s="1628" t="s">
        <v>82</v>
      </c>
      <c r="J69" s="1628" t="s">
        <v>18</v>
      </c>
      <c r="K69" s="1588" t="s">
        <v>18</v>
      </c>
      <c r="L69" s="1588" t="s">
        <v>18</v>
      </c>
      <c r="M69" s="1588" t="s">
        <v>18</v>
      </c>
      <c r="N69" s="1588" t="s">
        <v>18</v>
      </c>
      <c r="O69" s="2003"/>
      <c r="P69" s="2004"/>
      <c r="Q69" s="1588" t="s">
        <v>18</v>
      </c>
    </row>
    <row r="70" spans="2:17" x14ac:dyDescent="0.25">
      <c r="B70" s="1588"/>
      <c r="C70" s="1588"/>
      <c r="D70" s="226"/>
      <c r="E70" s="1628"/>
      <c r="F70" s="1628"/>
      <c r="G70" s="1628"/>
      <c r="H70" s="1628"/>
      <c r="I70" s="1628"/>
      <c r="J70" s="1628"/>
      <c r="K70" s="1588"/>
      <c r="L70" s="1588"/>
      <c r="M70" s="1588"/>
      <c r="N70" s="1588"/>
      <c r="O70" s="2003"/>
      <c r="P70" s="2004"/>
      <c r="Q70" s="1588"/>
    </row>
    <row r="71" spans="2:17" x14ac:dyDescent="0.25">
      <c r="B71" s="1588"/>
      <c r="C71" s="1588"/>
      <c r="D71" s="226"/>
      <c r="E71" s="1628"/>
      <c r="F71" s="1628"/>
      <c r="G71" s="1628"/>
      <c r="H71" s="1628"/>
      <c r="I71" s="1628"/>
      <c r="J71" s="1628"/>
      <c r="K71" s="1588"/>
      <c r="L71" s="1588"/>
      <c r="M71" s="1588"/>
      <c r="N71" s="1588"/>
      <c r="O71" s="2003"/>
      <c r="P71" s="2004"/>
      <c r="Q71" s="1588"/>
    </row>
    <row r="72" spans="2:17" x14ac:dyDescent="0.25">
      <c r="B72" s="1621"/>
      <c r="C72" s="1621"/>
      <c r="D72" s="227"/>
      <c r="E72" s="227"/>
      <c r="F72" s="1652"/>
      <c r="G72" s="1652"/>
      <c r="H72" s="1652"/>
      <c r="I72" s="223"/>
      <c r="J72" s="223"/>
      <c r="K72" s="1620"/>
      <c r="L72" s="1620"/>
      <c r="M72" s="1620"/>
      <c r="N72" s="1620"/>
      <c r="O72" s="2003"/>
      <c r="P72" s="2004"/>
      <c r="Q72" s="1620"/>
    </row>
    <row r="73" spans="2:17" x14ac:dyDescent="0.25">
      <c r="B73" s="1621"/>
      <c r="C73" s="1621"/>
      <c r="D73" s="227"/>
      <c r="E73" s="227"/>
      <c r="F73" s="1652"/>
      <c r="G73" s="1652"/>
      <c r="H73" s="1652"/>
      <c r="I73" s="223"/>
      <c r="J73" s="223"/>
      <c r="K73" s="1620"/>
      <c r="L73" s="1620"/>
      <c r="M73" s="1620"/>
      <c r="N73" s="1620"/>
      <c r="O73" s="2003"/>
      <c r="P73" s="2004"/>
      <c r="Q73" s="1620"/>
    </row>
    <row r="74" spans="2:17" x14ac:dyDescent="0.25">
      <c r="B74" s="1621"/>
      <c r="C74" s="1621"/>
      <c r="D74" s="227"/>
      <c r="E74" s="227"/>
      <c r="F74" s="1652"/>
      <c r="G74" s="1652"/>
      <c r="H74" s="1652"/>
      <c r="I74" s="223"/>
      <c r="J74" s="223"/>
      <c r="K74" s="1620"/>
      <c r="L74" s="1620"/>
      <c r="M74" s="1620"/>
      <c r="N74" s="1620"/>
      <c r="O74" s="2003"/>
      <c r="P74" s="2004"/>
      <c r="Q74" s="1620"/>
    </row>
    <row r="75" spans="2:17" x14ac:dyDescent="0.25">
      <c r="B75" s="1620"/>
      <c r="C75" s="1620"/>
      <c r="D75" s="1620"/>
      <c r="E75" s="1620"/>
      <c r="F75" s="1620"/>
      <c r="G75" s="1620"/>
      <c r="H75" s="1620"/>
      <c r="I75" s="1620"/>
      <c r="J75" s="1620"/>
      <c r="K75" s="1620"/>
      <c r="L75" s="1620"/>
      <c r="M75" s="1620"/>
      <c r="N75" s="1620"/>
      <c r="O75" s="2003"/>
      <c r="P75" s="2004"/>
      <c r="Q75" s="1620"/>
    </row>
    <row r="76" spans="2:17" x14ac:dyDescent="0.25">
      <c r="B76" s="1" t="s">
        <v>85</v>
      </c>
    </row>
    <row r="77" spans="2:17" x14ac:dyDescent="0.25">
      <c r="B77" s="1" t="s">
        <v>86</v>
      </c>
    </row>
    <row r="78" spans="2:17" x14ac:dyDescent="0.25">
      <c r="B78" s="1" t="s">
        <v>87</v>
      </c>
    </row>
    <row r="80" spans="2:17" ht="15.75" thickBot="1" x14ac:dyDescent="0.3"/>
    <row r="81" spans="2:17" ht="27" thickBot="1" x14ac:dyDescent="0.3">
      <c r="B81" s="1879" t="s">
        <v>88</v>
      </c>
      <c r="C81" s="1880"/>
      <c r="D81" s="1880"/>
      <c r="E81" s="1880"/>
      <c r="F81" s="1880"/>
      <c r="G81" s="1880"/>
      <c r="H81" s="1880"/>
      <c r="I81" s="1880"/>
      <c r="J81" s="1880"/>
      <c r="K81" s="1880"/>
      <c r="L81" s="1880"/>
      <c r="M81" s="1880"/>
      <c r="N81" s="1881"/>
    </row>
    <row r="85" spans="2:17" x14ac:dyDescent="0.25">
      <c r="D85" s="1" t="s">
        <v>401</v>
      </c>
    </row>
    <row r="86" spans="2:17" ht="75" x14ac:dyDescent="0.25">
      <c r="B86" s="1610" t="s">
        <v>89</v>
      </c>
      <c r="C86" s="1610" t="s">
        <v>90</v>
      </c>
      <c r="D86" s="1610" t="s">
        <v>91</v>
      </c>
      <c r="E86" s="1610" t="s">
        <v>92</v>
      </c>
      <c r="F86" s="1610" t="s">
        <v>93</v>
      </c>
      <c r="G86" s="1610" t="s">
        <v>94</v>
      </c>
      <c r="H86" s="1610" t="s">
        <v>95</v>
      </c>
      <c r="I86" s="1610" t="s">
        <v>96</v>
      </c>
      <c r="J86" s="1875" t="s">
        <v>97</v>
      </c>
      <c r="K86" s="1882"/>
      <c r="L86" s="1876"/>
      <c r="M86" s="1610" t="s">
        <v>98</v>
      </c>
      <c r="N86" s="1610" t="s">
        <v>254</v>
      </c>
      <c r="O86" s="1610" t="s">
        <v>255</v>
      </c>
      <c r="P86" s="1875" t="s">
        <v>77</v>
      </c>
      <c r="Q86" s="1876"/>
    </row>
    <row r="87" spans="2:17" ht="84" x14ac:dyDescent="0.25">
      <c r="B87" s="1980" t="s">
        <v>6484</v>
      </c>
      <c r="C87" s="2080" t="s">
        <v>6485</v>
      </c>
      <c r="D87" s="2080" t="s">
        <v>6486</v>
      </c>
      <c r="E87" s="2080">
        <v>64589907</v>
      </c>
      <c r="F87" s="2080" t="s">
        <v>308</v>
      </c>
      <c r="G87" s="2080" t="s">
        <v>6487</v>
      </c>
      <c r="H87" s="2080" t="s">
        <v>6488</v>
      </c>
      <c r="I87" s="2080" t="s">
        <v>18</v>
      </c>
      <c r="J87" s="1758" t="s">
        <v>6489</v>
      </c>
      <c r="K87" s="1759" t="s">
        <v>6490</v>
      </c>
      <c r="L87" s="1402" t="s">
        <v>266</v>
      </c>
      <c r="M87" s="1670" t="s">
        <v>18</v>
      </c>
      <c r="N87" s="1670" t="s">
        <v>18</v>
      </c>
      <c r="O87" s="1670" t="s">
        <v>18</v>
      </c>
      <c r="P87" s="2743" t="s">
        <v>6491</v>
      </c>
      <c r="Q87" s="2744"/>
    </row>
    <row r="88" spans="2:17" ht="72" x14ac:dyDescent="0.25">
      <c r="B88" s="1981"/>
      <c r="C88" s="2081"/>
      <c r="D88" s="2081"/>
      <c r="E88" s="2081"/>
      <c r="F88" s="2081"/>
      <c r="G88" s="2081"/>
      <c r="H88" s="2081"/>
      <c r="I88" s="2081"/>
      <c r="J88" s="1758" t="s">
        <v>6492</v>
      </c>
      <c r="K88" s="1759" t="s">
        <v>6493</v>
      </c>
      <c r="L88" s="1402" t="s">
        <v>3511</v>
      </c>
      <c r="M88" s="1670" t="s">
        <v>18</v>
      </c>
      <c r="N88" s="1670" t="s">
        <v>18</v>
      </c>
      <c r="O88" s="1670" t="s">
        <v>18</v>
      </c>
      <c r="P88" s="1666"/>
      <c r="Q88" s="1667"/>
    </row>
    <row r="89" spans="2:17" ht="84" x14ac:dyDescent="0.25">
      <c r="B89" s="1981"/>
      <c r="C89" s="2081"/>
      <c r="D89" s="2081"/>
      <c r="E89" s="2081"/>
      <c r="F89" s="2081"/>
      <c r="G89" s="2081"/>
      <c r="H89" s="2081"/>
      <c r="I89" s="2081"/>
      <c r="J89" s="1758" t="s">
        <v>6494</v>
      </c>
      <c r="K89" s="1759" t="s">
        <v>6495</v>
      </c>
      <c r="L89" s="1402" t="s">
        <v>286</v>
      </c>
      <c r="M89" s="1670" t="s">
        <v>18</v>
      </c>
      <c r="N89" s="1670" t="s">
        <v>19</v>
      </c>
      <c r="O89" s="1670" t="s">
        <v>18</v>
      </c>
      <c r="P89" s="2745" t="s">
        <v>6496</v>
      </c>
      <c r="Q89" s="2746"/>
    </row>
    <row r="90" spans="2:17" ht="72" x14ac:dyDescent="0.25">
      <c r="B90" s="1980" t="s">
        <v>1079</v>
      </c>
      <c r="C90" s="2080" t="s">
        <v>6497</v>
      </c>
      <c r="D90" s="2080" t="s">
        <v>6498</v>
      </c>
      <c r="E90" s="2080">
        <v>42272113</v>
      </c>
      <c r="F90" s="2080" t="s">
        <v>6499</v>
      </c>
      <c r="G90" s="2080" t="s">
        <v>6487</v>
      </c>
      <c r="H90" s="2080"/>
      <c r="I90" s="2080" t="s">
        <v>82</v>
      </c>
      <c r="J90" s="1758" t="s">
        <v>6489</v>
      </c>
      <c r="K90" s="1759" t="s">
        <v>6500</v>
      </c>
      <c r="L90" s="1402" t="s">
        <v>3511</v>
      </c>
      <c r="M90" s="1588" t="s">
        <v>18</v>
      </c>
      <c r="N90" s="1588" t="s">
        <v>18</v>
      </c>
      <c r="O90" s="1588" t="s">
        <v>18</v>
      </c>
      <c r="P90" s="2743"/>
      <c r="Q90" s="2744"/>
    </row>
    <row r="91" spans="2:17" ht="69.75" customHeight="1" x14ac:dyDescent="0.25">
      <c r="B91" s="1981"/>
      <c r="C91" s="2081"/>
      <c r="D91" s="2081"/>
      <c r="E91" s="2081"/>
      <c r="F91" s="2081"/>
      <c r="G91" s="2081"/>
      <c r="H91" s="2081"/>
      <c r="I91" s="2081"/>
      <c r="J91" s="1758" t="s">
        <v>6501</v>
      </c>
      <c r="K91" s="1759" t="s">
        <v>6502</v>
      </c>
      <c r="L91" s="1402" t="s">
        <v>286</v>
      </c>
      <c r="M91" s="1588" t="s">
        <v>18</v>
      </c>
      <c r="N91" s="1588" t="s">
        <v>18</v>
      </c>
      <c r="O91" s="1588" t="s">
        <v>18</v>
      </c>
      <c r="P91" s="2056" t="s">
        <v>6503</v>
      </c>
      <c r="Q91" s="2057"/>
    </row>
    <row r="92" spans="2:17" ht="60" x14ac:dyDescent="0.25">
      <c r="B92" s="1981"/>
      <c r="C92" s="2081"/>
      <c r="D92" s="2081"/>
      <c r="E92" s="2081"/>
      <c r="F92" s="2081"/>
      <c r="G92" s="2081"/>
      <c r="H92" s="2081"/>
      <c r="I92" s="2081"/>
      <c r="J92" s="1419" t="s">
        <v>1216</v>
      </c>
      <c r="K92" s="1419" t="s">
        <v>6504</v>
      </c>
      <c r="L92" s="1760" t="s">
        <v>266</v>
      </c>
      <c r="M92" s="1588" t="s">
        <v>18</v>
      </c>
      <c r="N92" s="1588" t="s">
        <v>18</v>
      </c>
      <c r="O92" s="1588" t="s">
        <v>18</v>
      </c>
      <c r="P92" s="1584"/>
      <c r="Q92" s="1585"/>
    </row>
    <row r="93" spans="2:17" ht="48" x14ac:dyDescent="0.25">
      <c r="B93" s="2025"/>
      <c r="C93" s="2082"/>
      <c r="D93" s="2082"/>
      <c r="E93" s="2082"/>
      <c r="F93" s="2082"/>
      <c r="G93" s="2082"/>
      <c r="H93" s="2082"/>
      <c r="I93" s="2082"/>
      <c r="J93" s="1419" t="s">
        <v>6505</v>
      </c>
      <c r="K93" s="1419" t="s">
        <v>6506</v>
      </c>
      <c r="L93" s="1760" t="s">
        <v>286</v>
      </c>
      <c r="M93" s="1588" t="s">
        <v>18</v>
      </c>
      <c r="N93" s="1588" t="s">
        <v>19</v>
      </c>
      <c r="O93" s="1588" t="s">
        <v>18</v>
      </c>
      <c r="P93" s="2056" t="s">
        <v>6507</v>
      </c>
      <c r="Q93" s="2057"/>
    </row>
    <row r="94" spans="2:17" ht="84" x14ac:dyDescent="0.25">
      <c r="B94" s="1990" t="s">
        <v>441</v>
      </c>
      <c r="C94" s="2080" t="s">
        <v>6485</v>
      </c>
      <c r="D94" s="2080" t="s">
        <v>6508</v>
      </c>
      <c r="E94" s="2080">
        <v>1102814684</v>
      </c>
      <c r="F94" s="2080" t="s">
        <v>370</v>
      </c>
      <c r="G94" s="2080" t="s">
        <v>3944</v>
      </c>
      <c r="H94" s="2080" t="s">
        <v>6509</v>
      </c>
      <c r="I94" s="2080" t="s">
        <v>18</v>
      </c>
      <c r="J94" s="1758" t="s">
        <v>6510</v>
      </c>
      <c r="K94" s="1759" t="s">
        <v>6511</v>
      </c>
      <c r="L94" s="1402" t="s">
        <v>286</v>
      </c>
      <c r="M94" s="1588" t="s">
        <v>18</v>
      </c>
      <c r="N94" s="1588" t="s">
        <v>19</v>
      </c>
      <c r="O94" s="1588" t="s">
        <v>18</v>
      </c>
      <c r="P94" s="2056" t="s">
        <v>6512</v>
      </c>
      <c r="Q94" s="2057"/>
    </row>
    <row r="95" spans="2:17" ht="48" x14ac:dyDescent="0.25">
      <c r="B95" s="1991"/>
      <c r="C95" s="2081"/>
      <c r="D95" s="2081"/>
      <c r="E95" s="2081"/>
      <c r="F95" s="2081"/>
      <c r="G95" s="2081"/>
      <c r="H95" s="2081"/>
      <c r="I95" s="2081"/>
      <c r="J95" s="1419" t="s">
        <v>6513</v>
      </c>
      <c r="K95" s="1419" t="s">
        <v>6514</v>
      </c>
      <c r="L95" s="1760" t="s">
        <v>161</v>
      </c>
      <c r="M95" s="1588" t="s">
        <v>18</v>
      </c>
      <c r="N95" s="1588" t="s">
        <v>19</v>
      </c>
      <c r="O95" s="1588" t="s">
        <v>18</v>
      </c>
      <c r="P95" s="2056" t="s">
        <v>6515</v>
      </c>
      <c r="Q95" s="2057"/>
    </row>
    <row r="96" spans="2:17" ht="60" x14ac:dyDescent="0.25">
      <c r="B96" s="1991"/>
      <c r="C96" s="2081"/>
      <c r="D96" s="2081"/>
      <c r="E96" s="2081"/>
      <c r="F96" s="2081"/>
      <c r="G96" s="2081"/>
      <c r="H96" s="2081"/>
      <c r="I96" s="2081"/>
      <c r="J96" s="1419" t="s">
        <v>6516</v>
      </c>
      <c r="K96" s="1419" t="s">
        <v>6517</v>
      </c>
      <c r="L96" s="1760" t="s">
        <v>161</v>
      </c>
      <c r="M96" s="1588" t="s">
        <v>18</v>
      </c>
      <c r="N96" s="1588" t="s">
        <v>19</v>
      </c>
      <c r="O96" s="1588" t="s">
        <v>18</v>
      </c>
      <c r="P96" s="2056" t="s">
        <v>6518</v>
      </c>
      <c r="Q96" s="2057"/>
    </row>
    <row r="97" spans="2:17" ht="48" x14ac:dyDescent="0.25">
      <c r="B97" s="2006"/>
      <c r="C97" s="2082"/>
      <c r="D97" s="2082"/>
      <c r="E97" s="2082"/>
      <c r="F97" s="2082"/>
      <c r="G97" s="2082"/>
      <c r="H97" s="2082"/>
      <c r="I97" s="2082"/>
      <c r="J97" s="1419" t="s">
        <v>6519</v>
      </c>
      <c r="K97" s="1419" t="s">
        <v>6520</v>
      </c>
      <c r="L97" s="1760" t="s">
        <v>161</v>
      </c>
      <c r="M97" s="1588" t="s">
        <v>18</v>
      </c>
      <c r="N97" s="1588" t="s">
        <v>19</v>
      </c>
      <c r="O97" s="1588" t="s">
        <v>18</v>
      </c>
      <c r="P97" s="2056" t="s">
        <v>6521</v>
      </c>
      <c r="Q97" s="2057"/>
    </row>
    <row r="98" spans="2:17" ht="84" x14ac:dyDescent="0.25">
      <c r="B98" s="1980" t="s">
        <v>1619</v>
      </c>
      <c r="C98" s="2080" t="s">
        <v>118</v>
      </c>
      <c r="D98" s="2080" t="s">
        <v>5385</v>
      </c>
      <c r="E98" s="2080">
        <v>30400022</v>
      </c>
      <c r="F98" s="2080" t="s">
        <v>370</v>
      </c>
      <c r="G98" s="2080" t="s">
        <v>6522</v>
      </c>
      <c r="H98" s="2080" t="s">
        <v>6523</v>
      </c>
      <c r="I98" s="2080" t="s">
        <v>82</v>
      </c>
      <c r="J98" s="1758" t="s">
        <v>6524</v>
      </c>
      <c r="K98" s="1759" t="s">
        <v>6525</v>
      </c>
      <c r="L98" s="1402" t="s">
        <v>6526</v>
      </c>
      <c r="M98" s="1588" t="s">
        <v>18</v>
      </c>
      <c r="N98" s="1588" t="s">
        <v>19</v>
      </c>
      <c r="O98" s="1588" t="s">
        <v>18</v>
      </c>
      <c r="P98" s="2056" t="s">
        <v>6527</v>
      </c>
      <c r="Q98" s="2057"/>
    </row>
    <row r="99" spans="2:17" ht="72" x14ac:dyDescent="0.25">
      <c r="B99" s="2025"/>
      <c r="C99" s="2082"/>
      <c r="D99" s="2082"/>
      <c r="E99" s="2082"/>
      <c r="F99" s="2082"/>
      <c r="G99" s="2082"/>
      <c r="H99" s="2082"/>
      <c r="I99" s="2082"/>
      <c r="J99" s="1758" t="s">
        <v>6528</v>
      </c>
      <c r="K99" s="1759" t="s">
        <v>6529</v>
      </c>
      <c r="L99" s="1402" t="s">
        <v>6526</v>
      </c>
      <c r="M99" s="1588" t="s">
        <v>18</v>
      </c>
      <c r="N99" s="1588" t="s">
        <v>18</v>
      </c>
      <c r="O99" s="1588" t="s">
        <v>18</v>
      </c>
      <c r="P99" s="2745" t="s">
        <v>6530</v>
      </c>
      <c r="Q99" s="2746"/>
    </row>
    <row r="100" spans="2:17" ht="48" x14ac:dyDescent="0.25">
      <c r="B100" s="1604" t="s">
        <v>1773</v>
      </c>
      <c r="C100" s="1761"/>
      <c r="D100" s="1604" t="s">
        <v>6531</v>
      </c>
      <c r="E100" s="1588">
        <v>64479154</v>
      </c>
      <c r="F100" s="1588" t="s">
        <v>370</v>
      </c>
      <c r="G100" s="1670" t="s">
        <v>6487</v>
      </c>
      <c r="H100" s="1588" t="s">
        <v>6532</v>
      </c>
      <c r="I100" s="1628" t="s">
        <v>18</v>
      </c>
      <c r="J100" s="1758" t="s">
        <v>6533</v>
      </c>
      <c r="K100" s="1759" t="s">
        <v>6534</v>
      </c>
      <c r="L100" s="1402" t="s">
        <v>6535</v>
      </c>
      <c r="M100" s="1588" t="s">
        <v>18</v>
      </c>
      <c r="N100" s="1588" t="s">
        <v>18</v>
      </c>
      <c r="O100" s="1588" t="s">
        <v>19</v>
      </c>
      <c r="P100" s="2745" t="s">
        <v>6536</v>
      </c>
      <c r="Q100" s="2746"/>
    </row>
    <row r="102" spans="2:17" ht="15.75" thickBot="1" x14ac:dyDescent="0.3"/>
    <row r="103" spans="2:17" ht="27" thickBot="1" x14ac:dyDescent="0.3">
      <c r="B103" s="1879" t="s">
        <v>184</v>
      </c>
      <c r="C103" s="1880"/>
      <c r="D103" s="1880"/>
      <c r="E103" s="1880"/>
      <c r="F103" s="1880"/>
      <c r="G103" s="1880"/>
      <c r="H103" s="1880"/>
      <c r="I103" s="1880"/>
      <c r="J103" s="1880"/>
      <c r="K103" s="1880"/>
      <c r="L103" s="1880"/>
      <c r="M103" s="1880"/>
      <c r="N103" s="1881"/>
    </row>
    <row r="106" spans="2:17" ht="30" x14ac:dyDescent="0.25">
      <c r="B106" s="194" t="s">
        <v>17</v>
      </c>
      <c r="C106" s="194" t="s">
        <v>415</v>
      </c>
      <c r="D106" s="1875" t="s">
        <v>77</v>
      </c>
      <c r="E106" s="1876"/>
    </row>
    <row r="107" spans="2:17" x14ac:dyDescent="0.25">
      <c r="B107" s="229" t="s">
        <v>185</v>
      </c>
      <c r="C107" s="1588" t="s">
        <v>18</v>
      </c>
      <c r="D107" s="1922"/>
      <c r="E107" s="1922"/>
    </row>
    <row r="110" spans="2:17" ht="26.25" x14ac:dyDescent="0.25">
      <c r="B110" s="1851" t="s">
        <v>186</v>
      </c>
      <c r="C110" s="1852"/>
      <c r="D110" s="1852"/>
      <c r="E110" s="1852"/>
      <c r="F110" s="1852"/>
      <c r="G110" s="1852"/>
      <c r="H110" s="1852"/>
      <c r="I110" s="1852"/>
      <c r="J110" s="1852"/>
      <c r="K110" s="1852"/>
      <c r="L110" s="1852"/>
      <c r="M110" s="1852"/>
      <c r="N110" s="1852"/>
      <c r="O110" s="1852"/>
      <c r="P110" s="1852"/>
    </row>
    <row r="112" spans="2:17" ht="15.75" thickBot="1" x14ac:dyDescent="0.3"/>
    <row r="113" spans="1:26" ht="27" thickBot="1" x14ac:dyDescent="0.3">
      <c r="B113" s="1879" t="s">
        <v>187</v>
      </c>
      <c r="C113" s="1880"/>
      <c r="D113" s="1880"/>
      <c r="E113" s="1880"/>
      <c r="F113" s="1880"/>
      <c r="G113" s="1880"/>
      <c r="H113" s="1880"/>
      <c r="I113" s="1880"/>
      <c r="J113" s="1880"/>
      <c r="K113" s="1880"/>
      <c r="L113" s="1880"/>
      <c r="M113" s="1880"/>
      <c r="N113" s="1881"/>
    </row>
    <row r="115" spans="1:26" ht="15.75" thickBot="1" x14ac:dyDescent="0.3">
      <c r="M115" s="163"/>
      <c r="N115" s="163"/>
    </row>
    <row r="116" spans="1:26" s="1612" customFormat="1" ht="60" x14ac:dyDescent="0.25">
      <c r="B116" s="164" t="s">
        <v>33</v>
      </c>
      <c r="C116" s="164" t="s">
        <v>34</v>
      </c>
      <c r="D116" s="164" t="s">
        <v>35</v>
      </c>
      <c r="E116" s="164" t="s">
        <v>36</v>
      </c>
      <c r="F116" s="164" t="s">
        <v>37</v>
      </c>
      <c r="G116" s="164" t="s">
        <v>38</v>
      </c>
      <c r="H116" s="164" t="s">
        <v>39</v>
      </c>
      <c r="I116" s="164" t="s">
        <v>40</v>
      </c>
      <c r="J116" s="164" t="s">
        <v>41</v>
      </c>
      <c r="K116" s="164" t="s">
        <v>42</v>
      </c>
      <c r="L116" s="164" t="s">
        <v>43</v>
      </c>
      <c r="M116" s="165" t="s">
        <v>44</v>
      </c>
      <c r="N116" s="164" t="s">
        <v>45</v>
      </c>
      <c r="O116" s="164" t="s">
        <v>46</v>
      </c>
      <c r="P116" s="166" t="s">
        <v>47</v>
      </c>
      <c r="Q116" s="166" t="s">
        <v>48</v>
      </c>
    </row>
    <row r="117" spans="1:26" s="61" customFormat="1" ht="48" x14ac:dyDescent="0.25">
      <c r="A117" s="52">
        <v>1</v>
      </c>
      <c r="B117" s="173" t="s">
        <v>6465</v>
      </c>
      <c r="C117" s="172" t="s">
        <v>6465</v>
      </c>
      <c r="D117" s="173" t="s">
        <v>188</v>
      </c>
      <c r="E117" s="1754">
        <v>70182008157</v>
      </c>
      <c r="F117" s="175" t="s">
        <v>18</v>
      </c>
      <c r="G117" s="182">
        <v>1</v>
      </c>
      <c r="H117" s="175" t="s">
        <v>6537</v>
      </c>
      <c r="I117" s="176" t="s">
        <v>6538</v>
      </c>
      <c r="J117" s="176" t="s">
        <v>19</v>
      </c>
      <c r="K117" s="177"/>
      <c r="L117" s="177">
        <f>7/30+11</f>
        <v>11.233333333333333</v>
      </c>
      <c r="M117" s="221">
        <v>180</v>
      </c>
      <c r="N117" s="221">
        <v>180</v>
      </c>
      <c r="O117" s="180">
        <v>53108949</v>
      </c>
      <c r="P117" s="180" t="s">
        <v>6539</v>
      </c>
      <c r="Q117" s="1756" t="s">
        <v>6540</v>
      </c>
      <c r="R117" s="60"/>
      <c r="S117" s="60"/>
      <c r="T117" s="60"/>
      <c r="U117" s="60"/>
      <c r="V117" s="60"/>
      <c r="W117" s="60"/>
      <c r="X117" s="60"/>
      <c r="Y117" s="60"/>
      <c r="Z117" s="60"/>
    </row>
    <row r="118" spans="1:26" s="61" customFormat="1" ht="30" x14ac:dyDescent="0.25">
      <c r="A118" s="52">
        <f>+A117+1</f>
        <v>2</v>
      </c>
      <c r="B118" s="173" t="s">
        <v>6465</v>
      </c>
      <c r="C118" s="172" t="s">
        <v>6465</v>
      </c>
      <c r="D118" s="173" t="s">
        <v>188</v>
      </c>
      <c r="E118" s="182" t="s">
        <v>6541</v>
      </c>
      <c r="F118" s="175" t="s">
        <v>18</v>
      </c>
      <c r="G118" s="182">
        <v>1</v>
      </c>
      <c r="H118" s="175" t="s">
        <v>6542</v>
      </c>
      <c r="I118" s="176" t="s">
        <v>6543</v>
      </c>
      <c r="J118" s="176" t="s">
        <v>19</v>
      </c>
      <c r="K118" s="1762">
        <f>4/30+11</f>
        <v>11.133333333333333</v>
      </c>
      <c r="L118" s="176"/>
      <c r="M118" s="221">
        <v>756</v>
      </c>
      <c r="N118" s="221">
        <v>756</v>
      </c>
      <c r="O118" s="180">
        <v>320575036</v>
      </c>
      <c r="P118" s="180" t="s">
        <v>6544</v>
      </c>
      <c r="Q118" s="181"/>
      <c r="R118" s="60"/>
      <c r="S118" s="60"/>
      <c r="T118" s="60"/>
      <c r="U118" s="60"/>
      <c r="V118" s="60"/>
      <c r="W118" s="60"/>
      <c r="X118" s="60"/>
      <c r="Y118" s="60"/>
      <c r="Z118" s="60"/>
    </row>
    <row r="119" spans="1:26" s="61" customFormat="1" x14ac:dyDescent="0.25">
      <c r="A119" s="52">
        <f t="shared" ref="A119:A124" si="1">+A118+1</f>
        <v>3</v>
      </c>
      <c r="B119" s="173"/>
      <c r="C119" s="172"/>
      <c r="D119" s="173"/>
      <c r="E119" s="182"/>
      <c r="F119" s="175"/>
      <c r="G119" s="182"/>
      <c r="H119" s="175"/>
      <c r="I119" s="176"/>
      <c r="J119" s="176"/>
      <c r="K119" s="176"/>
      <c r="L119" s="176"/>
      <c r="M119" s="221"/>
      <c r="N119" s="221"/>
      <c r="O119" s="180"/>
      <c r="P119" s="180"/>
      <c r="Q119" s="181"/>
      <c r="R119" s="60"/>
      <c r="S119" s="60"/>
      <c r="T119" s="60"/>
      <c r="U119" s="60"/>
      <c r="V119" s="60"/>
      <c r="W119" s="60"/>
      <c r="X119" s="60"/>
      <c r="Y119" s="60"/>
      <c r="Z119" s="60"/>
    </row>
    <row r="120" spans="1:26" s="61" customFormat="1" x14ac:dyDescent="0.25">
      <c r="A120" s="52">
        <f t="shared" si="1"/>
        <v>4</v>
      </c>
      <c r="B120" s="173"/>
      <c r="C120" s="172"/>
      <c r="D120" s="173"/>
      <c r="E120" s="182"/>
      <c r="F120" s="175"/>
      <c r="G120" s="175"/>
      <c r="H120" s="175"/>
      <c r="I120" s="176"/>
      <c r="J120" s="176"/>
      <c r="K120" s="176"/>
      <c r="L120" s="176"/>
      <c r="M120" s="221"/>
      <c r="N120" s="221"/>
      <c r="O120" s="180"/>
      <c r="P120" s="180"/>
      <c r="Q120" s="181"/>
      <c r="R120" s="60"/>
      <c r="S120" s="60"/>
      <c r="T120" s="60"/>
      <c r="U120" s="60"/>
      <c r="V120" s="60"/>
      <c r="W120" s="60"/>
      <c r="X120" s="60"/>
      <c r="Y120" s="60"/>
      <c r="Z120" s="60"/>
    </row>
    <row r="121" spans="1:26" s="61" customFormat="1" x14ac:dyDescent="0.25">
      <c r="A121" s="52">
        <f t="shared" si="1"/>
        <v>5</v>
      </c>
      <c r="B121" s="173"/>
      <c r="C121" s="172"/>
      <c r="D121" s="173"/>
      <c r="E121" s="182"/>
      <c r="F121" s="175"/>
      <c r="G121" s="175"/>
      <c r="H121" s="175"/>
      <c r="I121" s="176"/>
      <c r="J121" s="176"/>
      <c r="K121" s="176"/>
      <c r="L121" s="176"/>
      <c r="M121" s="178"/>
      <c r="N121" s="178"/>
      <c r="O121" s="180"/>
      <c r="P121" s="180"/>
      <c r="Q121" s="181"/>
      <c r="R121" s="60"/>
      <c r="S121" s="60"/>
      <c r="T121" s="60"/>
      <c r="U121" s="60"/>
      <c r="V121" s="60"/>
      <c r="W121" s="60"/>
      <c r="X121" s="60"/>
      <c r="Y121" s="60"/>
      <c r="Z121" s="60"/>
    </row>
    <row r="122" spans="1:26" s="61" customFormat="1" x14ac:dyDescent="0.25">
      <c r="A122" s="52">
        <f t="shared" si="1"/>
        <v>6</v>
      </c>
      <c r="B122" s="173"/>
      <c r="C122" s="172"/>
      <c r="D122" s="173"/>
      <c r="E122" s="182"/>
      <c r="F122" s="175"/>
      <c r="G122" s="175"/>
      <c r="H122" s="175"/>
      <c r="I122" s="176"/>
      <c r="J122" s="176"/>
      <c r="K122" s="176"/>
      <c r="L122" s="176"/>
      <c r="M122" s="178"/>
      <c r="N122" s="178"/>
      <c r="O122" s="180"/>
      <c r="P122" s="180"/>
      <c r="Q122" s="181"/>
      <c r="R122" s="60"/>
      <c r="S122" s="60"/>
      <c r="T122" s="60"/>
      <c r="U122" s="60"/>
      <c r="V122" s="60"/>
      <c r="W122" s="60"/>
      <c r="X122" s="60"/>
      <c r="Y122" s="60"/>
      <c r="Z122" s="60"/>
    </row>
    <row r="123" spans="1:26" s="61" customFormat="1" x14ac:dyDescent="0.25">
      <c r="A123" s="52">
        <f t="shared" si="1"/>
        <v>7</v>
      </c>
      <c r="B123" s="173"/>
      <c r="C123" s="172"/>
      <c r="D123" s="173"/>
      <c r="E123" s="182"/>
      <c r="F123" s="175"/>
      <c r="G123" s="175"/>
      <c r="H123" s="175"/>
      <c r="I123" s="176"/>
      <c r="J123" s="176"/>
      <c r="K123" s="176"/>
      <c r="L123" s="176"/>
      <c r="M123" s="178"/>
      <c r="N123" s="178"/>
      <c r="O123" s="180"/>
      <c r="P123" s="180"/>
      <c r="Q123" s="181"/>
      <c r="R123" s="60"/>
      <c r="S123" s="60"/>
      <c r="T123" s="60"/>
      <c r="U123" s="60"/>
      <c r="V123" s="60"/>
      <c r="W123" s="60"/>
      <c r="X123" s="60"/>
      <c r="Y123" s="60"/>
      <c r="Z123" s="60"/>
    </row>
    <row r="124" spans="1:26" s="61" customFormat="1" x14ac:dyDescent="0.25">
      <c r="A124" s="52">
        <f t="shared" si="1"/>
        <v>8</v>
      </c>
      <c r="B124" s="173"/>
      <c r="C124" s="172"/>
      <c r="D124" s="173"/>
      <c r="E124" s="182"/>
      <c r="F124" s="175"/>
      <c r="G124" s="175"/>
      <c r="H124" s="175"/>
      <c r="I124" s="176"/>
      <c r="J124" s="176"/>
      <c r="K124" s="176"/>
      <c r="L124" s="176"/>
      <c r="M124" s="178"/>
      <c r="N124" s="178"/>
      <c r="O124" s="180"/>
      <c r="P124" s="180"/>
      <c r="Q124" s="181"/>
      <c r="R124" s="60"/>
      <c r="S124" s="60"/>
      <c r="T124" s="60"/>
      <c r="U124" s="60"/>
      <c r="V124" s="60"/>
      <c r="W124" s="60"/>
      <c r="X124" s="60"/>
      <c r="Y124" s="60"/>
      <c r="Z124" s="60"/>
    </row>
    <row r="125" spans="1:26" s="61" customFormat="1" x14ac:dyDescent="0.25">
      <c r="A125" s="52"/>
      <c r="B125" s="183" t="s">
        <v>28</v>
      </c>
      <c r="C125" s="172"/>
      <c r="D125" s="173"/>
      <c r="E125" s="182"/>
      <c r="F125" s="175"/>
      <c r="G125" s="175"/>
      <c r="H125" s="175"/>
      <c r="I125" s="176"/>
      <c r="J125" s="176"/>
      <c r="K125" s="185" t="s">
        <v>6545</v>
      </c>
      <c r="L125" s="185"/>
      <c r="M125" s="797">
        <v>756</v>
      </c>
      <c r="N125" s="185" t="s">
        <v>6546</v>
      </c>
      <c r="O125" s="180"/>
      <c r="P125" s="180"/>
      <c r="Q125" s="187"/>
    </row>
    <row r="126" spans="1:26" x14ac:dyDescent="0.25">
      <c r="B126" s="69"/>
      <c r="C126" s="69"/>
      <c r="D126" s="69"/>
      <c r="E126" s="188"/>
      <c r="F126" s="69"/>
      <c r="G126" s="69"/>
      <c r="H126" s="69"/>
      <c r="I126" s="69"/>
      <c r="J126" s="69"/>
      <c r="K126" s="69"/>
      <c r="L126" s="69"/>
      <c r="M126" s="69"/>
      <c r="N126" s="69"/>
      <c r="O126" s="69"/>
      <c r="P126" s="69"/>
    </row>
    <row r="127" spans="1:26" ht="18.75" x14ac:dyDescent="0.25">
      <c r="B127" s="222" t="s">
        <v>192</v>
      </c>
      <c r="C127" s="250" t="str">
        <f>+K125</f>
        <v>11,13</v>
      </c>
      <c r="H127" s="191"/>
      <c r="I127" s="191"/>
      <c r="J127" s="191"/>
      <c r="K127" s="191"/>
      <c r="L127" s="191"/>
      <c r="M127" s="191"/>
      <c r="N127" s="69"/>
      <c r="O127" s="69"/>
      <c r="P127" s="69"/>
    </row>
    <row r="129" spans="2:17" ht="15.75" thickBot="1" x14ac:dyDescent="0.3"/>
    <row r="130" spans="2:17" ht="30.75" thickBot="1" x14ac:dyDescent="0.3">
      <c r="B130" s="232" t="s">
        <v>193</v>
      </c>
      <c r="C130" s="233" t="s">
        <v>194</v>
      </c>
      <c r="D130" s="232" t="s">
        <v>27</v>
      </c>
      <c r="E130" s="233" t="s">
        <v>195</v>
      </c>
    </row>
    <row r="131" spans="2:17" x14ac:dyDescent="0.25">
      <c r="B131" s="103" t="s">
        <v>196</v>
      </c>
      <c r="C131" s="234">
        <v>20</v>
      </c>
      <c r="D131" s="234">
        <v>20</v>
      </c>
      <c r="E131" s="1923">
        <v>20</v>
      </c>
    </row>
    <row r="132" spans="2:17" x14ac:dyDescent="0.25">
      <c r="B132" s="103" t="s">
        <v>197</v>
      </c>
      <c r="C132" s="1628">
        <v>30</v>
      </c>
      <c r="D132" s="1588">
        <v>0</v>
      </c>
      <c r="E132" s="1924"/>
    </row>
    <row r="133" spans="2:17" ht="15.75" thickBot="1" x14ac:dyDescent="0.3">
      <c r="B133" s="103" t="s">
        <v>198</v>
      </c>
      <c r="C133" s="236">
        <v>40</v>
      </c>
      <c r="D133" s="236"/>
      <c r="E133" s="1925"/>
    </row>
    <row r="135" spans="2:17" ht="15.75" thickBot="1" x14ac:dyDescent="0.3"/>
    <row r="136" spans="2:17" ht="27" thickBot="1" x14ac:dyDescent="0.3">
      <c r="B136" s="1879" t="s">
        <v>199</v>
      </c>
      <c r="C136" s="1880"/>
      <c r="D136" s="1880"/>
      <c r="E136" s="1880"/>
      <c r="F136" s="1880"/>
      <c r="G136" s="1880"/>
      <c r="H136" s="1880"/>
      <c r="I136" s="1880"/>
      <c r="J136" s="1880"/>
      <c r="K136" s="1880"/>
      <c r="L136" s="1880"/>
      <c r="M136" s="1880"/>
      <c r="N136" s="1881"/>
    </row>
    <row r="138" spans="2:17" ht="75" x14ac:dyDescent="0.25">
      <c r="B138" s="1610" t="s">
        <v>89</v>
      </c>
      <c r="C138" s="1610" t="s">
        <v>90</v>
      </c>
      <c r="D138" s="1610" t="s">
        <v>91</v>
      </c>
      <c r="E138" s="1610" t="s">
        <v>92</v>
      </c>
      <c r="F138" s="1610" t="s">
        <v>93</v>
      </c>
      <c r="G138" s="1610" t="s">
        <v>94</v>
      </c>
      <c r="H138" s="1610" t="s">
        <v>95</v>
      </c>
      <c r="I138" s="1610" t="s">
        <v>96</v>
      </c>
      <c r="J138" s="1875" t="s">
        <v>97</v>
      </c>
      <c r="K138" s="1882"/>
      <c r="L138" s="1876"/>
      <c r="M138" s="1610" t="s">
        <v>98</v>
      </c>
      <c r="N138" s="1610" t="s">
        <v>254</v>
      </c>
      <c r="O138" s="1610" t="s">
        <v>255</v>
      </c>
      <c r="P138" s="1875" t="s">
        <v>77</v>
      </c>
      <c r="Q138" s="1876"/>
    </row>
    <row r="139" spans="2:17" ht="108" customHeight="1" x14ac:dyDescent="0.25">
      <c r="B139" s="225" t="s">
        <v>200</v>
      </c>
      <c r="C139" s="1604" t="s">
        <v>661</v>
      </c>
      <c r="D139" s="1588" t="s">
        <v>6547</v>
      </c>
      <c r="E139" s="1588">
        <v>64550336</v>
      </c>
      <c r="F139" s="1604" t="s">
        <v>370</v>
      </c>
      <c r="G139" s="1604"/>
      <c r="H139" s="1604"/>
      <c r="I139" s="1628" t="s">
        <v>82</v>
      </c>
      <c r="J139" s="1758" t="s">
        <v>6548</v>
      </c>
      <c r="K139" s="1759" t="s">
        <v>6549</v>
      </c>
      <c r="L139" s="1402" t="s">
        <v>6526</v>
      </c>
      <c r="M139" s="1620" t="s">
        <v>18</v>
      </c>
      <c r="N139" s="1620" t="s">
        <v>19</v>
      </c>
      <c r="O139" s="1620" t="s">
        <v>18</v>
      </c>
      <c r="P139" s="2083" t="s">
        <v>6550</v>
      </c>
      <c r="Q139" s="2083"/>
    </row>
    <row r="140" spans="2:17" ht="72" x14ac:dyDescent="0.25">
      <c r="B140" s="1978" t="s">
        <v>211</v>
      </c>
      <c r="C140" s="1980" t="s">
        <v>661</v>
      </c>
      <c r="D140" s="1980" t="s">
        <v>6551</v>
      </c>
      <c r="E140" s="1870">
        <v>40621890</v>
      </c>
      <c r="F140" s="1980" t="s">
        <v>639</v>
      </c>
      <c r="G140" s="1980" t="s">
        <v>6552</v>
      </c>
      <c r="H140" s="1980" t="s">
        <v>6553</v>
      </c>
      <c r="I140" s="2066" t="s">
        <v>82</v>
      </c>
      <c r="J140" s="1758" t="s">
        <v>6554</v>
      </c>
      <c r="K140" s="1759" t="s">
        <v>6555</v>
      </c>
      <c r="L140" s="1402" t="s">
        <v>6556</v>
      </c>
      <c r="M140" s="1870" t="s">
        <v>18</v>
      </c>
      <c r="N140" s="1870" t="s">
        <v>19</v>
      </c>
      <c r="O140" s="1870" t="s">
        <v>18</v>
      </c>
      <c r="P140" s="2069" t="s">
        <v>6557</v>
      </c>
      <c r="Q140" s="2070"/>
    </row>
    <row r="141" spans="2:17" ht="45" x14ac:dyDescent="0.25">
      <c r="B141" s="1874"/>
      <c r="C141" s="2025"/>
      <c r="D141" s="2025"/>
      <c r="E141" s="1871"/>
      <c r="F141" s="2025"/>
      <c r="G141" s="2025"/>
      <c r="H141" s="2025"/>
      <c r="I141" s="2068"/>
      <c r="J141" s="1764" t="s">
        <v>6558</v>
      </c>
      <c r="K141" s="1765" t="s">
        <v>6559</v>
      </c>
      <c r="L141" s="1766" t="s">
        <v>266</v>
      </c>
      <c r="M141" s="1871"/>
      <c r="N141" s="1871"/>
      <c r="O141" s="1871"/>
      <c r="P141" s="2071"/>
      <c r="Q141" s="2072"/>
    </row>
    <row r="142" spans="2:17" ht="72" x14ac:dyDescent="0.25">
      <c r="B142" s="1950" t="s">
        <v>223</v>
      </c>
      <c r="C142" s="1950" t="s">
        <v>661</v>
      </c>
      <c r="D142" s="1982" t="s">
        <v>6560</v>
      </c>
      <c r="E142" s="1982">
        <v>92545190</v>
      </c>
      <c r="F142" s="1982" t="s">
        <v>388</v>
      </c>
      <c r="G142" s="1982" t="s">
        <v>6561</v>
      </c>
      <c r="H142" s="1982" t="s">
        <v>6562</v>
      </c>
      <c r="I142" s="2066" t="s">
        <v>18</v>
      </c>
      <c r="J142" s="1758" t="s">
        <v>6563</v>
      </c>
      <c r="K142" s="1759" t="s">
        <v>6564</v>
      </c>
      <c r="L142" s="1402" t="s">
        <v>6556</v>
      </c>
      <c r="M142" s="1588" t="s">
        <v>19</v>
      </c>
      <c r="N142" s="1588" t="s">
        <v>18</v>
      </c>
      <c r="O142" s="1588" t="s">
        <v>18</v>
      </c>
      <c r="P142" s="1963" t="s">
        <v>6565</v>
      </c>
      <c r="Q142" s="1964"/>
    </row>
    <row r="143" spans="2:17" ht="48" x14ac:dyDescent="0.2">
      <c r="B143" s="1951"/>
      <c r="C143" s="1951"/>
      <c r="D143" s="1983"/>
      <c r="E143" s="1983"/>
      <c r="F143" s="1983"/>
      <c r="G143" s="1983"/>
      <c r="H143" s="1983"/>
      <c r="I143" s="2067"/>
      <c r="J143" s="1767" t="s">
        <v>6566</v>
      </c>
      <c r="K143" s="1768" t="s">
        <v>6567</v>
      </c>
      <c r="L143" s="1766" t="s">
        <v>266</v>
      </c>
      <c r="M143" s="1588" t="s">
        <v>19</v>
      </c>
      <c r="N143" s="1588" t="s">
        <v>18</v>
      </c>
      <c r="O143" s="1588" t="s">
        <v>18</v>
      </c>
      <c r="P143" s="1596"/>
      <c r="Q143" s="1597"/>
    </row>
    <row r="144" spans="2:17" ht="36" x14ac:dyDescent="0.2">
      <c r="B144" s="1951"/>
      <c r="C144" s="1951"/>
      <c r="D144" s="1983"/>
      <c r="E144" s="1983"/>
      <c r="F144" s="1983"/>
      <c r="G144" s="1983"/>
      <c r="H144" s="1983"/>
      <c r="I144" s="2067"/>
      <c r="J144" s="1767" t="s">
        <v>6568</v>
      </c>
      <c r="K144" s="1768" t="s">
        <v>6569</v>
      </c>
      <c r="L144" s="1766" t="s">
        <v>3511</v>
      </c>
      <c r="M144" s="1588" t="s">
        <v>19</v>
      </c>
      <c r="N144" s="1588" t="s">
        <v>18</v>
      </c>
      <c r="O144" s="1588" t="s">
        <v>18</v>
      </c>
      <c r="P144" s="1596"/>
      <c r="Q144" s="1597"/>
    </row>
    <row r="145" spans="2:17" ht="48" x14ac:dyDescent="0.2">
      <c r="B145" s="1951"/>
      <c r="C145" s="1951"/>
      <c r="D145" s="1983"/>
      <c r="E145" s="1983"/>
      <c r="F145" s="1983"/>
      <c r="G145" s="1983"/>
      <c r="H145" s="1983"/>
      <c r="I145" s="2067"/>
      <c r="J145" s="1767" t="s">
        <v>6570</v>
      </c>
      <c r="K145" s="1768" t="s">
        <v>6571</v>
      </c>
      <c r="L145" s="1766" t="s">
        <v>6526</v>
      </c>
      <c r="M145" s="1588" t="s">
        <v>19</v>
      </c>
      <c r="N145" s="1588" t="s">
        <v>19</v>
      </c>
      <c r="O145" s="1588" t="s">
        <v>18</v>
      </c>
      <c r="P145" s="2056" t="s">
        <v>6572</v>
      </c>
      <c r="Q145" s="2057"/>
    </row>
    <row r="146" spans="2:17" ht="36" x14ac:dyDescent="0.2">
      <c r="B146" s="1952"/>
      <c r="C146" s="1952"/>
      <c r="D146" s="2064"/>
      <c r="E146" s="2064"/>
      <c r="F146" s="2064"/>
      <c r="G146" s="2064"/>
      <c r="H146" s="2064"/>
      <c r="I146" s="2068"/>
      <c r="J146" s="1767" t="s">
        <v>6573</v>
      </c>
      <c r="K146" s="1768"/>
      <c r="L146" s="1766" t="s">
        <v>6526</v>
      </c>
      <c r="M146" s="1588" t="s">
        <v>19</v>
      </c>
      <c r="N146" s="1588" t="s">
        <v>19</v>
      </c>
      <c r="O146" s="1588" t="s">
        <v>18</v>
      </c>
      <c r="P146" s="2056" t="s">
        <v>6574</v>
      </c>
      <c r="Q146" s="2057"/>
    </row>
    <row r="149" spans="2:17" ht="15.75" thickBot="1" x14ac:dyDescent="0.3"/>
    <row r="150" spans="2:17" ht="30" x14ac:dyDescent="0.25">
      <c r="B150" s="162" t="s">
        <v>17</v>
      </c>
      <c r="C150" s="162" t="s">
        <v>193</v>
      </c>
      <c r="D150" s="1610" t="s">
        <v>194</v>
      </c>
      <c r="E150" s="162" t="s">
        <v>27</v>
      </c>
      <c r="F150" s="233" t="s">
        <v>235</v>
      </c>
      <c r="G150" s="857"/>
    </row>
    <row r="151" spans="2:17" ht="108" x14ac:dyDescent="0.2">
      <c r="B151" s="1969" t="s">
        <v>236</v>
      </c>
      <c r="C151" s="196" t="s">
        <v>237</v>
      </c>
      <c r="D151" s="1588">
        <v>25</v>
      </c>
      <c r="E151" s="1588">
        <v>0</v>
      </c>
      <c r="F151" s="1970">
        <f>+E151+E152+E153</f>
        <v>0</v>
      </c>
      <c r="G151" s="858"/>
    </row>
    <row r="152" spans="2:17" ht="96" x14ac:dyDescent="0.2">
      <c r="B152" s="1969"/>
      <c r="C152" s="196" t="s">
        <v>238</v>
      </c>
      <c r="D152" s="1604">
        <v>25</v>
      </c>
      <c r="E152" s="1588">
        <v>0</v>
      </c>
      <c r="F152" s="1971"/>
      <c r="G152" s="858"/>
    </row>
    <row r="153" spans="2:17" ht="60" x14ac:dyDescent="0.2">
      <c r="B153" s="1969"/>
      <c r="C153" s="196" t="s">
        <v>239</v>
      </c>
      <c r="D153" s="1588">
        <v>10</v>
      </c>
      <c r="E153" s="1588">
        <v>0</v>
      </c>
      <c r="F153" s="1972"/>
      <c r="G153" s="858"/>
    </row>
    <row r="154" spans="2:17" x14ac:dyDescent="0.25">
      <c r="C154"/>
    </row>
    <row r="157" spans="2:17" x14ac:dyDescent="0.25">
      <c r="B157" s="160" t="s">
        <v>240</v>
      </c>
    </row>
    <row r="160" spans="2:17" x14ac:dyDescent="0.25">
      <c r="B160" s="41" t="s">
        <v>17</v>
      </c>
      <c r="C160" s="41" t="s">
        <v>26</v>
      </c>
      <c r="D160" s="162" t="s">
        <v>27</v>
      </c>
      <c r="E160" s="162" t="s">
        <v>28</v>
      </c>
    </row>
    <row r="161" spans="2:5" ht="28.5" x14ac:dyDescent="0.25">
      <c r="B161" s="45" t="s">
        <v>393</v>
      </c>
      <c r="C161" s="1619">
        <v>40</v>
      </c>
      <c r="D161" s="1588">
        <f>+E131</f>
        <v>20</v>
      </c>
      <c r="E161" s="1870">
        <f>+D161+D162</f>
        <v>20</v>
      </c>
    </row>
    <row r="162" spans="2:5" ht="42.75" x14ac:dyDescent="0.25">
      <c r="B162" s="45" t="s">
        <v>394</v>
      </c>
      <c r="C162" s="1619">
        <v>60</v>
      </c>
      <c r="D162" s="1588">
        <f>+F151</f>
        <v>0</v>
      </c>
      <c r="E162" s="1871"/>
    </row>
  </sheetData>
  <mergeCells count="107">
    <mergeCell ref="B142:B146"/>
    <mergeCell ref="C142:C146"/>
    <mergeCell ref="D142:D146"/>
    <mergeCell ref="E142:E146"/>
    <mergeCell ref="F142:F146"/>
    <mergeCell ref="B151:B153"/>
    <mergeCell ref="F151:F153"/>
    <mergeCell ref="E161:E162"/>
    <mergeCell ref="G142:G146"/>
    <mergeCell ref="J138:L138"/>
    <mergeCell ref="P138:Q138"/>
    <mergeCell ref="P139:Q139"/>
    <mergeCell ref="B140:B141"/>
    <mergeCell ref="C140:C141"/>
    <mergeCell ref="D140:D141"/>
    <mergeCell ref="E140:E141"/>
    <mergeCell ref="F140:F141"/>
    <mergeCell ref="G140:G141"/>
    <mergeCell ref="H140:H141"/>
    <mergeCell ref="I140:I141"/>
    <mergeCell ref="M140:M141"/>
    <mergeCell ref="N140:N141"/>
    <mergeCell ref="O140:O141"/>
    <mergeCell ref="P140:Q141"/>
    <mergeCell ref="H142:H146"/>
    <mergeCell ref="I142:I146"/>
    <mergeCell ref="P142:Q142"/>
    <mergeCell ref="P145:Q145"/>
    <mergeCell ref="P146:Q146"/>
    <mergeCell ref="D106:E106"/>
    <mergeCell ref="D107:E107"/>
    <mergeCell ref="B110:P110"/>
    <mergeCell ref="B113:N113"/>
    <mergeCell ref="E131:E133"/>
    <mergeCell ref="B136:N136"/>
    <mergeCell ref="H98:H99"/>
    <mergeCell ref="I98:I99"/>
    <mergeCell ref="P98:Q98"/>
    <mergeCell ref="P99:Q99"/>
    <mergeCell ref="P100:Q100"/>
    <mergeCell ref="B103:N103"/>
    <mergeCell ref="B98:B99"/>
    <mergeCell ref="C98:C99"/>
    <mergeCell ref="D98:D99"/>
    <mergeCell ref="E98:E99"/>
    <mergeCell ref="F98:F99"/>
    <mergeCell ref="G98:G99"/>
    <mergeCell ref="P94:Q94"/>
    <mergeCell ref="P95:Q95"/>
    <mergeCell ref="P96:Q96"/>
    <mergeCell ref="P97:Q97"/>
    <mergeCell ref="H90:H93"/>
    <mergeCell ref="I90:I93"/>
    <mergeCell ref="P90:Q90"/>
    <mergeCell ref="P91:Q91"/>
    <mergeCell ref="P93:Q93"/>
    <mergeCell ref="B94:B97"/>
    <mergeCell ref="C94:C97"/>
    <mergeCell ref="D94:D97"/>
    <mergeCell ref="E94:E97"/>
    <mergeCell ref="F94:F97"/>
    <mergeCell ref="H87:H89"/>
    <mergeCell ref="I87:I89"/>
    <mergeCell ref="P87:Q87"/>
    <mergeCell ref="P89:Q89"/>
    <mergeCell ref="B90:B93"/>
    <mergeCell ref="C90:C93"/>
    <mergeCell ref="D90:D93"/>
    <mergeCell ref="E90:E93"/>
    <mergeCell ref="F90:F93"/>
    <mergeCell ref="G90:G93"/>
    <mergeCell ref="B87:B89"/>
    <mergeCell ref="C87:C89"/>
    <mergeCell ref="D87:D89"/>
    <mergeCell ref="E87:E89"/>
    <mergeCell ref="F87:F89"/>
    <mergeCell ref="G87:G89"/>
    <mergeCell ref="G94:G97"/>
    <mergeCell ref="H94:H97"/>
    <mergeCell ref="I94:I97"/>
    <mergeCell ref="O72:P72"/>
    <mergeCell ref="O73:P73"/>
    <mergeCell ref="O74:P74"/>
    <mergeCell ref="O75:P75"/>
    <mergeCell ref="B81:N81"/>
    <mergeCell ref="J86:L86"/>
    <mergeCell ref="P86:Q86"/>
    <mergeCell ref="C63:N63"/>
    <mergeCell ref="B65:N65"/>
    <mergeCell ref="O68:P68"/>
    <mergeCell ref="O69:P69"/>
    <mergeCell ref="O70:P70"/>
    <mergeCell ref="O71:P71"/>
    <mergeCell ref="C10:E10"/>
    <mergeCell ref="B14:C21"/>
    <mergeCell ref="B22:C22"/>
    <mergeCell ref="E40:E41"/>
    <mergeCell ref="M45:N45"/>
    <mergeCell ref="B59:B60"/>
    <mergeCell ref="C59:C60"/>
    <mergeCell ref="D59:E59"/>
    <mergeCell ref="B2:P2"/>
    <mergeCell ref="B4:P4"/>
    <mergeCell ref="C6:N6"/>
    <mergeCell ref="C7:N7"/>
    <mergeCell ref="C8:N8"/>
    <mergeCell ref="C9:N9"/>
  </mergeCells>
  <dataValidations count="2">
    <dataValidation type="list" allowBlank="1" showInputMessage="1" showErrorMessage="1" sqref="WVE983078 A65574 IS65574 SO65574 ACK65574 AMG65574 AWC65574 BFY65574 BPU65574 BZQ65574 CJM65574 CTI65574 DDE65574 DNA65574 DWW65574 EGS65574 EQO65574 FAK65574 FKG65574 FUC65574 GDY65574 GNU65574 GXQ65574 HHM65574 HRI65574 IBE65574 ILA65574 IUW65574 JES65574 JOO65574 JYK65574 KIG65574 KSC65574 LBY65574 LLU65574 LVQ65574 MFM65574 MPI65574 MZE65574 NJA65574 NSW65574 OCS65574 OMO65574 OWK65574 PGG65574 PQC65574 PZY65574 QJU65574 QTQ65574 RDM65574 RNI65574 RXE65574 SHA65574 SQW65574 TAS65574 TKO65574 TUK65574 UEG65574 UOC65574 UXY65574 VHU65574 VRQ65574 WBM65574 WLI65574 WVE65574 A131110 IS131110 SO131110 ACK131110 AMG131110 AWC131110 BFY131110 BPU131110 BZQ131110 CJM131110 CTI131110 DDE131110 DNA131110 DWW131110 EGS131110 EQO131110 FAK131110 FKG131110 FUC131110 GDY131110 GNU131110 GXQ131110 HHM131110 HRI131110 IBE131110 ILA131110 IUW131110 JES131110 JOO131110 JYK131110 KIG131110 KSC131110 LBY131110 LLU131110 LVQ131110 MFM131110 MPI131110 MZE131110 NJA131110 NSW131110 OCS131110 OMO131110 OWK131110 PGG131110 PQC131110 PZY131110 QJU131110 QTQ131110 RDM131110 RNI131110 RXE131110 SHA131110 SQW131110 TAS131110 TKO131110 TUK131110 UEG131110 UOC131110 UXY131110 VHU131110 VRQ131110 WBM131110 WLI131110 WVE131110 A196646 IS196646 SO196646 ACK196646 AMG196646 AWC196646 BFY196646 BPU196646 BZQ196646 CJM196646 CTI196646 DDE196646 DNA196646 DWW196646 EGS196646 EQO196646 FAK196646 FKG196646 FUC196646 GDY196646 GNU196646 GXQ196646 HHM196646 HRI196646 IBE196646 ILA196646 IUW196646 JES196646 JOO196646 JYK196646 KIG196646 KSC196646 LBY196646 LLU196646 LVQ196646 MFM196646 MPI196646 MZE196646 NJA196646 NSW196646 OCS196646 OMO196646 OWK196646 PGG196646 PQC196646 PZY196646 QJU196646 QTQ196646 RDM196646 RNI196646 RXE196646 SHA196646 SQW196646 TAS196646 TKO196646 TUK196646 UEG196646 UOC196646 UXY196646 VHU196646 VRQ196646 WBM196646 WLI196646 WVE196646 A262182 IS262182 SO262182 ACK262182 AMG262182 AWC262182 BFY262182 BPU262182 BZQ262182 CJM262182 CTI262182 DDE262182 DNA262182 DWW262182 EGS262182 EQO262182 FAK262182 FKG262182 FUC262182 GDY262182 GNU262182 GXQ262182 HHM262182 HRI262182 IBE262182 ILA262182 IUW262182 JES262182 JOO262182 JYK262182 KIG262182 KSC262182 LBY262182 LLU262182 LVQ262182 MFM262182 MPI262182 MZE262182 NJA262182 NSW262182 OCS262182 OMO262182 OWK262182 PGG262182 PQC262182 PZY262182 QJU262182 QTQ262182 RDM262182 RNI262182 RXE262182 SHA262182 SQW262182 TAS262182 TKO262182 TUK262182 UEG262182 UOC262182 UXY262182 VHU262182 VRQ262182 WBM262182 WLI262182 WVE262182 A327718 IS327718 SO327718 ACK327718 AMG327718 AWC327718 BFY327718 BPU327718 BZQ327718 CJM327718 CTI327718 DDE327718 DNA327718 DWW327718 EGS327718 EQO327718 FAK327718 FKG327718 FUC327718 GDY327718 GNU327718 GXQ327718 HHM327718 HRI327718 IBE327718 ILA327718 IUW327718 JES327718 JOO327718 JYK327718 KIG327718 KSC327718 LBY327718 LLU327718 LVQ327718 MFM327718 MPI327718 MZE327718 NJA327718 NSW327718 OCS327718 OMO327718 OWK327718 PGG327718 PQC327718 PZY327718 QJU327718 QTQ327718 RDM327718 RNI327718 RXE327718 SHA327718 SQW327718 TAS327718 TKO327718 TUK327718 UEG327718 UOC327718 UXY327718 VHU327718 VRQ327718 WBM327718 WLI327718 WVE327718 A393254 IS393254 SO393254 ACK393254 AMG393254 AWC393254 BFY393254 BPU393254 BZQ393254 CJM393254 CTI393254 DDE393254 DNA393254 DWW393254 EGS393254 EQO393254 FAK393254 FKG393254 FUC393254 GDY393254 GNU393254 GXQ393254 HHM393254 HRI393254 IBE393254 ILA393254 IUW393254 JES393254 JOO393254 JYK393254 KIG393254 KSC393254 LBY393254 LLU393254 LVQ393254 MFM393254 MPI393254 MZE393254 NJA393254 NSW393254 OCS393254 OMO393254 OWK393254 PGG393254 PQC393254 PZY393254 QJU393254 QTQ393254 RDM393254 RNI393254 RXE393254 SHA393254 SQW393254 TAS393254 TKO393254 TUK393254 UEG393254 UOC393254 UXY393254 VHU393254 VRQ393254 WBM393254 WLI393254 WVE393254 A458790 IS458790 SO458790 ACK458790 AMG458790 AWC458790 BFY458790 BPU458790 BZQ458790 CJM458790 CTI458790 DDE458790 DNA458790 DWW458790 EGS458790 EQO458790 FAK458790 FKG458790 FUC458790 GDY458790 GNU458790 GXQ458790 HHM458790 HRI458790 IBE458790 ILA458790 IUW458790 JES458790 JOO458790 JYK458790 KIG458790 KSC458790 LBY458790 LLU458790 LVQ458790 MFM458790 MPI458790 MZE458790 NJA458790 NSW458790 OCS458790 OMO458790 OWK458790 PGG458790 PQC458790 PZY458790 QJU458790 QTQ458790 RDM458790 RNI458790 RXE458790 SHA458790 SQW458790 TAS458790 TKO458790 TUK458790 UEG458790 UOC458790 UXY458790 VHU458790 VRQ458790 WBM458790 WLI458790 WVE458790 A524326 IS524326 SO524326 ACK524326 AMG524326 AWC524326 BFY524326 BPU524326 BZQ524326 CJM524326 CTI524326 DDE524326 DNA524326 DWW524326 EGS524326 EQO524326 FAK524326 FKG524326 FUC524326 GDY524326 GNU524326 GXQ524326 HHM524326 HRI524326 IBE524326 ILA524326 IUW524326 JES524326 JOO524326 JYK524326 KIG524326 KSC524326 LBY524326 LLU524326 LVQ524326 MFM524326 MPI524326 MZE524326 NJA524326 NSW524326 OCS524326 OMO524326 OWK524326 PGG524326 PQC524326 PZY524326 QJU524326 QTQ524326 RDM524326 RNI524326 RXE524326 SHA524326 SQW524326 TAS524326 TKO524326 TUK524326 UEG524326 UOC524326 UXY524326 VHU524326 VRQ524326 WBM524326 WLI524326 WVE524326 A589862 IS589862 SO589862 ACK589862 AMG589862 AWC589862 BFY589862 BPU589862 BZQ589862 CJM589862 CTI589862 DDE589862 DNA589862 DWW589862 EGS589862 EQO589862 FAK589862 FKG589862 FUC589862 GDY589862 GNU589862 GXQ589862 HHM589862 HRI589862 IBE589862 ILA589862 IUW589862 JES589862 JOO589862 JYK589862 KIG589862 KSC589862 LBY589862 LLU589862 LVQ589862 MFM589862 MPI589862 MZE589862 NJA589862 NSW589862 OCS589862 OMO589862 OWK589862 PGG589862 PQC589862 PZY589862 QJU589862 QTQ589862 RDM589862 RNI589862 RXE589862 SHA589862 SQW589862 TAS589862 TKO589862 TUK589862 UEG589862 UOC589862 UXY589862 VHU589862 VRQ589862 WBM589862 WLI589862 WVE589862 A655398 IS655398 SO655398 ACK655398 AMG655398 AWC655398 BFY655398 BPU655398 BZQ655398 CJM655398 CTI655398 DDE655398 DNA655398 DWW655398 EGS655398 EQO655398 FAK655398 FKG655398 FUC655398 GDY655398 GNU655398 GXQ655398 HHM655398 HRI655398 IBE655398 ILA655398 IUW655398 JES655398 JOO655398 JYK655398 KIG655398 KSC655398 LBY655398 LLU655398 LVQ655398 MFM655398 MPI655398 MZE655398 NJA655398 NSW655398 OCS655398 OMO655398 OWK655398 PGG655398 PQC655398 PZY655398 QJU655398 QTQ655398 RDM655398 RNI655398 RXE655398 SHA655398 SQW655398 TAS655398 TKO655398 TUK655398 UEG655398 UOC655398 UXY655398 VHU655398 VRQ655398 WBM655398 WLI655398 WVE655398 A720934 IS720934 SO720934 ACK720934 AMG720934 AWC720934 BFY720934 BPU720934 BZQ720934 CJM720934 CTI720934 DDE720934 DNA720934 DWW720934 EGS720934 EQO720934 FAK720934 FKG720934 FUC720934 GDY720934 GNU720934 GXQ720934 HHM720934 HRI720934 IBE720934 ILA720934 IUW720934 JES720934 JOO720934 JYK720934 KIG720934 KSC720934 LBY720934 LLU720934 LVQ720934 MFM720934 MPI720934 MZE720934 NJA720934 NSW720934 OCS720934 OMO720934 OWK720934 PGG720934 PQC720934 PZY720934 QJU720934 QTQ720934 RDM720934 RNI720934 RXE720934 SHA720934 SQW720934 TAS720934 TKO720934 TUK720934 UEG720934 UOC720934 UXY720934 VHU720934 VRQ720934 WBM720934 WLI720934 WVE720934 A786470 IS786470 SO786470 ACK786470 AMG786470 AWC786470 BFY786470 BPU786470 BZQ786470 CJM786470 CTI786470 DDE786470 DNA786470 DWW786470 EGS786470 EQO786470 FAK786470 FKG786470 FUC786470 GDY786470 GNU786470 GXQ786470 HHM786470 HRI786470 IBE786470 ILA786470 IUW786470 JES786470 JOO786470 JYK786470 KIG786470 KSC786470 LBY786470 LLU786470 LVQ786470 MFM786470 MPI786470 MZE786470 NJA786470 NSW786470 OCS786470 OMO786470 OWK786470 PGG786470 PQC786470 PZY786470 QJU786470 QTQ786470 RDM786470 RNI786470 RXE786470 SHA786470 SQW786470 TAS786470 TKO786470 TUK786470 UEG786470 UOC786470 UXY786470 VHU786470 VRQ786470 WBM786470 WLI786470 WVE786470 A852006 IS852006 SO852006 ACK852006 AMG852006 AWC852006 BFY852006 BPU852006 BZQ852006 CJM852006 CTI852006 DDE852006 DNA852006 DWW852006 EGS852006 EQO852006 FAK852006 FKG852006 FUC852006 GDY852006 GNU852006 GXQ852006 HHM852006 HRI852006 IBE852006 ILA852006 IUW852006 JES852006 JOO852006 JYK852006 KIG852006 KSC852006 LBY852006 LLU852006 LVQ852006 MFM852006 MPI852006 MZE852006 NJA852006 NSW852006 OCS852006 OMO852006 OWK852006 PGG852006 PQC852006 PZY852006 QJU852006 QTQ852006 RDM852006 RNI852006 RXE852006 SHA852006 SQW852006 TAS852006 TKO852006 TUK852006 UEG852006 UOC852006 UXY852006 VHU852006 VRQ852006 WBM852006 WLI852006 WVE852006 A917542 IS917542 SO917542 ACK917542 AMG917542 AWC917542 BFY917542 BPU917542 BZQ917542 CJM917542 CTI917542 DDE917542 DNA917542 DWW917542 EGS917542 EQO917542 FAK917542 FKG917542 FUC917542 GDY917542 GNU917542 GXQ917542 HHM917542 HRI917542 IBE917542 ILA917542 IUW917542 JES917542 JOO917542 JYK917542 KIG917542 KSC917542 LBY917542 LLU917542 LVQ917542 MFM917542 MPI917542 MZE917542 NJA917542 NSW917542 OCS917542 OMO917542 OWK917542 PGG917542 PQC917542 PZY917542 QJU917542 QTQ917542 RDM917542 RNI917542 RXE917542 SHA917542 SQW917542 TAS917542 TKO917542 TUK917542 UEG917542 UOC917542 UXY917542 VHU917542 VRQ917542 WBM917542 WLI917542 WVE917542 A983078 IS983078 SO983078 ACK983078 AMG983078 AWC983078 BFY983078 BPU983078 BZQ983078 CJM983078 CTI983078 DDE983078 DNA983078 DWW983078 EGS983078 EQO983078 FAK983078 FKG983078 FUC983078 GDY983078 GNU983078 GXQ983078 HHM983078 HRI983078 IBE983078 ILA983078 IUW983078 JES983078 JOO983078 JYK983078 KIG983078 KSC983078 LBY983078 LLU983078 LVQ983078 MFM983078 MPI983078 MZE983078 NJA983078 NSW983078 OCS983078 OMO983078 OWK983078 PGG983078 PQC983078 PZY983078 QJU983078 QTQ983078 RDM983078 RNI983078 RXE983078 SHA983078 SQW983078 TAS983078 TKO983078 TUK983078 UEG983078 UOC983078 UXY983078 VHU983078 VRQ983078 WBM983078 WLI98307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8 WLL983078 C65574 IV65574 SR65574 ACN65574 AMJ65574 AWF65574 BGB65574 BPX65574 BZT65574 CJP65574 CTL65574 DDH65574 DND65574 DWZ65574 EGV65574 EQR65574 FAN65574 FKJ65574 FUF65574 GEB65574 GNX65574 GXT65574 HHP65574 HRL65574 IBH65574 ILD65574 IUZ65574 JEV65574 JOR65574 JYN65574 KIJ65574 KSF65574 LCB65574 LLX65574 LVT65574 MFP65574 MPL65574 MZH65574 NJD65574 NSZ65574 OCV65574 OMR65574 OWN65574 PGJ65574 PQF65574 QAB65574 QJX65574 QTT65574 RDP65574 RNL65574 RXH65574 SHD65574 SQZ65574 TAV65574 TKR65574 TUN65574 UEJ65574 UOF65574 UYB65574 VHX65574 VRT65574 WBP65574 WLL65574 WVH65574 C131110 IV131110 SR131110 ACN131110 AMJ131110 AWF131110 BGB131110 BPX131110 BZT131110 CJP131110 CTL131110 DDH131110 DND131110 DWZ131110 EGV131110 EQR131110 FAN131110 FKJ131110 FUF131110 GEB131110 GNX131110 GXT131110 HHP131110 HRL131110 IBH131110 ILD131110 IUZ131110 JEV131110 JOR131110 JYN131110 KIJ131110 KSF131110 LCB131110 LLX131110 LVT131110 MFP131110 MPL131110 MZH131110 NJD131110 NSZ131110 OCV131110 OMR131110 OWN131110 PGJ131110 PQF131110 QAB131110 QJX131110 QTT131110 RDP131110 RNL131110 RXH131110 SHD131110 SQZ131110 TAV131110 TKR131110 TUN131110 UEJ131110 UOF131110 UYB131110 VHX131110 VRT131110 WBP131110 WLL131110 WVH131110 C196646 IV196646 SR196646 ACN196646 AMJ196646 AWF196646 BGB196646 BPX196646 BZT196646 CJP196646 CTL196646 DDH196646 DND196646 DWZ196646 EGV196646 EQR196646 FAN196646 FKJ196646 FUF196646 GEB196646 GNX196646 GXT196646 HHP196646 HRL196646 IBH196646 ILD196646 IUZ196646 JEV196646 JOR196646 JYN196646 KIJ196646 KSF196646 LCB196646 LLX196646 LVT196646 MFP196646 MPL196646 MZH196646 NJD196646 NSZ196646 OCV196646 OMR196646 OWN196646 PGJ196646 PQF196646 QAB196646 QJX196646 QTT196646 RDP196646 RNL196646 RXH196646 SHD196646 SQZ196646 TAV196646 TKR196646 TUN196646 UEJ196646 UOF196646 UYB196646 VHX196646 VRT196646 WBP196646 WLL196646 WVH196646 C262182 IV262182 SR262182 ACN262182 AMJ262182 AWF262182 BGB262182 BPX262182 BZT262182 CJP262182 CTL262182 DDH262182 DND262182 DWZ262182 EGV262182 EQR262182 FAN262182 FKJ262182 FUF262182 GEB262182 GNX262182 GXT262182 HHP262182 HRL262182 IBH262182 ILD262182 IUZ262182 JEV262182 JOR262182 JYN262182 KIJ262182 KSF262182 LCB262182 LLX262182 LVT262182 MFP262182 MPL262182 MZH262182 NJD262182 NSZ262182 OCV262182 OMR262182 OWN262182 PGJ262182 PQF262182 QAB262182 QJX262182 QTT262182 RDP262182 RNL262182 RXH262182 SHD262182 SQZ262182 TAV262182 TKR262182 TUN262182 UEJ262182 UOF262182 UYB262182 VHX262182 VRT262182 WBP262182 WLL262182 WVH262182 C327718 IV327718 SR327718 ACN327718 AMJ327718 AWF327718 BGB327718 BPX327718 BZT327718 CJP327718 CTL327718 DDH327718 DND327718 DWZ327718 EGV327718 EQR327718 FAN327718 FKJ327718 FUF327718 GEB327718 GNX327718 GXT327718 HHP327718 HRL327718 IBH327718 ILD327718 IUZ327718 JEV327718 JOR327718 JYN327718 KIJ327718 KSF327718 LCB327718 LLX327718 LVT327718 MFP327718 MPL327718 MZH327718 NJD327718 NSZ327718 OCV327718 OMR327718 OWN327718 PGJ327718 PQF327718 QAB327718 QJX327718 QTT327718 RDP327718 RNL327718 RXH327718 SHD327718 SQZ327718 TAV327718 TKR327718 TUN327718 UEJ327718 UOF327718 UYB327718 VHX327718 VRT327718 WBP327718 WLL327718 WVH327718 C393254 IV393254 SR393254 ACN393254 AMJ393254 AWF393254 BGB393254 BPX393254 BZT393254 CJP393254 CTL393254 DDH393254 DND393254 DWZ393254 EGV393254 EQR393254 FAN393254 FKJ393254 FUF393254 GEB393254 GNX393254 GXT393254 HHP393254 HRL393254 IBH393254 ILD393254 IUZ393254 JEV393254 JOR393254 JYN393254 KIJ393254 KSF393254 LCB393254 LLX393254 LVT393254 MFP393254 MPL393254 MZH393254 NJD393254 NSZ393254 OCV393254 OMR393254 OWN393254 PGJ393254 PQF393254 QAB393254 QJX393254 QTT393254 RDP393254 RNL393254 RXH393254 SHD393254 SQZ393254 TAV393254 TKR393254 TUN393254 UEJ393254 UOF393254 UYB393254 VHX393254 VRT393254 WBP393254 WLL393254 WVH393254 C458790 IV458790 SR458790 ACN458790 AMJ458790 AWF458790 BGB458790 BPX458790 BZT458790 CJP458790 CTL458790 DDH458790 DND458790 DWZ458790 EGV458790 EQR458790 FAN458790 FKJ458790 FUF458790 GEB458790 GNX458790 GXT458790 HHP458790 HRL458790 IBH458790 ILD458790 IUZ458790 JEV458790 JOR458790 JYN458790 KIJ458790 KSF458790 LCB458790 LLX458790 LVT458790 MFP458790 MPL458790 MZH458790 NJD458790 NSZ458790 OCV458790 OMR458790 OWN458790 PGJ458790 PQF458790 QAB458790 QJX458790 QTT458790 RDP458790 RNL458790 RXH458790 SHD458790 SQZ458790 TAV458790 TKR458790 TUN458790 UEJ458790 UOF458790 UYB458790 VHX458790 VRT458790 WBP458790 WLL458790 WVH458790 C524326 IV524326 SR524326 ACN524326 AMJ524326 AWF524326 BGB524326 BPX524326 BZT524326 CJP524326 CTL524326 DDH524326 DND524326 DWZ524326 EGV524326 EQR524326 FAN524326 FKJ524326 FUF524326 GEB524326 GNX524326 GXT524326 HHP524326 HRL524326 IBH524326 ILD524326 IUZ524326 JEV524326 JOR524326 JYN524326 KIJ524326 KSF524326 LCB524326 LLX524326 LVT524326 MFP524326 MPL524326 MZH524326 NJD524326 NSZ524326 OCV524326 OMR524326 OWN524326 PGJ524326 PQF524326 QAB524326 QJX524326 QTT524326 RDP524326 RNL524326 RXH524326 SHD524326 SQZ524326 TAV524326 TKR524326 TUN524326 UEJ524326 UOF524326 UYB524326 VHX524326 VRT524326 WBP524326 WLL524326 WVH524326 C589862 IV589862 SR589862 ACN589862 AMJ589862 AWF589862 BGB589862 BPX589862 BZT589862 CJP589862 CTL589862 DDH589862 DND589862 DWZ589862 EGV589862 EQR589862 FAN589862 FKJ589862 FUF589862 GEB589862 GNX589862 GXT589862 HHP589862 HRL589862 IBH589862 ILD589862 IUZ589862 JEV589862 JOR589862 JYN589862 KIJ589862 KSF589862 LCB589862 LLX589862 LVT589862 MFP589862 MPL589862 MZH589862 NJD589862 NSZ589862 OCV589862 OMR589862 OWN589862 PGJ589862 PQF589862 QAB589862 QJX589862 QTT589862 RDP589862 RNL589862 RXH589862 SHD589862 SQZ589862 TAV589862 TKR589862 TUN589862 UEJ589862 UOF589862 UYB589862 VHX589862 VRT589862 WBP589862 WLL589862 WVH589862 C655398 IV655398 SR655398 ACN655398 AMJ655398 AWF655398 BGB655398 BPX655398 BZT655398 CJP655398 CTL655398 DDH655398 DND655398 DWZ655398 EGV655398 EQR655398 FAN655398 FKJ655398 FUF655398 GEB655398 GNX655398 GXT655398 HHP655398 HRL655398 IBH655398 ILD655398 IUZ655398 JEV655398 JOR655398 JYN655398 KIJ655398 KSF655398 LCB655398 LLX655398 LVT655398 MFP655398 MPL655398 MZH655398 NJD655398 NSZ655398 OCV655398 OMR655398 OWN655398 PGJ655398 PQF655398 QAB655398 QJX655398 QTT655398 RDP655398 RNL655398 RXH655398 SHD655398 SQZ655398 TAV655398 TKR655398 TUN655398 UEJ655398 UOF655398 UYB655398 VHX655398 VRT655398 WBP655398 WLL655398 WVH655398 C720934 IV720934 SR720934 ACN720934 AMJ720934 AWF720934 BGB720934 BPX720934 BZT720934 CJP720934 CTL720934 DDH720934 DND720934 DWZ720934 EGV720934 EQR720934 FAN720934 FKJ720934 FUF720934 GEB720934 GNX720934 GXT720934 HHP720934 HRL720934 IBH720934 ILD720934 IUZ720934 JEV720934 JOR720934 JYN720934 KIJ720934 KSF720934 LCB720934 LLX720934 LVT720934 MFP720934 MPL720934 MZH720934 NJD720934 NSZ720934 OCV720934 OMR720934 OWN720934 PGJ720934 PQF720934 QAB720934 QJX720934 QTT720934 RDP720934 RNL720934 RXH720934 SHD720934 SQZ720934 TAV720934 TKR720934 TUN720934 UEJ720934 UOF720934 UYB720934 VHX720934 VRT720934 WBP720934 WLL720934 WVH720934 C786470 IV786470 SR786470 ACN786470 AMJ786470 AWF786470 BGB786470 BPX786470 BZT786470 CJP786470 CTL786470 DDH786470 DND786470 DWZ786470 EGV786470 EQR786470 FAN786470 FKJ786470 FUF786470 GEB786470 GNX786470 GXT786470 HHP786470 HRL786470 IBH786470 ILD786470 IUZ786470 JEV786470 JOR786470 JYN786470 KIJ786470 KSF786470 LCB786470 LLX786470 LVT786470 MFP786470 MPL786470 MZH786470 NJD786470 NSZ786470 OCV786470 OMR786470 OWN786470 PGJ786470 PQF786470 QAB786470 QJX786470 QTT786470 RDP786470 RNL786470 RXH786470 SHD786470 SQZ786470 TAV786470 TKR786470 TUN786470 UEJ786470 UOF786470 UYB786470 VHX786470 VRT786470 WBP786470 WLL786470 WVH786470 C852006 IV852006 SR852006 ACN852006 AMJ852006 AWF852006 BGB852006 BPX852006 BZT852006 CJP852006 CTL852006 DDH852006 DND852006 DWZ852006 EGV852006 EQR852006 FAN852006 FKJ852006 FUF852006 GEB852006 GNX852006 GXT852006 HHP852006 HRL852006 IBH852006 ILD852006 IUZ852006 JEV852006 JOR852006 JYN852006 KIJ852006 KSF852006 LCB852006 LLX852006 LVT852006 MFP852006 MPL852006 MZH852006 NJD852006 NSZ852006 OCV852006 OMR852006 OWN852006 PGJ852006 PQF852006 QAB852006 QJX852006 QTT852006 RDP852006 RNL852006 RXH852006 SHD852006 SQZ852006 TAV852006 TKR852006 TUN852006 UEJ852006 UOF852006 UYB852006 VHX852006 VRT852006 WBP852006 WLL852006 WVH852006 C917542 IV917542 SR917542 ACN917542 AMJ917542 AWF917542 BGB917542 BPX917542 BZT917542 CJP917542 CTL917542 DDH917542 DND917542 DWZ917542 EGV917542 EQR917542 FAN917542 FKJ917542 FUF917542 GEB917542 GNX917542 GXT917542 HHP917542 HRL917542 IBH917542 ILD917542 IUZ917542 JEV917542 JOR917542 JYN917542 KIJ917542 KSF917542 LCB917542 LLX917542 LVT917542 MFP917542 MPL917542 MZH917542 NJD917542 NSZ917542 OCV917542 OMR917542 OWN917542 PGJ917542 PQF917542 QAB917542 QJX917542 QTT917542 RDP917542 RNL917542 RXH917542 SHD917542 SQZ917542 TAV917542 TKR917542 TUN917542 UEJ917542 UOF917542 UYB917542 VHX917542 VRT917542 WBP917542 WLL917542 WVH917542 C983078 IV983078 SR983078 ACN983078 AMJ983078 AWF983078 BGB983078 BPX983078 BZT983078 CJP983078 CTL983078 DDH983078 DND983078 DWZ983078 EGV983078 EQR983078 FAN983078 FKJ983078 FUF983078 GEB983078 GNX983078 GXT983078 HHP983078 HRL983078 IBH983078 ILD983078 IUZ983078 JEV983078 JOR983078 JYN983078 KIJ983078 KSF983078 LCB983078 LLX983078 LVT983078 MFP983078 MPL983078 MZH983078 NJD983078 NSZ983078 OCV983078 OMR983078 OWN983078 PGJ983078 PQF983078 QAB983078 QJX983078 QTT983078 RDP983078 RNL983078 RXH983078 SHD983078 SQZ983078 TAV983078 TKR983078 TUN983078 UEJ983078 UOF983078 UYB983078 VHX983078 VRT983078 WBP98307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Z155"/>
  <sheetViews>
    <sheetView topLeftCell="A15" zoomScale="70" zoomScaleNormal="70" workbookViewId="0">
      <selection activeCell="Q52" sqref="Q52"/>
    </sheetView>
  </sheetViews>
  <sheetFormatPr baseColWidth="10" defaultRowHeight="15" x14ac:dyDescent="0.25"/>
  <cols>
    <col min="1" max="1" width="3.140625" style="1" bestFit="1" customWidth="1"/>
    <col min="2" max="2" width="102.7109375" style="1" bestFit="1" customWidth="1"/>
    <col min="3" max="3" width="31.140625" style="1" customWidth="1"/>
    <col min="4" max="4" width="30.140625" style="1" customWidth="1"/>
    <col min="5" max="5" width="30.42578125" style="1" customWidth="1"/>
    <col min="6" max="7" width="29.7109375" style="1" customWidth="1"/>
    <col min="8" max="8" width="24.5703125" style="1" customWidth="1"/>
    <col min="9" max="9" width="24" style="1" customWidth="1"/>
    <col min="10" max="10" width="35.140625" style="1" customWidth="1"/>
    <col min="11" max="11" width="30.42578125" style="1" customWidth="1"/>
    <col min="12" max="12" width="26.7109375" style="1" customWidth="1"/>
    <col min="13" max="13" width="18.7109375" style="1" customWidth="1"/>
    <col min="14" max="14" width="23" style="1" customWidth="1"/>
    <col min="15" max="15" width="26.140625" style="1" customWidth="1"/>
    <col min="16" max="16" width="19.5703125" style="1" bestFit="1" customWidth="1"/>
    <col min="17" max="17" width="91.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3" t="s">
        <v>1480</v>
      </c>
      <c r="D6" s="1854"/>
      <c r="E6" s="1854"/>
      <c r="F6" s="1854"/>
      <c r="G6" s="1854"/>
      <c r="H6" s="1854"/>
      <c r="I6" s="1854"/>
      <c r="J6" s="1854"/>
      <c r="K6" s="1854"/>
      <c r="L6" s="1854"/>
      <c r="M6" s="1854"/>
      <c r="N6" s="1855"/>
    </row>
    <row r="7" spans="2:16" ht="16.5" thickBot="1" x14ac:dyDescent="0.3">
      <c r="B7" s="127" t="s">
        <v>4</v>
      </c>
      <c r="C7" s="1853"/>
      <c r="D7" s="1854"/>
      <c r="E7" s="1854"/>
      <c r="F7" s="1854"/>
      <c r="G7" s="1854"/>
      <c r="H7" s="1854"/>
      <c r="I7" s="1854"/>
      <c r="J7" s="1854"/>
      <c r="K7" s="1854"/>
      <c r="L7" s="1854"/>
      <c r="M7" s="1854"/>
      <c r="N7" s="1855"/>
    </row>
    <row r="8" spans="2:16" ht="16.5" thickBot="1" x14ac:dyDescent="0.3">
      <c r="B8" s="127" t="s">
        <v>5</v>
      </c>
      <c r="C8" s="1856"/>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14</v>
      </c>
      <c r="D10" s="1865"/>
      <c r="E10" s="1866"/>
      <c r="F10" s="216"/>
      <c r="G10" s="216"/>
      <c r="H10" s="216"/>
      <c r="I10" s="216"/>
      <c r="J10" s="216"/>
      <c r="K10" s="216"/>
      <c r="L10" s="216"/>
      <c r="M10" s="216"/>
      <c r="N10" s="217"/>
    </row>
    <row r="11" spans="2:16" ht="16.5" thickBot="1" x14ac:dyDescent="0.3">
      <c r="B11" s="130" t="s">
        <v>8</v>
      </c>
      <c r="C11" s="859">
        <v>41981</v>
      </c>
      <c r="D11" s="218"/>
      <c r="E11" s="218"/>
      <c r="F11" s="218"/>
      <c r="G11" s="218"/>
      <c r="H11" s="218"/>
      <c r="I11" s="218"/>
      <c r="J11" s="218"/>
      <c r="K11" s="218"/>
      <c r="L11" s="218"/>
      <c r="M11" s="218"/>
      <c r="N11" s="219"/>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9</v>
      </c>
      <c r="C14" s="1867"/>
      <c r="D14" s="702" t="s">
        <v>10</v>
      </c>
      <c r="E14" s="702" t="s">
        <v>11</v>
      </c>
      <c r="F14" s="702"/>
      <c r="G14" s="139"/>
      <c r="I14" s="140"/>
      <c r="J14" s="140"/>
      <c r="K14" s="140"/>
      <c r="L14" s="140"/>
      <c r="M14" s="140"/>
      <c r="N14" s="137"/>
    </row>
    <row r="15" spans="2:16" x14ac:dyDescent="0.25">
      <c r="B15" s="1867"/>
      <c r="C15" s="1867"/>
      <c r="D15" s="702">
        <v>14</v>
      </c>
      <c r="E15" s="141">
        <v>974333486</v>
      </c>
      <c r="F15" s="142">
        <v>406</v>
      </c>
      <c r="G15" s="143"/>
      <c r="I15" s="144"/>
      <c r="J15" s="144"/>
      <c r="K15" s="144"/>
      <c r="L15" s="144"/>
      <c r="M15" s="144"/>
      <c r="N15" s="137"/>
    </row>
    <row r="16" spans="2:16" x14ac:dyDescent="0.25">
      <c r="B16" s="1867"/>
      <c r="C16" s="1867"/>
      <c r="D16" s="702"/>
      <c r="E16" s="141"/>
      <c r="F16" s="142"/>
      <c r="G16" s="143"/>
      <c r="I16" s="144"/>
      <c r="J16" s="144"/>
      <c r="K16" s="144"/>
      <c r="L16" s="144"/>
      <c r="M16" s="144"/>
      <c r="N16" s="137"/>
    </row>
    <row r="17" spans="1:14" x14ac:dyDescent="0.25">
      <c r="B17" s="1867"/>
      <c r="C17" s="1867"/>
      <c r="D17" s="702"/>
      <c r="E17" s="141"/>
      <c r="F17" s="142"/>
      <c r="G17" s="143"/>
      <c r="I17" s="144"/>
      <c r="J17" s="144"/>
      <c r="K17" s="144"/>
      <c r="L17" s="144"/>
      <c r="M17" s="144"/>
      <c r="N17" s="137"/>
    </row>
    <row r="18" spans="1:14" x14ac:dyDescent="0.25">
      <c r="B18" s="1867"/>
      <c r="C18" s="1867"/>
      <c r="D18" s="702"/>
      <c r="E18" s="145"/>
      <c r="F18" s="142"/>
      <c r="G18" s="143"/>
      <c r="H18" s="146"/>
      <c r="I18" s="144"/>
      <c r="J18" s="144"/>
      <c r="K18" s="144"/>
      <c r="L18" s="144"/>
      <c r="M18" s="144"/>
      <c r="N18" s="147"/>
    </row>
    <row r="19" spans="1:14" x14ac:dyDescent="0.25">
      <c r="B19" s="1867"/>
      <c r="C19" s="1867"/>
      <c r="D19" s="702"/>
      <c r="E19" s="145"/>
      <c r="F19" s="142"/>
      <c r="G19" s="143"/>
      <c r="H19" s="146"/>
      <c r="I19" s="148"/>
      <c r="J19" s="148"/>
      <c r="K19" s="148"/>
      <c r="L19" s="148"/>
      <c r="M19" s="148"/>
      <c r="N19" s="147"/>
    </row>
    <row r="20" spans="1:14" x14ac:dyDescent="0.25">
      <c r="B20" s="1867"/>
      <c r="C20" s="1867"/>
      <c r="D20" s="702"/>
      <c r="E20" s="145"/>
      <c r="F20" s="142"/>
      <c r="G20" s="143"/>
      <c r="H20" s="146"/>
      <c r="I20" s="48"/>
      <c r="J20" s="48"/>
      <c r="K20" s="48"/>
      <c r="L20" s="48"/>
      <c r="M20" s="48"/>
      <c r="N20" s="147"/>
    </row>
    <row r="21" spans="1:14" x14ac:dyDescent="0.25">
      <c r="B21" s="1867"/>
      <c r="C21" s="1867"/>
      <c r="D21" s="702"/>
      <c r="E21" s="145"/>
      <c r="F21" s="142"/>
      <c r="G21" s="143"/>
      <c r="H21" s="146"/>
      <c r="I21" s="48"/>
      <c r="J21" s="48"/>
      <c r="K21" s="48"/>
      <c r="L21" s="48"/>
      <c r="M21" s="48"/>
      <c r="N21" s="147"/>
    </row>
    <row r="22" spans="1:14" ht="15.75" thickBot="1" x14ac:dyDescent="0.3">
      <c r="B22" s="1868" t="s">
        <v>13</v>
      </c>
      <c r="C22" s="1869"/>
      <c r="D22" s="702"/>
      <c r="E22" s="149"/>
      <c r="F22" s="142">
        <v>406</v>
      </c>
      <c r="G22" s="143"/>
      <c r="H22" s="146"/>
      <c r="I22" s="48"/>
      <c r="J22" s="48"/>
      <c r="K22" s="48"/>
      <c r="L22" s="48"/>
      <c r="M22" s="48"/>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324.8</v>
      </c>
      <c r="D24" s="154"/>
      <c r="E24" s="141">
        <v>974333486</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235" t="s">
        <v>21</v>
      </c>
      <c r="D30" s="235"/>
      <c r="E30"/>
      <c r="F30"/>
      <c r="G30"/>
      <c r="H30"/>
      <c r="I30" s="48"/>
      <c r="J30" s="48"/>
      <c r="K30" s="48"/>
      <c r="L30" s="48"/>
      <c r="M30" s="48"/>
      <c r="N30" s="137"/>
    </row>
    <row r="31" spans="1:14" x14ac:dyDescent="0.25">
      <c r="A31" s="36"/>
      <c r="B31" s="152" t="s">
        <v>22</v>
      </c>
      <c r="C31" s="235" t="s">
        <v>21</v>
      </c>
      <c r="D31" s="235"/>
      <c r="E31"/>
      <c r="F31"/>
      <c r="G31"/>
      <c r="H31"/>
      <c r="I31" s="48"/>
      <c r="J31" s="48"/>
      <c r="K31" s="48"/>
      <c r="L31" s="48"/>
      <c r="M31" s="48"/>
      <c r="N31" s="137"/>
    </row>
    <row r="32" spans="1:14" x14ac:dyDescent="0.25">
      <c r="A32" s="36"/>
      <c r="B32" s="152" t="s">
        <v>23</v>
      </c>
      <c r="C32" s="235" t="s">
        <v>21</v>
      </c>
      <c r="D32" s="235"/>
      <c r="E32"/>
      <c r="F32"/>
      <c r="G32"/>
      <c r="H32"/>
      <c r="I32" s="48"/>
      <c r="J32" s="48"/>
      <c r="K32" s="48"/>
      <c r="L32" s="48"/>
      <c r="M32" s="48"/>
      <c r="N32" s="137"/>
    </row>
    <row r="33" spans="1:17" x14ac:dyDescent="0.25">
      <c r="A33" s="36"/>
      <c r="B33" s="152" t="s">
        <v>24</v>
      </c>
      <c r="C33" s="235" t="s">
        <v>21</v>
      </c>
      <c r="D33" s="235"/>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860">
        <v>40</v>
      </c>
      <c r="E40" s="1870">
        <v>100</v>
      </c>
      <c r="F40"/>
      <c r="G40"/>
      <c r="H40"/>
      <c r="I40" s="48"/>
      <c r="J40" s="48"/>
      <c r="K40" s="48"/>
      <c r="L40" s="48"/>
      <c r="M40" s="48"/>
      <c r="N40" s="137"/>
    </row>
    <row r="41" spans="1:17" ht="42.75" x14ac:dyDescent="0.25">
      <c r="A41" s="36"/>
      <c r="B41" s="45" t="s">
        <v>30</v>
      </c>
      <c r="C41" s="684">
        <v>60</v>
      </c>
      <c r="D41" s="860">
        <v>60</v>
      </c>
      <c r="E41" s="1871"/>
      <c r="F41"/>
      <c r="G41"/>
      <c r="H41" s="86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43.5" thickBot="1" x14ac:dyDescent="0.3">
      <c r="A49" s="52">
        <v>1</v>
      </c>
      <c r="B49" s="53" t="s">
        <v>1481</v>
      </c>
      <c r="C49" s="54" t="s">
        <v>1481</v>
      </c>
      <c r="D49" s="53" t="s">
        <v>188</v>
      </c>
      <c r="E49" s="862">
        <v>701820120191</v>
      </c>
      <c r="F49" s="54" t="s">
        <v>18</v>
      </c>
      <c r="G49" s="55"/>
      <c r="H49" s="62">
        <v>40939</v>
      </c>
      <c r="I49" s="863">
        <v>41274</v>
      </c>
      <c r="J49" s="56" t="s">
        <v>19</v>
      </c>
      <c r="K49" s="98">
        <v>11</v>
      </c>
      <c r="L49" s="57">
        <v>0</v>
      </c>
      <c r="M49" s="58">
        <v>248</v>
      </c>
      <c r="N49" s="58">
        <v>100</v>
      </c>
      <c r="O49" s="63">
        <v>127348481</v>
      </c>
      <c r="P49" s="64" t="s">
        <v>1482</v>
      </c>
      <c r="Q49" s="371"/>
      <c r="R49" s="60"/>
      <c r="S49" s="60"/>
      <c r="T49" s="60"/>
      <c r="U49" s="60"/>
      <c r="V49" s="60"/>
      <c r="W49" s="60"/>
      <c r="X49" s="60"/>
      <c r="Y49" s="60"/>
      <c r="Z49" s="60"/>
    </row>
    <row r="50" spans="1:26" s="61" customFormat="1" ht="43.5" thickBot="1" x14ac:dyDescent="0.3">
      <c r="A50" s="52">
        <f>+A49+1</f>
        <v>2</v>
      </c>
      <c r="B50" s="53" t="s">
        <v>1481</v>
      </c>
      <c r="C50" s="54" t="s">
        <v>1481</v>
      </c>
      <c r="D50" s="53" t="s">
        <v>188</v>
      </c>
      <c r="E50" s="862">
        <v>701820110082</v>
      </c>
      <c r="F50" s="54" t="s">
        <v>18</v>
      </c>
      <c r="G50" s="55"/>
      <c r="H50" s="624">
        <v>40576</v>
      </c>
      <c r="I50" s="864">
        <v>40908</v>
      </c>
      <c r="J50" s="96" t="s">
        <v>19</v>
      </c>
      <c r="K50" s="57">
        <v>10.92</v>
      </c>
      <c r="L50" s="57">
        <v>0</v>
      </c>
      <c r="M50" s="58">
        <v>304</v>
      </c>
      <c r="N50" s="97">
        <v>100</v>
      </c>
      <c r="O50" s="865">
        <v>143349170</v>
      </c>
      <c r="P50" s="866" t="s">
        <v>1483</v>
      </c>
      <c r="Q50" s="867"/>
      <c r="R50" s="60"/>
      <c r="S50" s="60"/>
      <c r="T50" s="60"/>
      <c r="U50" s="60"/>
      <c r="V50" s="60"/>
      <c r="W50" s="60"/>
      <c r="X50" s="60"/>
      <c r="Y50" s="60"/>
      <c r="Z50" s="60"/>
    </row>
    <row r="51" spans="1:26" s="61" customFormat="1" ht="42.75" x14ac:dyDescent="0.25">
      <c r="A51" s="52"/>
      <c r="B51" s="53" t="s">
        <v>1481</v>
      </c>
      <c r="C51" s="54" t="s">
        <v>1481</v>
      </c>
      <c r="D51" s="53" t="s">
        <v>188</v>
      </c>
      <c r="E51" s="862">
        <v>701820100060</v>
      </c>
      <c r="F51" s="54" t="s">
        <v>18</v>
      </c>
      <c r="G51" s="55"/>
      <c r="H51" s="624">
        <v>40205</v>
      </c>
      <c r="I51" s="864">
        <v>40543</v>
      </c>
      <c r="J51" s="56" t="s">
        <v>19</v>
      </c>
      <c r="K51" s="57">
        <v>11.1</v>
      </c>
      <c r="L51" s="57">
        <v>0</v>
      </c>
      <c r="M51" s="58">
        <v>228</v>
      </c>
      <c r="N51" s="58">
        <v>100</v>
      </c>
      <c r="O51" s="865">
        <v>96550691</v>
      </c>
      <c r="P51" s="543" t="s">
        <v>1484</v>
      </c>
      <c r="Q51" s="868"/>
      <c r="R51" s="60"/>
      <c r="S51" s="60"/>
      <c r="T51" s="60"/>
      <c r="U51" s="60"/>
      <c r="V51" s="60"/>
      <c r="W51" s="60"/>
      <c r="X51" s="60"/>
      <c r="Y51" s="60"/>
      <c r="Z51" s="60"/>
    </row>
    <row r="52" spans="1:26" s="61" customFormat="1" ht="60" x14ac:dyDescent="0.25">
      <c r="A52" s="52"/>
      <c r="B52" s="869" t="s">
        <v>1481</v>
      </c>
      <c r="C52" s="869" t="s">
        <v>1481</v>
      </c>
      <c r="D52" s="870" t="s">
        <v>1485</v>
      </c>
      <c r="E52" s="871" t="s">
        <v>1486</v>
      </c>
      <c r="F52" s="870" t="s">
        <v>18</v>
      </c>
      <c r="G52" s="872"/>
      <c r="H52" s="873">
        <v>40940</v>
      </c>
      <c r="I52" s="874">
        <v>41243</v>
      </c>
      <c r="J52" s="875" t="s">
        <v>19</v>
      </c>
      <c r="K52" s="292">
        <v>9.9</v>
      </c>
      <c r="L52" s="292">
        <v>0</v>
      </c>
      <c r="M52" s="200">
        <v>450</v>
      </c>
      <c r="N52" s="200">
        <v>100</v>
      </c>
      <c r="O52" s="876">
        <v>418500000</v>
      </c>
      <c r="P52" s="877">
        <v>8</v>
      </c>
      <c r="Q52" s="831" t="s">
        <v>1487</v>
      </c>
      <c r="R52" s="60"/>
      <c r="S52" s="60"/>
      <c r="T52" s="60"/>
      <c r="U52" s="60"/>
      <c r="V52" s="60"/>
      <c r="W52" s="60"/>
      <c r="X52" s="60"/>
      <c r="Y52" s="60"/>
      <c r="Z52" s="60"/>
    </row>
    <row r="53" spans="1:26" s="61" customFormat="1" x14ac:dyDescent="0.25">
      <c r="A53" s="52" t="e">
        <f>+#REF!+1</f>
        <v>#REF!</v>
      </c>
      <c r="B53" s="173"/>
      <c r="C53" s="172"/>
      <c r="D53" s="173"/>
      <c r="E53" s="862"/>
      <c r="F53" s="175"/>
      <c r="G53" s="175"/>
      <c r="H53" s="175"/>
      <c r="I53" s="176"/>
      <c r="J53" s="176"/>
      <c r="K53" s="176"/>
      <c r="L53" s="176"/>
      <c r="M53" s="221"/>
      <c r="N53" s="221"/>
      <c r="O53" s="180"/>
      <c r="P53" s="180"/>
      <c r="Q53" s="181"/>
      <c r="R53" s="60"/>
      <c r="S53" s="60"/>
      <c r="T53" s="60"/>
      <c r="U53" s="60"/>
      <c r="V53" s="60"/>
      <c r="W53" s="60"/>
      <c r="X53" s="60"/>
      <c r="Y53" s="60"/>
      <c r="Z53" s="60"/>
    </row>
    <row r="54" spans="1:26" s="61" customFormat="1" x14ac:dyDescent="0.25">
      <c r="A54" s="52"/>
      <c r="B54" s="183" t="s">
        <v>28</v>
      </c>
      <c r="C54" s="172"/>
      <c r="D54" s="173"/>
      <c r="E54" s="862"/>
      <c r="F54" s="175"/>
      <c r="G54" s="175"/>
      <c r="H54" s="175"/>
      <c r="I54" s="176"/>
      <c r="J54" s="176"/>
      <c r="K54" s="185">
        <f>SUM(K49:K53)</f>
        <v>42.92</v>
      </c>
      <c r="L54" s="185">
        <f>SUM(L49:L53)</f>
        <v>0</v>
      </c>
      <c r="M54" s="797">
        <v>450</v>
      </c>
      <c r="N54" s="878"/>
      <c r="O54" s="180">
        <f>SUM(O49:O53)</f>
        <v>785748342</v>
      </c>
      <c r="P54" s="180"/>
      <c r="Q54" s="187"/>
    </row>
    <row r="55" spans="1:26" s="69" customFormat="1" x14ac:dyDescent="0.25">
      <c r="E55" s="188"/>
      <c r="K55" s="879"/>
      <c r="N55" s="879"/>
    </row>
    <row r="56" spans="1:26" s="69" customFormat="1" x14ac:dyDescent="0.25">
      <c r="B56" s="1860" t="s">
        <v>56</v>
      </c>
      <c r="C56" s="1860" t="s">
        <v>57</v>
      </c>
      <c r="D56" s="1862" t="s">
        <v>58</v>
      </c>
      <c r="E56" s="1862"/>
    </row>
    <row r="57" spans="1:26" s="69" customFormat="1" x14ac:dyDescent="0.25">
      <c r="B57" s="1861"/>
      <c r="C57" s="1861"/>
      <c r="D57" s="703" t="s">
        <v>59</v>
      </c>
      <c r="E57" s="190" t="s">
        <v>60</v>
      </c>
      <c r="H57" s="880"/>
    </row>
    <row r="58" spans="1:26" s="69" customFormat="1" ht="18.75" x14ac:dyDescent="0.25">
      <c r="B58" s="222" t="s">
        <v>61</v>
      </c>
      <c r="C58" s="798">
        <f>+K54</f>
        <v>42.92</v>
      </c>
      <c r="D58" s="774" t="s">
        <v>21</v>
      </c>
      <c r="E58" s="774"/>
      <c r="F58" s="191"/>
      <c r="G58" s="191"/>
      <c r="H58" s="881"/>
      <c r="I58" s="191"/>
      <c r="J58" s="191"/>
      <c r="K58" s="191"/>
      <c r="L58" s="191"/>
      <c r="M58" s="191"/>
    </row>
    <row r="59" spans="1:26" s="69" customFormat="1" x14ac:dyDescent="0.25">
      <c r="B59" s="222" t="s">
        <v>62</v>
      </c>
      <c r="C59" s="882" t="s">
        <v>1488</v>
      </c>
      <c r="D59" s="856" t="s">
        <v>21</v>
      </c>
      <c r="E59" s="774"/>
    </row>
    <row r="60" spans="1:26" s="69" customFormat="1" x14ac:dyDescent="0.25">
      <c r="B60" s="192"/>
      <c r="C60" s="1863"/>
      <c r="D60" s="1863"/>
      <c r="E60" s="1863"/>
      <c r="F60" s="1863"/>
      <c r="G60" s="1863"/>
      <c r="H60" s="1863"/>
      <c r="I60" s="1863"/>
      <c r="J60" s="1863"/>
      <c r="K60" s="1863"/>
      <c r="L60" s="1863"/>
      <c r="M60" s="1863"/>
      <c r="N60" s="1863"/>
    </row>
    <row r="61" spans="1:26" ht="15.75" thickBot="1" x14ac:dyDescent="0.3"/>
    <row r="62" spans="1:26" ht="27" thickBot="1" x14ac:dyDescent="0.3">
      <c r="B62" s="1864" t="s">
        <v>63</v>
      </c>
      <c r="C62" s="1864"/>
      <c r="D62" s="1864"/>
      <c r="E62" s="1864"/>
      <c r="F62" s="1864"/>
      <c r="G62" s="1864"/>
      <c r="H62" s="1864"/>
      <c r="I62" s="1864"/>
      <c r="J62" s="1864"/>
      <c r="K62" s="1864"/>
      <c r="L62" s="1864"/>
      <c r="M62" s="1864"/>
      <c r="N62" s="1864"/>
    </row>
    <row r="65" spans="2:17" ht="75" x14ac:dyDescent="0.25">
      <c r="B65" s="193" t="s">
        <v>64</v>
      </c>
      <c r="C65" s="194" t="s">
        <v>65</v>
      </c>
      <c r="D65" s="194" t="s">
        <v>66</v>
      </c>
      <c r="E65" s="194" t="s">
        <v>67</v>
      </c>
      <c r="F65" s="194" t="s">
        <v>68</v>
      </c>
      <c r="G65" s="194" t="s">
        <v>69</v>
      </c>
      <c r="H65" s="194" t="s">
        <v>70</v>
      </c>
      <c r="I65" s="194" t="s">
        <v>71</v>
      </c>
      <c r="J65" s="194" t="s">
        <v>72</v>
      </c>
      <c r="K65" s="194" t="s">
        <v>73</v>
      </c>
      <c r="L65" s="194" t="s">
        <v>74</v>
      </c>
      <c r="M65" s="195" t="s">
        <v>75</v>
      </c>
      <c r="N65" s="195" t="s">
        <v>76</v>
      </c>
      <c r="O65" s="1875" t="s">
        <v>77</v>
      </c>
      <c r="P65" s="1876"/>
      <c r="Q65" s="194" t="s">
        <v>78</v>
      </c>
    </row>
    <row r="66" spans="2:17" x14ac:dyDescent="0.25">
      <c r="B66" s="224" t="s">
        <v>1489</v>
      </c>
      <c r="C66" s="225" t="s">
        <v>1490</v>
      </c>
      <c r="D66" s="227" t="s">
        <v>1491</v>
      </c>
      <c r="E66" s="227">
        <v>100</v>
      </c>
      <c r="F66" s="378" t="s">
        <v>694</v>
      </c>
      <c r="G66" s="378" t="s">
        <v>694</v>
      </c>
      <c r="H66" s="378" t="s">
        <v>18</v>
      </c>
      <c r="I66" s="223" t="s">
        <v>18</v>
      </c>
      <c r="J66" s="223" t="s">
        <v>18</v>
      </c>
      <c r="K66" s="152" t="s">
        <v>18</v>
      </c>
      <c r="L66" s="152" t="s">
        <v>18</v>
      </c>
      <c r="M66" s="152" t="s">
        <v>18</v>
      </c>
      <c r="N66" s="152" t="s">
        <v>18</v>
      </c>
      <c r="O66" s="2039" t="s">
        <v>1492</v>
      </c>
      <c r="P66" s="2040"/>
      <c r="Q66" s="715" t="s">
        <v>18</v>
      </c>
    </row>
    <row r="67" spans="2:17" ht="15" customHeight="1" x14ac:dyDescent="0.25">
      <c r="B67" s="224" t="s">
        <v>1489</v>
      </c>
      <c r="C67" s="225" t="s">
        <v>1490</v>
      </c>
      <c r="D67" s="226" t="s">
        <v>1493</v>
      </c>
      <c r="E67" s="227">
        <v>100</v>
      </c>
      <c r="F67" s="378" t="s">
        <v>694</v>
      </c>
      <c r="G67" s="378" t="s">
        <v>19</v>
      </c>
      <c r="H67" s="378" t="s">
        <v>82</v>
      </c>
      <c r="I67" s="223" t="s">
        <v>18</v>
      </c>
      <c r="J67" s="223" t="s">
        <v>18</v>
      </c>
      <c r="K67" s="152" t="s">
        <v>18</v>
      </c>
      <c r="L67" s="152" t="s">
        <v>18</v>
      </c>
      <c r="M67" s="152" t="s">
        <v>18</v>
      </c>
      <c r="N67" s="152" t="s">
        <v>18</v>
      </c>
      <c r="O67" s="2041"/>
      <c r="P67" s="2042"/>
      <c r="Q67" s="1870" t="s">
        <v>18</v>
      </c>
    </row>
    <row r="68" spans="2:17" ht="45" x14ac:dyDescent="0.25">
      <c r="B68" s="224" t="s">
        <v>252</v>
      </c>
      <c r="C68" s="225" t="s">
        <v>252</v>
      </c>
      <c r="D68" s="226" t="s">
        <v>1494</v>
      </c>
      <c r="E68" s="227">
        <v>206</v>
      </c>
      <c r="F68" s="378" t="s">
        <v>694</v>
      </c>
      <c r="G68" s="378" t="s">
        <v>19</v>
      </c>
      <c r="H68" s="378" t="s">
        <v>82</v>
      </c>
      <c r="I68" s="223" t="s">
        <v>18</v>
      </c>
      <c r="J68" s="223" t="s">
        <v>18</v>
      </c>
      <c r="K68" s="152" t="s">
        <v>18</v>
      </c>
      <c r="L68" s="152" t="s">
        <v>18</v>
      </c>
      <c r="M68" s="152" t="s">
        <v>18</v>
      </c>
      <c r="N68" s="152" t="s">
        <v>18</v>
      </c>
      <c r="O68" s="2049"/>
      <c r="P68" s="2050"/>
      <c r="Q68" s="1871"/>
    </row>
    <row r="69" spans="2:17" x14ac:dyDescent="0.25">
      <c r="B69" s="1" t="s">
        <v>85</v>
      </c>
    </row>
    <row r="70" spans="2:17" x14ac:dyDescent="0.25">
      <c r="B70" s="1" t="s">
        <v>86</v>
      </c>
    </row>
    <row r="71" spans="2:17" x14ac:dyDescent="0.25">
      <c r="B71" s="1" t="s">
        <v>87</v>
      </c>
    </row>
    <row r="73" spans="2:17" ht="15.75" thickBot="1" x14ac:dyDescent="0.3"/>
    <row r="74" spans="2:17" ht="27" thickBot="1" x14ac:dyDescent="0.3">
      <c r="B74" s="1879" t="s">
        <v>88</v>
      </c>
      <c r="C74" s="1880"/>
      <c r="D74" s="1880"/>
      <c r="E74" s="1880"/>
      <c r="F74" s="1880"/>
      <c r="G74" s="1880"/>
      <c r="H74" s="1880"/>
      <c r="I74" s="1880"/>
      <c r="J74" s="1880"/>
      <c r="K74" s="1880"/>
      <c r="L74" s="1880"/>
      <c r="M74" s="1880"/>
      <c r="N74" s="1881"/>
    </row>
    <row r="79" spans="2:17" ht="75" x14ac:dyDescent="0.25">
      <c r="B79" s="193" t="s">
        <v>89</v>
      </c>
      <c r="C79" s="193" t="s">
        <v>90</v>
      </c>
      <c r="D79" s="193" t="s">
        <v>91</v>
      </c>
      <c r="E79" s="193" t="s">
        <v>92</v>
      </c>
      <c r="F79" s="193" t="s">
        <v>93</v>
      </c>
      <c r="G79" s="193" t="s">
        <v>94</v>
      </c>
      <c r="H79" s="193" t="s">
        <v>95</v>
      </c>
      <c r="I79" s="193" t="s">
        <v>96</v>
      </c>
      <c r="J79" s="1875" t="s">
        <v>97</v>
      </c>
      <c r="K79" s="1882"/>
      <c r="L79" s="1876"/>
      <c r="M79" s="193" t="s">
        <v>98</v>
      </c>
      <c r="N79" s="193" t="s">
        <v>254</v>
      </c>
      <c r="O79" s="193" t="s">
        <v>255</v>
      </c>
      <c r="P79" s="1875" t="s">
        <v>77</v>
      </c>
      <c r="Q79" s="1876"/>
    </row>
    <row r="80" spans="2:17" s="244" customFormat="1" ht="30" x14ac:dyDescent="0.25">
      <c r="B80" s="883"/>
      <c r="C80" s="883"/>
      <c r="D80" s="883"/>
      <c r="E80" s="883"/>
      <c r="F80" s="883"/>
      <c r="G80" s="883"/>
      <c r="H80" s="883"/>
      <c r="I80" s="883"/>
      <c r="J80" s="884" t="s">
        <v>555</v>
      </c>
      <c r="K80" s="885" t="s">
        <v>1495</v>
      </c>
      <c r="L80" s="886" t="s">
        <v>1496</v>
      </c>
      <c r="M80" s="883"/>
      <c r="N80" s="883"/>
      <c r="O80" s="883"/>
      <c r="P80" s="884"/>
      <c r="Q80" s="886"/>
    </row>
    <row r="81" spans="2:17" ht="171" x14ac:dyDescent="0.2">
      <c r="B81" s="2591" t="s">
        <v>1200</v>
      </c>
      <c r="C81" s="2594" t="s">
        <v>868</v>
      </c>
      <c r="D81" s="2596" t="s">
        <v>1497</v>
      </c>
      <c r="E81" s="2598">
        <v>64588563</v>
      </c>
      <c r="F81" s="2596" t="s">
        <v>487</v>
      </c>
      <c r="G81" s="2596" t="s">
        <v>750</v>
      </c>
      <c r="H81" s="2615">
        <v>38163</v>
      </c>
      <c r="I81" s="2426" t="s">
        <v>82</v>
      </c>
      <c r="J81" s="89" t="s">
        <v>1498</v>
      </c>
      <c r="K81" s="308" t="s">
        <v>1499</v>
      </c>
      <c r="L81" s="88" t="s">
        <v>1500</v>
      </c>
      <c r="M81" s="2099" t="s">
        <v>18</v>
      </c>
      <c r="N81" s="2099" t="s">
        <v>18</v>
      </c>
      <c r="O81" s="2099" t="s">
        <v>18</v>
      </c>
      <c r="P81" s="2114"/>
      <c r="Q81" s="2115"/>
    </row>
    <row r="82" spans="2:17" ht="171" x14ac:dyDescent="0.2">
      <c r="B82" s="2747"/>
      <c r="C82" s="2595"/>
      <c r="D82" s="2597"/>
      <c r="E82" s="2599"/>
      <c r="F82" s="2597"/>
      <c r="G82" s="2597"/>
      <c r="H82" s="2616"/>
      <c r="I82" s="2628"/>
      <c r="J82" s="89" t="s">
        <v>1498</v>
      </c>
      <c r="K82" s="88" t="s">
        <v>1501</v>
      </c>
      <c r="L82" s="88" t="s">
        <v>1500</v>
      </c>
      <c r="M82" s="2100"/>
      <c r="N82" s="2100"/>
      <c r="O82" s="2100"/>
      <c r="P82" s="2116"/>
      <c r="Q82" s="2117"/>
    </row>
    <row r="83" spans="2:17" ht="57" x14ac:dyDescent="0.2">
      <c r="B83" s="2747"/>
      <c r="C83" s="2595"/>
      <c r="D83" s="2597"/>
      <c r="E83" s="2599"/>
      <c r="F83" s="2597"/>
      <c r="G83" s="2597"/>
      <c r="H83" s="2616"/>
      <c r="I83" s="2628"/>
      <c r="J83" s="89" t="s">
        <v>1502</v>
      </c>
      <c r="K83" s="887"/>
      <c r="L83" s="887" t="s">
        <v>1503</v>
      </c>
      <c r="M83" s="2100"/>
      <c r="N83" s="2100"/>
      <c r="O83" s="2100"/>
      <c r="P83" s="2116"/>
      <c r="Q83" s="2117"/>
    </row>
    <row r="84" spans="2:17" ht="60" x14ac:dyDescent="0.2">
      <c r="B84" s="2747"/>
      <c r="C84" s="2595"/>
      <c r="D84" s="2597"/>
      <c r="E84" s="2599"/>
      <c r="F84" s="2597"/>
      <c r="G84" s="2597"/>
      <c r="H84" s="2616"/>
      <c r="I84" s="2628"/>
      <c r="J84" s="89" t="s">
        <v>1504</v>
      </c>
      <c r="K84" s="152" t="s">
        <v>1505</v>
      </c>
      <c r="L84" s="242" t="s">
        <v>1506</v>
      </c>
      <c r="M84" s="2100"/>
      <c r="N84" s="2100"/>
      <c r="O84" s="2100"/>
      <c r="P84" s="2116"/>
      <c r="Q84" s="2117"/>
    </row>
    <row r="85" spans="2:17" ht="60.75" thickBot="1" x14ac:dyDescent="0.25">
      <c r="B85" s="2748"/>
      <c r="C85" s="2749"/>
      <c r="D85" s="2750"/>
      <c r="E85" s="2751"/>
      <c r="F85" s="2750"/>
      <c r="G85" s="2750"/>
      <c r="H85" s="2617"/>
      <c r="I85" s="2427"/>
      <c r="J85" s="89" t="s">
        <v>1507</v>
      </c>
      <c r="K85" s="152" t="s">
        <v>1508</v>
      </c>
      <c r="L85" s="242" t="s">
        <v>1509</v>
      </c>
      <c r="M85" s="2101"/>
      <c r="N85" s="2101"/>
      <c r="O85" s="2101"/>
      <c r="P85" s="2118"/>
      <c r="Q85" s="2119"/>
    </row>
    <row r="86" spans="2:17" ht="171" x14ac:dyDescent="0.2">
      <c r="B86" s="2767" t="s">
        <v>1510</v>
      </c>
      <c r="C86" s="2767" t="s">
        <v>868</v>
      </c>
      <c r="D86" s="2769" t="s">
        <v>1511</v>
      </c>
      <c r="E86" s="2772">
        <v>1102796457</v>
      </c>
      <c r="F86" s="2774" t="s">
        <v>370</v>
      </c>
      <c r="G86" s="2270" t="s">
        <v>601</v>
      </c>
      <c r="H86" s="2757">
        <v>40893</v>
      </c>
      <c r="I86" s="2275" t="s">
        <v>694</v>
      </c>
      <c r="J86" s="89" t="s">
        <v>1498</v>
      </c>
      <c r="K86" s="889" t="s">
        <v>1512</v>
      </c>
      <c r="L86" s="88" t="s">
        <v>1500</v>
      </c>
      <c r="M86" s="2445" t="s">
        <v>18</v>
      </c>
      <c r="N86" s="2445" t="s">
        <v>18</v>
      </c>
      <c r="O86" s="2445" t="s">
        <v>18</v>
      </c>
      <c r="P86" s="2114"/>
      <c r="Q86" s="2115"/>
    </row>
    <row r="87" spans="2:17" ht="28.5" x14ac:dyDescent="0.2">
      <c r="B87" s="2768"/>
      <c r="C87" s="2768"/>
      <c r="D87" s="2770"/>
      <c r="E87" s="2773"/>
      <c r="F87" s="2775"/>
      <c r="G87" s="2271"/>
      <c r="H87" s="2758"/>
      <c r="I87" s="2276"/>
      <c r="J87" s="89" t="s">
        <v>1498</v>
      </c>
      <c r="K87" s="88" t="s">
        <v>1513</v>
      </c>
      <c r="L87" s="88"/>
      <c r="M87" s="2446"/>
      <c r="N87" s="2446"/>
      <c r="O87" s="2446"/>
      <c r="P87" s="2116"/>
      <c r="Q87" s="2117"/>
    </row>
    <row r="88" spans="2:17" x14ac:dyDescent="0.2">
      <c r="B88" s="2768"/>
      <c r="C88" s="2768"/>
      <c r="D88" s="2770"/>
      <c r="E88" s="2773"/>
      <c r="F88" s="2775"/>
      <c r="G88" s="2271"/>
      <c r="H88" s="2758"/>
      <c r="I88" s="2276"/>
      <c r="J88" s="152" t="s">
        <v>1514</v>
      </c>
      <c r="K88" s="152" t="s">
        <v>1515</v>
      </c>
      <c r="L88" s="88"/>
      <c r="M88" s="2446"/>
      <c r="N88" s="2446"/>
      <c r="O88" s="2446"/>
      <c r="P88" s="2116"/>
      <c r="Q88" s="2117"/>
    </row>
    <row r="89" spans="2:17" ht="71.25" x14ac:dyDescent="0.2">
      <c r="B89" s="2768"/>
      <c r="C89" s="2768"/>
      <c r="D89" s="2770"/>
      <c r="E89" s="2773"/>
      <c r="F89" s="2775"/>
      <c r="G89" s="2271"/>
      <c r="H89" s="2758"/>
      <c r="I89" s="2276"/>
      <c r="J89" s="152" t="s">
        <v>1516</v>
      </c>
      <c r="K89" s="152" t="s">
        <v>1517</v>
      </c>
      <c r="L89" s="88" t="s">
        <v>1518</v>
      </c>
      <c r="M89" s="2446"/>
      <c r="N89" s="2446"/>
      <c r="O89" s="2446"/>
      <c r="P89" s="2116"/>
      <c r="Q89" s="2117"/>
    </row>
    <row r="90" spans="2:17" ht="57.75" thickBot="1" x14ac:dyDescent="0.3">
      <c r="B90" s="2768"/>
      <c r="C90" s="2768"/>
      <c r="D90" s="2771"/>
      <c r="E90" s="2773"/>
      <c r="F90" s="2775"/>
      <c r="G90" s="2271"/>
      <c r="H90" s="2758"/>
      <c r="I90" s="2276"/>
      <c r="J90" s="152" t="s">
        <v>1519</v>
      </c>
      <c r="K90" s="152"/>
      <c r="L90" s="91" t="s">
        <v>1520</v>
      </c>
      <c r="M90" s="2446"/>
      <c r="N90" s="2446"/>
      <c r="O90" s="2446"/>
      <c r="P90" s="2116"/>
      <c r="Q90" s="2117"/>
    </row>
    <row r="91" spans="2:17" ht="43.5" x14ac:dyDescent="0.25">
      <c r="B91" s="2759" t="s">
        <v>1521</v>
      </c>
      <c r="C91" s="2759" t="s">
        <v>1522</v>
      </c>
      <c r="D91" s="2760" t="s">
        <v>1523</v>
      </c>
      <c r="E91" s="2761">
        <v>30571732</v>
      </c>
      <c r="F91" s="2763" t="s">
        <v>308</v>
      </c>
      <c r="G91" s="2765" t="s">
        <v>1524</v>
      </c>
      <c r="H91" s="2752">
        <v>36481</v>
      </c>
      <c r="I91" s="2755" t="s">
        <v>694</v>
      </c>
      <c r="J91" s="890" t="s">
        <v>1525</v>
      </c>
      <c r="K91" s="226" t="s">
        <v>1526</v>
      </c>
      <c r="L91" s="88" t="s">
        <v>1527</v>
      </c>
      <c r="M91" s="2445" t="s">
        <v>18</v>
      </c>
      <c r="N91" s="2445" t="s">
        <v>18</v>
      </c>
      <c r="O91" s="2445" t="s">
        <v>18</v>
      </c>
      <c r="P91" s="2114"/>
      <c r="Q91" s="2115"/>
    </row>
    <row r="92" spans="2:17" ht="43.5" x14ac:dyDescent="0.25">
      <c r="B92" s="2614"/>
      <c r="C92" s="2614"/>
      <c r="D92" s="2760"/>
      <c r="E92" s="2762"/>
      <c r="F92" s="2764"/>
      <c r="G92" s="2766"/>
      <c r="H92" s="2753"/>
      <c r="I92" s="2756"/>
      <c r="J92" s="890" t="s">
        <v>1528</v>
      </c>
      <c r="K92" s="226" t="s">
        <v>1529</v>
      </c>
      <c r="L92" s="88" t="s">
        <v>1530</v>
      </c>
      <c r="M92" s="2446"/>
      <c r="N92" s="2446"/>
      <c r="O92" s="2446"/>
      <c r="P92" s="2116"/>
      <c r="Q92" s="2117"/>
    </row>
    <row r="93" spans="2:17" ht="43.5" x14ac:dyDescent="0.25">
      <c r="B93" s="2619"/>
      <c r="C93" s="2614"/>
      <c r="D93" s="2760"/>
      <c r="E93" s="2762"/>
      <c r="F93" s="2764"/>
      <c r="G93" s="2766"/>
      <c r="H93" s="2754"/>
      <c r="I93" s="2756"/>
      <c r="J93" s="890" t="s">
        <v>1528</v>
      </c>
      <c r="K93" s="803" t="s">
        <v>1531</v>
      </c>
      <c r="L93" s="88" t="s">
        <v>1530</v>
      </c>
      <c r="M93" s="2446"/>
      <c r="N93" s="2446"/>
      <c r="O93" s="2446"/>
      <c r="P93" s="2116"/>
      <c r="Q93" s="2117"/>
    </row>
    <row r="94" spans="2:17" ht="45" x14ac:dyDescent="0.25">
      <c r="B94" s="2594" t="s">
        <v>1532</v>
      </c>
      <c r="C94" s="2469" t="s">
        <v>1522</v>
      </c>
      <c r="D94" s="2596" t="s">
        <v>1533</v>
      </c>
      <c r="E94" s="1996">
        <v>1102817960</v>
      </c>
      <c r="F94" s="1994" t="s">
        <v>370</v>
      </c>
      <c r="G94" s="1990" t="s">
        <v>601</v>
      </c>
      <c r="H94" s="1999">
        <v>40887</v>
      </c>
      <c r="I94" s="2247" t="s">
        <v>694</v>
      </c>
      <c r="J94" s="225" t="s">
        <v>1534</v>
      </c>
      <c r="K94" s="226" t="s">
        <v>1535</v>
      </c>
      <c r="L94" s="226" t="s">
        <v>1536</v>
      </c>
      <c r="M94" s="1870" t="s">
        <v>18</v>
      </c>
      <c r="N94" s="2469" t="s">
        <v>18</v>
      </c>
      <c r="O94" s="1870" t="s">
        <v>18</v>
      </c>
      <c r="P94" s="2242"/>
      <c r="Q94" s="2243"/>
    </row>
    <row r="95" spans="2:17" x14ac:dyDescent="0.25">
      <c r="B95" s="2595"/>
      <c r="C95" s="2470"/>
      <c r="D95" s="2597"/>
      <c r="E95" s="1997"/>
      <c r="F95" s="1995"/>
      <c r="G95" s="1991"/>
      <c r="H95" s="2010"/>
      <c r="I95" s="2248"/>
      <c r="J95" s="229" t="s">
        <v>1537</v>
      </c>
      <c r="K95" s="152" t="s">
        <v>1538</v>
      </c>
      <c r="L95" s="229" t="s">
        <v>1539</v>
      </c>
      <c r="M95" s="1924"/>
      <c r="N95" s="2470"/>
      <c r="O95" s="1924"/>
      <c r="P95" s="2176"/>
      <c r="Q95" s="2244"/>
    </row>
    <row r="96" spans="2:17" ht="60" x14ac:dyDescent="0.25">
      <c r="B96" s="2605"/>
      <c r="C96" s="2471"/>
      <c r="D96" s="2006"/>
      <c r="E96" s="2047"/>
      <c r="F96" s="2009"/>
      <c r="G96" s="2006"/>
      <c r="H96" s="2000"/>
      <c r="I96" s="2249"/>
      <c r="J96" s="1" t="s">
        <v>1540</v>
      </c>
      <c r="K96" s="892" t="s">
        <v>1541</v>
      </c>
      <c r="L96" s="230" t="s">
        <v>1542</v>
      </c>
      <c r="M96" s="1871"/>
      <c r="N96" s="2471"/>
      <c r="O96" s="1871"/>
      <c r="P96" s="2245"/>
      <c r="Q96" s="2246"/>
    </row>
    <row r="97" spans="2:17" x14ac:dyDescent="0.25">
      <c r="B97" s="893"/>
      <c r="C97" s="715"/>
      <c r="D97" s="893"/>
      <c r="E97" s="894"/>
      <c r="F97" s="894"/>
      <c r="G97" s="893"/>
      <c r="H97" s="895"/>
      <c r="I97" s="378"/>
      <c r="J97" s="896"/>
      <c r="K97" s="152"/>
      <c r="L97" s="229"/>
      <c r="M97" s="152"/>
      <c r="N97" s="152"/>
      <c r="O97" s="152"/>
      <c r="P97" s="152"/>
      <c r="Q97" s="152"/>
    </row>
    <row r="98" spans="2:17" ht="15.75" thickBot="1" x14ac:dyDescent="0.3">
      <c r="K98" s="152"/>
      <c r="L98" s="152"/>
      <c r="M98" s="152"/>
      <c r="N98" s="152"/>
      <c r="O98" s="152"/>
      <c r="P98" s="152"/>
      <c r="Q98" s="152"/>
    </row>
    <row r="99" spans="2:17" ht="27" thickBot="1" x14ac:dyDescent="0.3">
      <c r="B99" s="1879" t="s">
        <v>184</v>
      </c>
      <c r="C99" s="1880"/>
      <c r="D99" s="1880"/>
      <c r="E99" s="1880"/>
      <c r="F99" s="1880"/>
      <c r="G99" s="1880"/>
      <c r="H99" s="1880"/>
      <c r="I99" s="1880"/>
      <c r="J99" s="1880"/>
      <c r="K99" s="2154"/>
      <c r="L99" s="2154"/>
      <c r="M99" s="2154"/>
      <c r="N99" s="2180"/>
    </row>
    <row r="102" spans="2:17" ht="30" x14ac:dyDescent="0.25">
      <c r="B102" s="194" t="s">
        <v>17</v>
      </c>
      <c r="C102" s="194" t="s">
        <v>415</v>
      </c>
      <c r="D102" s="1875" t="s">
        <v>77</v>
      </c>
      <c r="E102" s="1876"/>
    </row>
    <row r="103" spans="2:17" x14ac:dyDescent="0.25">
      <c r="B103" s="229" t="s">
        <v>185</v>
      </c>
      <c r="C103" s="152" t="s">
        <v>18</v>
      </c>
      <c r="D103" s="1922"/>
      <c r="E103" s="1922"/>
      <c r="I103" s="897"/>
    </row>
    <row r="106" spans="2:17" ht="26.25" x14ac:dyDescent="0.25">
      <c r="B106" s="1851" t="s">
        <v>186</v>
      </c>
      <c r="C106" s="1852"/>
      <c r="D106" s="1852"/>
      <c r="E106" s="1852"/>
      <c r="F106" s="1852"/>
      <c r="G106" s="1852"/>
      <c r="H106" s="1852"/>
      <c r="I106" s="1852"/>
      <c r="J106" s="1852"/>
      <c r="K106" s="1852"/>
      <c r="L106" s="1852"/>
      <c r="M106" s="1852"/>
      <c r="N106" s="1852"/>
      <c r="O106" s="1852"/>
      <c r="P106" s="1852"/>
    </row>
    <row r="108" spans="2:17" ht="15.75" thickBot="1" x14ac:dyDescent="0.3"/>
    <row r="109" spans="2:17" ht="27" thickBot="1" x14ac:dyDescent="0.3">
      <c r="B109" s="1879" t="s">
        <v>187</v>
      </c>
      <c r="C109" s="1880"/>
      <c r="D109" s="1880"/>
      <c r="E109" s="1880"/>
      <c r="F109" s="1880"/>
      <c r="G109" s="1880"/>
      <c r="H109" s="1880"/>
      <c r="I109" s="1880"/>
      <c r="J109" s="1880"/>
      <c r="K109" s="1880"/>
      <c r="L109" s="1880"/>
      <c r="M109" s="1880"/>
      <c r="N109" s="1881"/>
    </row>
    <row r="111" spans="2:17" ht="15.75" thickBot="1" x14ac:dyDescent="0.3">
      <c r="M111" s="163"/>
      <c r="N111" s="163"/>
    </row>
    <row r="112" spans="2:17" s="48" customFormat="1" ht="60" x14ac:dyDescent="0.25">
      <c r="B112" s="164" t="s">
        <v>33</v>
      </c>
      <c r="C112" s="164" t="s">
        <v>34</v>
      </c>
      <c r="D112" s="164" t="s">
        <v>35</v>
      </c>
      <c r="E112" s="164" t="s">
        <v>36</v>
      </c>
      <c r="F112" s="164" t="s">
        <v>37</v>
      </c>
      <c r="G112" s="164" t="s">
        <v>38</v>
      </c>
      <c r="H112" s="164" t="s">
        <v>39</v>
      </c>
      <c r="I112" s="164" t="s">
        <v>40</v>
      </c>
      <c r="J112" s="164" t="s">
        <v>41</v>
      </c>
      <c r="K112" s="164" t="s">
        <v>42</v>
      </c>
      <c r="L112" s="164" t="s">
        <v>43</v>
      </c>
      <c r="M112" s="165" t="s">
        <v>44</v>
      </c>
      <c r="N112" s="164" t="s">
        <v>45</v>
      </c>
      <c r="O112" s="164" t="s">
        <v>46</v>
      </c>
      <c r="P112" s="166" t="s">
        <v>47</v>
      </c>
      <c r="Q112" s="166" t="s">
        <v>48</v>
      </c>
    </row>
    <row r="113" spans="1:26" s="61" customFormat="1" ht="42.75" x14ac:dyDescent="0.25">
      <c r="A113" s="52">
        <v>1</v>
      </c>
      <c r="B113" s="53" t="s">
        <v>1481</v>
      </c>
      <c r="C113" s="53" t="s">
        <v>1481</v>
      </c>
      <c r="D113" s="54" t="s">
        <v>188</v>
      </c>
      <c r="E113" s="97">
        <v>701820140219</v>
      </c>
      <c r="F113" s="54" t="s">
        <v>18</v>
      </c>
      <c r="G113" s="55">
        <v>1</v>
      </c>
      <c r="H113" s="62">
        <v>41661</v>
      </c>
      <c r="I113" s="863">
        <v>41912</v>
      </c>
      <c r="J113" s="56" t="s">
        <v>19</v>
      </c>
      <c r="K113" s="57">
        <v>8.26</v>
      </c>
      <c r="L113" s="56"/>
      <c r="M113" s="58">
        <v>290</v>
      </c>
      <c r="N113" s="58">
        <v>290</v>
      </c>
      <c r="O113" s="63">
        <v>235128666</v>
      </c>
      <c r="P113" s="63" t="s">
        <v>1543</v>
      </c>
      <c r="Q113" s="64"/>
      <c r="R113" s="60"/>
      <c r="S113" s="60"/>
      <c r="T113" s="60"/>
      <c r="U113" s="60"/>
      <c r="V113" s="60"/>
      <c r="W113" s="60"/>
      <c r="X113" s="60"/>
      <c r="Y113" s="60"/>
      <c r="Z113" s="60"/>
    </row>
    <row r="114" spans="1:26" s="61" customFormat="1" ht="42.75" x14ac:dyDescent="0.25">
      <c r="A114" s="52">
        <f>+A113+1</f>
        <v>2</v>
      </c>
      <c r="B114" s="53" t="s">
        <v>1481</v>
      </c>
      <c r="C114" s="53" t="s">
        <v>1481</v>
      </c>
      <c r="D114" s="54" t="s">
        <v>188</v>
      </c>
      <c r="E114" s="97">
        <v>701820130150</v>
      </c>
      <c r="F114" s="54" t="s">
        <v>18</v>
      </c>
      <c r="G114" s="65">
        <v>1</v>
      </c>
      <c r="H114" s="62">
        <v>41304</v>
      </c>
      <c r="I114" s="863" t="s">
        <v>1544</v>
      </c>
      <c r="J114" s="56" t="s">
        <v>19</v>
      </c>
      <c r="K114" s="57">
        <v>20</v>
      </c>
      <c r="L114" s="57"/>
      <c r="M114" s="58" t="s">
        <v>401</v>
      </c>
      <c r="N114" s="58">
        <v>290</v>
      </c>
      <c r="O114" s="63">
        <v>234445603</v>
      </c>
      <c r="P114" s="796" t="s">
        <v>1545</v>
      </c>
      <c r="Q114" s="64"/>
      <c r="R114" s="60"/>
      <c r="S114" s="60"/>
      <c r="T114" s="60"/>
      <c r="U114" s="60"/>
      <c r="V114" s="60"/>
      <c r="W114" s="60"/>
      <c r="X114" s="60"/>
      <c r="Y114" s="60"/>
      <c r="Z114" s="60"/>
    </row>
    <row r="115" spans="1:26" s="61" customFormat="1" x14ac:dyDescent="0.25">
      <c r="A115" s="52">
        <f>+A114+1</f>
        <v>3</v>
      </c>
      <c r="B115" s="53"/>
      <c r="C115" s="64"/>
      <c r="D115" s="54"/>
      <c r="E115" s="58"/>
      <c r="F115" s="54"/>
      <c r="G115" s="65"/>
      <c r="H115" s="62"/>
      <c r="I115" s="268"/>
      <c r="J115" s="56"/>
      <c r="K115" s="56"/>
      <c r="L115" s="56"/>
      <c r="M115" s="58"/>
      <c r="N115" s="57"/>
      <c r="O115" s="63"/>
      <c r="P115" s="63"/>
      <c r="Q115" s="64"/>
      <c r="R115" s="60"/>
      <c r="S115" s="60"/>
      <c r="T115" s="60"/>
      <c r="U115" s="60"/>
      <c r="V115" s="60"/>
      <c r="W115" s="60"/>
      <c r="X115" s="60"/>
      <c r="Y115" s="60"/>
      <c r="Z115" s="60"/>
    </row>
    <row r="116" spans="1:26" s="61" customFormat="1" x14ac:dyDescent="0.25">
      <c r="A116" s="52"/>
      <c r="B116" s="183" t="s">
        <v>28</v>
      </c>
      <c r="C116" s="54"/>
      <c r="D116" s="53"/>
      <c r="E116" s="207"/>
      <c r="F116" s="289"/>
      <c r="G116" s="289"/>
      <c r="H116" s="289"/>
      <c r="I116" s="291"/>
      <c r="J116" s="291"/>
      <c r="K116" s="67">
        <f>SUM(K113:K115)</f>
        <v>28.259999999999998</v>
      </c>
      <c r="L116" s="544"/>
      <c r="M116" s="418"/>
      <c r="N116" s="67">
        <f>SUM(N113:N115)</f>
        <v>580</v>
      </c>
      <c r="O116" s="63">
        <f>SUM(O113:O115)</f>
        <v>469574269</v>
      </c>
      <c r="P116" s="294"/>
      <c r="Q116" s="64"/>
    </row>
    <row r="117" spans="1:26" x14ac:dyDescent="0.25">
      <c r="B117" s="69"/>
      <c r="C117" s="69"/>
      <c r="D117" s="69"/>
      <c r="E117" s="188"/>
      <c r="F117" s="69"/>
      <c r="G117" s="69"/>
      <c r="H117" s="69"/>
      <c r="I117" s="69"/>
      <c r="J117" s="69"/>
      <c r="K117" s="69"/>
      <c r="L117" s="69"/>
      <c r="M117" s="69"/>
      <c r="N117" s="69"/>
      <c r="O117" s="69"/>
      <c r="P117" s="69"/>
    </row>
    <row r="118" spans="1:26" ht="18.75" x14ac:dyDescent="0.25">
      <c r="B118" s="222" t="s">
        <v>192</v>
      </c>
      <c r="C118" s="250">
        <f>+K116</f>
        <v>28.259999999999998</v>
      </c>
      <c r="H118" s="191"/>
      <c r="I118" s="191"/>
      <c r="J118" s="191"/>
      <c r="K118" s="191"/>
      <c r="L118" s="191"/>
      <c r="M118" s="191"/>
      <c r="N118" s="69"/>
      <c r="O118" s="69"/>
      <c r="P118" s="69"/>
    </row>
    <row r="120" spans="1:26" ht="15.75" thickBot="1" x14ac:dyDescent="0.3"/>
    <row r="121" spans="1:26" ht="30.75" thickBot="1" x14ac:dyDescent="0.3">
      <c r="B121" s="232" t="s">
        <v>193</v>
      </c>
      <c r="C121" s="233" t="s">
        <v>194</v>
      </c>
      <c r="D121" s="232" t="s">
        <v>27</v>
      </c>
      <c r="E121" s="233" t="s">
        <v>195</v>
      </c>
    </row>
    <row r="122" spans="1:26" x14ac:dyDescent="0.25">
      <c r="B122" s="103" t="s">
        <v>196</v>
      </c>
      <c r="C122" s="234">
        <v>20</v>
      </c>
      <c r="D122" s="234">
        <v>0</v>
      </c>
      <c r="E122" s="1923">
        <v>40</v>
      </c>
    </row>
    <row r="123" spans="1:26" x14ac:dyDescent="0.25">
      <c r="B123" s="103" t="s">
        <v>197</v>
      </c>
      <c r="C123" s="235">
        <v>30</v>
      </c>
      <c r="D123" s="715">
        <v>0</v>
      </c>
      <c r="E123" s="1924"/>
    </row>
    <row r="124" spans="1:26" ht="15.75" thickBot="1" x14ac:dyDescent="0.3">
      <c r="B124" s="103" t="s">
        <v>198</v>
      </c>
      <c r="C124" s="236">
        <v>40</v>
      </c>
      <c r="D124" s="236">
        <v>40</v>
      </c>
      <c r="E124" s="1925"/>
    </row>
    <row r="126" spans="1:26" ht="15.75" thickBot="1" x14ac:dyDescent="0.3"/>
    <row r="127" spans="1:26" ht="27" thickBot="1" x14ac:dyDescent="0.3">
      <c r="B127" s="1879" t="s">
        <v>199</v>
      </c>
      <c r="C127" s="1880"/>
      <c r="D127" s="1880"/>
      <c r="E127" s="1880"/>
      <c r="F127" s="1880"/>
      <c r="G127" s="1880"/>
      <c r="H127" s="1880"/>
      <c r="I127" s="1880"/>
      <c r="J127" s="1880"/>
      <c r="K127" s="1880"/>
      <c r="L127" s="1880"/>
      <c r="M127" s="1880"/>
      <c r="N127" s="1881"/>
    </row>
    <row r="129" spans="2:17" ht="75" x14ac:dyDescent="0.25">
      <c r="B129" s="193" t="s">
        <v>89</v>
      </c>
      <c r="C129" s="193" t="s">
        <v>90</v>
      </c>
      <c r="D129" s="193" t="s">
        <v>91</v>
      </c>
      <c r="E129" s="193" t="s">
        <v>92</v>
      </c>
      <c r="F129" s="193" t="s">
        <v>93</v>
      </c>
      <c r="G129" s="193" t="s">
        <v>94</v>
      </c>
      <c r="H129" s="193" t="s">
        <v>95</v>
      </c>
      <c r="I129" s="193" t="s">
        <v>96</v>
      </c>
      <c r="J129" s="1875" t="s">
        <v>97</v>
      </c>
      <c r="K129" s="1882"/>
      <c r="L129" s="1876"/>
      <c r="M129" s="193" t="s">
        <v>98</v>
      </c>
      <c r="N129" s="193" t="s">
        <v>254</v>
      </c>
      <c r="O129" s="193" t="s">
        <v>255</v>
      </c>
      <c r="P129" s="1875" t="s">
        <v>77</v>
      </c>
      <c r="Q129" s="1876"/>
    </row>
    <row r="130" spans="2:17" ht="60" x14ac:dyDescent="0.25">
      <c r="B130" s="1965" t="s">
        <v>554</v>
      </c>
      <c r="C130" s="1965" t="s">
        <v>1546</v>
      </c>
      <c r="D130" s="1965" t="s">
        <v>1547</v>
      </c>
      <c r="E130" s="1965">
        <v>92532404</v>
      </c>
      <c r="F130" s="1965" t="s">
        <v>1548</v>
      </c>
      <c r="G130" s="1965" t="s">
        <v>1549</v>
      </c>
      <c r="H130" s="1966">
        <v>37946</v>
      </c>
      <c r="I130" s="1947" t="s">
        <v>694</v>
      </c>
      <c r="J130" s="225" t="s">
        <v>1550</v>
      </c>
      <c r="K130" s="226" t="s">
        <v>1551</v>
      </c>
      <c r="L130" s="226" t="s">
        <v>1552</v>
      </c>
      <c r="M130" s="1950" t="s">
        <v>18</v>
      </c>
      <c r="N130" s="1953" t="s">
        <v>18</v>
      </c>
      <c r="O130" s="1950" t="s">
        <v>18</v>
      </c>
      <c r="P130" s="2039" t="s">
        <v>1553</v>
      </c>
      <c r="Q130" s="2040"/>
    </row>
    <row r="131" spans="2:17" ht="30" x14ac:dyDescent="0.25">
      <c r="B131" s="1948"/>
      <c r="C131" s="1948"/>
      <c r="D131" s="1948"/>
      <c r="E131" s="1948"/>
      <c r="F131" s="1948"/>
      <c r="G131" s="1948"/>
      <c r="H131" s="2278"/>
      <c r="I131" s="2279"/>
      <c r="J131" s="225" t="s">
        <v>1554</v>
      </c>
      <c r="K131" s="898" t="s">
        <v>1555</v>
      </c>
      <c r="L131" s="226" t="s">
        <v>1556</v>
      </c>
      <c r="M131" s="1951"/>
      <c r="N131" s="1954"/>
      <c r="O131" s="1951"/>
      <c r="P131" s="2041"/>
      <c r="Q131" s="2042"/>
    </row>
    <row r="132" spans="2:17" ht="45" x14ac:dyDescent="0.25">
      <c r="B132" s="1948"/>
      <c r="C132" s="1948"/>
      <c r="D132" s="1948"/>
      <c r="E132" s="1948"/>
      <c r="F132" s="1948"/>
      <c r="G132" s="1948"/>
      <c r="H132" s="2278"/>
      <c r="I132" s="2279"/>
      <c r="J132" s="835" t="s">
        <v>1557</v>
      </c>
      <c r="K132" s="899" t="s">
        <v>1558</v>
      </c>
      <c r="L132" s="835" t="s">
        <v>1559</v>
      </c>
      <c r="M132" s="1951"/>
      <c r="N132" s="1954"/>
      <c r="O132" s="1951"/>
      <c r="P132" s="2041"/>
      <c r="Q132" s="2042"/>
    </row>
    <row r="133" spans="2:17" ht="60" x14ac:dyDescent="0.25">
      <c r="B133" s="1948"/>
      <c r="C133" s="1948"/>
      <c r="D133" s="1948"/>
      <c r="E133" s="1948"/>
      <c r="F133" s="1948"/>
      <c r="G133" s="1948"/>
      <c r="H133" s="2278"/>
      <c r="I133" s="2279"/>
      <c r="J133" s="225" t="s">
        <v>1560</v>
      </c>
      <c r="K133" s="898" t="s">
        <v>1561</v>
      </c>
      <c r="L133" s="226" t="s">
        <v>1562</v>
      </c>
      <c r="M133" s="1951"/>
      <c r="N133" s="1954"/>
      <c r="O133" s="1951"/>
      <c r="P133" s="2041"/>
      <c r="Q133" s="2042"/>
    </row>
    <row r="134" spans="2:17" x14ac:dyDescent="0.25">
      <c r="B134" s="1948"/>
      <c r="C134" s="1948"/>
      <c r="D134" s="1948"/>
      <c r="E134" s="1948"/>
      <c r="F134" s="1948"/>
      <c r="G134" s="1948"/>
      <c r="H134" s="1948"/>
      <c r="I134" s="1948"/>
      <c r="J134" s="1982" t="s">
        <v>1563</v>
      </c>
      <c r="K134" s="1982" t="s">
        <v>1564</v>
      </c>
      <c r="L134" s="1982" t="s">
        <v>1565</v>
      </c>
      <c r="M134" s="1951"/>
      <c r="N134" s="1954"/>
      <c r="O134" s="1951"/>
      <c r="P134" s="2041"/>
      <c r="Q134" s="2042"/>
    </row>
    <row r="135" spans="2:17" x14ac:dyDescent="0.25">
      <c r="B135" s="1949"/>
      <c r="C135" s="1949"/>
      <c r="D135" s="1949"/>
      <c r="E135" s="1949"/>
      <c r="F135" s="1949"/>
      <c r="G135" s="1949"/>
      <c r="H135" s="1949"/>
      <c r="I135" s="1949"/>
      <c r="J135" s="2008"/>
      <c r="K135" s="2008"/>
      <c r="L135" s="2008"/>
      <c r="M135" s="1952"/>
      <c r="N135" s="1955"/>
      <c r="O135" s="1952"/>
      <c r="P135" s="2049"/>
      <c r="Q135" s="2050"/>
    </row>
    <row r="136" spans="2:17" ht="30" x14ac:dyDescent="0.25">
      <c r="B136" s="1990" t="s">
        <v>1566</v>
      </c>
      <c r="C136" s="1992" t="s">
        <v>1546</v>
      </c>
      <c r="D136" s="1990" t="s">
        <v>1567</v>
      </c>
      <c r="E136" s="1996">
        <v>64571539</v>
      </c>
      <c r="F136" s="1990" t="s">
        <v>1568</v>
      </c>
      <c r="G136" s="1990" t="s">
        <v>1247</v>
      </c>
      <c r="H136" s="1973">
        <v>37680</v>
      </c>
      <c r="I136" s="1975" t="s">
        <v>694</v>
      </c>
      <c r="J136" s="229" t="s">
        <v>1569</v>
      </c>
      <c r="K136" s="223" t="s">
        <v>1570</v>
      </c>
      <c r="L136" s="226" t="s">
        <v>1218</v>
      </c>
      <c r="M136" s="1978" t="s">
        <v>18</v>
      </c>
      <c r="N136" s="1978" t="s">
        <v>18</v>
      </c>
      <c r="O136" s="1982" t="s">
        <v>18</v>
      </c>
      <c r="P136" s="1984"/>
      <c r="Q136" s="1985"/>
    </row>
    <row r="137" spans="2:17" x14ac:dyDescent="0.25">
      <c r="B137" s="1991"/>
      <c r="C137" s="1993"/>
      <c r="D137" s="1991"/>
      <c r="E137" s="1997"/>
      <c r="F137" s="1991"/>
      <c r="G137" s="1991"/>
      <c r="H137" s="1974"/>
      <c r="I137" s="1976"/>
      <c r="J137" s="230" t="s">
        <v>1571</v>
      </c>
      <c r="K137" s="223" t="s">
        <v>1572</v>
      </c>
      <c r="L137" s="226" t="s">
        <v>1218</v>
      </c>
      <c r="M137" s="1979"/>
      <c r="N137" s="1979"/>
      <c r="O137" s="1983"/>
      <c r="P137" s="1986"/>
      <c r="Q137" s="1987"/>
    </row>
    <row r="138" spans="2:17" x14ac:dyDescent="0.25">
      <c r="B138" s="1991"/>
      <c r="C138" s="1993"/>
      <c r="D138" s="2006"/>
      <c r="E138" s="1997"/>
      <c r="F138" s="1991"/>
      <c r="G138" s="1991"/>
      <c r="H138" s="1974"/>
      <c r="I138" s="1977"/>
      <c r="J138" s="230" t="s">
        <v>1571</v>
      </c>
      <c r="K138" s="223" t="s">
        <v>1573</v>
      </c>
      <c r="L138" s="226" t="s">
        <v>1218</v>
      </c>
      <c r="M138" s="1874"/>
      <c r="N138" s="1874"/>
      <c r="O138" s="1983"/>
      <c r="P138" s="1988"/>
      <c r="Q138" s="1989"/>
    </row>
    <row r="139" spans="2:17" ht="30" x14ac:dyDescent="0.25">
      <c r="B139" s="893" t="s">
        <v>1574</v>
      </c>
      <c r="C139" s="900" t="s">
        <v>1546</v>
      </c>
      <c r="D139" s="901" t="s">
        <v>1575</v>
      </c>
      <c r="E139" s="902">
        <v>92528701</v>
      </c>
      <c r="F139" s="903" t="s">
        <v>388</v>
      </c>
      <c r="G139" s="903" t="s">
        <v>1576</v>
      </c>
      <c r="H139" s="904">
        <v>38702</v>
      </c>
      <c r="I139" s="905" t="s">
        <v>694</v>
      </c>
      <c r="J139" s="152"/>
      <c r="K139" s="152"/>
      <c r="L139" s="229"/>
      <c r="M139" s="906" t="s">
        <v>18</v>
      </c>
      <c r="N139" s="906" t="s">
        <v>18</v>
      </c>
      <c r="O139" s="152" t="s">
        <v>18</v>
      </c>
      <c r="P139" s="1963"/>
      <c r="Q139" s="1964"/>
    </row>
    <row r="140" spans="2:17" x14ac:dyDescent="0.25">
      <c r="B140" s="893"/>
      <c r="C140" s="893"/>
      <c r="D140" s="894"/>
      <c r="E140" s="894"/>
      <c r="F140" s="893"/>
      <c r="G140" s="893"/>
      <c r="H140" s="895"/>
      <c r="I140" s="378"/>
      <c r="J140" s="152"/>
      <c r="K140" s="152"/>
      <c r="L140" s="229"/>
      <c r="M140" s="242"/>
      <c r="N140" s="242"/>
      <c r="O140" s="152"/>
      <c r="P140" s="229"/>
      <c r="Q140" s="229"/>
    </row>
    <row r="141" spans="2:17" x14ac:dyDescent="0.25">
      <c r="B141" s="893"/>
      <c r="C141" s="893"/>
      <c r="D141" s="894"/>
      <c r="E141" s="894"/>
      <c r="F141" s="893"/>
      <c r="G141" s="893"/>
      <c r="H141" s="895"/>
      <c r="I141" s="378"/>
      <c r="J141" s="152"/>
      <c r="K141" s="152"/>
      <c r="L141" s="229"/>
      <c r="M141" s="242"/>
      <c r="N141" s="242"/>
      <c r="O141" s="152"/>
      <c r="P141" s="229"/>
      <c r="Q141" s="229"/>
    </row>
    <row r="142" spans="2:17" ht="15.75" thickBot="1" x14ac:dyDescent="0.3"/>
    <row r="143" spans="2:17" ht="30" x14ac:dyDescent="0.25">
      <c r="B143" s="162" t="s">
        <v>17</v>
      </c>
      <c r="C143" s="162" t="s">
        <v>193</v>
      </c>
      <c r="D143" s="193" t="s">
        <v>194</v>
      </c>
      <c r="E143" s="162" t="s">
        <v>27</v>
      </c>
      <c r="F143" s="233" t="s">
        <v>235</v>
      </c>
      <c r="G143" s="857"/>
    </row>
    <row r="144" spans="2:17" ht="108" x14ac:dyDescent="0.2">
      <c r="B144" s="1969" t="s">
        <v>236</v>
      </c>
      <c r="C144" s="196" t="s">
        <v>237</v>
      </c>
      <c r="D144" s="715">
        <v>25</v>
      </c>
      <c r="E144" s="715">
        <v>25</v>
      </c>
      <c r="F144" s="1970">
        <v>60</v>
      </c>
      <c r="G144" s="858"/>
    </row>
    <row r="145" spans="2:7" ht="96" x14ac:dyDescent="0.2">
      <c r="B145" s="1969"/>
      <c r="C145" s="196" t="s">
        <v>238</v>
      </c>
      <c r="D145" s="242">
        <v>25</v>
      </c>
      <c r="E145" s="715">
        <v>25</v>
      </c>
      <c r="F145" s="1971"/>
      <c r="G145" s="858"/>
    </row>
    <row r="146" spans="2:7" ht="60" x14ac:dyDescent="0.2">
      <c r="B146" s="1969"/>
      <c r="C146" s="196" t="s">
        <v>239</v>
      </c>
      <c r="D146" s="715">
        <v>10</v>
      </c>
      <c r="E146" s="715">
        <v>10</v>
      </c>
      <c r="F146" s="1972"/>
      <c r="G146" s="858"/>
    </row>
    <row r="147" spans="2:7" x14ac:dyDescent="0.25">
      <c r="C147"/>
    </row>
    <row r="150" spans="2:7" x14ac:dyDescent="0.25">
      <c r="B150" s="160" t="s">
        <v>240</v>
      </c>
    </row>
    <row r="153" spans="2:7" x14ac:dyDescent="0.25">
      <c r="B153" s="41" t="s">
        <v>17</v>
      </c>
      <c r="C153" s="41" t="s">
        <v>26</v>
      </c>
      <c r="D153" s="162" t="s">
        <v>27</v>
      </c>
      <c r="E153" s="162" t="s">
        <v>28</v>
      </c>
    </row>
    <row r="154" spans="2:7" ht="28.5" x14ac:dyDescent="0.25">
      <c r="B154" s="45" t="s">
        <v>393</v>
      </c>
      <c r="C154" s="684">
        <v>40</v>
      </c>
      <c r="D154" s="715">
        <v>40</v>
      </c>
      <c r="E154" s="2012">
        <v>100</v>
      </c>
    </row>
    <row r="155" spans="2:7" ht="42.75" x14ac:dyDescent="0.25">
      <c r="B155" s="45" t="s">
        <v>394</v>
      </c>
      <c r="C155" s="684">
        <v>60</v>
      </c>
      <c r="D155" s="783">
        <v>60</v>
      </c>
      <c r="E155" s="2014"/>
    </row>
  </sheetData>
  <mergeCells count="110">
    <mergeCell ref="P139:Q139"/>
    <mergeCell ref="B144:B146"/>
    <mergeCell ref="F144:F146"/>
    <mergeCell ref="E154:E155"/>
    <mergeCell ref="H136:H138"/>
    <mergeCell ref="I136:I138"/>
    <mergeCell ref="M136:M138"/>
    <mergeCell ref="N136:N138"/>
    <mergeCell ref="O136:O138"/>
    <mergeCell ref="P136:Q138"/>
    <mergeCell ref="B136:B138"/>
    <mergeCell ref="C136:C138"/>
    <mergeCell ref="D136:D138"/>
    <mergeCell ref="E136:E138"/>
    <mergeCell ref="F136:F138"/>
    <mergeCell ref="G136:G138"/>
    <mergeCell ref="I130:I135"/>
    <mergeCell ref="M130:M135"/>
    <mergeCell ref="N130:N135"/>
    <mergeCell ref="O130:O135"/>
    <mergeCell ref="P130:Q135"/>
    <mergeCell ref="J134:J135"/>
    <mergeCell ref="K134:K135"/>
    <mergeCell ref="L134:L135"/>
    <mergeCell ref="B127:N127"/>
    <mergeCell ref="J129:L129"/>
    <mergeCell ref="P129:Q129"/>
    <mergeCell ref="B130:B135"/>
    <mergeCell ref="C130:C135"/>
    <mergeCell ref="D130:D135"/>
    <mergeCell ref="E130:E135"/>
    <mergeCell ref="F130:F135"/>
    <mergeCell ref="G130:G135"/>
    <mergeCell ref="H130:H135"/>
    <mergeCell ref="B99:N99"/>
    <mergeCell ref="D102:E102"/>
    <mergeCell ref="D103:E103"/>
    <mergeCell ref="B106:P106"/>
    <mergeCell ref="B109:N109"/>
    <mergeCell ref="E122:E124"/>
    <mergeCell ref="H94:H96"/>
    <mergeCell ref="I94:I96"/>
    <mergeCell ref="M94:M96"/>
    <mergeCell ref="N94:N96"/>
    <mergeCell ref="O94:O96"/>
    <mergeCell ref="P94:Q96"/>
    <mergeCell ref="B94:B96"/>
    <mergeCell ref="C94:C96"/>
    <mergeCell ref="D94:D96"/>
    <mergeCell ref="E94:E96"/>
    <mergeCell ref="F94:F96"/>
    <mergeCell ref="G94:G96"/>
    <mergeCell ref="B91:B93"/>
    <mergeCell ref="C91:C93"/>
    <mergeCell ref="D91:D93"/>
    <mergeCell ref="E91:E93"/>
    <mergeCell ref="F91:F93"/>
    <mergeCell ref="G91:G93"/>
    <mergeCell ref="B86:B90"/>
    <mergeCell ref="C86:C90"/>
    <mergeCell ref="D86:D90"/>
    <mergeCell ref="E86:E90"/>
    <mergeCell ref="F86:F90"/>
    <mergeCell ref="G86:G90"/>
    <mergeCell ref="H91:H93"/>
    <mergeCell ref="I91:I93"/>
    <mergeCell ref="M91:M93"/>
    <mergeCell ref="N91:N93"/>
    <mergeCell ref="O91:O93"/>
    <mergeCell ref="P91:Q93"/>
    <mergeCell ref="H86:H90"/>
    <mergeCell ref="I86:I90"/>
    <mergeCell ref="M86:M90"/>
    <mergeCell ref="N86:N90"/>
    <mergeCell ref="O86:O90"/>
    <mergeCell ref="P86:Q90"/>
    <mergeCell ref="O66:P68"/>
    <mergeCell ref="Q67:Q68"/>
    <mergeCell ref="B74:N74"/>
    <mergeCell ref="C10:E10"/>
    <mergeCell ref="B14:C21"/>
    <mergeCell ref="B22:C22"/>
    <mergeCell ref="E40:E41"/>
    <mergeCell ref="M45:N45"/>
    <mergeCell ref="B56:B57"/>
    <mergeCell ref="C56:C57"/>
    <mergeCell ref="D56:E56"/>
    <mergeCell ref="J79:L79"/>
    <mergeCell ref="P79:Q79"/>
    <mergeCell ref="B81:B85"/>
    <mergeCell ref="C81:C85"/>
    <mergeCell ref="D81:D85"/>
    <mergeCell ref="E81:E85"/>
    <mergeCell ref="F81:F85"/>
    <mergeCell ref="G81:G85"/>
    <mergeCell ref="H81:H85"/>
    <mergeCell ref="I81:I85"/>
    <mergeCell ref="O81:O85"/>
    <mergeCell ref="P81:Q85"/>
    <mergeCell ref="M81:M85"/>
    <mergeCell ref="N81:N85"/>
    <mergeCell ref="B2:P2"/>
    <mergeCell ref="B4:P4"/>
    <mergeCell ref="C6:N6"/>
    <mergeCell ref="C7:N7"/>
    <mergeCell ref="C8:N8"/>
    <mergeCell ref="C9:N9"/>
    <mergeCell ref="C60:N60"/>
    <mergeCell ref="B62:N62"/>
    <mergeCell ref="O65:P65"/>
  </mergeCells>
  <dataValidations count="2">
    <dataValidation type="list" allowBlank="1" showInputMessage="1" showErrorMessage="1" sqref="WVE983071 A65567 IS65567 SO65567 ACK65567 AMG65567 AWC65567 BFY65567 BPU65567 BZQ65567 CJM65567 CTI65567 DDE65567 DNA65567 DWW65567 EGS65567 EQO65567 FAK65567 FKG65567 FUC65567 GDY65567 GNU65567 GXQ65567 HHM65567 HRI65567 IBE65567 ILA65567 IUW65567 JES65567 JOO65567 JYK65567 KIG65567 KSC65567 LBY65567 LLU65567 LVQ65567 MFM65567 MPI65567 MZE65567 NJA65567 NSW65567 OCS65567 OMO65567 OWK65567 PGG65567 PQC65567 PZY65567 QJU65567 QTQ65567 RDM65567 RNI65567 RXE65567 SHA65567 SQW65567 TAS65567 TKO65567 TUK65567 UEG65567 UOC65567 UXY65567 VHU65567 VRQ65567 WBM65567 WLI65567 WVE65567 A131103 IS131103 SO131103 ACK131103 AMG131103 AWC131103 BFY131103 BPU131103 BZQ131103 CJM131103 CTI131103 DDE131103 DNA131103 DWW131103 EGS131103 EQO131103 FAK131103 FKG131103 FUC131103 GDY131103 GNU131103 GXQ131103 HHM131103 HRI131103 IBE131103 ILA131103 IUW131103 JES131103 JOO131103 JYK131103 KIG131103 KSC131103 LBY131103 LLU131103 LVQ131103 MFM131103 MPI131103 MZE131103 NJA131103 NSW131103 OCS131103 OMO131103 OWK131103 PGG131103 PQC131103 PZY131103 QJU131103 QTQ131103 RDM131103 RNI131103 RXE131103 SHA131103 SQW131103 TAS131103 TKO131103 TUK131103 UEG131103 UOC131103 UXY131103 VHU131103 VRQ131103 WBM131103 WLI131103 WVE131103 A196639 IS196639 SO196639 ACK196639 AMG196639 AWC196639 BFY196639 BPU196639 BZQ196639 CJM196639 CTI196639 DDE196639 DNA196639 DWW196639 EGS196639 EQO196639 FAK196639 FKG196639 FUC196639 GDY196639 GNU196639 GXQ196639 HHM196639 HRI196639 IBE196639 ILA196639 IUW196639 JES196639 JOO196639 JYK196639 KIG196639 KSC196639 LBY196639 LLU196639 LVQ196639 MFM196639 MPI196639 MZE196639 NJA196639 NSW196639 OCS196639 OMO196639 OWK196639 PGG196639 PQC196639 PZY196639 QJU196639 QTQ196639 RDM196639 RNI196639 RXE196639 SHA196639 SQW196639 TAS196639 TKO196639 TUK196639 UEG196639 UOC196639 UXY196639 VHU196639 VRQ196639 WBM196639 WLI196639 WVE196639 A262175 IS262175 SO262175 ACK262175 AMG262175 AWC262175 BFY262175 BPU262175 BZQ262175 CJM262175 CTI262175 DDE262175 DNA262175 DWW262175 EGS262175 EQO262175 FAK262175 FKG262175 FUC262175 GDY262175 GNU262175 GXQ262175 HHM262175 HRI262175 IBE262175 ILA262175 IUW262175 JES262175 JOO262175 JYK262175 KIG262175 KSC262175 LBY262175 LLU262175 LVQ262175 MFM262175 MPI262175 MZE262175 NJA262175 NSW262175 OCS262175 OMO262175 OWK262175 PGG262175 PQC262175 PZY262175 QJU262175 QTQ262175 RDM262175 RNI262175 RXE262175 SHA262175 SQW262175 TAS262175 TKO262175 TUK262175 UEG262175 UOC262175 UXY262175 VHU262175 VRQ262175 WBM262175 WLI262175 WVE262175 A327711 IS327711 SO327711 ACK327711 AMG327711 AWC327711 BFY327711 BPU327711 BZQ327711 CJM327711 CTI327711 DDE327711 DNA327711 DWW327711 EGS327711 EQO327711 FAK327711 FKG327711 FUC327711 GDY327711 GNU327711 GXQ327711 HHM327711 HRI327711 IBE327711 ILA327711 IUW327711 JES327711 JOO327711 JYK327711 KIG327711 KSC327711 LBY327711 LLU327711 LVQ327711 MFM327711 MPI327711 MZE327711 NJA327711 NSW327711 OCS327711 OMO327711 OWK327711 PGG327711 PQC327711 PZY327711 QJU327711 QTQ327711 RDM327711 RNI327711 RXE327711 SHA327711 SQW327711 TAS327711 TKO327711 TUK327711 UEG327711 UOC327711 UXY327711 VHU327711 VRQ327711 WBM327711 WLI327711 WVE327711 A393247 IS393247 SO393247 ACK393247 AMG393247 AWC393247 BFY393247 BPU393247 BZQ393247 CJM393247 CTI393247 DDE393247 DNA393247 DWW393247 EGS393247 EQO393247 FAK393247 FKG393247 FUC393247 GDY393247 GNU393247 GXQ393247 HHM393247 HRI393247 IBE393247 ILA393247 IUW393247 JES393247 JOO393247 JYK393247 KIG393247 KSC393247 LBY393247 LLU393247 LVQ393247 MFM393247 MPI393247 MZE393247 NJA393247 NSW393247 OCS393247 OMO393247 OWK393247 PGG393247 PQC393247 PZY393247 QJU393247 QTQ393247 RDM393247 RNI393247 RXE393247 SHA393247 SQW393247 TAS393247 TKO393247 TUK393247 UEG393247 UOC393247 UXY393247 VHU393247 VRQ393247 WBM393247 WLI393247 WVE393247 A458783 IS458783 SO458783 ACK458783 AMG458783 AWC458783 BFY458783 BPU458783 BZQ458783 CJM458783 CTI458783 DDE458783 DNA458783 DWW458783 EGS458783 EQO458783 FAK458783 FKG458783 FUC458783 GDY458783 GNU458783 GXQ458783 HHM458783 HRI458783 IBE458783 ILA458783 IUW458783 JES458783 JOO458783 JYK458783 KIG458783 KSC458783 LBY458783 LLU458783 LVQ458783 MFM458783 MPI458783 MZE458783 NJA458783 NSW458783 OCS458783 OMO458783 OWK458783 PGG458783 PQC458783 PZY458783 QJU458783 QTQ458783 RDM458783 RNI458783 RXE458783 SHA458783 SQW458783 TAS458783 TKO458783 TUK458783 UEG458783 UOC458783 UXY458783 VHU458783 VRQ458783 WBM458783 WLI458783 WVE458783 A524319 IS524319 SO524319 ACK524319 AMG524319 AWC524319 BFY524319 BPU524319 BZQ524319 CJM524319 CTI524319 DDE524319 DNA524319 DWW524319 EGS524319 EQO524319 FAK524319 FKG524319 FUC524319 GDY524319 GNU524319 GXQ524319 HHM524319 HRI524319 IBE524319 ILA524319 IUW524319 JES524319 JOO524319 JYK524319 KIG524319 KSC524319 LBY524319 LLU524319 LVQ524319 MFM524319 MPI524319 MZE524319 NJA524319 NSW524319 OCS524319 OMO524319 OWK524319 PGG524319 PQC524319 PZY524319 QJU524319 QTQ524319 RDM524319 RNI524319 RXE524319 SHA524319 SQW524319 TAS524319 TKO524319 TUK524319 UEG524319 UOC524319 UXY524319 VHU524319 VRQ524319 WBM524319 WLI524319 WVE524319 A589855 IS589855 SO589855 ACK589855 AMG589855 AWC589855 BFY589855 BPU589855 BZQ589855 CJM589855 CTI589855 DDE589855 DNA589855 DWW589855 EGS589855 EQO589855 FAK589855 FKG589855 FUC589855 GDY589855 GNU589855 GXQ589855 HHM589855 HRI589855 IBE589855 ILA589855 IUW589855 JES589855 JOO589855 JYK589855 KIG589855 KSC589855 LBY589855 LLU589855 LVQ589855 MFM589855 MPI589855 MZE589855 NJA589855 NSW589855 OCS589855 OMO589855 OWK589855 PGG589855 PQC589855 PZY589855 QJU589855 QTQ589855 RDM589855 RNI589855 RXE589855 SHA589855 SQW589855 TAS589855 TKO589855 TUK589855 UEG589855 UOC589855 UXY589855 VHU589855 VRQ589855 WBM589855 WLI589855 WVE589855 A655391 IS655391 SO655391 ACK655391 AMG655391 AWC655391 BFY655391 BPU655391 BZQ655391 CJM655391 CTI655391 DDE655391 DNA655391 DWW655391 EGS655391 EQO655391 FAK655391 FKG655391 FUC655391 GDY655391 GNU655391 GXQ655391 HHM655391 HRI655391 IBE655391 ILA655391 IUW655391 JES655391 JOO655391 JYK655391 KIG655391 KSC655391 LBY655391 LLU655391 LVQ655391 MFM655391 MPI655391 MZE655391 NJA655391 NSW655391 OCS655391 OMO655391 OWK655391 PGG655391 PQC655391 PZY655391 QJU655391 QTQ655391 RDM655391 RNI655391 RXE655391 SHA655391 SQW655391 TAS655391 TKO655391 TUK655391 UEG655391 UOC655391 UXY655391 VHU655391 VRQ655391 WBM655391 WLI655391 WVE655391 A720927 IS720927 SO720927 ACK720927 AMG720927 AWC720927 BFY720927 BPU720927 BZQ720927 CJM720927 CTI720927 DDE720927 DNA720927 DWW720927 EGS720927 EQO720927 FAK720927 FKG720927 FUC720927 GDY720927 GNU720927 GXQ720927 HHM720927 HRI720927 IBE720927 ILA720927 IUW720927 JES720927 JOO720927 JYK720927 KIG720927 KSC720927 LBY720927 LLU720927 LVQ720927 MFM720927 MPI720927 MZE720927 NJA720927 NSW720927 OCS720927 OMO720927 OWK720927 PGG720927 PQC720927 PZY720927 QJU720927 QTQ720927 RDM720927 RNI720927 RXE720927 SHA720927 SQW720927 TAS720927 TKO720927 TUK720927 UEG720927 UOC720927 UXY720927 VHU720927 VRQ720927 WBM720927 WLI720927 WVE720927 A786463 IS786463 SO786463 ACK786463 AMG786463 AWC786463 BFY786463 BPU786463 BZQ786463 CJM786463 CTI786463 DDE786463 DNA786463 DWW786463 EGS786463 EQO786463 FAK786463 FKG786463 FUC786463 GDY786463 GNU786463 GXQ786463 HHM786463 HRI786463 IBE786463 ILA786463 IUW786463 JES786463 JOO786463 JYK786463 KIG786463 KSC786463 LBY786463 LLU786463 LVQ786463 MFM786463 MPI786463 MZE786463 NJA786463 NSW786463 OCS786463 OMO786463 OWK786463 PGG786463 PQC786463 PZY786463 QJU786463 QTQ786463 RDM786463 RNI786463 RXE786463 SHA786463 SQW786463 TAS786463 TKO786463 TUK786463 UEG786463 UOC786463 UXY786463 VHU786463 VRQ786463 WBM786463 WLI786463 WVE786463 A851999 IS851999 SO851999 ACK851999 AMG851999 AWC851999 BFY851999 BPU851999 BZQ851999 CJM851999 CTI851999 DDE851999 DNA851999 DWW851999 EGS851999 EQO851999 FAK851999 FKG851999 FUC851999 GDY851999 GNU851999 GXQ851999 HHM851999 HRI851999 IBE851999 ILA851999 IUW851999 JES851999 JOO851999 JYK851999 KIG851999 KSC851999 LBY851999 LLU851999 LVQ851999 MFM851999 MPI851999 MZE851999 NJA851999 NSW851999 OCS851999 OMO851999 OWK851999 PGG851999 PQC851999 PZY851999 QJU851999 QTQ851999 RDM851999 RNI851999 RXE851999 SHA851999 SQW851999 TAS851999 TKO851999 TUK851999 UEG851999 UOC851999 UXY851999 VHU851999 VRQ851999 WBM851999 WLI851999 WVE851999 A917535 IS917535 SO917535 ACK917535 AMG917535 AWC917535 BFY917535 BPU917535 BZQ917535 CJM917535 CTI917535 DDE917535 DNA917535 DWW917535 EGS917535 EQO917535 FAK917535 FKG917535 FUC917535 GDY917535 GNU917535 GXQ917535 HHM917535 HRI917535 IBE917535 ILA917535 IUW917535 JES917535 JOO917535 JYK917535 KIG917535 KSC917535 LBY917535 LLU917535 LVQ917535 MFM917535 MPI917535 MZE917535 NJA917535 NSW917535 OCS917535 OMO917535 OWK917535 PGG917535 PQC917535 PZY917535 QJU917535 QTQ917535 RDM917535 RNI917535 RXE917535 SHA917535 SQW917535 TAS917535 TKO917535 TUK917535 UEG917535 UOC917535 UXY917535 VHU917535 VRQ917535 WBM917535 WLI917535 WVE917535 A983071 IS983071 SO983071 ACK983071 AMG983071 AWC983071 BFY983071 BPU983071 BZQ983071 CJM983071 CTI983071 DDE983071 DNA983071 DWW983071 EGS983071 EQO983071 FAK983071 FKG983071 FUC983071 GDY983071 GNU983071 GXQ983071 HHM983071 HRI983071 IBE983071 ILA983071 IUW983071 JES983071 JOO983071 JYK983071 KIG983071 KSC983071 LBY983071 LLU983071 LVQ983071 MFM983071 MPI983071 MZE983071 NJA983071 NSW983071 OCS983071 OMO983071 OWK983071 PGG983071 PQC983071 PZY983071 QJU983071 QTQ983071 RDM983071 RNI983071 RXE983071 SHA983071 SQW983071 TAS983071 TKO983071 TUK983071 UEG983071 UOC983071 UXY983071 VHU983071 VRQ983071 WBM983071 WLI98307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1 WLL983071 C65567 IV65567 SR65567 ACN65567 AMJ65567 AWF65567 BGB65567 BPX65567 BZT65567 CJP65567 CTL65567 DDH65567 DND65567 DWZ65567 EGV65567 EQR65567 FAN65567 FKJ65567 FUF65567 GEB65567 GNX65567 GXT65567 HHP65567 HRL65567 IBH65567 ILD65567 IUZ65567 JEV65567 JOR65567 JYN65567 KIJ65567 KSF65567 LCB65567 LLX65567 LVT65567 MFP65567 MPL65567 MZH65567 NJD65567 NSZ65567 OCV65567 OMR65567 OWN65567 PGJ65567 PQF65567 QAB65567 QJX65567 QTT65567 RDP65567 RNL65567 RXH65567 SHD65567 SQZ65567 TAV65567 TKR65567 TUN65567 UEJ65567 UOF65567 UYB65567 VHX65567 VRT65567 WBP65567 WLL65567 WVH65567 C131103 IV131103 SR131103 ACN131103 AMJ131103 AWF131103 BGB131103 BPX131103 BZT131103 CJP131103 CTL131103 DDH131103 DND131103 DWZ131103 EGV131103 EQR131103 FAN131103 FKJ131103 FUF131103 GEB131103 GNX131103 GXT131103 HHP131103 HRL131103 IBH131103 ILD131103 IUZ131103 JEV131103 JOR131103 JYN131103 KIJ131103 KSF131103 LCB131103 LLX131103 LVT131103 MFP131103 MPL131103 MZH131103 NJD131103 NSZ131103 OCV131103 OMR131103 OWN131103 PGJ131103 PQF131103 QAB131103 QJX131103 QTT131103 RDP131103 RNL131103 RXH131103 SHD131103 SQZ131103 TAV131103 TKR131103 TUN131103 UEJ131103 UOF131103 UYB131103 VHX131103 VRT131103 WBP131103 WLL131103 WVH131103 C196639 IV196639 SR196639 ACN196639 AMJ196639 AWF196639 BGB196639 BPX196639 BZT196639 CJP196639 CTL196639 DDH196639 DND196639 DWZ196639 EGV196639 EQR196639 FAN196639 FKJ196639 FUF196639 GEB196639 GNX196639 GXT196639 HHP196639 HRL196639 IBH196639 ILD196639 IUZ196639 JEV196639 JOR196639 JYN196639 KIJ196639 KSF196639 LCB196639 LLX196639 LVT196639 MFP196639 MPL196639 MZH196639 NJD196639 NSZ196639 OCV196639 OMR196639 OWN196639 PGJ196639 PQF196639 QAB196639 QJX196639 QTT196639 RDP196639 RNL196639 RXH196639 SHD196639 SQZ196639 TAV196639 TKR196639 TUN196639 UEJ196639 UOF196639 UYB196639 VHX196639 VRT196639 WBP196639 WLL196639 WVH196639 C262175 IV262175 SR262175 ACN262175 AMJ262175 AWF262175 BGB262175 BPX262175 BZT262175 CJP262175 CTL262175 DDH262175 DND262175 DWZ262175 EGV262175 EQR262175 FAN262175 FKJ262175 FUF262175 GEB262175 GNX262175 GXT262175 HHP262175 HRL262175 IBH262175 ILD262175 IUZ262175 JEV262175 JOR262175 JYN262175 KIJ262175 KSF262175 LCB262175 LLX262175 LVT262175 MFP262175 MPL262175 MZH262175 NJD262175 NSZ262175 OCV262175 OMR262175 OWN262175 PGJ262175 PQF262175 QAB262175 QJX262175 QTT262175 RDP262175 RNL262175 RXH262175 SHD262175 SQZ262175 TAV262175 TKR262175 TUN262175 UEJ262175 UOF262175 UYB262175 VHX262175 VRT262175 WBP262175 WLL262175 WVH262175 C327711 IV327711 SR327711 ACN327711 AMJ327711 AWF327711 BGB327711 BPX327711 BZT327711 CJP327711 CTL327711 DDH327711 DND327711 DWZ327711 EGV327711 EQR327711 FAN327711 FKJ327711 FUF327711 GEB327711 GNX327711 GXT327711 HHP327711 HRL327711 IBH327711 ILD327711 IUZ327711 JEV327711 JOR327711 JYN327711 KIJ327711 KSF327711 LCB327711 LLX327711 LVT327711 MFP327711 MPL327711 MZH327711 NJD327711 NSZ327711 OCV327711 OMR327711 OWN327711 PGJ327711 PQF327711 QAB327711 QJX327711 QTT327711 RDP327711 RNL327711 RXH327711 SHD327711 SQZ327711 TAV327711 TKR327711 TUN327711 UEJ327711 UOF327711 UYB327711 VHX327711 VRT327711 WBP327711 WLL327711 WVH327711 C393247 IV393247 SR393247 ACN393247 AMJ393247 AWF393247 BGB393247 BPX393247 BZT393247 CJP393247 CTL393247 DDH393247 DND393247 DWZ393247 EGV393247 EQR393247 FAN393247 FKJ393247 FUF393247 GEB393247 GNX393247 GXT393247 HHP393247 HRL393247 IBH393247 ILD393247 IUZ393247 JEV393247 JOR393247 JYN393247 KIJ393247 KSF393247 LCB393247 LLX393247 LVT393247 MFP393247 MPL393247 MZH393247 NJD393247 NSZ393247 OCV393247 OMR393247 OWN393247 PGJ393247 PQF393247 QAB393247 QJX393247 QTT393247 RDP393247 RNL393247 RXH393247 SHD393247 SQZ393247 TAV393247 TKR393247 TUN393247 UEJ393247 UOF393247 UYB393247 VHX393247 VRT393247 WBP393247 WLL393247 WVH393247 C458783 IV458783 SR458783 ACN458783 AMJ458783 AWF458783 BGB458783 BPX458783 BZT458783 CJP458783 CTL458783 DDH458783 DND458783 DWZ458783 EGV458783 EQR458783 FAN458783 FKJ458783 FUF458783 GEB458783 GNX458783 GXT458783 HHP458783 HRL458783 IBH458783 ILD458783 IUZ458783 JEV458783 JOR458783 JYN458783 KIJ458783 KSF458783 LCB458783 LLX458783 LVT458783 MFP458783 MPL458783 MZH458783 NJD458783 NSZ458783 OCV458783 OMR458783 OWN458783 PGJ458783 PQF458783 QAB458783 QJX458783 QTT458783 RDP458783 RNL458783 RXH458783 SHD458783 SQZ458783 TAV458783 TKR458783 TUN458783 UEJ458783 UOF458783 UYB458783 VHX458783 VRT458783 WBP458783 WLL458783 WVH458783 C524319 IV524319 SR524319 ACN524319 AMJ524319 AWF524319 BGB524319 BPX524319 BZT524319 CJP524319 CTL524319 DDH524319 DND524319 DWZ524319 EGV524319 EQR524319 FAN524319 FKJ524319 FUF524319 GEB524319 GNX524319 GXT524319 HHP524319 HRL524319 IBH524319 ILD524319 IUZ524319 JEV524319 JOR524319 JYN524319 KIJ524319 KSF524319 LCB524319 LLX524319 LVT524319 MFP524319 MPL524319 MZH524319 NJD524319 NSZ524319 OCV524319 OMR524319 OWN524319 PGJ524319 PQF524319 QAB524319 QJX524319 QTT524319 RDP524319 RNL524319 RXH524319 SHD524319 SQZ524319 TAV524319 TKR524319 TUN524319 UEJ524319 UOF524319 UYB524319 VHX524319 VRT524319 WBP524319 WLL524319 WVH524319 C589855 IV589855 SR589855 ACN589855 AMJ589855 AWF589855 BGB589855 BPX589855 BZT589855 CJP589855 CTL589855 DDH589855 DND589855 DWZ589855 EGV589855 EQR589855 FAN589855 FKJ589855 FUF589855 GEB589855 GNX589855 GXT589855 HHP589855 HRL589855 IBH589855 ILD589855 IUZ589855 JEV589855 JOR589855 JYN589855 KIJ589855 KSF589855 LCB589855 LLX589855 LVT589855 MFP589855 MPL589855 MZH589855 NJD589855 NSZ589855 OCV589855 OMR589855 OWN589855 PGJ589855 PQF589855 QAB589855 QJX589855 QTT589855 RDP589855 RNL589855 RXH589855 SHD589855 SQZ589855 TAV589855 TKR589855 TUN589855 UEJ589855 UOF589855 UYB589855 VHX589855 VRT589855 WBP589855 WLL589855 WVH589855 C655391 IV655391 SR655391 ACN655391 AMJ655391 AWF655391 BGB655391 BPX655391 BZT655391 CJP655391 CTL655391 DDH655391 DND655391 DWZ655391 EGV655391 EQR655391 FAN655391 FKJ655391 FUF655391 GEB655391 GNX655391 GXT655391 HHP655391 HRL655391 IBH655391 ILD655391 IUZ655391 JEV655391 JOR655391 JYN655391 KIJ655391 KSF655391 LCB655391 LLX655391 LVT655391 MFP655391 MPL655391 MZH655391 NJD655391 NSZ655391 OCV655391 OMR655391 OWN655391 PGJ655391 PQF655391 QAB655391 QJX655391 QTT655391 RDP655391 RNL655391 RXH655391 SHD655391 SQZ655391 TAV655391 TKR655391 TUN655391 UEJ655391 UOF655391 UYB655391 VHX655391 VRT655391 WBP655391 WLL655391 WVH655391 C720927 IV720927 SR720927 ACN720927 AMJ720927 AWF720927 BGB720927 BPX720927 BZT720927 CJP720927 CTL720927 DDH720927 DND720927 DWZ720927 EGV720927 EQR720927 FAN720927 FKJ720927 FUF720927 GEB720927 GNX720927 GXT720927 HHP720927 HRL720927 IBH720927 ILD720927 IUZ720927 JEV720927 JOR720927 JYN720927 KIJ720927 KSF720927 LCB720927 LLX720927 LVT720927 MFP720927 MPL720927 MZH720927 NJD720927 NSZ720927 OCV720927 OMR720927 OWN720927 PGJ720927 PQF720927 QAB720927 QJX720927 QTT720927 RDP720927 RNL720927 RXH720927 SHD720927 SQZ720927 TAV720927 TKR720927 TUN720927 UEJ720927 UOF720927 UYB720927 VHX720927 VRT720927 WBP720927 WLL720927 WVH720927 C786463 IV786463 SR786463 ACN786463 AMJ786463 AWF786463 BGB786463 BPX786463 BZT786463 CJP786463 CTL786463 DDH786463 DND786463 DWZ786463 EGV786463 EQR786463 FAN786463 FKJ786463 FUF786463 GEB786463 GNX786463 GXT786463 HHP786463 HRL786463 IBH786463 ILD786463 IUZ786463 JEV786463 JOR786463 JYN786463 KIJ786463 KSF786463 LCB786463 LLX786463 LVT786463 MFP786463 MPL786463 MZH786463 NJD786463 NSZ786463 OCV786463 OMR786463 OWN786463 PGJ786463 PQF786463 QAB786463 QJX786463 QTT786463 RDP786463 RNL786463 RXH786463 SHD786463 SQZ786463 TAV786463 TKR786463 TUN786463 UEJ786463 UOF786463 UYB786463 VHX786463 VRT786463 WBP786463 WLL786463 WVH786463 C851999 IV851999 SR851999 ACN851999 AMJ851999 AWF851999 BGB851999 BPX851999 BZT851999 CJP851999 CTL851999 DDH851999 DND851999 DWZ851999 EGV851999 EQR851999 FAN851999 FKJ851999 FUF851999 GEB851999 GNX851999 GXT851999 HHP851999 HRL851999 IBH851999 ILD851999 IUZ851999 JEV851999 JOR851999 JYN851999 KIJ851999 KSF851999 LCB851999 LLX851999 LVT851999 MFP851999 MPL851999 MZH851999 NJD851999 NSZ851999 OCV851999 OMR851999 OWN851999 PGJ851999 PQF851999 QAB851999 QJX851999 QTT851999 RDP851999 RNL851999 RXH851999 SHD851999 SQZ851999 TAV851999 TKR851999 TUN851999 UEJ851999 UOF851999 UYB851999 VHX851999 VRT851999 WBP851999 WLL851999 WVH851999 C917535 IV917535 SR917535 ACN917535 AMJ917535 AWF917535 BGB917535 BPX917535 BZT917535 CJP917535 CTL917535 DDH917535 DND917535 DWZ917535 EGV917535 EQR917535 FAN917535 FKJ917535 FUF917535 GEB917535 GNX917535 GXT917535 HHP917535 HRL917535 IBH917535 ILD917535 IUZ917535 JEV917535 JOR917535 JYN917535 KIJ917535 KSF917535 LCB917535 LLX917535 LVT917535 MFP917535 MPL917535 MZH917535 NJD917535 NSZ917535 OCV917535 OMR917535 OWN917535 PGJ917535 PQF917535 QAB917535 QJX917535 QTT917535 RDP917535 RNL917535 RXH917535 SHD917535 SQZ917535 TAV917535 TKR917535 TUN917535 UEJ917535 UOF917535 UYB917535 VHX917535 VRT917535 WBP917535 WLL917535 WVH917535 C983071 IV983071 SR983071 ACN983071 AMJ983071 AWF983071 BGB983071 BPX983071 BZT983071 CJP983071 CTL983071 DDH983071 DND983071 DWZ983071 EGV983071 EQR983071 FAN983071 FKJ983071 FUF983071 GEB983071 GNX983071 GXT983071 HHP983071 HRL983071 IBH983071 ILD983071 IUZ983071 JEV983071 JOR983071 JYN983071 KIJ983071 KSF983071 LCB983071 LLX983071 LVT983071 MFP983071 MPL983071 MZH983071 NJD983071 NSZ983071 OCV983071 OMR983071 OWN983071 PGJ983071 PQF983071 QAB983071 QJX983071 QTT983071 RDP983071 RNL983071 RXH983071 SHD983071 SQZ983071 TAV983071 TKR983071 TUN983071 UEJ983071 UOF983071 UYB983071 VHX983071 VRT983071 WBP98307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legacy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3"/>
  <sheetViews>
    <sheetView topLeftCell="B1" workbookViewId="0">
      <selection activeCell="B9" sqref="B9"/>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20.5703125" style="1" customWidth="1"/>
    <col min="18" max="18" width="49.2851562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3" t="s">
        <v>1985</v>
      </c>
      <c r="D6" s="1853"/>
      <c r="E6" s="1853"/>
      <c r="F6" s="1853"/>
      <c r="G6" s="1853"/>
      <c r="H6" s="1853"/>
      <c r="I6" s="1853"/>
      <c r="J6" s="1853"/>
      <c r="K6" s="1853"/>
      <c r="L6" s="1853"/>
      <c r="M6" s="1853"/>
      <c r="N6" s="2027"/>
    </row>
    <row r="7" spans="2:16" ht="16.5" thickBot="1" x14ac:dyDescent="0.3">
      <c r="B7" s="127" t="s">
        <v>4</v>
      </c>
      <c r="C7" s="1853" t="s">
        <v>2688</v>
      </c>
      <c r="D7" s="1853"/>
      <c r="E7" s="1853"/>
      <c r="F7" s="1853"/>
      <c r="G7" s="1853"/>
      <c r="H7" s="1853"/>
      <c r="I7" s="1853"/>
      <c r="J7" s="1853"/>
      <c r="K7" s="1853"/>
      <c r="L7" s="1853"/>
      <c r="M7" s="1853"/>
      <c r="N7" s="2027"/>
    </row>
    <row r="8" spans="2:16" ht="16.5" thickBot="1" x14ac:dyDescent="0.3">
      <c r="B8" s="127" t="s">
        <v>5</v>
      </c>
      <c r="C8" s="1853" t="s">
        <v>2689</v>
      </c>
      <c r="D8" s="1853"/>
      <c r="E8" s="1853"/>
      <c r="F8" s="1853"/>
      <c r="G8" s="1853"/>
      <c r="H8" s="1853"/>
      <c r="I8" s="1853"/>
      <c r="J8" s="1853"/>
      <c r="K8" s="1853"/>
      <c r="L8" s="1853"/>
      <c r="M8" s="1853"/>
      <c r="N8" s="2027"/>
    </row>
    <row r="9" spans="2:16" ht="16.5" thickBot="1" x14ac:dyDescent="0.3">
      <c r="B9" s="127" t="s">
        <v>6</v>
      </c>
      <c r="C9" s="1853"/>
      <c r="D9" s="1853"/>
      <c r="E9" s="1853"/>
      <c r="F9" s="1853"/>
      <c r="G9" s="1853"/>
      <c r="H9" s="1853"/>
      <c r="I9" s="1853"/>
      <c r="J9" s="1853"/>
      <c r="K9" s="1853"/>
      <c r="L9" s="1853"/>
      <c r="M9" s="1853"/>
      <c r="N9" s="2027"/>
    </row>
    <row r="10" spans="2:16" ht="16.5" thickBot="1" x14ac:dyDescent="0.3">
      <c r="B10" s="127" t="s">
        <v>7</v>
      </c>
      <c r="C10" s="2028">
        <v>16</v>
      </c>
      <c r="D10" s="2028"/>
      <c r="E10" s="2029"/>
      <c r="F10" s="128"/>
      <c r="G10" s="128"/>
      <c r="H10" s="128"/>
      <c r="I10" s="128"/>
      <c r="J10" s="128"/>
      <c r="K10" s="128"/>
      <c r="L10" s="128"/>
      <c r="M10" s="128"/>
      <c r="N10" s="129"/>
    </row>
    <row r="11" spans="2:16" ht="16.5" thickBot="1" x14ac:dyDescent="0.3">
      <c r="B11" s="130" t="s">
        <v>8</v>
      </c>
      <c r="C11" s="131">
        <v>41978</v>
      </c>
      <c r="D11" s="132"/>
      <c r="E11" s="132"/>
      <c r="F11" s="132"/>
      <c r="G11" s="132"/>
      <c r="H11" s="132"/>
      <c r="I11" s="132"/>
      <c r="J11" s="132"/>
      <c r="K11" s="132"/>
      <c r="L11" s="132"/>
      <c r="M11" s="132"/>
      <c r="N11" s="133"/>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ht="15" customHeight="1" x14ac:dyDescent="0.25">
      <c r="B14" s="1867" t="s">
        <v>419</v>
      </c>
      <c r="C14" s="1867"/>
      <c r="D14" s="702" t="s">
        <v>10</v>
      </c>
      <c r="E14" s="702" t="s">
        <v>11</v>
      </c>
      <c r="F14" s="702" t="s">
        <v>12</v>
      </c>
      <c r="G14" s="139"/>
      <c r="I14" s="140"/>
      <c r="J14" s="140"/>
      <c r="K14" s="140"/>
      <c r="L14" s="140"/>
      <c r="M14" s="140"/>
      <c r="N14" s="137"/>
    </row>
    <row r="15" spans="2:16" x14ac:dyDescent="0.25">
      <c r="B15" s="1867"/>
      <c r="C15" s="1867"/>
      <c r="D15" s="702">
        <v>16</v>
      </c>
      <c r="E15" s="141">
        <v>1252968600</v>
      </c>
      <c r="F15" s="142">
        <v>600</v>
      </c>
      <c r="G15" s="143"/>
      <c r="I15" s="144"/>
      <c r="J15" s="144"/>
      <c r="K15" s="144"/>
      <c r="L15" s="144"/>
      <c r="M15" s="144"/>
      <c r="N15" s="137"/>
    </row>
    <row r="16" spans="2:16" x14ac:dyDescent="0.25">
      <c r="B16" s="1867"/>
      <c r="C16" s="1867"/>
      <c r="D16" s="702"/>
      <c r="E16" s="141"/>
      <c r="F16" s="142"/>
      <c r="G16" s="143"/>
      <c r="I16" s="144"/>
      <c r="J16" s="144"/>
      <c r="K16" s="144"/>
      <c r="L16" s="144"/>
      <c r="M16" s="144"/>
      <c r="N16" s="137"/>
    </row>
    <row r="17" spans="1:14" x14ac:dyDescent="0.25">
      <c r="B17" s="1867"/>
      <c r="C17" s="1867"/>
      <c r="D17" s="702"/>
      <c r="E17" s="141"/>
      <c r="F17" s="142"/>
      <c r="G17" s="143"/>
      <c r="I17" s="144"/>
      <c r="J17" s="144"/>
      <c r="K17" s="144"/>
      <c r="L17" s="144"/>
      <c r="M17" s="144"/>
      <c r="N17" s="137"/>
    </row>
    <row r="18" spans="1:14" x14ac:dyDescent="0.25">
      <c r="B18" s="1867"/>
      <c r="C18" s="1867"/>
      <c r="D18" s="702"/>
      <c r="E18" s="145"/>
      <c r="F18" s="142"/>
      <c r="G18" s="143"/>
      <c r="H18" s="146"/>
      <c r="I18" s="144"/>
      <c r="J18" s="144"/>
      <c r="K18" s="144"/>
      <c r="L18" s="144"/>
      <c r="M18" s="144"/>
      <c r="N18" s="147"/>
    </row>
    <row r="19" spans="1:14" x14ac:dyDescent="0.25">
      <c r="B19" s="1867"/>
      <c r="C19" s="1867"/>
      <c r="D19" s="702"/>
      <c r="E19" s="145"/>
      <c r="F19" s="142"/>
      <c r="G19" s="143"/>
      <c r="H19" s="146"/>
      <c r="I19" s="148"/>
      <c r="J19" s="148"/>
      <c r="K19" s="148"/>
      <c r="L19" s="148"/>
      <c r="M19" s="148"/>
      <c r="N19" s="147"/>
    </row>
    <row r="20" spans="1:14" x14ac:dyDescent="0.25">
      <c r="B20" s="1867"/>
      <c r="C20" s="1867"/>
      <c r="D20" s="702"/>
      <c r="E20" s="145"/>
      <c r="F20" s="142"/>
      <c r="G20" s="143"/>
      <c r="H20" s="146"/>
      <c r="I20" s="48"/>
      <c r="J20" s="48"/>
      <c r="K20" s="48"/>
      <c r="L20" s="48"/>
      <c r="M20" s="48"/>
      <c r="N20" s="147"/>
    </row>
    <row r="21" spans="1:14" x14ac:dyDescent="0.25">
      <c r="B21" s="1867"/>
      <c r="C21" s="1867"/>
      <c r="D21" s="702"/>
      <c r="E21" s="145"/>
      <c r="F21" s="142"/>
      <c r="G21" s="143"/>
      <c r="H21" s="146"/>
      <c r="I21" s="48"/>
      <c r="J21" s="48"/>
      <c r="K21" s="48"/>
      <c r="L21" s="48"/>
      <c r="M21" s="48"/>
      <c r="N21" s="147"/>
    </row>
    <row r="22" spans="1:14" ht="15.75" thickBot="1" x14ac:dyDescent="0.3">
      <c r="B22" s="1868" t="s">
        <v>13</v>
      </c>
      <c r="C22" s="1869"/>
      <c r="D22" s="702"/>
      <c r="E22" s="149">
        <f>SUM(E15:E21)</f>
        <v>1252968600</v>
      </c>
      <c r="F22" s="142">
        <f>SUM(F15:F21)</f>
        <v>600</v>
      </c>
      <c r="G22" s="143"/>
      <c r="H22" s="146"/>
      <c r="I22" s="48"/>
      <c r="J22" s="48"/>
      <c r="K22" s="48"/>
      <c r="L22" s="48"/>
      <c r="M22" s="48"/>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480</v>
      </c>
      <c r="D24" s="154"/>
      <c r="E24" s="155">
        <f>E22</f>
        <v>1252968600</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856" t="s">
        <v>21</v>
      </c>
      <c r="D30" s="152"/>
      <c r="E30"/>
      <c r="F30"/>
      <c r="G30"/>
      <c r="H30"/>
      <c r="I30" s="48"/>
      <c r="J30" s="48"/>
      <c r="K30" s="48"/>
      <c r="L30" s="48"/>
      <c r="M30" s="48"/>
      <c r="N30" s="137"/>
    </row>
    <row r="31" spans="1:14" x14ac:dyDescent="0.25">
      <c r="A31" s="36"/>
      <c r="B31" s="152" t="s">
        <v>22</v>
      </c>
      <c r="C31" s="152" t="s">
        <v>21</v>
      </c>
      <c r="D31" s="152"/>
      <c r="E31"/>
      <c r="F31"/>
      <c r="G31"/>
      <c r="H31"/>
      <c r="I31" s="48"/>
      <c r="J31" s="48"/>
      <c r="K31" s="48"/>
      <c r="L31" s="48"/>
      <c r="M31" s="48"/>
      <c r="N31" s="137"/>
    </row>
    <row r="32" spans="1:14" x14ac:dyDescent="0.25">
      <c r="A32" s="36"/>
      <c r="B32" s="152" t="s">
        <v>23</v>
      </c>
      <c r="C32" s="856" t="s">
        <v>21</v>
      </c>
      <c r="D32" s="152"/>
      <c r="E32"/>
      <c r="F32"/>
      <c r="G32"/>
      <c r="H32"/>
      <c r="I32" s="48"/>
      <c r="J32" s="48"/>
      <c r="K32" s="48"/>
      <c r="L32" s="48"/>
      <c r="M32" s="48"/>
      <c r="N32" s="137"/>
    </row>
    <row r="33" spans="1:17" x14ac:dyDescent="0.25">
      <c r="A33" s="36"/>
      <c r="B33" s="152" t="s">
        <v>24</v>
      </c>
      <c r="C33" s="856" t="s">
        <v>21</v>
      </c>
      <c r="D33" s="152"/>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715">
        <v>40</v>
      </c>
      <c r="E40" s="1870">
        <f>+D40+D41</f>
        <v>100</v>
      </c>
      <c r="F40"/>
      <c r="G40"/>
      <c r="H40"/>
      <c r="I40" s="48"/>
      <c r="J40" s="48"/>
      <c r="K40" s="48"/>
      <c r="L40" s="48"/>
      <c r="M40" s="48"/>
      <c r="N40" s="137"/>
    </row>
    <row r="41" spans="1:17" ht="42.75" x14ac:dyDescent="0.25">
      <c r="A41" s="36"/>
      <c r="B41" s="45" t="s">
        <v>30</v>
      </c>
      <c r="C41" s="684">
        <v>60</v>
      </c>
      <c r="D41" s="715">
        <v>60</v>
      </c>
      <c r="E41" s="187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customHeight="1" thickBot="1" x14ac:dyDescent="0.3">
      <c r="M45" s="1872" t="s">
        <v>31</v>
      </c>
      <c r="N45" s="1872"/>
    </row>
    <row r="46" spans="1:17" x14ac:dyDescent="0.25">
      <c r="B46" s="160" t="s">
        <v>32</v>
      </c>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x14ac:dyDescent="0.25">
      <c r="A49" s="52">
        <v>1</v>
      </c>
      <c r="B49" s="844" t="s">
        <v>1577</v>
      </c>
      <c r="C49" s="172" t="s">
        <v>1577</v>
      </c>
      <c r="D49" s="173" t="s">
        <v>246</v>
      </c>
      <c r="E49" s="174">
        <v>701820100159</v>
      </c>
      <c r="F49" s="175" t="s">
        <v>18</v>
      </c>
      <c r="G49" s="845">
        <v>1</v>
      </c>
      <c r="H49" s="220">
        <v>40210</v>
      </c>
      <c r="I49" s="220">
        <v>40543</v>
      </c>
      <c r="J49" s="176" t="s">
        <v>19</v>
      </c>
      <c r="K49" s="177">
        <v>11</v>
      </c>
      <c r="L49" s="178">
        <v>0</v>
      </c>
      <c r="M49" s="174">
        <v>1222</v>
      </c>
      <c r="N49" s="178">
        <f>+M49*G49</f>
        <v>1222</v>
      </c>
      <c r="O49" s="1027">
        <v>587796190</v>
      </c>
      <c r="P49" s="1020" t="s">
        <v>2690</v>
      </c>
      <c r="Q49" s="181"/>
      <c r="R49" s="60"/>
      <c r="S49" s="60"/>
      <c r="T49" s="60"/>
      <c r="U49" s="60"/>
      <c r="V49" s="60"/>
      <c r="W49" s="60"/>
      <c r="X49" s="60"/>
      <c r="Y49" s="60"/>
      <c r="Z49" s="60"/>
    </row>
    <row r="50" spans="1:26" s="61" customFormat="1" x14ac:dyDescent="0.25">
      <c r="A50" s="52">
        <v>2</v>
      </c>
      <c r="B50" s="844" t="s">
        <v>1577</v>
      </c>
      <c r="C50" s="172" t="s">
        <v>1577</v>
      </c>
      <c r="D50" s="173" t="s">
        <v>246</v>
      </c>
      <c r="E50" s="174">
        <v>701820140192</v>
      </c>
      <c r="F50" s="175" t="s">
        <v>18</v>
      </c>
      <c r="G50" s="182">
        <v>1</v>
      </c>
      <c r="H50" s="220">
        <v>41662</v>
      </c>
      <c r="I50" s="220">
        <v>41946</v>
      </c>
      <c r="J50" s="176" t="s">
        <v>19</v>
      </c>
      <c r="K50" s="177">
        <v>9.33</v>
      </c>
      <c r="L50" s="178">
        <v>1.1000000000000001</v>
      </c>
      <c r="M50" s="174">
        <v>698</v>
      </c>
      <c r="N50" s="178">
        <f>+M50*G50</f>
        <v>698</v>
      </c>
      <c r="O50" s="1027">
        <v>662960768</v>
      </c>
      <c r="P50" s="1020">
        <v>92</v>
      </c>
      <c r="Q50" s="181"/>
      <c r="R50" s="60"/>
      <c r="S50" s="60"/>
      <c r="T50" s="60"/>
      <c r="U50" s="60"/>
      <c r="V50" s="60"/>
      <c r="W50" s="60"/>
      <c r="X50" s="60"/>
      <c r="Y50" s="60"/>
      <c r="Z50" s="60"/>
    </row>
    <row r="51" spans="1:26" s="61" customFormat="1" x14ac:dyDescent="0.25">
      <c r="A51" s="52">
        <v>3</v>
      </c>
      <c r="B51" s="844" t="s">
        <v>2688</v>
      </c>
      <c r="C51" s="172" t="s">
        <v>2688</v>
      </c>
      <c r="D51" s="173" t="s">
        <v>246</v>
      </c>
      <c r="E51" s="174">
        <v>701820130344</v>
      </c>
      <c r="F51" s="175" t="s">
        <v>18</v>
      </c>
      <c r="G51" s="182">
        <v>1</v>
      </c>
      <c r="H51" s="220">
        <v>41508</v>
      </c>
      <c r="I51" s="220">
        <v>41988</v>
      </c>
      <c r="J51" s="176" t="s">
        <v>19</v>
      </c>
      <c r="K51" s="177">
        <v>3.76</v>
      </c>
      <c r="L51" s="178">
        <v>2.5</v>
      </c>
      <c r="M51" s="174">
        <v>350</v>
      </c>
      <c r="N51" s="178">
        <f>+M51*G51</f>
        <v>350</v>
      </c>
      <c r="O51" s="1027">
        <v>937086530</v>
      </c>
      <c r="P51" s="1020">
        <v>93</v>
      </c>
      <c r="Q51" s="181"/>
      <c r="R51" s="60"/>
      <c r="S51" s="60"/>
      <c r="T51" s="60"/>
      <c r="U51" s="60"/>
      <c r="V51" s="60"/>
      <c r="W51" s="60"/>
      <c r="X51" s="60"/>
      <c r="Y51" s="60"/>
      <c r="Z51" s="60"/>
    </row>
    <row r="52" spans="1:26" s="61" customFormat="1" x14ac:dyDescent="0.25">
      <c r="A52" s="52"/>
      <c r="B52" s="844"/>
      <c r="C52" s="172"/>
      <c r="D52" s="173"/>
      <c r="E52" s="174"/>
      <c r="F52" s="175"/>
      <c r="G52" s="845"/>
      <c r="H52" s="220"/>
      <c r="I52" s="220"/>
      <c r="J52" s="176"/>
      <c r="K52" s="177"/>
      <c r="L52" s="178"/>
      <c r="M52" s="174"/>
      <c r="N52" s="178"/>
      <c r="O52" s="1027"/>
      <c r="P52" s="1020"/>
      <c r="Q52" s="181"/>
      <c r="R52" s="60"/>
      <c r="S52" s="60"/>
      <c r="T52" s="60"/>
      <c r="U52" s="60"/>
      <c r="V52" s="60"/>
      <c r="W52" s="60"/>
      <c r="X52" s="60"/>
      <c r="Y52" s="60"/>
      <c r="Z52" s="60"/>
    </row>
    <row r="53" spans="1:26" s="61" customFormat="1" x14ac:dyDescent="0.25">
      <c r="A53" s="52"/>
      <c r="B53" s="844"/>
      <c r="C53" s="172"/>
      <c r="D53" s="173"/>
      <c r="E53" s="174"/>
      <c r="F53" s="175"/>
      <c r="G53" s="845"/>
      <c r="H53" s="220"/>
      <c r="I53" s="220"/>
      <c r="J53" s="176"/>
      <c r="K53" s="177"/>
      <c r="L53" s="178"/>
      <c r="M53" s="174"/>
      <c r="N53" s="178"/>
      <c r="O53" s="1027"/>
      <c r="P53" s="1020"/>
      <c r="Q53" s="181"/>
      <c r="R53" s="60"/>
      <c r="S53" s="60"/>
      <c r="T53" s="60"/>
      <c r="U53" s="60"/>
      <c r="V53" s="60"/>
      <c r="W53" s="60"/>
      <c r="X53" s="60"/>
      <c r="Y53" s="60"/>
      <c r="Z53" s="60"/>
    </row>
    <row r="54" spans="1:26" s="61" customFormat="1" x14ac:dyDescent="0.25">
      <c r="A54" s="52">
        <f>+A52+1</f>
        <v>1</v>
      </c>
      <c r="B54" s="844"/>
      <c r="C54" s="172"/>
      <c r="D54" s="173"/>
      <c r="E54" s="174"/>
      <c r="F54" s="175"/>
      <c r="G54" s="182"/>
      <c r="H54" s="175"/>
      <c r="I54" s="176"/>
      <c r="J54" s="176"/>
      <c r="K54" s="177"/>
      <c r="L54" s="178"/>
      <c r="M54" s="174"/>
      <c r="N54" s="178"/>
      <c r="O54" s="1027"/>
      <c r="P54" s="1020"/>
      <c r="Q54" s="181"/>
      <c r="R54" s="60"/>
      <c r="S54" s="60"/>
      <c r="T54" s="60"/>
      <c r="U54" s="60"/>
      <c r="V54" s="60"/>
      <c r="W54" s="60"/>
      <c r="X54" s="60"/>
      <c r="Y54" s="60"/>
      <c r="Z54" s="60"/>
    </row>
    <row r="55" spans="1:26" s="61" customFormat="1" x14ac:dyDescent="0.25">
      <c r="A55" s="52">
        <f>+A54+1</f>
        <v>2</v>
      </c>
      <c r="B55" s="844"/>
      <c r="C55" s="172"/>
      <c r="D55" s="173"/>
      <c r="E55" s="174"/>
      <c r="F55" s="175"/>
      <c r="G55" s="182"/>
      <c r="H55" s="175"/>
      <c r="I55" s="176"/>
      <c r="J55" s="176"/>
      <c r="K55" s="177"/>
      <c r="L55" s="176"/>
      <c r="M55" s="174"/>
      <c r="N55" s="178"/>
      <c r="O55" s="1027"/>
      <c r="P55" s="1020"/>
      <c r="Q55" s="181"/>
      <c r="R55" s="60"/>
      <c r="S55" s="60"/>
      <c r="T55" s="60"/>
      <c r="U55" s="60"/>
      <c r="V55" s="60"/>
      <c r="W55" s="60"/>
      <c r="X55" s="60"/>
      <c r="Y55" s="60"/>
      <c r="Z55" s="60"/>
    </row>
    <row r="56" spans="1:26" s="61" customFormat="1" x14ac:dyDescent="0.25">
      <c r="A56" s="52">
        <f>+A55+1</f>
        <v>3</v>
      </c>
      <c r="B56" s="844"/>
      <c r="C56" s="172"/>
      <c r="D56" s="173"/>
      <c r="E56" s="174"/>
      <c r="F56" s="175"/>
      <c r="G56" s="182"/>
      <c r="H56" s="175"/>
      <c r="I56" s="176"/>
      <c r="J56" s="176"/>
      <c r="K56" s="177"/>
      <c r="L56" s="176"/>
      <c r="M56" s="174"/>
      <c r="N56" s="178"/>
      <c r="O56" s="1027"/>
      <c r="P56" s="1020"/>
      <c r="Q56" s="181"/>
      <c r="R56" s="60"/>
      <c r="S56" s="60"/>
      <c r="T56" s="60"/>
      <c r="U56" s="60"/>
      <c r="V56" s="60"/>
      <c r="W56" s="60"/>
      <c r="X56" s="60"/>
      <c r="Y56" s="60"/>
      <c r="Z56" s="60"/>
    </row>
    <row r="57" spans="1:26" s="61" customFormat="1" x14ac:dyDescent="0.25">
      <c r="A57" s="52">
        <f>+A56+1</f>
        <v>4</v>
      </c>
      <c r="B57" s="844"/>
      <c r="C57" s="172"/>
      <c r="D57" s="173"/>
      <c r="E57" s="174"/>
      <c r="F57" s="175"/>
      <c r="G57" s="182"/>
      <c r="H57" s="175"/>
      <c r="I57" s="176"/>
      <c r="J57" s="176"/>
      <c r="K57" s="177"/>
      <c r="L57" s="176"/>
      <c r="M57" s="174"/>
      <c r="N57" s="178"/>
      <c r="O57" s="1027"/>
      <c r="P57" s="1020"/>
      <c r="Q57" s="181"/>
      <c r="R57" s="60"/>
      <c r="S57" s="60"/>
      <c r="T57" s="60"/>
      <c r="U57" s="60"/>
      <c r="V57" s="60"/>
      <c r="W57" s="60"/>
      <c r="X57" s="60"/>
      <c r="Y57" s="60"/>
      <c r="Z57" s="60"/>
    </row>
    <row r="58" spans="1:26" s="61" customFormat="1" x14ac:dyDescent="0.25">
      <c r="A58" s="52">
        <f>+A57+1</f>
        <v>5</v>
      </c>
      <c r="B58" s="173"/>
      <c r="C58" s="172"/>
      <c r="D58" s="173"/>
      <c r="E58" s="174"/>
      <c r="F58" s="175"/>
      <c r="G58" s="182"/>
      <c r="H58" s="175"/>
      <c r="I58" s="176"/>
      <c r="J58" s="176"/>
      <c r="K58" s="177"/>
      <c r="L58" s="176"/>
      <c r="M58" s="174"/>
      <c r="N58" s="178"/>
      <c r="O58" s="1027"/>
      <c r="P58" s="1020"/>
      <c r="Q58" s="181"/>
      <c r="R58" s="60"/>
      <c r="S58" s="60"/>
      <c r="T58" s="60"/>
      <c r="U58" s="60"/>
      <c r="V58" s="60"/>
      <c r="W58" s="60"/>
      <c r="X58" s="60"/>
      <c r="Y58" s="60"/>
      <c r="Z58" s="60"/>
    </row>
    <row r="59" spans="1:26" s="61" customFormat="1" x14ac:dyDescent="0.25">
      <c r="A59" s="52"/>
      <c r="B59" s="183" t="s">
        <v>28</v>
      </c>
      <c r="C59" s="172"/>
      <c r="D59" s="173"/>
      <c r="E59" s="174"/>
      <c r="F59" s="175"/>
      <c r="G59" s="182"/>
      <c r="H59" s="175"/>
      <c r="I59" s="176"/>
      <c r="J59" s="176"/>
      <c r="K59" s="184">
        <f>SUM(K49:K58)</f>
        <v>24.089999999999996</v>
      </c>
      <c r="L59" s="185">
        <f>SUM(L49:L58)</f>
        <v>3.6</v>
      </c>
      <c r="M59" s="186">
        <v>1572</v>
      </c>
      <c r="N59" s="185"/>
      <c r="O59" s="1027"/>
      <c r="P59" s="1020"/>
      <c r="Q59" s="187"/>
    </row>
    <row r="60" spans="1:26" s="69" customFormat="1" x14ac:dyDescent="0.25">
      <c r="E60" s="188"/>
    </row>
    <row r="61" spans="1:26" s="69" customFormat="1" x14ac:dyDescent="0.25">
      <c r="B61" s="1860" t="s">
        <v>56</v>
      </c>
      <c r="C61" s="1860" t="s">
        <v>57</v>
      </c>
      <c r="D61" s="1862" t="s">
        <v>58</v>
      </c>
      <c r="E61" s="1862"/>
    </row>
    <row r="62" spans="1:26" s="69" customFormat="1" x14ac:dyDescent="0.25">
      <c r="B62" s="1861"/>
      <c r="C62" s="1861"/>
      <c r="D62" s="703" t="s">
        <v>59</v>
      </c>
      <c r="E62" s="190" t="s">
        <v>60</v>
      </c>
    </row>
    <row r="63" spans="1:26" s="69" customFormat="1" ht="18.75" x14ac:dyDescent="0.25">
      <c r="B63" s="222" t="s">
        <v>61</v>
      </c>
      <c r="C63" s="846">
        <f>K59</f>
        <v>24.089999999999996</v>
      </c>
      <c r="D63" s="783" t="s">
        <v>21</v>
      </c>
      <c r="E63" s="235"/>
      <c r="F63" s="191"/>
      <c r="G63" s="191"/>
      <c r="H63" s="191"/>
      <c r="I63" s="191"/>
      <c r="J63" s="191"/>
      <c r="K63" s="191"/>
      <c r="L63" s="191"/>
      <c r="M63" s="191"/>
    </row>
    <row r="64" spans="1:26" s="69" customFormat="1" x14ac:dyDescent="0.25">
      <c r="B64" s="222" t="s">
        <v>62</v>
      </c>
      <c r="C64" s="847">
        <v>1572</v>
      </c>
      <c r="D64" s="235" t="s">
        <v>21</v>
      </c>
      <c r="E64" s="235"/>
    </row>
    <row r="65" spans="2:18" s="69" customFormat="1" x14ac:dyDescent="0.25">
      <c r="B65" s="192"/>
      <c r="C65" s="1863"/>
      <c r="D65" s="1863"/>
      <c r="E65" s="1863"/>
      <c r="F65" s="1863"/>
      <c r="G65" s="1863"/>
      <c r="H65" s="1863"/>
      <c r="I65" s="1863"/>
      <c r="J65" s="1863"/>
      <c r="K65" s="1863"/>
      <c r="L65" s="1863"/>
      <c r="M65" s="1863"/>
      <c r="N65" s="1863"/>
    </row>
    <row r="66" spans="2:18" ht="15.75" thickBot="1" x14ac:dyDescent="0.3"/>
    <row r="67" spans="2:18" ht="27" thickBot="1" x14ac:dyDescent="0.3">
      <c r="B67" s="1864" t="s">
        <v>63</v>
      </c>
      <c r="C67" s="1864"/>
      <c r="D67" s="1864"/>
      <c r="E67" s="1864"/>
      <c r="F67" s="1864"/>
      <c r="G67" s="1864"/>
      <c r="H67" s="1864"/>
      <c r="I67" s="1864"/>
      <c r="J67" s="1864"/>
      <c r="K67" s="1864"/>
      <c r="L67" s="1864"/>
      <c r="M67" s="1864"/>
      <c r="N67" s="1864"/>
    </row>
    <row r="70" spans="2:18" ht="105" x14ac:dyDescent="0.25">
      <c r="B70" s="193" t="s">
        <v>64</v>
      </c>
      <c r="C70" s="194" t="s">
        <v>65</v>
      </c>
      <c r="D70" s="194" t="s">
        <v>66</v>
      </c>
      <c r="E70" s="194" t="s">
        <v>67</v>
      </c>
      <c r="F70" s="194" t="s">
        <v>68</v>
      </c>
      <c r="G70" s="194" t="s">
        <v>69</v>
      </c>
      <c r="H70" s="194" t="s">
        <v>70</v>
      </c>
      <c r="I70" s="194" t="s">
        <v>71</v>
      </c>
      <c r="J70" s="194" t="s">
        <v>72</v>
      </c>
      <c r="K70" s="194" t="s">
        <v>73</v>
      </c>
      <c r="L70" s="194" t="s">
        <v>74</v>
      </c>
      <c r="M70" s="195" t="s">
        <v>75</v>
      </c>
      <c r="N70" s="195" t="s">
        <v>76</v>
      </c>
      <c r="O70" s="1875" t="s">
        <v>77</v>
      </c>
      <c r="P70" s="1876"/>
      <c r="Q70" s="194" t="s">
        <v>78</v>
      </c>
    </row>
    <row r="71" spans="2:18" ht="60" x14ac:dyDescent="0.25">
      <c r="B71" s="224" t="s">
        <v>252</v>
      </c>
      <c r="C71" s="224" t="s">
        <v>80</v>
      </c>
      <c r="D71" s="226" t="s">
        <v>2691</v>
      </c>
      <c r="E71" s="227">
        <v>300</v>
      </c>
      <c r="F71" s="378" t="s">
        <v>82</v>
      </c>
      <c r="G71" s="378" t="s">
        <v>82</v>
      </c>
      <c r="H71" s="378" t="s">
        <v>82</v>
      </c>
      <c r="I71" s="223" t="s">
        <v>18</v>
      </c>
      <c r="J71" s="223" t="s">
        <v>18</v>
      </c>
      <c r="K71" s="223" t="s">
        <v>18</v>
      </c>
      <c r="L71" s="223" t="s">
        <v>18</v>
      </c>
      <c r="M71" s="223" t="s">
        <v>18</v>
      </c>
      <c r="N71" s="223" t="s">
        <v>18</v>
      </c>
      <c r="O71" s="1963" t="s">
        <v>2692</v>
      </c>
      <c r="P71" s="1964"/>
      <c r="Q71" s="152" t="s">
        <v>19</v>
      </c>
      <c r="R71" s="962" t="s">
        <v>2693</v>
      </c>
    </row>
    <row r="72" spans="2:18" x14ac:dyDescent="0.25">
      <c r="B72" s="224" t="s">
        <v>252</v>
      </c>
      <c r="C72" s="224" t="s">
        <v>80</v>
      </c>
      <c r="D72" s="227" t="s">
        <v>2694</v>
      </c>
      <c r="E72" s="227">
        <v>300</v>
      </c>
      <c r="F72" s="378" t="s">
        <v>82</v>
      </c>
      <c r="G72" s="378" t="s">
        <v>82</v>
      </c>
      <c r="H72" s="378" t="s">
        <v>82</v>
      </c>
      <c r="I72" s="223" t="s">
        <v>18</v>
      </c>
      <c r="J72" s="223" t="s">
        <v>18</v>
      </c>
      <c r="K72" s="223" t="s">
        <v>18</v>
      </c>
      <c r="L72" s="223" t="s">
        <v>18</v>
      </c>
      <c r="M72" s="223" t="s">
        <v>18</v>
      </c>
      <c r="N72" s="223" t="s">
        <v>18</v>
      </c>
      <c r="O72" s="2003"/>
      <c r="P72" s="2004"/>
      <c r="Q72" s="152"/>
    </row>
    <row r="73" spans="2:18" x14ac:dyDescent="0.25">
      <c r="B73" s="224"/>
      <c r="C73" s="224"/>
      <c r="D73" s="227"/>
      <c r="E73" s="227"/>
      <c r="F73" s="378"/>
      <c r="G73" s="378"/>
      <c r="H73" s="378"/>
      <c r="I73" s="223"/>
      <c r="J73" s="223"/>
      <c r="K73" s="152"/>
      <c r="L73" s="152"/>
      <c r="M73" s="152"/>
      <c r="N73" s="152"/>
      <c r="O73" s="2003"/>
      <c r="P73" s="2004"/>
      <c r="Q73" s="152"/>
    </row>
    <row r="74" spans="2:18" x14ac:dyDescent="0.25">
      <c r="B74" s="224"/>
      <c r="C74" s="224"/>
      <c r="D74" s="227"/>
      <c r="E74" s="227"/>
      <c r="F74" s="378"/>
      <c r="G74" s="378"/>
      <c r="H74" s="378"/>
      <c r="I74" s="223"/>
      <c r="J74" s="223"/>
      <c r="K74" s="152"/>
      <c r="L74" s="152"/>
      <c r="M74" s="152"/>
      <c r="N74" s="152"/>
      <c r="O74" s="2003"/>
      <c r="P74" s="2004"/>
      <c r="Q74" s="152"/>
    </row>
    <row r="75" spans="2:18" x14ac:dyDescent="0.25">
      <c r="B75" s="224"/>
      <c r="C75" s="224"/>
      <c r="D75" s="227"/>
      <c r="E75" s="227"/>
      <c r="F75" s="378"/>
      <c r="G75" s="378"/>
      <c r="H75" s="378"/>
      <c r="I75" s="223"/>
      <c r="J75" s="223"/>
      <c r="K75" s="152"/>
      <c r="L75" s="152"/>
      <c r="M75" s="152"/>
      <c r="N75" s="152"/>
      <c r="O75" s="2003"/>
      <c r="P75" s="2004"/>
      <c r="Q75" s="152"/>
    </row>
    <row r="76" spans="2:18" x14ac:dyDescent="0.25">
      <c r="B76" s="224"/>
      <c r="C76" s="224"/>
      <c r="D76" s="227"/>
      <c r="E76" s="227"/>
      <c r="F76" s="378"/>
      <c r="G76" s="378"/>
      <c r="H76" s="378"/>
      <c r="I76" s="223"/>
      <c r="J76" s="223"/>
      <c r="K76" s="152"/>
      <c r="L76" s="152"/>
      <c r="M76" s="152"/>
      <c r="N76" s="152"/>
      <c r="O76" s="2003"/>
      <c r="P76" s="2004"/>
      <c r="Q76" s="152"/>
    </row>
    <row r="77" spans="2:18" x14ac:dyDescent="0.25">
      <c r="B77" s="152"/>
      <c r="C77" s="152"/>
      <c r="D77" s="152"/>
      <c r="E77" s="152"/>
      <c r="F77" s="152"/>
      <c r="G77" s="152"/>
      <c r="H77" s="152"/>
      <c r="I77" s="152"/>
      <c r="J77" s="152"/>
      <c r="K77" s="152"/>
      <c r="L77" s="152"/>
      <c r="M77" s="152"/>
      <c r="N77" s="152"/>
      <c r="O77" s="2003"/>
      <c r="P77" s="2004"/>
      <c r="Q77" s="152"/>
    </row>
    <row r="78" spans="2:18" x14ac:dyDescent="0.25">
      <c r="B78" s="1" t="s">
        <v>85</v>
      </c>
    </row>
    <row r="79" spans="2:18" x14ac:dyDescent="0.25">
      <c r="B79" s="1" t="s">
        <v>86</v>
      </c>
    </row>
    <row r="80" spans="2:18" x14ac:dyDescent="0.25">
      <c r="B80" s="1" t="s">
        <v>87</v>
      </c>
    </row>
    <row r="82" spans="2:18" ht="15.75" thickBot="1" x14ac:dyDescent="0.3"/>
    <row r="83" spans="2:18" ht="27" thickBot="1" x14ac:dyDescent="0.3">
      <c r="B83" s="1879" t="s">
        <v>88</v>
      </c>
      <c r="C83" s="1880"/>
      <c r="D83" s="1880"/>
      <c r="E83" s="1880"/>
      <c r="F83" s="1880"/>
      <c r="G83" s="1880"/>
      <c r="H83" s="1880"/>
      <c r="I83" s="1880"/>
      <c r="J83" s="1880"/>
      <c r="K83" s="1880"/>
      <c r="L83" s="1880"/>
      <c r="M83" s="1880"/>
      <c r="N83" s="1881"/>
    </row>
    <row r="88" spans="2:18" ht="75" x14ac:dyDescent="0.25">
      <c r="B88" s="193" t="s">
        <v>89</v>
      </c>
      <c r="C88" s="193" t="s">
        <v>90</v>
      </c>
      <c r="D88" s="193" t="s">
        <v>91</v>
      </c>
      <c r="E88" s="193" t="s">
        <v>92</v>
      </c>
      <c r="F88" s="193" t="s">
        <v>93</v>
      </c>
      <c r="G88" s="193" t="s">
        <v>94</v>
      </c>
      <c r="H88" s="193" t="s">
        <v>95</v>
      </c>
      <c r="I88" s="193" t="s">
        <v>96</v>
      </c>
      <c r="J88" s="1875" t="s">
        <v>97</v>
      </c>
      <c r="K88" s="1882"/>
      <c r="L88" s="1876"/>
      <c r="M88" s="193" t="s">
        <v>98</v>
      </c>
      <c r="N88" s="193" t="s">
        <v>254</v>
      </c>
      <c r="O88" s="193" t="s">
        <v>255</v>
      </c>
      <c r="P88" s="1875" t="s">
        <v>77</v>
      </c>
      <c r="Q88" s="1876"/>
    </row>
    <row r="89" spans="2:18" ht="45" customHeight="1" x14ac:dyDescent="0.25">
      <c r="B89" s="225" t="s">
        <v>256</v>
      </c>
      <c r="C89" s="225" t="s">
        <v>102</v>
      </c>
      <c r="D89" s="225" t="s">
        <v>2695</v>
      </c>
      <c r="E89" s="224">
        <v>64520626</v>
      </c>
      <c r="F89" s="225" t="s">
        <v>2696</v>
      </c>
      <c r="G89" s="224" t="s">
        <v>258</v>
      </c>
      <c r="H89" s="909">
        <v>37498</v>
      </c>
      <c r="I89" s="378" t="s">
        <v>82</v>
      </c>
      <c r="J89" s="225" t="s">
        <v>2697</v>
      </c>
      <c r="K89" s="226" t="s">
        <v>2698</v>
      </c>
      <c r="L89" s="223" t="s">
        <v>266</v>
      </c>
      <c r="M89" s="152" t="s">
        <v>18</v>
      </c>
      <c r="N89" s="152" t="s">
        <v>19</v>
      </c>
      <c r="O89" s="152" t="s">
        <v>18</v>
      </c>
      <c r="P89" s="1963" t="s">
        <v>2699</v>
      </c>
      <c r="Q89" s="1964"/>
      <c r="R89" s="910" t="s">
        <v>2700</v>
      </c>
    </row>
    <row r="90" spans="2:18" ht="45" customHeight="1" x14ac:dyDescent="0.25">
      <c r="B90" s="225" t="s">
        <v>256</v>
      </c>
      <c r="C90" s="225" t="s">
        <v>102</v>
      </c>
      <c r="D90" s="225" t="s">
        <v>2701</v>
      </c>
      <c r="E90" s="224">
        <v>64521817</v>
      </c>
      <c r="F90" s="225" t="s">
        <v>2696</v>
      </c>
      <c r="G90" s="224" t="s">
        <v>258</v>
      </c>
      <c r="H90" s="909">
        <v>38458</v>
      </c>
      <c r="I90" s="378" t="s">
        <v>82</v>
      </c>
      <c r="J90" s="225" t="s">
        <v>2702</v>
      </c>
      <c r="K90" s="226" t="s">
        <v>2703</v>
      </c>
      <c r="L90" s="226" t="s">
        <v>266</v>
      </c>
      <c r="M90" s="152" t="s">
        <v>18</v>
      </c>
      <c r="N90" s="152" t="s">
        <v>19</v>
      </c>
      <c r="O90" s="152" t="s">
        <v>18</v>
      </c>
      <c r="P90" s="1963" t="s">
        <v>2704</v>
      </c>
      <c r="Q90" s="1964"/>
      <c r="R90" s="910" t="s">
        <v>2705</v>
      </c>
    </row>
    <row r="91" spans="2:18" ht="45" customHeight="1" x14ac:dyDescent="0.25">
      <c r="B91" s="1992" t="s">
        <v>306</v>
      </c>
      <c r="C91" s="1992" t="s">
        <v>118</v>
      </c>
      <c r="D91" s="2037" t="s">
        <v>2706</v>
      </c>
      <c r="E91" s="2037">
        <v>1143329057</v>
      </c>
      <c r="F91" s="2037" t="s">
        <v>203</v>
      </c>
      <c r="G91" s="1992" t="s">
        <v>684</v>
      </c>
      <c r="H91" s="1973">
        <v>41082</v>
      </c>
      <c r="I91" s="2001">
        <v>131529</v>
      </c>
      <c r="J91" s="225" t="s">
        <v>2707</v>
      </c>
      <c r="K91" s="226" t="s">
        <v>2708</v>
      </c>
      <c r="L91" s="223" t="s">
        <v>266</v>
      </c>
      <c r="M91" s="1870" t="s">
        <v>18</v>
      </c>
      <c r="N91" s="1870" t="s">
        <v>19</v>
      </c>
      <c r="O91" s="1870" t="s">
        <v>18</v>
      </c>
      <c r="P91" s="1984" t="s">
        <v>2709</v>
      </c>
      <c r="Q91" s="1985"/>
      <c r="R91" s="2041" t="s">
        <v>2710</v>
      </c>
    </row>
    <row r="92" spans="2:18" ht="30" x14ac:dyDescent="0.25">
      <c r="B92" s="1993"/>
      <c r="C92" s="1993"/>
      <c r="D92" s="2038"/>
      <c r="E92" s="2038"/>
      <c r="F92" s="2038"/>
      <c r="G92" s="1993"/>
      <c r="H92" s="1974"/>
      <c r="I92" s="2011"/>
      <c r="J92" s="225" t="s">
        <v>2711</v>
      </c>
      <c r="K92" s="226" t="s">
        <v>2712</v>
      </c>
      <c r="L92" s="226" t="s">
        <v>266</v>
      </c>
      <c r="M92" s="1924"/>
      <c r="N92" s="1924"/>
      <c r="O92" s="1924"/>
      <c r="P92" s="1986"/>
      <c r="Q92" s="1987"/>
      <c r="R92" s="2041"/>
    </row>
    <row r="93" spans="2:18" x14ac:dyDescent="0.25">
      <c r="B93" s="2005"/>
      <c r="C93" s="2005"/>
      <c r="D93" s="2043"/>
      <c r="E93" s="2043"/>
      <c r="F93" s="2043"/>
      <c r="G93" s="2005"/>
      <c r="H93" s="2046"/>
      <c r="I93" s="2002"/>
      <c r="J93" s="225" t="s">
        <v>1474</v>
      </c>
      <c r="K93" s="941">
        <v>2014</v>
      </c>
      <c r="L93" s="226" t="s">
        <v>266</v>
      </c>
      <c r="M93" s="1871"/>
      <c r="N93" s="1871"/>
      <c r="O93" s="1871"/>
      <c r="P93" s="2044"/>
      <c r="Q93" s="2045"/>
      <c r="R93" s="2041"/>
    </row>
    <row r="94" spans="2:18" ht="30" x14ac:dyDescent="0.25">
      <c r="B94" s="1992" t="s">
        <v>306</v>
      </c>
      <c r="C94" s="1992" t="s">
        <v>118</v>
      </c>
      <c r="D94" s="2037" t="s">
        <v>2713</v>
      </c>
      <c r="E94" s="2037">
        <v>64697365</v>
      </c>
      <c r="F94" s="2037" t="s">
        <v>203</v>
      </c>
      <c r="G94" s="1992" t="s">
        <v>258</v>
      </c>
      <c r="H94" s="1973">
        <v>41117</v>
      </c>
      <c r="I94" s="2001">
        <v>145317</v>
      </c>
      <c r="J94" s="225" t="s">
        <v>2520</v>
      </c>
      <c r="K94" s="226" t="s">
        <v>2714</v>
      </c>
      <c r="L94" s="223" t="s">
        <v>266</v>
      </c>
      <c r="M94" s="152" t="s">
        <v>18</v>
      </c>
      <c r="N94" s="1870" t="s">
        <v>18</v>
      </c>
      <c r="O94" s="1870" t="s">
        <v>18</v>
      </c>
      <c r="P94" s="1984" t="s">
        <v>2715</v>
      </c>
      <c r="Q94" s="1985"/>
    </row>
    <row r="95" spans="2:18" ht="60" x14ac:dyDescent="0.25">
      <c r="B95" s="1993"/>
      <c r="C95" s="1993"/>
      <c r="D95" s="2038"/>
      <c r="E95" s="2038"/>
      <c r="F95" s="2038"/>
      <c r="G95" s="1993"/>
      <c r="H95" s="1974"/>
      <c r="I95" s="2011"/>
      <c r="J95" s="225" t="s">
        <v>2716</v>
      </c>
      <c r="K95" s="226" t="s">
        <v>2717</v>
      </c>
      <c r="L95" s="226" t="s">
        <v>266</v>
      </c>
      <c r="M95" s="152" t="s">
        <v>18</v>
      </c>
      <c r="N95" s="1871"/>
      <c r="O95" s="1871"/>
      <c r="P95" s="1986"/>
      <c r="Q95" s="1987"/>
    </row>
    <row r="96" spans="2:18" ht="45" customHeight="1" x14ac:dyDescent="0.25">
      <c r="B96" s="1992" t="s">
        <v>306</v>
      </c>
      <c r="C96" s="1992" t="s">
        <v>118</v>
      </c>
      <c r="D96" s="2037" t="s">
        <v>2718</v>
      </c>
      <c r="E96" s="2037">
        <v>50879179</v>
      </c>
      <c r="F96" s="2037" t="s">
        <v>308</v>
      </c>
      <c r="G96" s="1992" t="s">
        <v>803</v>
      </c>
      <c r="H96" s="1973">
        <v>38618</v>
      </c>
      <c r="I96" s="2001" t="s">
        <v>82</v>
      </c>
      <c r="J96" s="225" t="s">
        <v>2719</v>
      </c>
      <c r="K96" s="226" t="s">
        <v>2720</v>
      </c>
      <c r="L96" s="223" t="s">
        <v>266</v>
      </c>
      <c r="M96" s="152" t="s">
        <v>18</v>
      </c>
      <c r="N96" s="1870" t="s">
        <v>18</v>
      </c>
      <c r="O96" s="1870" t="s">
        <v>18</v>
      </c>
      <c r="P96" s="2039" t="s">
        <v>2721</v>
      </c>
      <c r="Q96" s="2040"/>
      <c r="R96" s="2776" t="s">
        <v>2722</v>
      </c>
    </row>
    <row r="97" spans="2:18" ht="192.75" customHeight="1" x14ac:dyDescent="0.25">
      <c r="B97" s="1993"/>
      <c r="C97" s="1993"/>
      <c r="D97" s="2038"/>
      <c r="E97" s="2038"/>
      <c r="F97" s="2038"/>
      <c r="G97" s="1993"/>
      <c r="H97" s="1974"/>
      <c r="I97" s="2011"/>
      <c r="J97" s="225" t="s">
        <v>2723</v>
      </c>
      <c r="K97" s="226" t="s">
        <v>2724</v>
      </c>
      <c r="L97" s="226" t="s">
        <v>266</v>
      </c>
      <c r="M97" s="152" t="s">
        <v>18</v>
      </c>
      <c r="N97" s="1871"/>
      <c r="O97" s="1871"/>
      <c r="P97" s="2041"/>
      <c r="Q97" s="2042"/>
      <c r="R97" s="2776"/>
    </row>
    <row r="98" spans="2:18" ht="30" x14ac:dyDescent="0.25">
      <c r="B98" s="1992" t="s">
        <v>306</v>
      </c>
      <c r="C98" s="1992" t="s">
        <v>118</v>
      </c>
      <c r="D98" s="1992" t="s">
        <v>2725</v>
      </c>
      <c r="E98" s="2037">
        <v>34947806</v>
      </c>
      <c r="F98" s="2037" t="s">
        <v>308</v>
      </c>
      <c r="G98" s="1992" t="s">
        <v>258</v>
      </c>
      <c r="H98" s="1973">
        <v>38331</v>
      </c>
      <c r="I98" s="2001" t="s">
        <v>82</v>
      </c>
      <c r="J98" s="225" t="s">
        <v>2726</v>
      </c>
      <c r="K98" s="226" t="s">
        <v>2727</v>
      </c>
      <c r="L98" s="223" t="s">
        <v>266</v>
      </c>
      <c r="M98" s="1870" t="s">
        <v>18</v>
      </c>
      <c r="N98" s="1870" t="s">
        <v>18</v>
      </c>
      <c r="O98" s="1870" t="s">
        <v>18</v>
      </c>
      <c r="P98" s="1984" t="s">
        <v>2728</v>
      </c>
      <c r="Q98" s="1985"/>
    </row>
    <row r="99" spans="2:18" ht="30" x14ac:dyDescent="0.25">
      <c r="B99" s="1993"/>
      <c r="C99" s="1993"/>
      <c r="D99" s="1993"/>
      <c r="E99" s="2038"/>
      <c r="F99" s="2038"/>
      <c r="G99" s="1993"/>
      <c r="H99" s="1974"/>
      <c r="I99" s="2011"/>
      <c r="J99" s="225" t="s">
        <v>2726</v>
      </c>
      <c r="K99" s="226" t="s">
        <v>2729</v>
      </c>
      <c r="L99" s="223" t="s">
        <v>266</v>
      </c>
      <c r="M99" s="1924"/>
      <c r="N99" s="1924"/>
      <c r="O99" s="1924"/>
      <c r="P99" s="1986"/>
      <c r="Q99" s="1987"/>
    </row>
    <row r="100" spans="2:18" ht="60" x14ac:dyDescent="0.25">
      <c r="B100" s="1993"/>
      <c r="C100" s="1993"/>
      <c r="D100" s="1993"/>
      <c r="E100" s="2038"/>
      <c r="F100" s="2038"/>
      <c r="G100" s="1993"/>
      <c r="H100" s="1974"/>
      <c r="I100" s="2011"/>
      <c r="J100" s="225" t="s">
        <v>1478</v>
      </c>
      <c r="K100" s="226" t="s">
        <v>2730</v>
      </c>
      <c r="L100" s="223" t="s">
        <v>266</v>
      </c>
      <c r="M100" s="1924"/>
      <c r="N100" s="1924"/>
      <c r="O100" s="1924"/>
      <c r="P100" s="1986"/>
      <c r="Q100" s="1987"/>
    </row>
    <row r="101" spans="2:18" ht="75" x14ac:dyDescent="0.25">
      <c r="B101" s="1993"/>
      <c r="C101" s="1993"/>
      <c r="D101" s="2005"/>
      <c r="E101" s="2038"/>
      <c r="F101" s="2038"/>
      <c r="G101" s="1993"/>
      <c r="H101" s="1974"/>
      <c r="I101" s="2011"/>
      <c r="J101" s="225" t="s">
        <v>2731</v>
      </c>
      <c r="K101" s="226" t="s">
        <v>2732</v>
      </c>
      <c r="L101" s="223" t="s">
        <v>286</v>
      </c>
      <c r="M101" s="1871"/>
      <c r="N101" s="1871"/>
      <c r="O101" s="1871"/>
      <c r="P101" s="1986"/>
      <c r="Q101" s="1987"/>
    </row>
    <row r="102" spans="2:18" ht="45" x14ac:dyDescent="0.25">
      <c r="B102" s="1992" t="s">
        <v>306</v>
      </c>
      <c r="C102" s="1992" t="s">
        <v>118</v>
      </c>
      <c r="D102" s="224" t="s">
        <v>2733</v>
      </c>
      <c r="E102" s="224">
        <v>45504573</v>
      </c>
      <c r="F102" s="224" t="s">
        <v>308</v>
      </c>
      <c r="G102" s="225" t="s">
        <v>1653</v>
      </c>
      <c r="H102" s="909">
        <v>34683</v>
      </c>
      <c r="I102" s="378" t="s">
        <v>694</v>
      </c>
      <c r="J102" s="225" t="s">
        <v>2734</v>
      </c>
      <c r="K102" s="226" t="s">
        <v>2735</v>
      </c>
      <c r="L102" s="223" t="s">
        <v>266</v>
      </c>
      <c r="M102" s="1870" t="s">
        <v>18</v>
      </c>
      <c r="N102" s="1870" t="s">
        <v>18</v>
      </c>
      <c r="O102" s="1870" t="s">
        <v>18</v>
      </c>
      <c r="P102" s="1984"/>
      <c r="Q102" s="1985"/>
      <c r="R102" s="2041" t="s">
        <v>2736</v>
      </c>
    </row>
    <row r="103" spans="2:18" x14ac:dyDescent="0.25">
      <c r="B103" s="1993"/>
      <c r="C103" s="1993"/>
      <c r="D103" s="224"/>
      <c r="E103" s="224"/>
      <c r="F103" s="224"/>
      <c r="G103" s="225"/>
      <c r="H103" s="909"/>
      <c r="I103" s="378"/>
      <c r="J103" s="225" t="s">
        <v>2737</v>
      </c>
      <c r="K103" s="226" t="s">
        <v>1873</v>
      </c>
      <c r="L103" s="223" t="s">
        <v>266</v>
      </c>
      <c r="M103" s="1871"/>
      <c r="N103" s="1871"/>
      <c r="O103" s="1871"/>
      <c r="P103" s="2044"/>
      <c r="Q103" s="2045"/>
      <c r="R103" s="2041"/>
    </row>
    <row r="104" spans="2:18" x14ac:dyDescent="0.25">
      <c r="B104" s="1993"/>
      <c r="C104" s="1993"/>
      <c r="D104" s="224"/>
      <c r="E104" s="224"/>
      <c r="F104" s="224"/>
      <c r="G104" s="225"/>
      <c r="H104" s="909"/>
      <c r="I104" s="378"/>
      <c r="J104" s="225"/>
      <c r="K104" s="226"/>
      <c r="L104" s="223"/>
      <c r="M104" s="152"/>
      <c r="N104" s="152"/>
      <c r="O104" s="152"/>
      <c r="P104" s="1963"/>
      <c r="Q104" s="1964"/>
    </row>
    <row r="105" spans="2:18" x14ac:dyDescent="0.25">
      <c r="B105" s="1993"/>
      <c r="C105" s="1993"/>
    </row>
    <row r="106" spans="2:18" ht="15.75" thickBot="1" x14ac:dyDescent="0.3"/>
    <row r="107" spans="2:18" ht="27" thickBot="1" x14ac:dyDescent="0.3">
      <c r="B107" s="1879" t="s">
        <v>184</v>
      </c>
      <c r="C107" s="1880"/>
      <c r="D107" s="1880"/>
      <c r="E107" s="1880"/>
      <c r="F107" s="1880"/>
      <c r="G107" s="1880"/>
      <c r="H107" s="1880"/>
      <c r="I107" s="1880"/>
      <c r="J107" s="1880"/>
      <c r="K107" s="1880"/>
      <c r="L107" s="1880"/>
      <c r="M107" s="1880"/>
      <c r="N107" s="1881"/>
    </row>
    <row r="110" spans="2:18" ht="30" x14ac:dyDescent="0.25">
      <c r="B110" s="194" t="s">
        <v>17</v>
      </c>
      <c r="C110" s="194" t="s">
        <v>415</v>
      </c>
      <c r="D110" s="1875" t="s">
        <v>77</v>
      </c>
      <c r="E110" s="1876"/>
    </row>
    <row r="111" spans="2:18" x14ac:dyDescent="0.25">
      <c r="B111" s="229" t="s">
        <v>185</v>
      </c>
      <c r="C111" s="715" t="s">
        <v>18</v>
      </c>
      <c r="D111" s="1922"/>
      <c r="E111" s="1922"/>
    </row>
    <row r="114" spans="1:26" ht="26.25" x14ac:dyDescent="0.25">
      <c r="B114" s="1851" t="s">
        <v>186</v>
      </c>
      <c r="C114" s="1852"/>
      <c r="D114" s="1852"/>
      <c r="E114" s="1852"/>
      <c r="F114" s="1852"/>
      <c r="G114" s="1852"/>
      <c r="H114" s="1852"/>
      <c r="I114" s="1852"/>
      <c r="J114" s="1852"/>
      <c r="K114" s="1852"/>
      <c r="L114" s="1852"/>
      <c r="M114" s="1852"/>
      <c r="N114" s="1852"/>
      <c r="O114" s="1852"/>
      <c r="P114" s="1852"/>
    </row>
    <row r="116" spans="1:26" ht="15.75" thickBot="1" x14ac:dyDescent="0.3"/>
    <row r="117" spans="1:26" ht="27" thickBot="1" x14ac:dyDescent="0.3">
      <c r="B117" s="1879" t="s">
        <v>187</v>
      </c>
      <c r="C117" s="1880"/>
      <c r="D117" s="1880"/>
      <c r="E117" s="1880"/>
      <c r="F117" s="1880"/>
      <c r="G117" s="1880"/>
      <c r="H117" s="1880"/>
      <c r="I117" s="1880"/>
      <c r="J117" s="1880"/>
      <c r="K117" s="1880"/>
      <c r="L117" s="1880"/>
      <c r="M117" s="1880"/>
      <c r="N117" s="1881"/>
    </row>
    <row r="119" spans="1:26" ht="15.75" thickBot="1" x14ac:dyDescent="0.3">
      <c r="M119" s="163"/>
      <c r="N119" s="163"/>
    </row>
    <row r="120" spans="1:26" s="48" customFormat="1" ht="60" x14ac:dyDescent="0.25">
      <c r="B120" s="164" t="s">
        <v>33</v>
      </c>
      <c r="C120" s="164" t="s">
        <v>34</v>
      </c>
      <c r="D120" s="164" t="s">
        <v>35</v>
      </c>
      <c r="E120" s="164" t="s">
        <v>36</v>
      </c>
      <c r="F120" s="164" t="s">
        <v>37</v>
      </c>
      <c r="G120" s="164" t="s">
        <v>38</v>
      </c>
      <c r="H120" s="164" t="s">
        <v>39</v>
      </c>
      <c r="I120" s="164" t="s">
        <v>40</v>
      </c>
      <c r="J120" s="164" t="s">
        <v>41</v>
      </c>
      <c r="K120" s="164" t="s">
        <v>42</v>
      </c>
      <c r="L120" s="164" t="s">
        <v>43</v>
      </c>
      <c r="M120" s="165" t="s">
        <v>44</v>
      </c>
      <c r="N120" s="164" t="s">
        <v>45</v>
      </c>
      <c r="O120" s="164" t="s">
        <v>46</v>
      </c>
      <c r="P120" s="166" t="s">
        <v>47</v>
      </c>
      <c r="Q120" s="166" t="s">
        <v>48</v>
      </c>
    </row>
    <row r="121" spans="1:26" s="61" customFormat="1" x14ac:dyDescent="0.25">
      <c r="A121" s="52">
        <v>1</v>
      </c>
      <c r="B121" s="844" t="s">
        <v>1577</v>
      </c>
      <c r="C121" s="172" t="s">
        <v>1577</v>
      </c>
      <c r="D121" s="173" t="s">
        <v>246</v>
      </c>
      <c r="E121" s="174">
        <v>701820110213</v>
      </c>
      <c r="F121" s="175" t="s">
        <v>18</v>
      </c>
      <c r="G121" s="845">
        <v>1</v>
      </c>
      <c r="H121" s="220">
        <v>40576</v>
      </c>
      <c r="I121" s="220">
        <v>40908</v>
      </c>
      <c r="J121" s="176" t="s">
        <v>19</v>
      </c>
      <c r="K121" s="177">
        <v>10.92</v>
      </c>
      <c r="L121" s="176"/>
      <c r="M121" s="174">
        <v>1672</v>
      </c>
      <c r="N121" s="178">
        <f>+M121*G121</f>
        <v>1672</v>
      </c>
      <c r="O121" s="1027">
        <v>945786636</v>
      </c>
      <c r="P121" s="1020">
        <v>98</v>
      </c>
      <c r="Q121" s="181"/>
      <c r="R121" s="60"/>
      <c r="S121" s="60"/>
      <c r="T121" s="60"/>
      <c r="U121" s="60"/>
      <c r="V121" s="60"/>
      <c r="W121" s="60"/>
      <c r="X121" s="60"/>
      <c r="Y121" s="60"/>
      <c r="Z121" s="60"/>
    </row>
    <row r="122" spans="1:26" s="61" customFormat="1" x14ac:dyDescent="0.25">
      <c r="A122" s="52">
        <f>+A121+1</f>
        <v>2</v>
      </c>
      <c r="B122" s="844" t="s">
        <v>2688</v>
      </c>
      <c r="C122" s="172" t="s">
        <v>2688</v>
      </c>
      <c r="D122" s="173" t="s">
        <v>246</v>
      </c>
      <c r="E122" s="174">
        <v>701820120226</v>
      </c>
      <c r="F122" s="175" t="s">
        <v>18</v>
      </c>
      <c r="G122" s="845">
        <v>1</v>
      </c>
      <c r="H122" s="220">
        <v>40948</v>
      </c>
      <c r="I122" s="220">
        <v>41274</v>
      </c>
      <c r="J122" s="176" t="s">
        <v>19</v>
      </c>
      <c r="K122" s="177">
        <v>10.67</v>
      </c>
      <c r="L122" s="176"/>
      <c r="M122" s="174">
        <v>24</v>
      </c>
      <c r="N122" s="178">
        <f>+M122*G122</f>
        <v>24</v>
      </c>
      <c r="O122" s="1027">
        <v>12758624</v>
      </c>
      <c r="P122" s="1020">
        <v>100</v>
      </c>
      <c r="Q122" s="181"/>
      <c r="R122" s="60"/>
      <c r="S122" s="60"/>
      <c r="T122" s="60"/>
      <c r="U122" s="60"/>
      <c r="V122" s="60"/>
      <c r="W122" s="60"/>
      <c r="X122" s="60"/>
      <c r="Y122" s="60"/>
      <c r="Z122" s="60"/>
    </row>
    <row r="123" spans="1:26" s="61" customFormat="1" x14ac:dyDescent="0.25">
      <c r="A123" s="52">
        <v>3</v>
      </c>
      <c r="B123" s="844"/>
      <c r="C123" s="172"/>
      <c r="D123" s="173"/>
      <c r="E123" s="174"/>
      <c r="F123" s="175"/>
      <c r="G123" s="845"/>
      <c r="H123" s="220"/>
      <c r="I123" s="220"/>
      <c r="J123" s="176"/>
      <c r="K123" s="177"/>
      <c r="L123" s="176"/>
      <c r="M123" s="174"/>
      <c r="N123" s="178"/>
      <c r="O123" s="1027"/>
      <c r="P123" s="1020"/>
      <c r="Q123" s="181"/>
      <c r="R123" s="60"/>
      <c r="S123" s="60"/>
      <c r="T123" s="60"/>
      <c r="U123" s="60"/>
      <c r="V123" s="60"/>
      <c r="W123" s="60"/>
      <c r="X123" s="60"/>
      <c r="Y123" s="60"/>
      <c r="Z123" s="60"/>
    </row>
    <row r="124" spans="1:26" s="61" customFormat="1" x14ac:dyDescent="0.25">
      <c r="A124" s="52">
        <f>+A123+1</f>
        <v>4</v>
      </c>
      <c r="B124" s="173"/>
      <c r="C124" s="172"/>
      <c r="D124" s="173"/>
      <c r="E124" s="182"/>
      <c r="F124" s="175"/>
      <c r="G124" s="175"/>
      <c r="H124" s="175"/>
      <c r="I124" s="176"/>
      <c r="J124" s="176"/>
      <c r="K124" s="176"/>
      <c r="L124" s="176"/>
      <c r="M124" s="178"/>
      <c r="N124" s="178"/>
      <c r="O124" s="1020"/>
      <c r="P124" s="1020"/>
      <c r="Q124" s="181"/>
      <c r="R124" s="60"/>
      <c r="S124" s="60"/>
      <c r="T124" s="60"/>
      <c r="U124" s="60"/>
      <c r="V124" s="60"/>
      <c r="W124" s="60"/>
      <c r="X124" s="60"/>
      <c r="Y124" s="60"/>
      <c r="Z124" s="60"/>
    </row>
    <row r="125" spans="1:26" s="61" customFormat="1" x14ac:dyDescent="0.25">
      <c r="A125" s="52">
        <f>+A124+1</f>
        <v>5</v>
      </c>
      <c r="B125" s="173"/>
      <c r="C125" s="172"/>
      <c r="D125" s="173"/>
      <c r="E125" s="182"/>
      <c r="F125" s="175"/>
      <c r="G125" s="175"/>
      <c r="H125" s="175"/>
      <c r="I125" s="176"/>
      <c r="J125" s="176"/>
      <c r="K125" s="176"/>
      <c r="L125" s="176"/>
      <c r="M125" s="178"/>
      <c r="N125" s="178"/>
      <c r="O125" s="1020"/>
      <c r="P125" s="1020"/>
      <c r="Q125" s="181"/>
      <c r="R125" s="60"/>
      <c r="S125" s="60"/>
      <c r="T125" s="60"/>
      <c r="U125" s="60"/>
      <c r="V125" s="60"/>
      <c r="W125" s="60"/>
      <c r="X125" s="60"/>
      <c r="Y125" s="60"/>
      <c r="Z125" s="60"/>
    </row>
    <row r="126" spans="1:26" s="61" customFormat="1" x14ac:dyDescent="0.25">
      <c r="A126" s="52">
        <f>+A125+1</f>
        <v>6</v>
      </c>
      <c r="B126" s="173"/>
      <c r="C126" s="172"/>
      <c r="D126" s="173"/>
      <c r="E126" s="182"/>
      <c r="F126" s="175"/>
      <c r="G126" s="175"/>
      <c r="H126" s="175"/>
      <c r="I126" s="176"/>
      <c r="J126" s="176"/>
      <c r="K126" s="176"/>
      <c r="L126" s="176"/>
      <c r="M126" s="178"/>
      <c r="N126" s="178"/>
      <c r="O126" s="1020"/>
      <c r="P126" s="1020"/>
      <c r="Q126" s="181"/>
      <c r="R126" s="60"/>
      <c r="S126" s="60"/>
      <c r="T126" s="60"/>
      <c r="U126" s="60"/>
      <c r="V126" s="60"/>
      <c r="W126" s="60"/>
      <c r="X126" s="60"/>
      <c r="Y126" s="60"/>
      <c r="Z126" s="60"/>
    </row>
    <row r="127" spans="1:26" s="61" customFormat="1" x14ac:dyDescent="0.25">
      <c r="A127" s="52">
        <f>+A126+1</f>
        <v>7</v>
      </c>
      <c r="B127" s="173"/>
      <c r="C127" s="172"/>
      <c r="D127" s="173"/>
      <c r="E127" s="182"/>
      <c r="F127" s="175"/>
      <c r="G127" s="175"/>
      <c r="H127" s="175"/>
      <c r="I127" s="176"/>
      <c r="J127" s="176"/>
      <c r="K127" s="176"/>
      <c r="L127" s="176"/>
      <c r="M127" s="178"/>
      <c r="N127" s="178"/>
      <c r="O127" s="1020"/>
      <c r="P127" s="1020"/>
      <c r="Q127" s="181"/>
      <c r="R127" s="60"/>
      <c r="S127" s="60"/>
      <c r="T127" s="60"/>
      <c r="U127" s="60"/>
      <c r="V127" s="60"/>
      <c r="W127" s="60"/>
      <c r="X127" s="60"/>
      <c r="Y127" s="60"/>
      <c r="Z127" s="60"/>
    </row>
    <row r="128" spans="1:26" s="61" customFormat="1" x14ac:dyDescent="0.25">
      <c r="A128" s="52">
        <f>+A127+1</f>
        <v>8</v>
      </c>
      <c r="B128" s="173"/>
      <c r="C128" s="172"/>
      <c r="D128" s="173"/>
      <c r="E128" s="182"/>
      <c r="F128" s="175"/>
      <c r="G128" s="175"/>
      <c r="H128" s="175"/>
      <c r="I128" s="176"/>
      <c r="J128" s="176"/>
      <c r="K128" s="176"/>
      <c r="L128" s="176"/>
      <c r="M128" s="178"/>
      <c r="N128" s="178"/>
      <c r="O128" s="1020"/>
      <c r="P128" s="1020"/>
      <c r="Q128" s="181"/>
      <c r="R128" s="60"/>
      <c r="S128" s="60"/>
      <c r="T128" s="60"/>
      <c r="U128" s="60"/>
      <c r="V128" s="60"/>
      <c r="W128" s="60"/>
      <c r="X128" s="60"/>
      <c r="Y128" s="60"/>
      <c r="Z128" s="60"/>
    </row>
    <row r="129" spans="1:17" s="61" customFormat="1" x14ac:dyDescent="0.25">
      <c r="A129" s="52"/>
      <c r="B129" s="183" t="s">
        <v>28</v>
      </c>
      <c r="C129" s="172"/>
      <c r="D129" s="173"/>
      <c r="E129" s="182"/>
      <c r="F129" s="175"/>
      <c r="G129" s="175"/>
      <c r="H129" s="175"/>
      <c r="I129" s="176"/>
      <c r="J129" s="176"/>
      <c r="K129" s="185">
        <f>SUM(K121:K128)</f>
        <v>21.59</v>
      </c>
      <c r="L129" s="185">
        <f>SUM(L121:L128)</f>
        <v>0</v>
      </c>
      <c r="M129" s="245"/>
      <c r="N129" s="185"/>
      <c r="O129" s="1020"/>
      <c r="P129" s="1020"/>
      <c r="Q129" s="187"/>
    </row>
    <row r="130" spans="1:17" x14ac:dyDescent="0.25">
      <c r="B130" s="69"/>
      <c r="C130" s="69"/>
      <c r="D130" s="69"/>
      <c r="E130" s="188"/>
      <c r="F130" s="69"/>
      <c r="G130" s="69"/>
      <c r="H130" s="69"/>
      <c r="I130" s="69"/>
      <c r="J130" s="69"/>
      <c r="K130" s="69"/>
      <c r="L130" s="69"/>
      <c r="M130" s="69"/>
      <c r="N130" s="69"/>
      <c r="O130" s="69"/>
      <c r="P130" s="69"/>
    </row>
    <row r="131" spans="1:17" ht="18.75" x14ac:dyDescent="0.25">
      <c r="B131" s="222" t="s">
        <v>192</v>
      </c>
      <c r="C131" s="250">
        <f>+K129</f>
        <v>21.59</v>
      </c>
      <c r="H131" s="191"/>
      <c r="I131" s="191"/>
      <c r="J131" s="191"/>
      <c r="K131" s="191"/>
      <c r="L131" s="191"/>
      <c r="M131" s="191"/>
      <c r="N131" s="69"/>
      <c r="O131" s="69"/>
      <c r="P131" s="69"/>
    </row>
    <row r="133" spans="1:17" ht="15.75" thickBot="1" x14ac:dyDescent="0.3"/>
    <row r="134" spans="1:17" ht="30.75" thickBot="1" x14ac:dyDescent="0.3">
      <c r="B134" s="232" t="s">
        <v>193</v>
      </c>
      <c r="C134" s="233" t="s">
        <v>194</v>
      </c>
      <c r="D134" s="232" t="s">
        <v>27</v>
      </c>
      <c r="E134" s="233" t="s">
        <v>195</v>
      </c>
    </row>
    <row r="135" spans="1:17" x14ac:dyDescent="0.25">
      <c r="B135" s="103" t="s">
        <v>196</v>
      </c>
      <c r="C135" s="234">
        <v>20</v>
      </c>
      <c r="D135" s="234"/>
      <c r="E135" s="1923">
        <f>+D135+D136+D137</f>
        <v>40</v>
      </c>
    </row>
    <row r="136" spans="1:17" x14ac:dyDescent="0.25">
      <c r="B136" s="103" t="s">
        <v>197</v>
      </c>
      <c r="C136" s="235">
        <v>30</v>
      </c>
      <c r="D136" s="715">
        <v>0</v>
      </c>
      <c r="E136" s="1924"/>
    </row>
    <row r="137" spans="1:17" ht="15.75" thickBot="1" x14ac:dyDescent="0.3">
      <c r="B137" s="103" t="s">
        <v>198</v>
      </c>
      <c r="C137" s="236">
        <v>40</v>
      </c>
      <c r="D137" s="236">
        <v>40</v>
      </c>
      <c r="E137" s="1925"/>
    </row>
    <row r="139" spans="1:17" ht="15.75" thickBot="1" x14ac:dyDescent="0.3"/>
    <row r="140" spans="1:17" ht="27" thickBot="1" x14ac:dyDescent="0.3">
      <c r="B140" s="1879" t="s">
        <v>199</v>
      </c>
      <c r="C140" s="1880"/>
      <c r="D140" s="1880"/>
      <c r="E140" s="1880"/>
      <c r="F140" s="1880"/>
      <c r="G140" s="1880"/>
      <c r="H140" s="1880"/>
      <c r="I140" s="1880"/>
      <c r="J140" s="1880"/>
      <c r="K140" s="1880"/>
      <c r="L140" s="1880"/>
      <c r="M140" s="1880"/>
      <c r="N140" s="1881"/>
    </row>
    <row r="142" spans="1:17" ht="75" x14ac:dyDescent="0.25">
      <c r="B142" s="193" t="s">
        <v>89</v>
      </c>
      <c r="C142" s="193" t="s">
        <v>90</v>
      </c>
      <c r="D142" s="193" t="s">
        <v>91</v>
      </c>
      <c r="E142" s="193" t="s">
        <v>92</v>
      </c>
      <c r="F142" s="193" t="s">
        <v>93</v>
      </c>
      <c r="G142" s="193" t="s">
        <v>94</v>
      </c>
      <c r="H142" s="193" t="s">
        <v>95</v>
      </c>
      <c r="I142" s="193" t="s">
        <v>96</v>
      </c>
      <c r="J142" s="1875" t="s">
        <v>97</v>
      </c>
      <c r="K142" s="1882"/>
      <c r="L142" s="1876"/>
      <c r="M142" s="193" t="s">
        <v>98</v>
      </c>
      <c r="N142" s="193" t="s">
        <v>254</v>
      </c>
      <c r="O142" s="193" t="s">
        <v>255</v>
      </c>
      <c r="P142" s="1875" t="s">
        <v>77</v>
      </c>
      <c r="Q142" s="1876"/>
    </row>
    <row r="143" spans="1:17" ht="45" x14ac:dyDescent="0.25">
      <c r="B143" s="225" t="s">
        <v>200</v>
      </c>
      <c r="C143" s="225" t="s">
        <v>201</v>
      </c>
      <c r="D143" s="225" t="s">
        <v>2738</v>
      </c>
      <c r="E143" s="224">
        <v>64578074</v>
      </c>
      <c r="F143" s="225" t="s">
        <v>2739</v>
      </c>
      <c r="G143" s="225" t="s">
        <v>258</v>
      </c>
      <c r="H143" s="909">
        <v>39276</v>
      </c>
      <c r="I143" s="227" t="s">
        <v>19</v>
      </c>
      <c r="J143" s="225" t="s">
        <v>2740</v>
      </c>
      <c r="K143" s="226" t="s">
        <v>2741</v>
      </c>
      <c r="L143" s="223" t="s">
        <v>266</v>
      </c>
      <c r="M143" s="152" t="s">
        <v>18</v>
      </c>
      <c r="N143" s="152" t="s">
        <v>18</v>
      </c>
      <c r="O143" s="152" t="s">
        <v>18</v>
      </c>
      <c r="P143" s="1963"/>
      <c r="Q143" s="1964"/>
    </row>
    <row r="144" spans="1:17" ht="60" x14ac:dyDescent="0.25">
      <c r="B144" s="225" t="s">
        <v>211</v>
      </c>
      <c r="C144" s="225" t="s">
        <v>201</v>
      </c>
      <c r="D144" s="225" t="s">
        <v>2742</v>
      </c>
      <c r="E144" s="224">
        <v>1102808161</v>
      </c>
      <c r="F144" s="225" t="s">
        <v>2743</v>
      </c>
      <c r="G144" s="224" t="s">
        <v>1930</v>
      </c>
      <c r="H144" s="909">
        <v>41265</v>
      </c>
      <c r="I144" s="227" t="s">
        <v>19</v>
      </c>
      <c r="J144" s="225" t="s">
        <v>2744</v>
      </c>
      <c r="K144" s="226" t="s">
        <v>2745</v>
      </c>
      <c r="L144" s="223" t="s">
        <v>266</v>
      </c>
      <c r="M144" s="152" t="s">
        <v>18</v>
      </c>
      <c r="N144" s="152" t="s">
        <v>18</v>
      </c>
      <c r="O144" s="152" t="s">
        <v>18</v>
      </c>
      <c r="P144" s="1963"/>
      <c r="Q144" s="1964"/>
    </row>
    <row r="145" spans="2:17" ht="30" x14ac:dyDescent="0.25">
      <c r="B145" s="225" t="s">
        <v>223</v>
      </c>
      <c r="C145" s="1990" t="s">
        <v>201</v>
      </c>
      <c r="D145" s="1994" t="s">
        <v>2746</v>
      </c>
      <c r="E145" s="1994">
        <v>64701779</v>
      </c>
      <c r="F145" s="1994" t="s">
        <v>388</v>
      </c>
      <c r="G145" s="1992" t="s">
        <v>2747</v>
      </c>
      <c r="H145" s="2563">
        <v>39521</v>
      </c>
      <c r="I145" s="2247" t="s">
        <v>19</v>
      </c>
      <c r="J145" s="251" t="s">
        <v>2748</v>
      </c>
      <c r="K145" s="226" t="s">
        <v>2749</v>
      </c>
      <c r="L145" s="223" t="s">
        <v>266</v>
      </c>
      <c r="M145" s="1870" t="s">
        <v>18</v>
      </c>
      <c r="N145" s="1870" t="s">
        <v>18</v>
      </c>
      <c r="O145" s="1870" t="s">
        <v>18</v>
      </c>
      <c r="P145" s="1984"/>
      <c r="Q145" s="1985"/>
    </row>
    <row r="146" spans="2:17" ht="30" x14ac:dyDescent="0.25">
      <c r="B146" s="225" t="s">
        <v>223</v>
      </c>
      <c r="C146" s="1991"/>
      <c r="D146" s="1995"/>
      <c r="E146" s="1995"/>
      <c r="F146" s="1995"/>
      <c r="G146" s="1993"/>
      <c r="H146" s="2564"/>
      <c r="I146" s="2248"/>
      <c r="J146" s="251" t="s">
        <v>2750</v>
      </c>
      <c r="K146" s="226" t="s">
        <v>2751</v>
      </c>
      <c r="L146" s="223" t="s">
        <v>266</v>
      </c>
      <c r="M146" s="1924"/>
      <c r="N146" s="1924"/>
      <c r="O146" s="1924"/>
      <c r="P146" s="1986"/>
      <c r="Q146" s="1987"/>
    </row>
    <row r="147" spans="2:17" ht="30" x14ac:dyDescent="0.25">
      <c r="B147" s="225" t="s">
        <v>223</v>
      </c>
      <c r="C147" s="2006"/>
      <c r="D147" s="2009"/>
      <c r="E147" s="2009"/>
      <c r="F147" s="2009"/>
      <c r="G147" s="2005"/>
      <c r="H147" s="2568"/>
      <c r="I147" s="2249"/>
      <c r="J147" s="251" t="s">
        <v>2752</v>
      </c>
      <c r="K147" s="226" t="s">
        <v>2753</v>
      </c>
      <c r="L147" s="223" t="s">
        <v>266</v>
      </c>
      <c r="M147" s="1871"/>
      <c r="N147" s="1871"/>
      <c r="O147" s="1871"/>
      <c r="P147" s="2044"/>
      <c r="Q147" s="2045"/>
    </row>
    <row r="150" spans="2:17" ht="15.75" thickBot="1" x14ac:dyDescent="0.3"/>
    <row r="151" spans="2:17" ht="30" x14ac:dyDescent="0.25">
      <c r="B151" s="162" t="s">
        <v>17</v>
      </c>
      <c r="C151" s="162" t="s">
        <v>193</v>
      </c>
      <c r="D151" s="193" t="s">
        <v>194</v>
      </c>
      <c r="E151" s="162" t="s">
        <v>27</v>
      </c>
      <c r="F151" s="233" t="s">
        <v>235</v>
      </c>
      <c r="G151" s="857"/>
    </row>
    <row r="152" spans="2:17" ht="108" x14ac:dyDescent="0.2">
      <c r="B152" s="1969" t="s">
        <v>236</v>
      </c>
      <c r="C152" s="196" t="s">
        <v>237</v>
      </c>
      <c r="D152" s="715">
        <v>25</v>
      </c>
      <c r="E152" s="715">
        <v>25</v>
      </c>
      <c r="F152" s="1970">
        <f>+E152+E153+E154</f>
        <v>60</v>
      </c>
      <c r="G152" s="858"/>
    </row>
    <row r="153" spans="2:17" ht="96" x14ac:dyDescent="0.2">
      <c r="B153" s="1969"/>
      <c r="C153" s="196" t="s">
        <v>238</v>
      </c>
      <c r="D153" s="242">
        <v>25</v>
      </c>
      <c r="E153" s="715">
        <v>25</v>
      </c>
      <c r="F153" s="1971"/>
      <c r="G153" s="858"/>
    </row>
    <row r="154" spans="2:17" ht="60" x14ac:dyDescent="0.2">
      <c r="B154" s="1969"/>
      <c r="C154" s="196" t="s">
        <v>239</v>
      </c>
      <c r="D154" s="715">
        <v>10</v>
      </c>
      <c r="E154" s="715">
        <v>10</v>
      </c>
      <c r="F154" s="1972"/>
      <c r="G154" s="858"/>
    </row>
    <row r="155" spans="2:17" x14ac:dyDescent="0.25">
      <c r="C155"/>
    </row>
    <row r="158" spans="2:17" x14ac:dyDescent="0.25">
      <c r="B158" s="160" t="s">
        <v>240</v>
      </c>
    </row>
    <row r="161" spans="2:5" x14ac:dyDescent="0.25">
      <c r="B161" s="41" t="s">
        <v>17</v>
      </c>
      <c r="C161" s="41" t="s">
        <v>26</v>
      </c>
      <c r="D161" s="162" t="s">
        <v>27</v>
      </c>
      <c r="E161" s="162" t="s">
        <v>28</v>
      </c>
    </row>
    <row r="162" spans="2:5" ht="28.5" x14ac:dyDescent="0.25">
      <c r="B162" s="45" t="s">
        <v>393</v>
      </c>
      <c r="C162" s="684">
        <v>40</v>
      </c>
      <c r="D162" s="715">
        <f>+E135</f>
        <v>40</v>
      </c>
      <c r="E162" s="1870">
        <f>+D162+D163</f>
        <v>100</v>
      </c>
    </row>
    <row r="163" spans="2:5" ht="42.75" x14ac:dyDescent="0.25">
      <c r="B163" s="45" t="s">
        <v>394</v>
      </c>
      <c r="C163" s="684">
        <v>60</v>
      </c>
      <c r="D163" s="715">
        <f>+F152</f>
        <v>60</v>
      </c>
      <c r="E163" s="1871"/>
    </row>
  </sheetData>
  <mergeCells count="110">
    <mergeCell ref="O145:O147"/>
    <mergeCell ref="P145:Q147"/>
    <mergeCell ref="B152:B154"/>
    <mergeCell ref="F152:F154"/>
    <mergeCell ref="E162:E163"/>
    <mergeCell ref="P144:Q144"/>
    <mergeCell ref="C145:C147"/>
    <mergeCell ref="D145:D147"/>
    <mergeCell ref="E145:E147"/>
    <mergeCell ref="F145:F147"/>
    <mergeCell ref="G145:G147"/>
    <mergeCell ref="H145:H147"/>
    <mergeCell ref="I145:I147"/>
    <mergeCell ref="M145:M147"/>
    <mergeCell ref="N145:N147"/>
    <mergeCell ref="B117:N117"/>
    <mergeCell ref="E135:E137"/>
    <mergeCell ref="B140:N140"/>
    <mergeCell ref="J142:L142"/>
    <mergeCell ref="P142:Q142"/>
    <mergeCell ref="P143:Q143"/>
    <mergeCell ref="R102:R103"/>
    <mergeCell ref="P104:Q104"/>
    <mergeCell ref="B107:N107"/>
    <mergeCell ref="D110:E110"/>
    <mergeCell ref="D111:E111"/>
    <mergeCell ref="B114:P114"/>
    <mergeCell ref="B102:B105"/>
    <mergeCell ref="C102:C105"/>
    <mergeCell ref="M102:M103"/>
    <mergeCell ref="N102:N103"/>
    <mergeCell ref="O102:O103"/>
    <mergeCell ref="P102:Q103"/>
    <mergeCell ref="H98:H101"/>
    <mergeCell ref="I98:I101"/>
    <mergeCell ref="M98:M101"/>
    <mergeCell ref="N98:N101"/>
    <mergeCell ref="O98:O101"/>
    <mergeCell ref="P98:Q101"/>
    <mergeCell ref="B98:B101"/>
    <mergeCell ref="C98:C101"/>
    <mergeCell ref="D98:D101"/>
    <mergeCell ref="E98:E101"/>
    <mergeCell ref="F98:F101"/>
    <mergeCell ref="G98:G101"/>
    <mergeCell ref="R91:R93"/>
    <mergeCell ref="B94:B95"/>
    <mergeCell ref="C94:C95"/>
    <mergeCell ref="D94:D95"/>
    <mergeCell ref="E94:E95"/>
    <mergeCell ref="F94:F95"/>
    <mergeCell ref="G94:G95"/>
    <mergeCell ref="H94:H95"/>
    <mergeCell ref="I94:I95"/>
    <mergeCell ref="N94:N95"/>
    <mergeCell ref="O94:O95"/>
    <mergeCell ref="P94:Q95"/>
    <mergeCell ref="M91:M93"/>
    <mergeCell ref="N91:N93"/>
    <mergeCell ref="B91:B93"/>
    <mergeCell ref="C91:C93"/>
    <mergeCell ref="D91:D93"/>
    <mergeCell ref="E91:E93"/>
    <mergeCell ref="F91:F93"/>
    <mergeCell ref="G91:G93"/>
    <mergeCell ref="H91:H93"/>
    <mergeCell ref="I91:I93"/>
    <mergeCell ref="O91:O93"/>
    <mergeCell ref="P91:Q93"/>
    <mergeCell ref="H96:H97"/>
    <mergeCell ref="I96:I97"/>
    <mergeCell ref="N96:N97"/>
    <mergeCell ref="O96:O97"/>
    <mergeCell ref="P96:Q97"/>
    <mergeCell ref="R96:R97"/>
    <mergeCell ref="B96:B97"/>
    <mergeCell ref="C96:C97"/>
    <mergeCell ref="D96:D97"/>
    <mergeCell ref="E96:E97"/>
    <mergeCell ref="F96:F97"/>
    <mergeCell ref="G96:G97"/>
    <mergeCell ref="O74:P74"/>
    <mergeCell ref="O75:P75"/>
    <mergeCell ref="O76:P76"/>
    <mergeCell ref="O77:P77"/>
    <mergeCell ref="B83:N83"/>
    <mergeCell ref="J88:L88"/>
    <mergeCell ref="P88:Q88"/>
    <mergeCell ref="P89:Q89"/>
    <mergeCell ref="P90:Q90"/>
    <mergeCell ref="O71:P71"/>
    <mergeCell ref="O72:P72"/>
    <mergeCell ref="O73:P73"/>
    <mergeCell ref="C10:E10"/>
    <mergeCell ref="B14:C21"/>
    <mergeCell ref="B22:C22"/>
    <mergeCell ref="E40:E41"/>
    <mergeCell ref="M45:N45"/>
    <mergeCell ref="B61:B62"/>
    <mergeCell ref="C61:C62"/>
    <mergeCell ref="D61:E61"/>
    <mergeCell ref="B2:P2"/>
    <mergeCell ref="B4:P4"/>
    <mergeCell ref="C6:N6"/>
    <mergeCell ref="C7:N7"/>
    <mergeCell ref="C8:N8"/>
    <mergeCell ref="C9:N9"/>
    <mergeCell ref="C65:N65"/>
    <mergeCell ref="B67:N67"/>
    <mergeCell ref="O70:P70"/>
  </mergeCells>
  <dataValidations count="2">
    <dataValidation type="decimal" allowBlank="1" showInputMessage="1" showErrorMessage="1" sqref="WVH983079 WLL983079 C65575 IV65575 SR65575 ACN65575 AMJ65575 AWF65575 BGB65575 BPX65575 BZT65575 CJP65575 CTL65575 DDH65575 DND65575 DWZ65575 EGV65575 EQR65575 FAN65575 FKJ65575 FUF65575 GEB65575 GNX65575 GXT65575 HHP65575 HRL65575 IBH65575 ILD65575 IUZ65575 JEV65575 JOR65575 JYN65575 KIJ65575 KSF65575 LCB65575 LLX65575 LVT65575 MFP65575 MPL65575 MZH65575 NJD65575 NSZ65575 OCV65575 OMR65575 OWN65575 PGJ65575 PQF65575 QAB65575 QJX65575 QTT65575 RDP65575 RNL65575 RXH65575 SHD65575 SQZ65575 TAV65575 TKR65575 TUN65575 UEJ65575 UOF65575 UYB65575 VHX65575 VRT65575 WBP65575 WLL65575 WVH65575 C131111 IV131111 SR131111 ACN131111 AMJ131111 AWF131111 BGB131111 BPX131111 BZT131111 CJP131111 CTL131111 DDH131111 DND131111 DWZ131111 EGV131111 EQR131111 FAN131111 FKJ131111 FUF131111 GEB131111 GNX131111 GXT131111 HHP131111 HRL131111 IBH131111 ILD131111 IUZ131111 JEV131111 JOR131111 JYN131111 KIJ131111 KSF131111 LCB131111 LLX131111 LVT131111 MFP131111 MPL131111 MZH131111 NJD131111 NSZ131111 OCV131111 OMR131111 OWN131111 PGJ131111 PQF131111 QAB131111 QJX131111 QTT131111 RDP131111 RNL131111 RXH131111 SHD131111 SQZ131111 TAV131111 TKR131111 TUN131111 UEJ131111 UOF131111 UYB131111 VHX131111 VRT131111 WBP131111 WLL131111 WVH131111 C196647 IV196647 SR196647 ACN196647 AMJ196647 AWF196647 BGB196647 BPX196647 BZT196647 CJP196647 CTL196647 DDH196647 DND196647 DWZ196647 EGV196647 EQR196647 FAN196647 FKJ196647 FUF196647 GEB196647 GNX196647 GXT196647 HHP196647 HRL196647 IBH196647 ILD196647 IUZ196647 JEV196647 JOR196647 JYN196647 KIJ196647 KSF196647 LCB196647 LLX196647 LVT196647 MFP196647 MPL196647 MZH196647 NJD196647 NSZ196647 OCV196647 OMR196647 OWN196647 PGJ196647 PQF196647 QAB196647 QJX196647 QTT196647 RDP196647 RNL196647 RXH196647 SHD196647 SQZ196647 TAV196647 TKR196647 TUN196647 UEJ196647 UOF196647 UYB196647 VHX196647 VRT196647 WBP196647 WLL196647 WVH196647 C262183 IV262183 SR262183 ACN262183 AMJ262183 AWF262183 BGB262183 BPX262183 BZT262183 CJP262183 CTL262183 DDH262183 DND262183 DWZ262183 EGV262183 EQR262183 FAN262183 FKJ262183 FUF262183 GEB262183 GNX262183 GXT262183 HHP262183 HRL262183 IBH262183 ILD262183 IUZ262183 JEV262183 JOR262183 JYN262183 KIJ262183 KSF262183 LCB262183 LLX262183 LVT262183 MFP262183 MPL262183 MZH262183 NJD262183 NSZ262183 OCV262183 OMR262183 OWN262183 PGJ262183 PQF262183 QAB262183 QJX262183 QTT262183 RDP262183 RNL262183 RXH262183 SHD262183 SQZ262183 TAV262183 TKR262183 TUN262183 UEJ262183 UOF262183 UYB262183 VHX262183 VRT262183 WBP262183 WLL262183 WVH262183 C327719 IV327719 SR327719 ACN327719 AMJ327719 AWF327719 BGB327719 BPX327719 BZT327719 CJP327719 CTL327719 DDH327719 DND327719 DWZ327719 EGV327719 EQR327719 FAN327719 FKJ327719 FUF327719 GEB327719 GNX327719 GXT327719 HHP327719 HRL327719 IBH327719 ILD327719 IUZ327719 JEV327719 JOR327719 JYN327719 KIJ327719 KSF327719 LCB327719 LLX327719 LVT327719 MFP327719 MPL327719 MZH327719 NJD327719 NSZ327719 OCV327719 OMR327719 OWN327719 PGJ327719 PQF327719 QAB327719 QJX327719 QTT327719 RDP327719 RNL327719 RXH327719 SHD327719 SQZ327719 TAV327719 TKR327719 TUN327719 UEJ327719 UOF327719 UYB327719 VHX327719 VRT327719 WBP327719 WLL327719 WVH327719 C393255 IV393255 SR393255 ACN393255 AMJ393255 AWF393255 BGB393255 BPX393255 BZT393255 CJP393255 CTL393255 DDH393255 DND393255 DWZ393255 EGV393255 EQR393255 FAN393255 FKJ393255 FUF393255 GEB393255 GNX393255 GXT393255 HHP393255 HRL393255 IBH393255 ILD393255 IUZ393255 JEV393255 JOR393255 JYN393255 KIJ393255 KSF393255 LCB393255 LLX393255 LVT393255 MFP393255 MPL393255 MZH393255 NJD393255 NSZ393255 OCV393255 OMR393255 OWN393255 PGJ393255 PQF393255 QAB393255 QJX393255 QTT393255 RDP393255 RNL393255 RXH393255 SHD393255 SQZ393255 TAV393255 TKR393255 TUN393255 UEJ393255 UOF393255 UYB393255 VHX393255 VRT393255 WBP393255 WLL393255 WVH393255 C458791 IV458791 SR458791 ACN458791 AMJ458791 AWF458791 BGB458791 BPX458791 BZT458791 CJP458791 CTL458791 DDH458791 DND458791 DWZ458791 EGV458791 EQR458791 FAN458791 FKJ458791 FUF458791 GEB458791 GNX458791 GXT458791 HHP458791 HRL458791 IBH458791 ILD458791 IUZ458791 JEV458791 JOR458791 JYN458791 KIJ458791 KSF458791 LCB458791 LLX458791 LVT458791 MFP458791 MPL458791 MZH458791 NJD458791 NSZ458791 OCV458791 OMR458791 OWN458791 PGJ458791 PQF458791 QAB458791 QJX458791 QTT458791 RDP458791 RNL458791 RXH458791 SHD458791 SQZ458791 TAV458791 TKR458791 TUN458791 UEJ458791 UOF458791 UYB458791 VHX458791 VRT458791 WBP458791 WLL458791 WVH458791 C524327 IV524327 SR524327 ACN524327 AMJ524327 AWF524327 BGB524327 BPX524327 BZT524327 CJP524327 CTL524327 DDH524327 DND524327 DWZ524327 EGV524327 EQR524327 FAN524327 FKJ524327 FUF524327 GEB524327 GNX524327 GXT524327 HHP524327 HRL524327 IBH524327 ILD524327 IUZ524327 JEV524327 JOR524327 JYN524327 KIJ524327 KSF524327 LCB524327 LLX524327 LVT524327 MFP524327 MPL524327 MZH524327 NJD524327 NSZ524327 OCV524327 OMR524327 OWN524327 PGJ524327 PQF524327 QAB524327 QJX524327 QTT524327 RDP524327 RNL524327 RXH524327 SHD524327 SQZ524327 TAV524327 TKR524327 TUN524327 UEJ524327 UOF524327 UYB524327 VHX524327 VRT524327 WBP524327 WLL524327 WVH524327 C589863 IV589863 SR589863 ACN589863 AMJ589863 AWF589863 BGB589863 BPX589863 BZT589863 CJP589863 CTL589863 DDH589863 DND589863 DWZ589863 EGV589863 EQR589863 FAN589863 FKJ589863 FUF589863 GEB589863 GNX589863 GXT589863 HHP589863 HRL589863 IBH589863 ILD589863 IUZ589863 JEV589863 JOR589863 JYN589863 KIJ589863 KSF589863 LCB589863 LLX589863 LVT589863 MFP589863 MPL589863 MZH589863 NJD589863 NSZ589863 OCV589863 OMR589863 OWN589863 PGJ589863 PQF589863 QAB589863 QJX589863 QTT589863 RDP589863 RNL589863 RXH589863 SHD589863 SQZ589863 TAV589863 TKR589863 TUN589863 UEJ589863 UOF589863 UYB589863 VHX589863 VRT589863 WBP589863 WLL589863 WVH589863 C655399 IV655399 SR655399 ACN655399 AMJ655399 AWF655399 BGB655399 BPX655399 BZT655399 CJP655399 CTL655399 DDH655399 DND655399 DWZ655399 EGV655399 EQR655399 FAN655399 FKJ655399 FUF655399 GEB655399 GNX655399 GXT655399 HHP655399 HRL655399 IBH655399 ILD655399 IUZ655399 JEV655399 JOR655399 JYN655399 KIJ655399 KSF655399 LCB655399 LLX655399 LVT655399 MFP655399 MPL655399 MZH655399 NJD655399 NSZ655399 OCV655399 OMR655399 OWN655399 PGJ655399 PQF655399 QAB655399 QJX655399 QTT655399 RDP655399 RNL655399 RXH655399 SHD655399 SQZ655399 TAV655399 TKR655399 TUN655399 UEJ655399 UOF655399 UYB655399 VHX655399 VRT655399 WBP655399 WLL655399 WVH655399 C720935 IV720935 SR720935 ACN720935 AMJ720935 AWF720935 BGB720935 BPX720935 BZT720935 CJP720935 CTL720935 DDH720935 DND720935 DWZ720935 EGV720935 EQR720935 FAN720935 FKJ720935 FUF720935 GEB720935 GNX720935 GXT720935 HHP720935 HRL720935 IBH720935 ILD720935 IUZ720935 JEV720935 JOR720935 JYN720935 KIJ720935 KSF720935 LCB720935 LLX720935 LVT720935 MFP720935 MPL720935 MZH720935 NJD720935 NSZ720935 OCV720935 OMR720935 OWN720935 PGJ720935 PQF720935 QAB720935 QJX720935 QTT720935 RDP720935 RNL720935 RXH720935 SHD720935 SQZ720935 TAV720935 TKR720935 TUN720935 UEJ720935 UOF720935 UYB720935 VHX720935 VRT720935 WBP720935 WLL720935 WVH720935 C786471 IV786471 SR786471 ACN786471 AMJ786471 AWF786471 BGB786471 BPX786471 BZT786471 CJP786471 CTL786471 DDH786471 DND786471 DWZ786471 EGV786471 EQR786471 FAN786471 FKJ786471 FUF786471 GEB786471 GNX786471 GXT786471 HHP786471 HRL786471 IBH786471 ILD786471 IUZ786471 JEV786471 JOR786471 JYN786471 KIJ786471 KSF786471 LCB786471 LLX786471 LVT786471 MFP786471 MPL786471 MZH786471 NJD786471 NSZ786471 OCV786471 OMR786471 OWN786471 PGJ786471 PQF786471 QAB786471 QJX786471 QTT786471 RDP786471 RNL786471 RXH786471 SHD786471 SQZ786471 TAV786471 TKR786471 TUN786471 UEJ786471 UOF786471 UYB786471 VHX786471 VRT786471 WBP786471 WLL786471 WVH786471 C852007 IV852007 SR852007 ACN852007 AMJ852007 AWF852007 BGB852007 BPX852007 BZT852007 CJP852007 CTL852007 DDH852007 DND852007 DWZ852007 EGV852007 EQR852007 FAN852007 FKJ852007 FUF852007 GEB852007 GNX852007 GXT852007 HHP852007 HRL852007 IBH852007 ILD852007 IUZ852007 JEV852007 JOR852007 JYN852007 KIJ852007 KSF852007 LCB852007 LLX852007 LVT852007 MFP852007 MPL852007 MZH852007 NJD852007 NSZ852007 OCV852007 OMR852007 OWN852007 PGJ852007 PQF852007 QAB852007 QJX852007 QTT852007 RDP852007 RNL852007 RXH852007 SHD852007 SQZ852007 TAV852007 TKR852007 TUN852007 UEJ852007 UOF852007 UYB852007 VHX852007 VRT852007 WBP852007 WLL852007 WVH852007 C917543 IV917543 SR917543 ACN917543 AMJ917543 AWF917543 BGB917543 BPX917543 BZT917543 CJP917543 CTL917543 DDH917543 DND917543 DWZ917543 EGV917543 EQR917543 FAN917543 FKJ917543 FUF917543 GEB917543 GNX917543 GXT917543 HHP917543 HRL917543 IBH917543 ILD917543 IUZ917543 JEV917543 JOR917543 JYN917543 KIJ917543 KSF917543 LCB917543 LLX917543 LVT917543 MFP917543 MPL917543 MZH917543 NJD917543 NSZ917543 OCV917543 OMR917543 OWN917543 PGJ917543 PQF917543 QAB917543 QJX917543 QTT917543 RDP917543 RNL917543 RXH917543 SHD917543 SQZ917543 TAV917543 TKR917543 TUN917543 UEJ917543 UOF917543 UYB917543 VHX917543 VRT917543 WBP917543 WLL917543 WVH917543 C983079 IV983079 SR983079 ACN983079 AMJ983079 AWF983079 BGB983079 BPX983079 BZT983079 CJP983079 CTL983079 DDH983079 DND983079 DWZ983079 EGV983079 EQR983079 FAN983079 FKJ983079 FUF983079 GEB983079 GNX983079 GXT983079 HHP983079 HRL983079 IBH983079 ILD983079 IUZ983079 JEV983079 JOR983079 JYN983079 KIJ983079 KSF983079 LCB983079 LLX983079 LVT983079 MFP983079 MPL983079 MZH983079 NJD983079 NSZ983079 OCV983079 OMR983079 OWN983079 PGJ983079 PQF983079 QAB983079 QJX983079 QTT983079 RDP983079 RNL983079 RXH983079 SHD983079 SQZ983079 TAV983079 TKR983079 TUN983079 UEJ983079 UOF983079 UYB983079 VHX983079 VRT983079 WBP983079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formula1>0</formula1>
      <formula2>1</formula2>
    </dataValidation>
    <dataValidation type="list" allowBlank="1" showInputMessage="1" showErrorMessage="1" sqref="WVE983079 A65575 IS65575 SO65575 ACK65575 AMG65575 AWC65575 BFY65575 BPU65575 BZQ65575 CJM65575 CTI65575 DDE65575 DNA65575 DWW65575 EGS65575 EQO65575 FAK65575 FKG65575 FUC65575 GDY65575 GNU65575 GXQ65575 HHM65575 HRI65575 IBE65575 ILA65575 IUW65575 JES65575 JOO65575 JYK65575 KIG65575 KSC65575 LBY65575 LLU65575 LVQ65575 MFM65575 MPI65575 MZE65575 NJA65575 NSW65575 OCS65575 OMO65575 OWK65575 PGG65575 PQC65575 PZY65575 QJU65575 QTQ65575 RDM65575 RNI65575 RXE65575 SHA65575 SQW65575 TAS65575 TKO65575 TUK65575 UEG65575 UOC65575 UXY65575 VHU65575 VRQ65575 WBM65575 WLI65575 WVE65575 A131111 IS131111 SO131111 ACK131111 AMG131111 AWC131111 BFY131111 BPU131111 BZQ131111 CJM131111 CTI131111 DDE131111 DNA131111 DWW131111 EGS131111 EQO131111 FAK131111 FKG131111 FUC131111 GDY131111 GNU131111 GXQ131111 HHM131111 HRI131111 IBE131111 ILA131111 IUW131111 JES131111 JOO131111 JYK131111 KIG131111 KSC131111 LBY131111 LLU131111 LVQ131111 MFM131111 MPI131111 MZE131111 NJA131111 NSW131111 OCS131111 OMO131111 OWK131111 PGG131111 PQC131111 PZY131111 QJU131111 QTQ131111 RDM131111 RNI131111 RXE131111 SHA131111 SQW131111 TAS131111 TKO131111 TUK131111 UEG131111 UOC131111 UXY131111 VHU131111 VRQ131111 WBM131111 WLI131111 WVE131111 A196647 IS196647 SO196647 ACK196647 AMG196647 AWC196647 BFY196647 BPU196647 BZQ196647 CJM196647 CTI196647 DDE196647 DNA196647 DWW196647 EGS196647 EQO196647 FAK196647 FKG196647 FUC196647 GDY196647 GNU196647 GXQ196647 HHM196647 HRI196647 IBE196647 ILA196647 IUW196647 JES196647 JOO196647 JYK196647 KIG196647 KSC196647 LBY196647 LLU196647 LVQ196647 MFM196647 MPI196647 MZE196647 NJA196647 NSW196647 OCS196647 OMO196647 OWK196647 PGG196647 PQC196647 PZY196647 QJU196647 QTQ196647 RDM196647 RNI196647 RXE196647 SHA196647 SQW196647 TAS196647 TKO196647 TUK196647 UEG196647 UOC196647 UXY196647 VHU196647 VRQ196647 WBM196647 WLI196647 WVE196647 A262183 IS262183 SO262183 ACK262183 AMG262183 AWC262183 BFY262183 BPU262183 BZQ262183 CJM262183 CTI262183 DDE262183 DNA262183 DWW262183 EGS262183 EQO262183 FAK262183 FKG262183 FUC262183 GDY262183 GNU262183 GXQ262183 HHM262183 HRI262183 IBE262183 ILA262183 IUW262183 JES262183 JOO262183 JYK262183 KIG262183 KSC262183 LBY262183 LLU262183 LVQ262183 MFM262183 MPI262183 MZE262183 NJA262183 NSW262183 OCS262183 OMO262183 OWK262183 PGG262183 PQC262183 PZY262183 QJU262183 QTQ262183 RDM262183 RNI262183 RXE262183 SHA262183 SQW262183 TAS262183 TKO262183 TUK262183 UEG262183 UOC262183 UXY262183 VHU262183 VRQ262183 WBM262183 WLI262183 WVE262183 A327719 IS327719 SO327719 ACK327719 AMG327719 AWC327719 BFY327719 BPU327719 BZQ327719 CJM327719 CTI327719 DDE327719 DNA327719 DWW327719 EGS327719 EQO327719 FAK327719 FKG327719 FUC327719 GDY327719 GNU327719 GXQ327719 HHM327719 HRI327719 IBE327719 ILA327719 IUW327719 JES327719 JOO327719 JYK327719 KIG327719 KSC327719 LBY327719 LLU327719 LVQ327719 MFM327719 MPI327719 MZE327719 NJA327719 NSW327719 OCS327719 OMO327719 OWK327719 PGG327719 PQC327719 PZY327719 QJU327719 QTQ327719 RDM327719 RNI327719 RXE327719 SHA327719 SQW327719 TAS327719 TKO327719 TUK327719 UEG327719 UOC327719 UXY327719 VHU327719 VRQ327719 WBM327719 WLI327719 WVE327719 A393255 IS393255 SO393255 ACK393255 AMG393255 AWC393255 BFY393255 BPU393255 BZQ393255 CJM393255 CTI393255 DDE393255 DNA393255 DWW393255 EGS393255 EQO393255 FAK393255 FKG393255 FUC393255 GDY393255 GNU393255 GXQ393255 HHM393255 HRI393255 IBE393255 ILA393255 IUW393255 JES393255 JOO393255 JYK393255 KIG393255 KSC393255 LBY393255 LLU393255 LVQ393255 MFM393255 MPI393255 MZE393255 NJA393255 NSW393255 OCS393255 OMO393255 OWK393255 PGG393255 PQC393255 PZY393255 QJU393255 QTQ393255 RDM393255 RNI393255 RXE393255 SHA393255 SQW393255 TAS393255 TKO393255 TUK393255 UEG393255 UOC393255 UXY393255 VHU393255 VRQ393255 WBM393255 WLI393255 WVE393255 A458791 IS458791 SO458791 ACK458791 AMG458791 AWC458791 BFY458791 BPU458791 BZQ458791 CJM458791 CTI458791 DDE458791 DNA458791 DWW458791 EGS458791 EQO458791 FAK458791 FKG458791 FUC458791 GDY458791 GNU458791 GXQ458791 HHM458791 HRI458791 IBE458791 ILA458791 IUW458791 JES458791 JOO458791 JYK458791 KIG458791 KSC458791 LBY458791 LLU458791 LVQ458791 MFM458791 MPI458791 MZE458791 NJA458791 NSW458791 OCS458791 OMO458791 OWK458791 PGG458791 PQC458791 PZY458791 QJU458791 QTQ458791 RDM458791 RNI458791 RXE458791 SHA458791 SQW458791 TAS458791 TKO458791 TUK458791 UEG458791 UOC458791 UXY458791 VHU458791 VRQ458791 WBM458791 WLI458791 WVE458791 A524327 IS524327 SO524327 ACK524327 AMG524327 AWC524327 BFY524327 BPU524327 BZQ524327 CJM524327 CTI524327 DDE524327 DNA524327 DWW524327 EGS524327 EQO524327 FAK524327 FKG524327 FUC524327 GDY524327 GNU524327 GXQ524327 HHM524327 HRI524327 IBE524327 ILA524327 IUW524327 JES524327 JOO524327 JYK524327 KIG524327 KSC524327 LBY524327 LLU524327 LVQ524327 MFM524327 MPI524327 MZE524327 NJA524327 NSW524327 OCS524327 OMO524327 OWK524327 PGG524327 PQC524327 PZY524327 QJU524327 QTQ524327 RDM524327 RNI524327 RXE524327 SHA524327 SQW524327 TAS524327 TKO524327 TUK524327 UEG524327 UOC524327 UXY524327 VHU524327 VRQ524327 WBM524327 WLI524327 WVE524327 A589863 IS589863 SO589863 ACK589863 AMG589863 AWC589863 BFY589863 BPU589863 BZQ589863 CJM589863 CTI589863 DDE589863 DNA589863 DWW589863 EGS589863 EQO589863 FAK589863 FKG589863 FUC589863 GDY589863 GNU589863 GXQ589863 HHM589863 HRI589863 IBE589863 ILA589863 IUW589863 JES589863 JOO589863 JYK589863 KIG589863 KSC589863 LBY589863 LLU589863 LVQ589863 MFM589863 MPI589863 MZE589863 NJA589863 NSW589863 OCS589863 OMO589863 OWK589863 PGG589863 PQC589863 PZY589863 QJU589863 QTQ589863 RDM589863 RNI589863 RXE589863 SHA589863 SQW589863 TAS589863 TKO589863 TUK589863 UEG589863 UOC589863 UXY589863 VHU589863 VRQ589863 WBM589863 WLI589863 WVE589863 A655399 IS655399 SO655399 ACK655399 AMG655399 AWC655399 BFY655399 BPU655399 BZQ655399 CJM655399 CTI655399 DDE655399 DNA655399 DWW655399 EGS655399 EQO655399 FAK655399 FKG655399 FUC655399 GDY655399 GNU655399 GXQ655399 HHM655399 HRI655399 IBE655399 ILA655399 IUW655399 JES655399 JOO655399 JYK655399 KIG655399 KSC655399 LBY655399 LLU655399 LVQ655399 MFM655399 MPI655399 MZE655399 NJA655399 NSW655399 OCS655399 OMO655399 OWK655399 PGG655399 PQC655399 PZY655399 QJU655399 QTQ655399 RDM655399 RNI655399 RXE655399 SHA655399 SQW655399 TAS655399 TKO655399 TUK655399 UEG655399 UOC655399 UXY655399 VHU655399 VRQ655399 WBM655399 WLI655399 WVE655399 A720935 IS720935 SO720935 ACK720935 AMG720935 AWC720935 BFY720935 BPU720935 BZQ720935 CJM720935 CTI720935 DDE720935 DNA720935 DWW720935 EGS720935 EQO720935 FAK720935 FKG720935 FUC720935 GDY720935 GNU720935 GXQ720935 HHM720935 HRI720935 IBE720935 ILA720935 IUW720935 JES720935 JOO720935 JYK720935 KIG720935 KSC720935 LBY720935 LLU720935 LVQ720935 MFM720935 MPI720935 MZE720935 NJA720935 NSW720935 OCS720935 OMO720935 OWK720935 PGG720935 PQC720935 PZY720935 QJU720935 QTQ720935 RDM720935 RNI720935 RXE720935 SHA720935 SQW720935 TAS720935 TKO720935 TUK720935 UEG720935 UOC720935 UXY720935 VHU720935 VRQ720935 WBM720935 WLI720935 WVE720935 A786471 IS786471 SO786471 ACK786471 AMG786471 AWC786471 BFY786471 BPU786471 BZQ786471 CJM786471 CTI786471 DDE786471 DNA786471 DWW786471 EGS786471 EQO786471 FAK786471 FKG786471 FUC786471 GDY786471 GNU786471 GXQ786471 HHM786471 HRI786471 IBE786471 ILA786471 IUW786471 JES786471 JOO786471 JYK786471 KIG786471 KSC786471 LBY786471 LLU786471 LVQ786471 MFM786471 MPI786471 MZE786471 NJA786471 NSW786471 OCS786471 OMO786471 OWK786471 PGG786471 PQC786471 PZY786471 QJU786471 QTQ786471 RDM786471 RNI786471 RXE786471 SHA786471 SQW786471 TAS786471 TKO786471 TUK786471 UEG786471 UOC786471 UXY786471 VHU786471 VRQ786471 WBM786471 WLI786471 WVE786471 A852007 IS852007 SO852007 ACK852007 AMG852007 AWC852007 BFY852007 BPU852007 BZQ852007 CJM852007 CTI852007 DDE852007 DNA852007 DWW852007 EGS852007 EQO852007 FAK852007 FKG852007 FUC852007 GDY852007 GNU852007 GXQ852007 HHM852007 HRI852007 IBE852007 ILA852007 IUW852007 JES852007 JOO852007 JYK852007 KIG852007 KSC852007 LBY852007 LLU852007 LVQ852007 MFM852007 MPI852007 MZE852007 NJA852007 NSW852007 OCS852007 OMO852007 OWK852007 PGG852007 PQC852007 PZY852007 QJU852007 QTQ852007 RDM852007 RNI852007 RXE852007 SHA852007 SQW852007 TAS852007 TKO852007 TUK852007 UEG852007 UOC852007 UXY852007 VHU852007 VRQ852007 WBM852007 WLI852007 WVE852007 A917543 IS917543 SO917543 ACK917543 AMG917543 AWC917543 BFY917543 BPU917543 BZQ917543 CJM917543 CTI917543 DDE917543 DNA917543 DWW917543 EGS917543 EQO917543 FAK917543 FKG917543 FUC917543 GDY917543 GNU917543 GXQ917543 HHM917543 HRI917543 IBE917543 ILA917543 IUW917543 JES917543 JOO917543 JYK917543 KIG917543 KSC917543 LBY917543 LLU917543 LVQ917543 MFM917543 MPI917543 MZE917543 NJA917543 NSW917543 OCS917543 OMO917543 OWK917543 PGG917543 PQC917543 PZY917543 QJU917543 QTQ917543 RDM917543 RNI917543 RXE917543 SHA917543 SQW917543 TAS917543 TKO917543 TUK917543 UEG917543 UOC917543 UXY917543 VHU917543 VRQ917543 WBM917543 WLI917543 WVE917543 A983079 IS983079 SO983079 ACK983079 AMG983079 AWC983079 BFY983079 BPU983079 BZQ983079 CJM983079 CTI983079 DDE983079 DNA983079 DWW983079 EGS983079 EQO983079 FAK983079 FKG983079 FUC983079 GDY983079 GNU983079 GXQ983079 HHM983079 HRI983079 IBE983079 ILA983079 IUW983079 JES983079 JOO983079 JYK983079 KIG983079 KSC983079 LBY983079 LLU983079 LVQ983079 MFM983079 MPI983079 MZE983079 NJA983079 NSW983079 OCS983079 OMO983079 OWK983079 PGG983079 PQC983079 PZY983079 QJU983079 QTQ983079 RDM983079 RNI983079 RXE983079 SHA983079 SQW983079 TAS983079 TKO983079 TUK983079 UEG983079 UOC983079 UXY983079 VHU983079 VRQ983079 WBM983079 WLI983079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formula1>"1,2,3,4,5"</formula1>
    </dataValidation>
  </dataValidation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7"/>
  <sheetViews>
    <sheetView workbookViewId="0">
      <selection activeCell="B49" sqref="B49"/>
    </sheetView>
  </sheetViews>
  <sheetFormatPr baseColWidth="10" defaultRowHeight="15" x14ac:dyDescent="0.25"/>
  <cols>
    <col min="1" max="1" width="3.140625" style="1" bestFit="1" customWidth="1"/>
    <col min="2" max="2" width="102.7109375" style="1" bestFit="1" customWidth="1"/>
    <col min="3" max="3" width="26" style="1" customWidth="1"/>
    <col min="4" max="4" width="26.7109375" style="1" customWidth="1"/>
    <col min="5" max="5" width="25" style="1" customWidth="1"/>
    <col min="6" max="7" width="29.7109375" style="1" customWidth="1"/>
    <col min="8" max="8" width="24.5703125" style="1" customWidth="1"/>
    <col min="9" max="9" width="24" style="1" customWidth="1"/>
    <col min="10" max="10" width="30.85546875" style="1" customWidth="1"/>
    <col min="11" max="11" width="18.28515625" style="1" customWidth="1"/>
    <col min="12" max="12" width="49.85546875" style="1" customWidth="1"/>
    <col min="13" max="13" width="18.7109375" style="1" customWidth="1"/>
    <col min="14" max="14" width="22.140625" style="1" customWidth="1"/>
    <col min="15" max="15" width="26.140625" style="1" customWidth="1"/>
    <col min="16" max="16" width="17" style="1" customWidth="1"/>
    <col min="17" max="17" width="33.28515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7" ht="26.25" x14ac:dyDescent="0.25">
      <c r="B2" s="1851" t="s">
        <v>0</v>
      </c>
      <c r="C2" s="1852"/>
      <c r="D2" s="1852"/>
      <c r="E2" s="1852"/>
      <c r="F2" s="1852"/>
      <c r="G2" s="1852"/>
      <c r="H2" s="1852"/>
      <c r="I2" s="1852"/>
      <c r="J2" s="1852"/>
      <c r="K2" s="1852"/>
      <c r="L2" s="1852"/>
      <c r="M2" s="1852"/>
      <c r="N2" s="1852"/>
      <c r="O2" s="1852"/>
      <c r="P2" s="1852"/>
    </row>
    <row r="4" spans="2:17" ht="26.25" x14ac:dyDescent="0.25">
      <c r="B4" s="1851" t="s">
        <v>1</v>
      </c>
      <c r="C4" s="1852"/>
      <c r="D4" s="1852"/>
      <c r="E4" s="1852"/>
      <c r="F4" s="1852"/>
      <c r="G4" s="1852"/>
      <c r="H4" s="1852"/>
      <c r="I4" s="1852"/>
      <c r="J4" s="1852"/>
      <c r="K4" s="1852"/>
      <c r="L4" s="1852"/>
      <c r="M4" s="1852"/>
      <c r="N4" s="1852"/>
      <c r="O4" s="1852"/>
      <c r="P4" s="1852"/>
    </row>
    <row r="5" spans="2:17" ht="15.75" thickBot="1" x14ac:dyDescent="0.3"/>
    <row r="6" spans="2:17" ht="15.75" thickBot="1" x14ac:dyDescent="0.3">
      <c r="B6" s="2" t="s">
        <v>2</v>
      </c>
      <c r="C6" s="2777" t="s">
        <v>3</v>
      </c>
      <c r="D6" s="1854"/>
      <c r="E6" s="1854"/>
      <c r="F6" s="1854"/>
      <c r="G6" s="1854"/>
      <c r="H6" s="1854"/>
      <c r="I6" s="1854"/>
      <c r="J6" s="1854"/>
      <c r="K6" s="1854"/>
      <c r="L6" s="1854"/>
      <c r="M6" s="1854"/>
      <c r="N6" s="1855"/>
      <c r="O6" s="3"/>
      <c r="P6" s="3"/>
      <c r="Q6" s="3"/>
    </row>
    <row r="7" spans="2:17" ht="15.75" thickBot="1" x14ac:dyDescent="0.3">
      <c r="B7" s="2" t="s">
        <v>4</v>
      </c>
      <c r="C7" s="2777"/>
      <c r="D7" s="1854"/>
      <c r="E7" s="1854"/>
      <c r="F7" s="1854"/>
      <c r="G7" s="1854"/>
      <c r="H7" s="1854"/>
      <c r="I7" s="1854"/>
      <c r="J7" s="1854"/>
      <c r="K7" s="1854"/>
      <c r="L7" s="1854"/>
      <c r="M7" s="1854"/>
      <c r="N7" s="1855"/>
      <c r="O7" s="3"/>
      <c r="P7" s="3"/>
      <c r="Q7" s="3"/>
    </row>
    <row r="8" spans="2:17" ht="15.75" thickBot="1" x14ac:dyDescent="0.3">
      <c r="B8" s="2" t="s">
        <v>5</v>
      </c>
      <c r="C8" s="2777"/>
      <c r="D8" s="1854"/>
      <c r="E8" s="1854"/>
      <c r="F8" s="1854"/>
      <c r="G8" s="1854"/>
      <c r="H8" s="1854"/>
      <c r="I8" s="1854"/>
      <c r="J8" s="1854"/>
      <c r="K8" s="1854"/>
      <c r="L8" s="1854"/>
      <c r="M8" s="1854"/>
      <c r="N8" s="1855"/>
      <c r="O8" s="3"/>
      <c r="P8" s="3"/>
      <c r="Q8" s="3"/>
    </row>
    <row r="9" spans="2:17" ht="15.75" thickBot="1" x14ac:dyDescent="0.3">
      <c r="B9" s="2" t="s">
        <v>6</v>
      </c>
      <c r="C9" s="2777"/>
      <c r="D9" s="1854"/>
      <c r="E9" s="1854"/>
      <c r="F9" s="1854"/>
      <c r="G9" s="1854"/>
      <c r="H9" s="1854"/>
      <c r="I9" s="1854"/>
      <c r="J9" s="1854"/>
      <c r="K9" s="1854"/>
      <c r="L9" s="1854"/>
      <c r="M9" s="1854"/>
      <c r="N9" s="1855"/>
      <c r="O9" s="3"/>
      <c r="P9" s="3"/>
      <c r="Q9" s="3"/>
    </row>
    <row r="10" spans="2:17" ht="15.75" thickBot="1" x14ac:dyDescent="0.3">
      <c r="B10" s="2" t="s">
        <v>7</v>
      </c>
      <c r="C10" s="2029">
        <v>16</v>
      </c>
      <c r="D10" s="2778"/>
      <c r="E10" s="2778"/>
      <c r="F10" s="4"/>
      <c r="G10" s="4"/>
      <c r="H10" s="4"/>
      <c r="I10" s="4"/>
      <c r="J10" s="4"/>
      <c r="K10" s="4"/>
      <c r="L10" s="4"/>
      <c r="M10" s="4"/>
      <c r="N10" s="5"/>
      <c r="O10" s="3"/>
      <c r="P10" s="3"/>
      <c r="Q10" s="3"/>
    </row>
    <row r="11" spans="2:17" ht="15.75" thickBot="1" x14ac:dyDescent="0.3">
      <c r="B11" s="6" t="s">
        <v>8</v>
      </c>
      <c r="C11" s="7">
        <v>41988</v>
      </c>
      <c r="D11" s="8"/>
      <c r="E11" s="8"/>
      <c r="F11" s="8"/>
      <c r="G11" s="8"/>
      <c r="H11" s="8"/>
      <c r="I11" s="8"/>
      <c r="J11" s="8"/>
      <c r="K11" s="8"/>
      <c r="L11" s="8"/>
      <c r="M11" s="8"/>
      <c r="N11" s="9"/>
      <c r="O11" s="3"/>
      <c r="P11" s="3"/>
      <c r="Q11" s="3"/>
    </row>
    <row r="12" spans="2:17" x14ac:dyDescent="0.25">
      <c r="B12" s="10"/>
      <c r="C12" s="11"/>
      <c r="D12" s="12"/>
      <c r="E12" s="12"/>
      <c r="F12" s="12"/>
      <c r="G12" s="12"/>
      <c r="H12" s="12"/>
      <c r="I12" s="13"/>
      <c r="J12" s="13"/>
      <c r="K12" s="13"/>
      <c r="L12" s="13"/>
      <c r="M12" s="13"/>
      <c r="N12" s="12"/>
      <c r="O12" s="3"/>
      <c r="P12" s="3"/>
      <c r="Q12" s="3"/>
    </row>
    <row r="13" spans="2:17" x14ac:dyDescent="0.25">
      <c r="B13" s="3"/>
      <c r="C13" s="3"/>
      <c r="D13" s="3"/>
      <c r="E13" s="3"/>
      <c r="F13" s="3"/>
      <c r="G13" s="3"/>
      <c r="H13" s="3"/>
      <c r="I13" s="13"/>
      <c r="J13" s="13"/>
      <c r="K13" s="13"/>
      <c r="L13" s="13"/>
      <c r="M13" s="13"/>
      <c r="N13" s="14"/>
      <c r="O13" s="3"/>
      <c r="P13" s="3"/>
      <c r="Q13" s="3"/>
    </row>
    <row r="14" spans="2:17" x14ac:dyDescent="0.25">
      <c r="B14" s="2779" t="s">
        <v>9</v>
      </c>
      <c r="C14" s="2780"/>
      <c r="D14" s="15" t="s">
        <v>10</v>
      </c>
      <c r="E14" s="15" t="s">
        <v>11</v>
      </c>
      <c r="F14" s="15" t="s">
        <v>12</v>
      </c>
      <c r="G14" s="16"/>
      <c r="H14" s="3"/>
      <c r="I14" s="17"/>
      <c r="J14" s="17"/>
      <c r="K14" s="17"/>
      <c r="L14" s="17"/>
      <c r="M14" s="17"/>
      <c r="N14" s="14"/>
      <c r="O14" s="3"/>
      <c r="P14" s="3"/>
      <c r="Q14" s="3"/>
    </row>
    <row r="15" spans="2:17" x14ac:dyDescent="0.25">
      <c r="B15" s="2781"/>
      <c r="C15" s="2782"/>
      <c r="D15" s="15">
        <v>16</v>
      </c>
      <c r="E15" s="18">
        <v>1252968600</v>
      </c>
      <c r="F15" s="19">
        <v>600</v>
      </c>
      <c r="G15" s="20"/>
      <c r="H15" s="3"/>
      <c r="I15" s="21"/>
      <c r="J15" s="21"/>
      <c r="K15" s="21"/>
      <c r="L15" s="21"/>
      <c r="M15" s="21"/>
      <c r="N15" s="14"/>
      <c r="O15" s="3"/>
      <c r="P15" s="3"/>
      <c r="Q15" s="3"/>
    </row>
    <row r="16" spans="2:17" x14ac:dyDescent="0.25">
      <c r="B16" s="2781"/>
      <c r="C16" s="2782"/>
      <c r="D16" s="15"/>
      <c r="E16" s="18"/>
      <c r="F16" s="18"/>
      <c r="G16" s="20"/>
      <c r="H16" s="3"/>
      <c r="I16" s="21"/>
      <c r="J16" s="21"/>
      <c r="K16" s="21"/>
      <c r="L16" s="21"/>
      <c r="M16" s="21"/>
      <c r="N16" s="14"/>
      <c r="O16" s="3"/>
      <c r="P16" s="3"/>
      <c r="Q16" s="3"/>
    </row>
    <row r="17" spans="1:17" x14ac:dyDescent="0.25">
      <c r="B17" s="2781"/>
      <c r="C17" s="2782"/>
      <c r="D17" s="15"/>
      <c r="E17" s="18"/>
      <c r="F17" s="18"/>
      <c r="G17" s="20"/>
      <c r="H17" s="3"/>
      <c r="I17" s="21"/>
      <c r="J17" s="21"/>
      <c r="K17" s="21"/>
      <c r="L17" s="21"/>
      <c r="M17" s="21"/>
      <c r="N17" s="14"/>
      <c r="O17" s="3"/>
      <c r="P17" s="3"/>
      <c r="Q17" s="3"/>
    </row>
    <row r="18" spans="1:17" x14ac:dyDescent="0.25">
      <c r="B18" s="2781"/>
      <c r="C18" s="2782"/>
      <c r="D18" s="15"/>
      <c r="E18" s="22"/>
      <c r="F18" s="18"/>
      <c r="G18" s="20"/>
      <c r="H18" s="23"/>
      <c r="I18" s="21"/>
      <c r="J18" s="21"/>
      <c r="K18" s="21"/>
      <c r="L18" s="21"/>
      <c r="M18" s="21"/>
      <c r="N18" s="24"/>
      <c r="O18" s="3"/>
      <c r="P18" s="3"/>
      <c r="Q18" s="3"/>
    </row>
    <row r="19" spans="1:17" x14ac:dyDescent="0.25">
      <c r="B19" s="2781"/>
      <c r="C19" s="2782"/>
      <c r="D19" s="15"/>
      <c r="E19" s="22"/>
      <c r="F19" s="18"/>
      <c r="G19" s="20"/>
      <c r="H19" s="23"/>
      <c r="I19" s="25"/>
      <c r="J19" s="25"/>
      <c r="K19" s="25"/>
      <c r="L19" s="25"/>
      <c r="M19" s="25"/>
      <c r="N19" s="24"/>
      <c r="O19" s="3"/>
      <c r="P19" s="3"/>
      <c r="Q19" s="3"/>
    </row>
    <row r="20" spans="1:17" x14ac:dyDescent="0.25">
      <c r="B20" s="2781"/>
      <c r="C20" s="2782"/>
      <c r="D20" s="15"/>
      <c r="E20" s="22"/>
      <c r="F20" s="18"/>
      <c r="G20" s="20"/>
      <c r="H20" s="23"/>
      <c r="I20" s="13"/>
      <c r="J20" s="13"/>
      <c r="K20" s="13"/>
      <c r="L20" s="13"/>
      <c r="M20" s="13"/>
      <c r="N20" s="24"/>
      <c r="O20" s="3"/>
      <c r="P20" s="3"/>
      <c r="Q20" s="3"/>
    </row>
    <row r="21" spans="1:17" x14ac:dyDescent="0.25">
      <c r="B21" s="2783"/>
      <c r="C21" s="2784"/>
      <c r="D21" s="15"/>
      <c r="E21" s="22"/>
      <c r="F21" s="18"/>
      <c r="G21" s="20"/>
      <c r="H21" s="23"/>
      <c r="I21" s="13"/>
      <c r="J21" s="13"/>
      <c r="K21" s="13"/>
      <c r="L21" s="13"/>
      <c r="M21" s="13"/>
      <c r="N21" s="24"/>
      <c r="O21" s="3"/>
      <c r="P21" s="3"/>
      <c r="Q21" s="3"/>
    </row>
    <row r="22" spans="1:17" ht="15.75" thickBot="1" x14ac:dyDescent="0.3">
      <c r="B22" s="2289" t="s">
        <v>13</v>
      </c>
      <c r="C22" s="2290"/>
      <c r="D22" s="15"/>
      <c r="E22" s="18">
        <v>1252968600</v>
      </c>
      <c r="F22" s="26">
        <v>600</v>
      </c>
      <c r="G22" s="20"/>
      <c r="H22" s="23"/>
      <c r="I22" s="13"/>
      <c r="J22" s="13"/>
      <c r="K22" s="13"/>
      <c r="L22" s="13"/>
      <c r="M22" s="13"/>
      <c r="N22" s="24"/>
      <c r="O22" s="3"/>
      <c r="P22" s="3"/>
      <c r="Q22" s="3"/>
    </row>
    <row r="23" spans="1:17" ht="43.5" thickBot="1" x14ac:dyDescent="0.3">
      <c r="A23" s="27"/>
      <c r="B23" s="28" t="s">
        <v>14</v>
      </c>
      <c r="C23" s="28" t="s">
        <v>15</v>
      </c>
      <c r="D23" s="3"/>
      <c r="E23" s="17"/>
      <c r="F23" s="17"/>
      <c r="G23" s="17"/>
      <c r="H23" s="17"/>
      <c r="I23" s="29"/>
      <c r="J23" s="29"/>
      <c r="K23" s="29"/>
      <c r="L23" s="29"/>
      <c r="M23" s="29"/>
      <c r="N23" s="3"/>
      <c r="O23" s="3"/>
      <c r="P23" s="3"/>
      <c r="Q23" s="3"/>
    </row>
    <row r="24" spans="1:17" ht="15.75" thickBot="1" x14ac:dyDescent="0.3">
      <c r="A24" s="30">
        <v>1</v>
      </c>
      <c r="B24" s="3"/>
      <c r="C24" s="31">
        <f>+F22*0.8</f>
        <v>480</v>
      </c>
      <c r="D24" s="32"/>
      <c r="E24" s="33">
        <f>E22</f>
        <v>1252968600</v>
      </c>
      <c r="F24" s="34"/>
      <c r="G24" s="34"/>
      <c r="H24" s="34"/>
      <c r="I24" s="35"/>
      <c r="J24" s="35"/>
      <c r="K24" s="35"/>
      <c r="L24" s="35"/>
      <c r="M24" s="35"/>
      <c r="N24" s="3"/>
      <c r="O24" s="3"/>
      <c r="P24" s="3"/>
      <c r="Q24" s="3"/>
    </row>
    <row r="25" spans="1:17" x14ac:dyDescent="0.25">
      <c r="A25" s="36"/>
      <c r="B25" s="3"/>
      <c r="C25" s="37"/>
      <c r="D25" s="21"/>
      <c r="E25" s="38"/>
      <c r="F25" s="34"/>
      <c r="G25" s="34"/>
      <c r="H25" s="34"/>
      <c r="I25" s="35"/>
      <c r="J25" s="35"/>
      <c r="K25" s="35"/>
      <c r="L25" s="35"/>
      <c r="M25" s="35"/>
      <c r="N25" s="3"/>
      <c r="O25" s="3"/>
      <c r="P25" s="3"/>
      <c r="Q25" s="3"/>
    </row>
    <row r="26" spans="1:17" x14ac:dyDescent="0.25">
      <c r="A26" s="36"/>
      <c r="B26" s="3"/>
      <c r="C26" s="37"/>
      <c r="D26" s="21"/>
      <c r="E26" s="38"/>
      <c r="F26" s="34"/>
      <c r="G26" s="34"/>
      <c r="H26" s="34"/>
      <c r="I26" s="35"/>
      <c r="J26" s="35"/>
      <c r="K26" s="35"/>
      <c r="L26" s="35"/>
      <c r="M26" s="35"/>
      <c r="N26" s="3"/>
      <c r="O26" s="3"/>
      <c r="P26" s="3"/>
      <c r="Q26" s="3"/>
    </row>
    <row r="27" spans="1:17" x14ac:dyDescent="0.2">
      <c r="A27" s="36"/>
      <c r="B27" s="39" t="s">
        <v>16</v>
      </c>
      <c r="C27" s="40"/>
      <c r="D27" s="40"/>
      <c r="E27" s="40"/>
      <c r="F27" s="40"/>
      <c r="G27" s="40"/>
      <c r="H27" s="40"/>
      <c r="I27" s="13"/>
      <c r="J27" s="13"/>
      <c r="K27" s="13"/>
      <c r="L27" s="13"/>
      <c r="M27" s="13"/>
      <c r="N27" s="14"/>
      <c r="O27" s="3"/>
      <c r="P27" s="3"/>
      <c r="Q27" s="3"/>
    </row>
    <row r="28" spans="1:17" x14ac:dyDescent="0.2">
      <c r="A28" s="36"/>
      <c r="B28" s="40"/>
      <c r="C28" s="40"/>
      <c r="D28" s="40"/>
      <c r="E28" s="40"/>
      <c r="F28" s="40"/>
      <c r="G28" s="40"/>
      <c r="H28" s="40"/>
      <c r="I28" s="13"/>
      <c r="J28" s="13"/>
      <c r="K28" s="13"/>
      <c r="L28" s="13"/>
      <c r="M28" s="13"/>
      <c r="N28" s="14"/>
      <c r="O28" s="3"/>
      <c r="P28" s="3"/>
      <c r="Q28" s="3"/>
    </row>
    <row r="29" spans="1:17" x14ac:dyDescent="0.2">
      <c r="A29" s="36"/>
      <c r="B29" s="41" t="s">
        <v>17</v>
      </c>
      <c r="C29" s="41" t="s">
        <v>18</v>
      </c>
      <c r="D29" s="41" t="s">
        <v>19</v>
      </c>
      <c r="E29" s="40"/>
      <c r="F29" s="40"/>
      <c r="G29" s="40"/>
      <c r="H29" s="40"/>
      <c r="I29" s="13"/>
      <c r="J29" s="13"/>
      <c r="K29" s="13"/>
      <c r="L29" s="13"/>
      <c r="M29" s="13"/>
      <c r="N29" s="14"/>
      <c r="O29" s="3"/>
      <c r="P29" s="3"/>
      <c r="Q29" s="3"/>
    </row>
    <row r="30" spans="1:17" x14ac:dyDescent="0.2">
      <c r="A30" s="36"/>
      <c r="B30" s="42" t="s">
        <v>20</v>
      </c>
      <c r="C30" s="43" t="s">
        <v>21</v>
      </c>
      <c r="D30" s="43"/>
      <c r="E30" s="40"/>
      <c r="F30" s="40"/>
      <c r="G30" s="40"/>
      <c r="H30" s="40"/>
      <c r="I30" s="13"/>
      <c r="J30" s="13"/>
      <c r="K30" s="13"/>
      <c r="L30" s="13"/>
      <c r="M30" s="13"/>
      <c r="N30" s="14"/>
      <c r="O30" s="3"/>
      <c r="P30" s="3"/>
      <c r="Q30" s="3"/>
    </row>
    <row r="31" spans="1:17" x14ac:dyDescent="0.2">
      <c r="A31" s="36"/>
      <c r="B31" s="42" t="s">
        <v>22</v>
      </c>
      <c r="C31" s="43"/>
      <c r="D31" s="43" t="s">
        <v>21</v>
      </c>
      <c r="E31" s="40"/>
      <c r="F31" s="40"/>
      <c r="G31" s="40"/>
      <c r="H31" s="40"/>
      <c r="I31" s="13"/>
      <c r="J31" s="13"/>
      <c r="K31" s="13"/>
      <c r="L31" s="13"/>
      <c r="M31" s="13"/>
      <c r="N31" s="14"/>
      <c r="O31" s="3"/>
      <c r="P31" s="3"/>
      <c r="Q31" s="3"/>
    </row>
    <row r="32" spans="1:17" x14ac:dyDescent="0.2">
      <c r="A32" s="36"/>
      <c r="B32" s="42" t="s">
        <v>23</v>
      </c>
      <c r="C32" s="43" t="s">
        <v>21</v>
      </c>
      <c r="D32" s="43"/>
      <c r="E32" s="40"/>
      <c r="F32" s="40"/>
      <c r="G32" s="40"/>
      <c r="H32" s="40"/>
      <c r="I32" s="13"/>
      <c r="J32" s="13"/>
      <c r="K32" s="13"/>
      <c r="L32" s="13"/>
      <c r="M32" s="13"/>
      <c r="N32" s="14"/>
      <c r="O32" s="3"/>
      <c r="P32" s="3"/>
      <c r="Q32" s="3"/>
    </row>
    <row r="33" spans="1:17" x14ac:dyDescent="0.2">
      <c r="A33" s="36"/>
      <c r="B33" s="42" t="s">
        <v>24</v>
      </c>
      <c r="C33" s="43" t="s">
        <v>21</v>
      </c>
      <c r="D33" s="43"/>
      <c r="E33" s="40"/>
      <c r="F33" s="40"/>
      <c r="G33" s="40"/>
      <c r="H33" s="40"/>
      <c r="I33" s="13"/>
      <c r="J33" s="13"/>
      <c r="K33" s="13"/>
      <c r="L33" s="13"/>
      <c r="M33" s="13"/>
      <c r="N33" s="14"/>
      <c r="O33" s="3"/>
      <c r="P33" s="3"/>
      <c r="Q33" s="3"/>
    </row>
    <row r="34" spans="1:17" x14ac:dyDescent="0.2">
      <c r="A34" s="36"/>
      <c r="B34" s="40"/>
      <c r="C34" s="40"/>
      <c r="D34" s="40"/>
      <c r="E34" s="40"/>
      <c r="F34" s="40"/>
      <c r="G34" s="40"/>
      <c r="H34" s="40"/>
      <c r="I34" s="13"/>
      <c r="J34" s="13"/>
      <c r="K34" s="13"/>
      <c r="L34" s="13"/>
      <c r="M34" s="13"/>
      <c r="N34" s="14"/>
      <c r="O34" s="3"/>
      <c r="P34" s="3"/>
      <c r="Q34" s="3"/>
    </row>
    <row r="35" spans="1:17" x14ac:dyDescent="0.2">
      <c r="A35" s="36"/>
      <c r="B35" s="40"/>
      <c r="C35" s="40"/>
      <c r="D35" s="40"/>
      <c r="E35" s="40"/>
      <c r="F35" s="40"/>
      <c r="G35" s="40"/>
      <c r="H35" s="40"/>
      <c r="I35" s="13"/>
      <c r="J35" s="13"/>
      <c r="K35" s="13"/>
      <c r="L35" s="13"/>
      <c r="M35" s="13"/>
      <c r="N35" s="14"/>
      <c r="O35" s="3"/>
      <c r="P35" s="3"/>
      <c r="Q35" s="3"/>
    </row>
    <row r="36" spans="1:17" x14ac:dyDescent="0.2">
      <c r="A36" s="36"/>
      <c r="B36" s="39" t="s">
        <v>25</v>
      </c>
      <c r="C36" s="40"/>
      <c r="D36" s="40"/>
      <c r="E36" s="40"/>
      <c r="F36" s="40"/>
      <c r="G36" s="40"/>
      <c r="H36" s="40"/>
      <c r="I36" s="13"/>
      <c r="J36" s="13"/>
      <c r="K36" s="13"/>
      <c r="L36" s="13"/>
      <c r="M36" s="13"/>
      <c r="N36" s="14"/>
      <c r="O36" s="3"/>
      <c r="P36" s="3"/>
      <c r="Q36" s="3"/>
    </row>
    <row r="37" spans="1:17" x14ac:dyDescent="0.2">
      <c r="A37" s="36"/>
      <c r="B37" s="40"/>
      <c r="C37" s="40"/>
      <c r="D37" s="40"/>
      <c r="E37" s="40"/>
      <c r="F37" s="40"/>
      <c r="G37" s="40"/>
      <c r="H37" s="40"/>
      <c r="I37" s="13"/>
      <c r="J37" s="13"/>
      <c r="K37" s="13"/>
      <c r="L37" s="13"/>
      <c r="M37" s="13"/>
      <c r="N37" s="14"/>
      <c r="O37" s="3"/>
      <c r="P37" s="3"/>
      <c r="Q37" s="3"/>
    </row>
    <row r="38" spans="1:17" x14ac:dyDescent="0.2">
      <c r="A38" s="36"/>
      <c r="B38" s="40"/>
      <c r="C38" s="40"/>
      <c r="D38" s="40"/>
      <c r="E38" s="40"/>
      <c r="F38" s="40"/>
      <c r="G38" s="40"/>
      <c r="H38" s="40"/>
      <c r="I38" s="13"/>
      <c r="J38" s="13"/>
      <c r="K38" s="13"/>
      <c r="L38" s="13"/>
      <c r="M38" s="13"/>
      <c r="N38" s="14"/>
      <c r="O38" s="3"/>
      <c r="P38" s="3"/>
      <c r="Q38" s="3"/>
    </row>
    <row r="39" spans="1:17" x14ac:dyDescent="0.2">
      <c r="A39" s="36"/>
      <c r="B39" s="41" t="s">
        <v>17</v>
      </c>
      <c r="C39" s="41" t="s">
        <v>26</v>
      </c>
      <c r="D39" s="44" t="s">
        <v>27</v>
      </c>
      <c r="E39" s="44" t="s">
        <v>28</v>
      </c>
      <c r="F39" s="40"/>
      <c r="G39" s="40"/>
      <c r="H39" s="40"/>
      <c r="I39" s="13"/>
      <c r="J39" s="13"/>
      <c r="K39" s="13"/>
      <c r="L39" s="13"/>
      <c r="M39" s="13"/>
      <c r="N39" s="14"/>
      <c r="O39" s="3"/>
      <c r="P39" s="3"/>
      <c r="Q39" s="3"/>
    </row>
    <row r="40" spans="1:17" ht="28.5" x14ac:dyDescent="0.2">
      <c r="A40" s="36"/>
      <c r="B40" s="45" t="s">
        <v>29</v>
      </c>
      <c r="C40" s="46">
        <v>40</v>
      </c>
      <c r="D40" s="43">
        <v>40</v>
      </c>
      <c r="E40" s="2362">
        <f>+D40+D41</f>
        <v>75</v>
      </c>
      <c r="F40" s="40"/>
      <c r="G40" s="40"/>
      <c r="H40" s="40"/>
      <c r="I40" s="13"/>
      <c r="J40" s="13"/>
      <c r="K40" s="13"/>
      <c r="L40" s="13"/>
      <c r="M40" s="13"/>
      <c r="N40" s="14"/>
      <c r="O40" s="3"/>
      <c r="P40" s="3"/>
      <c r="Q40" s="3"/>
    </row>
    <row r="41" spans="1:17" ht="42.75" x14ac:dyDescent="0.2">
      <c r="A41" s="36"/>
      <c r="B41" s="45" t="s">
        <v>30</v>
      </c>
      <c r="C41" s="46">
        <v>60</v>
      </c>
      <c r="D41" s="43">
        <v>35</v>
      </c>
      <c r="E41" s="2363"/>
      <c r="F41" s="40"/>
      <c r="G41" s="40"/>
      <c r="H41" s="40"/>
      <c r="I41" s="13"/>
      <c r="J41" s="13"/>
      <c r="K41" s="13"/>
      <c r="L41" s="13"/>
      <c r="M41" s="13"/>
      <c r="N41" s="14"/>
      <c r="O41" s="3"/>
      <c r="P41" s="3"/>
      <c r="Q41" s="3"/>
    </row>
    <row r="42" spans="1:17" x14ac:dyDescent="0.25">
      <c r="A42" s="36"/>
      <c r="B42" s="3"/>
      <c r="C42" s="37"/>
      <c r="D42" s="21"/>
      <c r="E42" s="38"/>
      <c r="F42" s="34"/>
      <c r="G42" s="34"/>
      <c r="H42" s="34"/>
      <c r="I42" s="35"/>
      <c r="J42" s="35"/>
      <c r="K42" s="35"/>
      <c r="L42" s="35"/>
      <c r="M42" s="35"/>
      <c r="N42" s="3"/>
      <c r="O42" s="3"/>
      <c r="P42" s="3"/>
      <c r="Q42" s="3"/>
    </row>
    <row r="43" spans="1:17" x14ac:dyDescent="0.25">
      <c r="A43" s="36"/>
      <c r="B43" s="3"/>
      <c r="C43" s="37"/>
      <c r="D43" s="21"/>
      <c r="E43" s="38"/>
      <c r="F43" s="34"/>
      <c r="G43" s="34"/>
      <c r="H43" s="34"/>
      <c r="I43" s="35"/>
      <c r="J43" s="35"/>
      <c r="K43" s="35"/>
      <c r="L43" s="35"/>
      <c r="M43" s="35"/>
      <c r="N43" s="3"/>
      <c r="O43" s="3"/>
      <c r="P43" s="3"/>
      <c r="Q43" s="3"/>
    </row>
    <row r="44" spans="1:17" x14ac:dyDescent="0.25">
      <c r="A44" s="36"/>
      <c r="B44" s="3"/>
      <c r="C44" s="37"/>
      <c r="D44" s="21"/>
      <c r="E44" s="38"/>
      <c r="F44" s="34"/>
      <c r="G44" s="34"/>
      <c r="H44" s="34"/>
      <c r="I44" s="35"/>
      <c r="J44" s="35"/>
      <c r="K44" s="35"/>
      <c r="L44" s="35"/>
      <c r="M44" s="35"/>
      <c r="N44" s="3"/>
      <c r="O44" s="3"/>
      <c r="P44" s="3"/>
      <c r="Q44" s="3"/>
    </row>
    <row r="45" spans="1:17" ht="15.75" thickBot="1" x14ac:dyDescent="0.3">
      <c r="B45" s="3"/>
      <c r="C45" s="3"/>
      <c r="D45" s="3"/>
      <c r="E45" s="3"/>
      <c r="F45" s="3"/>
      <c r="G45" s="3"/>
      <c r="H45" s="3"/>
      <c r="I45" s="3"/>
      <c r="J45" s="3"/>
      <c r="K45" s="3"/>
      <c r="L45" s="3"/>
      <c r="M45" s="2291" t="s">
        <v>31</v>
      </c>
      <c r="N45" s="2291"/>
      <c r="O45" s="3"/>
      <c r="P45" s="3"/>
      <c r="Q45" s="3"/>
    </row>
    <row r="46" spans="1:17" x14ac:dyDescent="0.25">
      <c r="B46" s="39" t="s">
        <v>32</v>
      </c>
      <c r="C46" s="3"/>
      <c r="D46" s="3"/>
      <c r="E46" s="3"/>
      <c r="F46" s="3"/>
      <c r="G46" s="3"/>
      <c r="H46" s="3"/>
      <c r="I46" s="3"/>
      <c r="J46" s="3"/>
      <c r="K46" s="3"/>
      <c r="L46" s="3"/>
      <c r="M46" s="47"/>
      <c r="N46" s="47"/>
      <c r="O46" s="3"/>
      <c r="P46" s="3"/>
      <c r="Q46" s="3"/>
    </row>
    <row r="47" spans="1:17" ht="15.75" thickBot="1" x14ac:dyDescent="0.3">
      <c r="B47" s="3"/>
      <c r="C47" s="3"/>
      <c r="D47" s="3"/>
      <c r="E47" s="3"/>
      <c r="F47" s="3"/>
      <c r="G47" s="3"/>
      <c r="H47" s="3"/>
      <c r="I47" s="3"/>
      <c r="J47" s="3"/>
      <c r="K47" s="3"/>
      <c r="L47" s="3"/>
      <c r="M47" s="47"/>
      <c r="N47" s="47"/>
      <c r="O47" s="3"/>
      <c r="P47" s="3"/>
      <c r="Q47" s="3"/>
    </row>
    <row r="48" spans="1:17" s="48" customFormat="1" ht="75" x14ac:dyDescent="0.25">
      <c r="B48" s="49" t="s">
        <v>33</v>
      </c>
      <c r="C48" s="49" t="s">
        <v>34</v>
      </c>
      <c r="D48" s="49" t="s">
        <v>35</v>
      </c>
      <c r="E48" s="49" t="s">
        <v>36</v>
      </c>
      <c r="F48" s="49" t="s">
        <v>37</v>
      </c>
      <c r="G48" s="49" t="s">
        <v>38</v>
      </c>
      <c r="H48" s="49" t="s">
        <v>39</v>
      </c>
      <c r="I48" s="49" t="s">
        <v>40</v>
      </c>
      <c r="J48" s="49" t="s">
        <v>41</v>
      </c>
      <c r="K48" s="49" t="s">
        <v>42</v>
      </c>
      <c r="L48" s="49" t="s">
        <v>43</v>
      </c>
      <c r="M48" s="50" t="s">
        <v>44</v>
      </c>
      <c r="N48" s="49" t="s">
        <v>45</v>
      </c>
      <c r="O48" s="49" t="s">
        <v>46</v>
      </c>
      <c r="P48" s="51" t="s">
        <v>47</v>
      </c>
      <c r="Q48" s="51" t="s">
        <v>48</v>
      </c>
    </row>
    <row r="49" spans="1:26" s="61" customFormat="1" ht="114" x14ac:dyDescent="0.25">
      <c r="A49" s="52">
        <v>1</v>
      </c>
      <c r="B49" s="111" t="s">
        <v>49</v>
      </c>
      <c r="C49" s="110" t="s">
        <v>49</v>
      </c>
      <c r="D49" s="53" t="s">
        <v>50</v>
      </c>
      <c r="E49" s="58">
        <v>701820130326</v>
      </c>
      <c r="F49" s="54" t="s">
        <v>18</v>
      </c>
      <c r="G49" s="55">
        <v>1</v>
      </c>
      <c r="H49" s="62">
        <v>41512</v>
      </c>
      <c r="I49" s="62">
        <v>41988</v>
      </c>
      <c r="J49" s="56" t="s">
        <v>19</v>
      </c>
      <c r="K49" s="57">
        <v>13.13</v>
      </c>
      <c r="L49" s="57" t="s">
        <v>929</v>
      </c>
      <c r="M49" s="58">
        <v>200</v>
      </c>
      <c r="N49" s="58">
        <f t="shared" ref="N49:N51" si="0">+M49*G49</f>
        <v>200</v>
      </c>
      <c r="O49" s="59">
        <v>550898578</v>
      </c>
      <c r="P49" s="59">
        <v>49</v>
      </c>
      <c r="Q49" s="115" t="s">
        <v>930</v>
      </c>
      <c r="R49" s="60"/>
      <c r="S49" s="60"/>
      <c r="T49" s="60"/>
      <c r="U49" s="60"/>
      <c r="V49" s="60"/>
      <c r="W49" s="60"/>
      <c r="X49" s="60"/>
      <c r="Y49" s="60"/>
      <c r="Z49" s="60"/>
    </row>
    <row r="50" spans="1:26" s="61" customFormat="1" ht="114" x14ac:dyDescent="0.25">
      <c r="A50" s="52" t="e">
        <f>+#REF!+1</f>
        <v>#REF!</v>
      </c>
      <c r="B50" s="111" t="s">
        <v>49</v>
      </c>
      <c r="C50" s="110" t="s">
        <v>49</v>
      </c>
      <c r="D50" s="53" t="s">
        <v>51</v>
      </c>
      <c r="E50" s="200" t="s">
        <v>923</v>
      </c>
      <c r="F50" s="54" t="s">
        <v>18</v>
      </c>
      <c r="G50" s="55">
        <v>1</v>
      </c>
      <c r="H50" s="62">
        <v>41162</v>
      </c>
      <c r="I50" s="62">
        <v>41274</v>
      </c>
      <c r="J50" s="56" t="s">
        <v>19</v>
      </c>
      <c r="K50" s="57">
        <v>3.67</v>
      </c>
      <c r="L50" s="57">
        <v>0</v>
      </c>
      <c r="M50" s="58">
        <v>160</v>
      </c>
      <c r="N50" s="58">
        <f t="shared" si="0"/>
        <v>160</v>
      </c>
      <c r="O50" s="63">
        <v>148684800</v>
      </c>
      <c r="P50" s="63">
        <v>50</v>
      </c>
      <c r="Q50" s="64" t="s">
        <v>52</v>
      </c>
      <c r="R50" s="60"/>
      <c r="S50" s="60"/>
      <c r="T50" s="60"/>
      <c r="U50" s="60"/>
      <c r="V50" s="60"/>
      <c r="W50" s="60"/>
      <c r="X50" s="60"/>
      <c r="Y50" s="60"/>
      <c r="Z50" s="60"/>
    </row>
    <row r="51" spans="1:26" s="61" customFormat="1" ht="199.5" x14ac:dyDescent="0.25">
      <c r="A51" s="52" t="e">
        <f>+#REF!+1</f>
        <v>#REF!</v>
      </c>
      <c r="B51" s="111" t="s">
        <v>49</v>
      </c>
      <c r="C51" s="110" t="s">
        <v>49</v>
      </c>
      <c r="D51" s="53" t="s">
        <v>53</v>
      </c>
      <c r="E51" s="58" t="s">
        <v>924</v>
      </c>
      <c r="F51" s="54" t="s">
        <v>18</v>
      </c>
      <c r="G51" s="55">
        <v>1</v>
      </c>
      <c r="H51" s="62">
        <v>40212</v>
      </c>
      <c r="I51" s="62">
        <v>40542</v>
      </c>
      <c r="J51" s="56" t="s">
        <v>19</v>
      </c>
      <c r="K51" s="57">
        <v>10.33</v>
      </c>
      <c r="L51" s="57">
        <v>0</v>
      </c>
      <c r="M51" s="58">
        <v>297</v>
      </c>
      <c r="N51" s="58">
        <f t="shared" si="0"/>
        <v>297</v>
      </c>
      <c r="O51" s="63">
        <v>69636805</v>
      </c>
      <c r="P51" s="63">
        <v>51</v>
      </c>
      <c r="Q51" s="116" t="s">
        <v>931</v>
      </c>
      <c r="R51" s="60"/>
      <c r="S51" s="60"/>
      <c r="T51" s="60"/>
      <c r="U51" s="60"/>
      <c r="V51" s="60"/>
      <c r="W51" s="60"/>
      <c r="X51" s="60"/>
      <c r="Y51" s="60"/>
      <c r="Z51" s="60"/>
    </row>
    <row r="52" spans="1:26" s="61" customFormat="1" x14ac:dyDescent="0.25">
      <c r="A52" s="52" t="e">
        <f>+#REF!+1</f>
        <v>#REF!</v>
      </c>
      <c r="B52" s="53"/>
      <c r="C52" s="54"/>
      <c r="D52" s="53"/>
      <c r="E52" s="65"/>
      <c r="F52" s="54"/>
      <c r="G52" s="54"/>
      <c r="H52" s="54"/>
      <c r="I52" s="56"/>
      <c r="J52" s="56"/>
      <c r="K52" s="56"/>
      <c r="L52" s="56"/>
      <c r="M52" s="57"/>
      <c r="N52" s="57"/>
      <c r="O52" s="63"/>
      <c r="P52" s="63"/>
      <c r="Q52" s="64"/>
      <c r="R52" s="60"/>
      <c r="S52" s="60"/>
      <c r="T52" s="60"/>
      <c r="U52" s="60"/>
      <c r="V52" s="60"/>
      <c r="W52" s="60"/>
      <c r="X52" s="60"/>
      <c r="Y52" s="60"/>
      <c r="Z52" s="60"/>
    </row>
    <row r="53" spans="1:26" s="61" customFormat="1" x14ac:dyDescent="0.25">
      <c r="A53" s="52"/>
      <c r="B53" s="66" t="s">
        <v>28</v>
      </c>
      <c r="C53" s="54"/>
      <c r="D53" s="53"/>
      <c r="E53" s="65"/>
      <c r="F53" s="54"/>
      <c r="G53" s="54"/>
      <c r="H53" s="54"/>
      <c r="I53" s="56"/>
      <c r="J53" s="56"/>
      <c r="K53" s="67" t="s">
        <v>54</v>
      </c>
      <c r="L53" s="67" t="s">
        <v>928</v>
      </c>
      <c r="M53" s="418">
        <v>297</v>
      </c>
      <c r="N53" s="67" t="s">
        <v>55</v>
      </c>
      <c r="O53" s="63"/>
      <c r="P53" s="63"/>
      <c r="Q53" s="64"/>
    </row>
    <row r="54" spans="1:26" s="69" customFormat="1" x14ac:dyDescent="0.25">
      <c r="B54" s="70"/>
      <c r="C54" s="70"/>
      <c r="D54" s="70"/>
      <c r="E54" s="71"/>
      <c r="F54" s="70"/>
      <c r="G54" s="70"/>
      <c r="H54" s="70"/>
      <c r="I54" s="70"/>
      <c r="J54" s="70"/>
      <c r="K54" s="70"/>
      <c r="L54" s="70"/>
      <c r="M54" s="70"/>
      <c r="N54" s="70"/>
      <c r="O54" s="70"/>
      <c r="P54" s="70"/>
      <c r="Q54" s="70"/>
    </row>
    <row r="55" spans="1:26" s="69" customFormat="1" x14ac:dyDescent="0.25">
      <c r="B55" s="2145" t="s">
        <v>56</v>
      </c>
      <c r="C55" s="2145" t="s">
        <v>57</v>
      </c>
      <c r="D55" s="2785" t="s">
        <v>58</v>
      </c>
      <c r="E55" s="2786"/>
      <c r="F55" s="70"/>
      <c r="G55" s="70"/>
      <c r="H55" s="70"/>
      <c r="I55" s="70"/>
      <c r="J55" s="70"/>
      <c r="K55" s="70"/>
      <c r="L55" s="70"/>
      <c r="M55" s="70"/>
      <c r="N55" s="70"/>
      <c r="O55" s="70"/>
      <c r="P55" s="70"/>
      <c r="Q55" s="70"/>
    </row>
    <row r="56" spans="1:26" s="69" customFormat="1" x14ac:dyDescent="0.25">
      <c r="B56" s="2146"/>
      <c r="C56" s="2146"/>
      <c r="D56" s="72" t="s">
        <v>59</v>
      </c>
      <c r="E56" s="73" t="s">
        <v>60</v>
      </c>
      <c r="F56" s="70"/>
      <c r="G56" s="70"/>
      <c r="H56" s="70"/>
      <c r="I56" s="70"/>
      <c r="J56" s="70"/>
      <c r="K56" s="70"/>
      <c r="L56" s="70"/>
      <c r="M56" s="70"/>
      <c r="N56" s="70"/>
      <c r="O56" s="70"/>
      <c r="P56" s="70"/>
      <c r="Q56" s="70"/>
    </row>
    <row r="57" spans="1:26" s="69" customFormat="1" x14ac:dyDescent="0.25">
      <c r="B57" s="74" t="s">
        <v>61</v>
      </c>
      <c r="C57" s="75" t="str">
        <f>+K53</f>
        <v>27,13</v>
      </c>
      <c r="D57" s="105" t="s">
        <v>21</v>
      </c>
      <c r="E57" s="76"/>
      <c r="F57" s="77"/>
      <c r="G57" s="77"/>
      <c r="H57" s="77"/>
      <c r="I57" s="77"/>
      <c r="J57" s="77"/>
      <c r="K57" s="77"/>
      <c r="L57" s="77"/>
      <c r="M57" s="77"/>
      <c r="N57" s="70"/>
      <c r="O57" s="70"/>
      <c r="P57" s="70"/>
      <c r="Q57" s="70"/>
    </row>
    <row r="58" spans="1:26" s="69" customFormat="1" x14ac:dyDescent="0.25">
      <c r="B58" s="74" t="s">
        <v>62</v>
      </c>
      <c r="C58" s="75" t="s">
        <v>55</v>
      </c>
      <c r="D58" s="105"/>
      <c r="E58" s="105" t="s">
        <v>21</v>
      </c>
      <c r="F58" s="70"/>
      <c r="G58" s="70"/>
      <c r="H58" s="70"/>
      <c r="I58" s="70"/>
      <c r="J58" s="70"/>
      <c r="K58" s="70"/>
      <c r="L58" s="70"/>
      <c r="M58" s="70"/>
      <c r="N58" s="70"/>
      <c r="O58" s="70"/>
      <c r="P58" s="70"/>
      <c r="Q58" s="70"/>
    </row>
    <row r="59" spans="1:26" s="69" customFormat="1" x14ac:dyDescent="0.25">
      <c r="B59" s="78"/>
      <c r="C59" s="2292"/>
      <c r="D59" s="2292"/>
      <c r="E59" s="2292"/>
      <c r="F59" s="2292"/>
      <c r="G59" s="2292"/>
      <c r="H59" s="2292"/>
      <c r="I59" s="2292"/>
      <c r="J59" s="2292"/>
      <c r="K59" s="2292"/>
      <c r="L59" s="2292"/>
      <c r="M59" s="2292"/>
      <c r="N59" s="2292"/>
      <c r="O59" s="70"/>
      <c r="P59" s="70"/>
      <c r="Q59" s="70"/>
    </row>
    <row r="60" spans="1:26" ht="15.75" thickBot="1" x14ac:dyDescent="0.3">
      <c r="B60" s="3"/>
      <c r="C60" s="3"/>
      <c r="D60" s="3"/>
      <c r="E60" s="3"/>
      <c r="F60" s="3"/>
      <c r="G60" s="3"/>
      <c r="H60" s="3"/>
      <c r="I60" s="3"/>
      <c r="J60" s="3"/>
      <c r="K60" s="3"/>
      <c r="L60" s="3"/>
      <c r="M60" s="3"/>
      <c r="N60" s="3"/>
      <c r="O60" s="3"/>
      <c r="P60" s="3"/>
      <c r="Q60" s="3"/>
    </row>
    <row r="61" spans="1:26" ht="15.75" thickBot="1" x14ac:dyDescent="0.3">
      <c r="B61" s="2299" t="s">
        <v>63</v>
      </c>
      <c r="C61" s="2300"/>
      <c r="D61" s="2300"/>
      <c r="E61" s="2300"/>
      <c r="F61" s="2300"/>
      <c r="G61" s="2300"/>
      <c r="H61" s="2300"/>
      <c r="I61" s="2300"/>
      <c r="J61" s="2300"/>
      <c r="K61" s="2300"/>
      <c r="L61" s="2300"/>
      <c r="M61" s="2300"/>
      <c r="N61" s="2301"/>
      <c r="O61" s="3"/>
      <c r="P61" s="3"/>
      <c r="Q61" s="3"/>
    </row>
    <row r="62" spans="1:26" x14ac:dyDescent="0.25">
      <c r="B62" s="3"/>
      <c r="C62" s="3"/>
      <c r="D62" s="3"/>
      <c r="E62" s="3"/>
      <c r="F62" s="3"/>
      <c r="G62" s="3"/>
      <c r="H62" s="3"/>
      <c r="I62" s="3"/>
      <c r="J62" s="3"/>
      <c r="K62" s="3"/>
      <c r="L62" s="3"/>
      <c r="M62" s="3"/>
      <c r="N62" s="3"/>
      <c r="O62" s="3"/>
      <c r="P62" s="3"/>
      <c r="Q62" s="3"/>
    </row>
    <row r="63" spans="1:26" x14ac:dyDescent="0.25">
      <c r="B63" s="3"/>
      <c r="C63" s="3"/>
      <c r="D63" s="3"/>
      <c r="E63" s="3"/>
      <c r="F63" s="3"/>
      <c r="G63" s="3"/>
      <c r="H63" s="3"/>
      <c r="I63" s="3"/>
      <c r="J63" s="3"/>
      <c r="K63" s="3"/>
      <c r="L63" s="3"/>
      <c r="M63" s="3"/>
      <c r="N63" s="3"/>
      <c r="O63" s="3"/>
      <c r="P63" s="3"/>
      <c r="Q63" s="3"/>
    </row>
    <row r="64" spans="1:26" ht="105" x14ac:dyDescent="0.25">
      <c r="B64" s="41" t="s">
        <v>64</v>
      </c>
      <c r="C64" s="79" t="s">
        <v>65</v>
      </c>
      <c r="D64" s="79" t="s">
        <v>66</v>
      </c>
      <c r="E64" s="79" t="s">
        <v>67</v>
      </c>
      <c r="F64" s="79" t="s">
        <v>68</v>
      </c>
      <c r="G64" s="79" t="s">
        <v>69</v>
      </c>
      <c r="H64" s="79" t="s">
        <v>70</v>
      </c>
      <c r="I64" s="79" t="s">
        <v>71</v>
      </c>
      <c r="J64" s="79" t="s">
        <v>72</v>
      </c>
      <c r="K64" s="79" t="s">
        <v>73</v>
      </c>
      <c r="L64" s="79" t="s">
        <v>74</v>
      </c>
      <c r="M64" s="80" t="s">
        <v>75</v>
      </c>
      <c r="N64" s="80" t="s">
        <v>76</v>
      </c>
      <c r="O64" s="2189" t="s">
        <v>77</v>
      </c>
      <c r="P64" s="2191"/>
      <c r="Q64" s="79" t="s">
        <v>78</v>
      </c>
    </row>
    <row r="65" spans="2:17" ht="42.75" x14ac:dyDescent="0.2">
      <c r="B65" s="81" t="s">
        <v>79</v>
      </c>
      <c r="C65" s="81" t="s">
        <v>80</v>
      </c>
      <c r="D65" s="82" t="s">
        <v>81</v>
      </c>
      <c r="E65" s="83">
        <v>200</v>
      </c>
      <c r="F65" s="84" t="s">
        <v>82</v>
      </c>
      <c r="G65" s="84" t="s">
        <v>82</v>
      </c>
      <c r="H65" s="84" t="s">
        <v>82</v>
      </c>
      <c r="I65" s="85" t="s">
        <v>18</v>
      </c>
      <c r="J65" s="85" t="s">
        <v>18</v>
      </c>
      <c r="K65" s="42" t="s">
        <v>18</v>
      </c>
      <c r="L65" s="42" t="s">
        <v>18</v>
      </c>
      <c r="M65" s="42" t="s">
        <v>18</v>
      </c>
      <c r="N65" s="42" t="s">
        <v>18</v>
      </c>
      <c r="O65" s="2132"/>
      <c r="P65" s="2133"/>
      <c r="Q65" s="43" t="s">
        <v>59</v>
      </c>
    </row>
    <row r="66" spans="2:17" ht="42.75" x14ac:dyDescent="0.2">
      <c r="B66" s="81" t="s">
        <v>83</v>
      </c>
      <c r="C66" s="81" t="s">
        <v>80</v>
      </c>
      <c r="D66" s="82" t="s">
        <v>84</v>
      </c>
      <c r="E66" s="83">
        <v>400</v>
      </c>
      <c r="F66" s="84" t="s">
        <v>82</v>
      </c>
      <c r="G66" s="84" t="s">
        <v>82</v>
      </c>
      <c r="H66" s="84" t="s">
        <v>82</v>
      </c>
      <c r="I66" s="85" t="s">
        <v>18</v>
      </c>
      <c r="J66" s="85" t="s">
        <v>18</v>
      </c>
      <c r="K66" s="42" t="s">
        <v>18</v>
      </c>
      <c r="L66" s="42" t="s">
        <v>18</v>
      </c>
      <c r="M66" s="42" t="s">
        <v>18</v>
      </c>
      <c r="N66" s="42" t="s">
        <v>18</v>
      </c>
      <c r="O66" s="2132"/>
      <c r="P66" s="2133"/>
      <c r="Q66" s="43" t="s">
        <v>59</v>
      </c>
    </row>
    <row r="67" spans="2:17" x14ac:dyDescent="0.2">
      <c r="B67" s="81"/>
      <c r="C67" s="81"/>
      <c r="D67" s="83"/>
      <c r="E67" s="83"/>
      <c r="F67" s="84"/>
      <c r="G67" s="84"/>
      <c r="H67" s="84"/>
      <c r="I67" s="85"/>
      <c r="J67" s="85"/>
      <c r="K67" s="42"/>
      <c r="L67" s="42"/>
      <c r="M67" s="42"/>
      <c r="N67" s="42"/>
      <c r="O67" s="2094"/>
      <c r="P67" s="2095"/>
      <c r="Q67" s="42"/>
    </row>
    <row r="68" spans="2:17" x14ac:dyDescent="0.25">
      <c r="B68" s="42"/>
      <c r="C68" s="42"/>
      <c r="D68" s="42"/>
      <c r="E68" s="42"/>
      <c r="F68" s="42"/>
      <c r="G68" s="42"/>
      <c r="H68" s="42"/>
      <c r="I68" s="42"/>
      <c r="J68" s="42"/>
      <c r="K68" s="42"/>
      <c r="L68" s="42"/>
      <c r="M68" s="42"/>
      <c r="N68" s="42"/>
      <c r="O68" s="2094"/>
      <c r="P68" s="2095"/>
      <c r="Q68" s="42"/>
    </row>
    <row r="69" spans="2:17" x14ac:dyDescent="0.25">
      <c r="B69" s="3" t="s">
        <v>85</v>
      </c>
      <c r="C69" s="3"/>
      <c r="D69" s="3"/>
      <c r="E69" s="3"/>
      <c r="F69" s="3"/>
      <c r="G69" s="3"/>
      <c r="H69" s="3"/>
      <c r="I69" s="3"/>
      <c r="J69" s="3"/>
      <c r="K69" s="3"/>
      <c r="L69" s="3"/>
      <c r="M69" s="3"/>
      <c r="N69" s="3"/>
      <c r="O69" s="3"/>
      <c r="P69" s="3"/>
      <c r="Q69" s="3"/>
    </row>
    <row r="70" spans="2:17" x14ac:dyDescent="0.25">
      <c r="B70" s="3" t="s">
        <v>86</v>
      </c>
      <c r="C70" s="3"/>
      <c r="D70" s="3"/>
      <c r="E70" s="3"/>
      <c r="F70" s="3"/>
      <c r="G70" s="3"/>
      <c r="H70" s="3"/>
      <c r="I70" s="3"/>
      <c r="J70" s="3"/>
      <c r="K70" s="3"/>
      <c r="L70" s="3"/>
      <c r="M70" s="3"/>
      <c r="N70" s="3"/>
      <c r="O70" s="3"/>
      <c r="P70" s="3"/>
      <c r="Q70" s="3"/>
    </row>
    <row r="71" spans="2:17" x14ac:dyDescent="0.25">
      <c r="B71" s="3" t="s">
        <v>87</v>
      </c>
      <c r="C71" s="3"/>
      <c r="D71" s="3"/>
      <c r="E71" s="3"/>
      <c r="F71" s="3"/>
      <c r="G71" s="3"/>
      <c r="H71" s="3"/>
      <c r="I71" s="3"/>
      <c r="J71" s="3"/>
      <c r="K71" s="3"/>
      <c r="L71" s="3"/>
      <c r="M71" s="3"/>
      <c r="N71" s="3"/>
      <c r="O71" s="3"/>
      <c r="P71" s="3"/>
      <c r="Q71" s="3"/>
    </row>
    <row r="72" spans="2:17" x14ac:dyDescent="0.25">
      <c r="B72" s="3"/>
      <c r="C72" s="3"/>
      <c r="D72" s="3"/>
      <c r="E72" s="3"/>
      <c r="F72" s="3"/>
      <c r="G72" s="3"/>
      <c r="H72" s="3"/>
      <c r="I72" s="3"/>
      <c r="J72" s="3"/>
      <c r="K72" s="3"/>
      <c r="L72" s="3"/>
      <c r="M72" s="3"/>
      <c r="N72" s="3"/>
      <c r="O72" s="3"/>
      <c r="P72" s="3"/>
      <c r="Q72" s="3"/>
    </row>
    <row r="73" spans="2:17" ht="15.75" thickBot="1" x14ac:dyDescent="0.3">
      <c r="B73" s="3"/>
      <c r="C73" s="3"/>
      <c r="D73" s="3"/>
      <c r="E73" s="3"/>
      <c r="F73" s="3"/>
      <c r="G73" s="3"/>
      <c r="H73" s="3"/>
      <c r="I73" s="3"/>
      <c r="J73" s="3"/>
      <c r="K73" s="3"/>
      <c r="L73" s="3"/>
      <c r="M73" s="3"/>
      <c r="N73" s="3"/>
      <c r="O73" s="3"/>
      <c r="P73" s="3"/>
      <c r="Q73" s="3"/>
    </row>
    <row r="74" spans="2:17" ht="15.75" thickBot="1" x14ac:dyDescent="0.3">
      <c r="B74" s="2299" t="s">
        <v>88</v>
      </c>
      <c r="C74" s="2300"/>
      <c r="D74" s="2300"/>
      <c r="E74" s="2300"/>
      <c r="F74" s="2300"/>
      <c r="G74" s="2300"/>
      <c r="H74" s="2300"/>
      <c r="I74" s="2300"/>
      <c r="J74" s="2300"/>
      <c r="K74" s="2300"/>
      <c r="L74" s="2300"/>
      <c r="M74" s="2300"/>
      <c r="N74" s="2301"/>
      <c r="O74" s="3"/>
      <c r="P74" s="3"/>
      <c r="Q74" s="3"/>
    </row>
    <row r="75" spans="2:17" x14ac:dyDescent="0.25">
      <c r="B75" s="3"/>
      <c r="C75" s="3"/>
      <c r="D75" s="3"/>
      <c r="E75" s="3"/>
      <c r="F75" s="3"/>
      <c r="G75" s="3"/>
      <c r="H75" s="3"/>
      <c r="I75" s="3"/>
      <c r="J75" s="3"/>
      <c r="K75" s="3"/>
      <c r="L75" s="3"/>
      <c r="M75" s="3"/>
      <c r="N75" s="3"/>
      <c r="O75" s="3"/>
      <c r="P75" s="3"/>
      <c r="Q75" s="3"/>
    </row>
    <row r="76" spans="2:17" x14ac:dyDescent="0.25">
      <c r="B76" s="3"/>
      <c r="C76" s="3"/>
      <c r="D76" s="3"/>
      <c r="E76" s="3"/>
      <c r="F76" s="3"/>
      <c r="G76" s="3"/>
      <c r="H76" s="3"/>
      <c r="I76" s="3"/>
      <c r="J76" s="3"/>
      <c r="K76" s="3"/>
      <c r="L76" s="3"/>
      <c r="M76" s="3"/>
      <c r="N76" s="3"/>
      <c r="O76" s="3"/>
      <c r="P76" s="3"/>
      <c r="Q76" s="3"/>
    </row>
    <row r="77" spans="2:17" x14ac:dyDescent="0.25">
      <c r="B77" s="3"/>
      <c r="C77" s="3"/>
      <c r="D77" s="3"/>
      <c r="E77" s="3"/>
      <c r="F77" s="3"/>
      <c r="G77" s="3"/>
      <c r="H77" s="3"/>
      <c r="I77" s="3"/>
      <c r="J77" s="3"/>
      <c r="K77" s="3"/>
      <c r="L77" s="3"/>
      <c r="M77" s="3"/>
      <c r="N77" s="3"/>
      <c r="O77" s="3"/>
      <c r="P77" s="3"/>
      <c r="Q77" s="3"/>
    </row>
    <row r="78" spans="2:17" x14ac:dyDescent="0.25">
      <c r="B78" s="3"/>
      <c r="C78" s="3"/>
      <c r="D78" s="3"/>
      <c r="E78" s="3"/>
      <c r="F78" s="3"/>
      <c r="G78" s="3"/>
      <c r="H78" s="3"/>
      <c r="I78" s="3"/>
      <c r="J78" s="3"/>
      <c r="K78" s="3"/>
      <c r="L78" s="3"/>
      <c r="M78" s="3"/>
      <c r="N78" s="3"/>
      <c r="O78" s="3"/>
      <c r="P78" s="3"/>
      <c r="Q78" s="3"/>
    </row>
    <row r="79" spans="2:17" ht="75" x14ac:dyDescent="0.25">
      <c r="B79" s="41" t="s">
        <v>89</v>
      </c>
      <c r="C79" s="41" t="s">
        <v>90</v>
      </c>
      <c r="D79" s="41" t="s">
        <v>91</v>
      </c>
      <c r="E79" s="41" t="s">
        <v>92</v>
      </c>
      <c r="F79" s="41" t="s">
        <v>93</v>
      </c>
      <c r="G79" s="41" t="s">
        <v>94</v>
      </c>
      <c r="H79" s="41" t="s">
        <v>95</v>
      </c>
      <c r="I79" s="41" t="s">
        <v>96</v>
      </c>
      <c r="J79" s="2189" t="s">
        <v>97</v>
      </c>
      <c r="K79" s="2190"/>
      <c r="L79" s="2191"/>
      <c r="M79" s="41" t="s">
        <v>98</v>
      </c>
      <c r="N79" s="41" t="s">
        <v>99</v>
      </c>
      <c r="O79" s="41" t="s">
        <v>100</v>
      </c>
      <c r="P79" s="2189" t="s">
        <v>77</v>
      </c>
      <c r="Q79" s="2191"/>
    </row>
    <row r="80" spans="2:17" ht="99.75" x14ac:dyDescent="0.25">
      <c r="B80" s="2096" t="s">
        <v>101</v>
      </c>
      <c r="C80" s="2096" t="s">
        <v>102</v>
      </c>
      <c r="D80" s="2366" t="s">
        <v>103</v>
      </c>
      <c r="E80" s="2099">
        <v>1047391188</v>
      </c>
      <c r="F80" s="2096" t="s">
        <v>104</v>
      </c>
      <c r="G80" s="2096" t="s">
        <v>105</v>
      </c>
      <c r="H80" s="2134">
        <v>41154</v>
      </c>
      <c r="I80" s="2137" t="s">
        <v>82</v>
      </c>
      <c r="J80" s="46" t="s">
        <v>49</v>
      </c>
      <c r="K80" s="86" t="s">
        <v>106</v>
      </c>
      <c r="L80" s="82" t="s">
        <v>107</v>
      </c>
      <c r="M80" s="2099" t="s">
        <v>18</v>
      </c>
      <c r="N80" s="2099" t="s">
        <v>18</v>
      </c>
      <c r="O80" s="2099" t="s">
        <v>18</v>
      </c>
      <c r="P80" s="2114"/>
      <c r="Q80" s="2115"/>
    </row>
    <row r="81" spans="2:17" ht="42.75" x14ac:dyDescent="0.25">
      <c r="B81" s="2098"/>
      <c r="C81" s="2098"/>
      <c r="D81" s="2367"/>
      <c r="E81" s="2101"/>
      <c r="F81" s="2098"/>
      <c r="G81" s="2098"/>
      <c r="H81" s="2136"/>
      <c r="I81" s="2139"/>
      <c r="J81" s="46" t="s">
        <v>108</v>
      </c>
      <c r="K81" s="82" t="s">
        <v>109</v>
      </c>
      <c r="L81" s="87" t="s">
        <v>110</v>
      </c>
      <c r="M81" s="2101"/>
      <c r="N81" s="2101"/>
      <c r="O81" s="2101"/>
      <c r="P81" s="2118"/>
      <c r="Q81" s="2119"/>
    </row>
    <row r="82" spans="2:17" ht="99.75" x14ac:dyDescent="0.2">
      <c r="B82" s="2096" t="s">
        <v>101</v>
      </c>
      <c r="C82" s="2096" t="s">
        <v>111</v>
      </c>
      <c r="D82" s="2096" t="s">
        <v>112</v>
      </c>
      <c r="E82" s="2099">
        <v>1101444544</v>
      </c>
      <c r="F82" s="2096" t="s">
        <v>104</v>
      </c>
      <c r="G82" s="2096" t="s">
        <v>105</v>
      </c>
      <c r="H82" s="2134">
        <v>41173</v>
      </c>
      <c r="I82" s="2137" t="s">
        <v>82</v>
      </c>
      <c r="J82" s="46" t="s">
        <v>49</v>
      </c>
      <c r="K82" s="88" t="s">
        <v>113</v>
      </c>
      <c r="L82" s="82" t="s">
        <v>107</v>
      </c>
      <c r="M82" s="2099" t="s">
        <v>18</v>
      </c>
      <c r="N82" s="2099" t="s">
        <v>18</v>
      </c>
      <c r="O82" s="2099" t="s">
        <v>18</v>
      </c>
      <c r="P82" s="2434"/>
      <c r="Q82" s="2435"/>
    </row>
    <row r="83" spans="2:17" ht="28.5" x14ac:dyDescent="0.2">
      <c r="B83" s="2098"/>
      <c r="C83" s="2098"/>
      <c r="D83" s="2098"/>
      <c r="E83" s="2101"/>
      <c r="F83" s="2098"/>
      <c r="G83" s="2098"/>
      <c r="H83" s="2136"/>
      <c r="I83" s="2139"/>
      <c r="J83" s="46" t="s">
        <v>114</v>
      </c>
      <c r="K83" s="88" t="s">
        <v>115</v>
      </c>
      <c r="L83" s="82" t="s">
        <v>116</v>
      </c>
      <c r="M83" s="2101"/>
      <c r="N83" s="2101"/>
      <c r="O83" s="2101"/>
      <c r="P83" s="2436"/>
      <c r="Q83" s="2437"/>
    </row>
    <row r="84" spans="2:17" ht="99.75" x14ac:dyDescent="0.25">
      <c r="B84" s="2096" t="s">
        <v>117</v>
      </c>
      <c r="C84" s="2096" t="s">
        <v>118</v>
      </c>
      <c r="D84" s="2096" t="s">
        <v>119</v>
      </c>
      <c r="E84" s="2099">
        <v>1102824503</v>
      </c>
      <c r="F84" s="2099" t="s">
        <v>120</v>
      </c>
      <c r="G84" s="2096" t="s">
        <v>121</v>
      </c>
      <c r="H84" s="2134">
        <v>41841</v>
      </c>
      <c r="I84" s="2137">
        <v>143825</v>
      </c>
      <c r="J84" s="46" t="s">
        <v>122</v>
      </c>
      <c r="K84" s="86" t="s">
        <v>123</v>
      </c>
      <c r="L84" s="86" t="s">
        <v>124</v>
      </c>
      <c r="M84" s="2099" t="s">
        <v>18</v>
      </c>
      <c r="N84" s="2099" t="s">
        <v>18</v>
      </c>
      <c r="O84" s="2099" t="s">
        <v>18</v>
      </c>
      <c r="P84" s="2434"/>
      <c r="Q84" s="2435"/>
    </row>
    <row r="85" spans="2:17" ht="42.75" x14ac:dyDescent="0.25">
      <c r="B85" s="2098"/>
      <c r="C85" s="2098"/>
      <c r="D85" s="2098"/>
      <c r="E85" s="2101"/>
      <c r="F85" s="2101"/>
      <c r="G85" s="2098"/>
      <c r="H85" s="2136"/>
      <c r="I85" s="2139"/>
      <c r="J85" s="46" t="s">
        <v>125</v>
      </c>
      <c r="K85" s="86" t="s">
        <v>126</v>
      </c>
      <c r="L85" s="86" t="s">
        <v>127</v>
      </c>
      <c r="M85" s="2101"/>
      <c r="N85" s="2101"/>
      <c r="O85" s="2101"/>
      <c r="P85" s="2436"/>
      <c r="Q85" s="2437"/>
    </row>
    <row r="86" spans="2:17" ht="28.5" x14ac:dyDescent="0.2">
      <c r="B86" s="2096" t="s">
        <v>117</v>
      </c>
      <c r="C86" s="2096" t="s">
        <v>118</v>
      </c>
      <c r="D86" s="2366" t="s">
        <v>128</v>
      </c>
      <c r="E86" s="2099">
        <v>42209629</v>
      </c>
      <c r="F86" s="2099" t="s">
        <v>129</v>
      </c>
      <c r="G86" s="2096" t="s">
        <v>130</v>
      </c>
      <c r="H86" s="2134">
        <v>36322</v>
      </c>
      <c r="I86" s="2137">
        <v>42209629</v>
      </c>
      <c r="J86" s="46" t="s">
        <v>131</v>
      </c>
      <c r="K86" s="88" t="s">
        <v>132</v>
      </c>
      <c r="L86" s="89" t="s">
        <v>129</v>
      </c>
      <c r="M86" s="2099" t="s">
        <v>18</v>
      </c>
      <c r="N86" s="2099" t="s">
        <v>18</v>
      </c>
      <c r="O86" s="2099" t="s">
        <v>18</v>
      </c>
      <c r="P86" s="2114"/>
      <c r="Q86" s="2115"/>
    </row>
    <row r="87" spans="2:17" ht="28.5" x14ac:dyDescent="0.2">
      <c r="B87" s="2097"/>
      <c r="C87" s="2097"/>
      <c r="D87" s="2372"/>
      <c r="E87" s="2100"/>
      <c r="F87" s="2100"/>
      <c r="G87" s="2097"/>
      <c r="H87" s="2135"/>
      <c r="I87" s="2138"/>
      <c r="J87" s="46" t="s">
        <v>133</v>
      </c>
      <c r="K87" s="88" t="s">
        <v>134</v>
      </c>
      <c r="L87" s="89" t="s">
        <v>135</v>
      </c>
      <c r="M87" s="2100"/>
      <c r="N87" s="2100"/>
      <c r="O87" s="2100"/>
      <c r="P87" s="2116"/>
      <c r="Q87" s="2117"/>
    </row>
    <row r="88" spans="2:17" ht="28.5" x14ac:dyDescent="0.2">
      <c r="B88" s="2097"/>
      <c r="C88" s="2097"/>
      <c r="D88" s="2372"/>
      <c r="E88" s="2100"/>
      <c r="F88" s="2100"/>
      <c r="G88" s="2097"/>
      <c r="H88" s="2135"/>
      <c r="I88" s="2138"/>
      <c r="J88" s="46" t="s">
        <v>133</v>
      </c>
      <c r="K88" s="88" t="s">
        <v>136</v>
      </c>
      <c r="L88" s="89" t="s">
        <v>135</v>
      </c>
      <c r="M88" s="2100"/>
      <c r="N88" s="2100"/>
      <c r="O88" s="2100"/>
      <c r="P88" s="2116"/>
      <c r="Q88" s="2117"/>
    </row>
    <row r="89" spans="2:17" ht="42.75" x14ac:dyDescent="0.2">
      <c r="B89" s="2097"/>
      <c r="C89" s="2097"/>
      <c r="D89" s="2372"/>
      <c r="E89" s="2100"/>
      <c r="F89" s="2100"/>
      <c r="G89" s="2097"/>
      <c r="H89" s="2135"/>
      <c r="I89" s="2138"/>
      <c r="J89" s="46" t="s">
        <v>137</v>
      </c>
      <c r="K89" s="88" t="s">
        <v>138</v>
      </c>
      <c r="L89" s="89" t="s">
        <v>135</v>
      </c>
      <c r="M89" s="2100"/>
      <c r="N89" s="2100"/>
      <c r="O89" s="2100"/>
      <c r="P89" s="2116"/>
      <c r="Q89" s="2117"/>
    </row>
    <row r="90" spans="2:17" ht="28.5" x14ac:dyDescent="0.2">
      <c r="B90" s="2097"/>
      <c r="C90" s="2097"/>
      <c r="D90" s="2372"/>
      <c r="E90" s="2100"/>
      <c r="F90" s="2100"/>
      <c r="G90" s="2097"/>
      <c r="H90" s="2135"/>
      <c r="I90" s="2138"/>
      <c r="J90" s="46" t="s">
        <v>139</v>
      </c>
      <c r="K90" s="88" t="s">
        <v>140</v>
      </c>
      <c r="L90" s="89" t="s">
        <v>141</v>
      </c>
      <c r="M90" s="2100"/>
      <c r="N90" s="2100"/>
      <c r="O90" s="2100"/>
      <c r="P90" s="2116"/>
      <c r="Q90" s="2117"/>
    </row>
    <row r="91" spans="2:17" ht="28.5" x14ac:dyDescent="0.2">
      <c r="B91" s="2097"/>
      <c r="C91" s="2097"/>
      <c r="D91" s="2372"/>
      <c r="E91" s="2100"/>
      <c r="F91" s="2100"/>
      <c r="G91" s="2097"/>
      <c r="H91" s="2135"/>
      <c r="I91" s="2138"/>
      <c r="J91" s="46" t="s">
        <v>142</v>
      </c>
      <c r="K91" s="88" t="s">
        <v>143</v>
      </c>
      <c r="L91" s="89" t="s">
        <v>144</v>
      </c>
      <c r="M91" s="2100"/>
      <c r="N91" s="2100"/>
      <c r="O91" s="2100"/>
      <c r="P91" s="2116"/>
      <c r="Q91" s="2117"/>
    </row>
    <row r="92" spans="2:17" ht="28.5" x14ac:dyDescent="0.2">
      <c r="B92" s="2098"/>
      <c r="C92" s="2098"/>
      <c r="D92" s="2367"/>
      <c r="E92" s="2101"/>
      <c r="F92" s="2101"/>
      <c r="G92" s="2098"/>
      <c r="H92" s="2136"/>
      <c r="I92" s="2139"/>
      <c r="J92" s="3" t="s">
        <v>145</v>
      </c>
      <c r="K92" s="90" t="s">
        <v>146</v>
      </c>
      <c r="L92" s="89" t="s">
        <v>144</v>
      </c>
      <c r="M92" s="2101"/>
      <c r="N92" s="2101"/>
      <c r="O92" s="2101"/>
      <c r="P92" s="2118"/>
      <c r="Q92" s="2119"/>
    </row>
    <row r="93" spans="2:17" ht="99.75" x14ac:dyDescent="0.2">
      <c r="B93" s="2096" t="s">
        <v>117</v>
      </c>
      <c r="C93" s="2096" t="s">
        <v>118</v>
      </c>
      <c r="D93" s="2096" t="s">
        <v>147</v>
      </c>
      <c r="E93" s="2099">
        <v>64721513</v>
      </c>
      <c r="F93" s="2099" t="s">
        <v>120</v>
      </c>
      <c r="G93" s="2096" t="s">
        <v>121</v>
      </c>
      <c r="H93" s="2134">
        <v>39802</v>
      </c>
      <c r="I93" s="2137">
        <v>140099</v>
      </c>
      <c r="J93" s="46" t="s">
        <v>122</v>
      </c>
      <c r="K93" s="88" t="s">
        <v>148</v>
      </c>
      <c r="L93" s="85" t="s">
        <v>149</v>
      </c>
      <c r="M93" s="2099" t="s">
        <v>18</v>
      </c>
      <c r="N93" s="2099" t="s">
        <v>18</v>
      </c>
      <c r="O93" s="2099" t="s">
        <v>18</v>
      </c>
      <c r="P93" s="2114"/>
      <c r="Q93" s="2115"/>
    </row>
    <row r="94" spans="2:17" ht="28.5" x14ac:dyDescent="0.2">
      <c r="B94" s="2097"/>
      <c r="C94" s="2097"/>
      <c r="D94" s="2097"/>
      <c r="E94" s="2100"/>
      <c r="F94" s="2100"/>
      <c r="G94" s="2097"/>
      <c r="H94" s="2135"/>
      <c r="I94" s="2138"/>
      <c r="J94" s="46" t="s">
        <v>150</v>
      </c>
      <c r="K94" s="88" t="s">
        <v>151</v>
      </c>
      <c r="L94" s="85" t="s">
        <v>152</v>
      </c>
      <c r="M94" s="2100"/>
      <c r="N94" s="2100"/>
      <c r="O94" s="2100"/>
      <c r="P94" s="2116"/>
      <c r="Q94" s="2117"/>
    </row>
    <row r="95" spans="2:17" ht="28.5" x14ac:dyDescent="0.2">
      <c r="B95" s="2097"/>
      <c r="C95" s="2097"/>
      <c r="D95" s="2097"/>
      <c r="E95" s="2100"/>
      <c r="F95" s="2100"/>
      <c r="G95" s="2097"/>
      <c r="H95" s="2135"/>
      <c r="I95" s="2138"/>
      <c r="J95" s="89" t="s">
        <v>153</v>
      </c>
      <c r="K95" s="88" t="s">
        <v>154</v>
      </c>
      <c r="L95" s="85" t="s">
        <v>152</v>
      </c>
      <c r="M95" s="2100"/>
      <c r="N95" s="2100"/>
      <c r="O95" s="2100"/>
      <c r="P95" s="2116"/>
      <c r="Q95" s="2117"/>
    </row>
    <row r="96" spans="2:17" ht="28.5" x14ac:dyDescent="0.2">
      <c r="B96" s="2097"/>
      <c r="C96" s="2097"/>
      <c r="D96" s="2097"/>
      <c r="E96" s="2100"/>
      <c r="F96" s="2100"/>
      <c r="G96" s="2097"/>
      <c r="H96" s="2135"/>
      <c r="I96" s="2138"/>
      <c r="J96" s="89" t="s">
        <v>155</v>
      </c>
      <c r="K96" s="88" t="s">
        <v>156</v>
      </c>
      <c r="L96" s="85" t="s">
        <v>152</v>
      </c>
      <c r="M96" s="2100"/>
      <c r="N96" s="2100"/>
      <c r="O96" s="2100"/>
      <c r="P96" s="2116"/>
      <c r="Q96" s="2117"/>
    </row>
    <row r="97" spans="2:17" ht="28.5" x14ac:dyDescent="0.2">
      <c r="B97" s="2097"/>
      <c r="C97" s="2097"/>
      <c r="D97" s="2097"/>
      <c r="E97" s="2100"/>
      <c r="F97" s="2100"/>
      <c r="G97" s="2097"/>
      <c r="H97" s="2135"/>
      <c r="I97" s="2138"/>
      <c r="J97" s="89" t="s">
        <v>157</v>
      </c>
      <c r="K97" s="88" t="s">
        <v>158</v>
      </c>
      <c r="L97" s="85" t="s">
        <v>152</v>
      </c>
      <c r="M97" s="2100"/>
      <c r="N97" s="2100"/>
      <c r="O97" s="2100"/>
      <c r="P97" s="2116"/>
      <c r="Q97" s="2117"/>
    </row>
    <row r="98" spans="2:17" ht="71.25" x14ac:dyDescent="0.2">
      <c r="B98" s="2097"/>
      <c r="C98" s="2097"/>
      <c r="D98" s="2097"/>
      <c r="E98" s="2100"/>
      <c r="F98" s="2100"/>
      <c r="G98" s="2097"/>
      <c r="H98" s="2135"/>
      <c r="I98" s="2138"/>
      <c r="J98" s="89" t="s">
        <v>159</v>
      </c>
      <c r="K98" s="88" t="s">
        <v>160</v>
      </c>
      <c r="L98" s="85" t="s">
        <v>161</v>
      </c>
      <c r="M98" s="2100"/>
      <c r="N98" s="2100"/>
      <c r="O98" s="2100"/>
      <c r="P98" s="2116"/>
      <c r="Q98" s="2117"/>
    </row>
    <row r="99" spans="2:17" ht="28.5" x14ac:dyDescent="0.2">
      <c r="B99" s="2097"/>
      <c r="C99" s="2097"/>
      <c r="D99" s="2097"/>
      <c r="E99" s="2100"/>
      <c r="F99" s="2100"/>
      <c r="G99" s="2097"/>
      <c r="H99" s="2135"/>
      <c r="I99" s="2138"/>
      <c r="J99" s="91" t="s">
        <v>162</v>
      </c>
      <c r="K99" s="88" t="s">
        <v>163</v>
      </c>
      <c r="L99" s="82" t="s">
        <v>164</v>
      </c>
      <c r="M99" s="2100"/>
      <c r="N99" s="2100"/>
      <c r="O99" s="2100"/>
      <c r="P99" s="2116"/>
      <c r="Q99" s="2117"/>
    </row>
    <row r="100" spans="2:17" ht="42.75" x14ac:dyDescent="0.2">
      <c r="B100" s="2097"/>
      <c r="C100" s="2097"/>
      <c r="D100" s="2097"/>
      <c r="E100" s="2100"/>
      <c r="F100" s="2100"/>
      <c r="G100" s="2097"/>
      <c r="H100" s="2135"/>
      <c r="I100" s="2138"/>
      <c r="J100" s="89" t="s">
        <v>165</v>
      </c>
      <c r="K100" s="88" t="s">
        <v>166</v>
      </c>
      <c r="L100" s="82" t="s">
        <v>167</v>
      </c>
      <c r="M100" s="2100"/>
      <c r="N100" s="2100"/>
      <c r="O100" s="2100"/>
      <c r="P100" s="2116"/>
      <c r="Q100" s="2117"/>
    </row>
    <row r="101" spans="2:17" ht="28.5" x14ac:dyDescent="0.2">
      <c r="B101" s="2097"/>
      <c r="C101" s="2097"/>
      <c r="D101" s="2097"/>
      <c r="E101" s="2100"/>
      <c r="F101" s="2100"/>
      <c r="G101" s="2097"/>
      <c r="H101" s="2135"/>
      <c r="I101" s="2138"/>
      <c r="J101" s="46" t="s">
        <v>168</v>
      </c>
      <c r="K101" s="88" t="s">
        <v>169</v>
      </c>
      <c r="L101" s="88" t="s">
        <v>170</v>
      </c>
      <c r="M101" s="2100"/>
      <c r="N101" s="2100"/>
      <c r="O101" s="2100"/>
      <c r="P101" s="2116"/>
      <c r="Q101" s="2117"/>
    </row>
    <row r="102" spans="2:17" ht="42.75" x14ac:dyDescent="0.25">
      <c r="B102" s="2098"/>
      <c r="C102" s="2098"/>
      <c r="D102" s="2098"/>
      <c r="E102" s="2101"/>
      <c r="F102" s="2101"/>
      <c r="G102" s="2098"/>
      <c r="H102" s="2136"/>
      <c r="I102" s="2139"/>
      <c r="J102" s="46" t="s">
        <v>171</v>
      </c>
      <c r="K102" s="46" t="s">
        <v>172</v>
      </c>
      <c r="L102" s="46" t="s">
        <v>173</v>
      </c>
      <c r="M102" s="2101"/>
      <c r="N102" s="2101"/>
      <c r="O102" s="2101"/>
      <c r="P102" s="2118"/>
      <c r="Q102" s="2119"/>
    </row>
    <row r="103" spans="2:17" ht="99.75" x14ac:dyDescent="0.2">
      <c r="B103" s="2096" t="s">
        <v>117</v>
      </c>
      <c r="C103" s="2096" t="s">
        <v>118</v>
      </c>
      <c r="D103" s="2096" t="s">
        <v>174</v>
      </c>
      <c r="E103" s="2096">
        <v>45645725</v>
      </c>
      <c r="F103" s="2096" t="s">
        <v>129</v>
      </c>
      <c r="G103" s="2096" t="s">
        <v>105</v>
      </c>
      <c r="H103" s="2134">
        <v>39801</v>
      </c>
      <c r="I103" s="2137">
        <v>45645725</v>
      </c>
      <c r="J103" s="46" t="s">
        <v>49</v>
      </c>
      <c r="K103" s="88" t="s">
        <v>175</v>
      </c>
      <c r="L103" s="85" t="s">
        <v>149</v>
      </c>
      <c r="M103" s="2099" t="s">
        <v>18</v>
      </c>
      <c r="N103" s="2099" t="s">
        <v>18</v>
      </c>
      <c r="O103" s="2099" t="s">
        <v>18</v>
      </c>
      <c r="P103" s="2114"/>
      <c r="Q103" s="2115"/>
    </row>
    <row r="104" spans="2:17" ht="28.5" x14ac:dyDescent="0.2">
      <c r="B104" s="2097"/>
      <c r="C104" s="2097"/>
      <c r="D104" s="2097"/>
      <c r="E104" s="2097"/>
      <c r="F104" s="2097"/>
      <c r="G104" s="2097"/>
      <c r="H104" s="2135"/>
      <c r="I104" s="2138"/>
      <c r="J104" s="46" t="s">
        <v>176</v>
      </c>
      <c r="K104" s="88" t="s">
        <v>177</v>
      </c>
      <c r="L104" s="88" t="s">
        <v>178</v>
      </c>
      <c r="M104" s="2100"/>
      <c r="N104" s="2100"/>
      <c r="O104" s="2100"/>
      <c r="P104" s="2116"/>
      <c r="Q104" s="2117"/>
    </row>
    <row r="105" spans="2:17" ht="28.5" x14ac:dyDescent="0.2">
      <c r="B105" s="2097"/>
      <c r="C105" s="2097"/>
      <c r="D105" s="2097"/>
      <c r="E105" s="2097"/>
      <c r="F105" s="2097"/>
      <c r="G105" s="2097"/>
      <c r="H105" s="2135"/>
      <c r="I105" s="2138"/>
      <c r="J105" s="46" t="s">
        <v>179</v>
      </c>
      <c r="K105" s="88" t="s">
        <v>180</v>
      </c>
      <c r="L105" s="88" t="s">
        <v>129</v>
      </c>
      <c r="M105" s="2100"/>
      <c r="N105" s="2100"/>
      <c r="O105" s="2100"/>
      <c r="P105" s="2116"/>
      <c r="Q105" s="2117"/>
    </row>
    <row r="106" spans="2:17" ht="28.5" x14ac:dyDescent="0.25">
      <c r="B106" s="2098"/>
      <c r="C106" s="2098"/>
      <c r="D106" s="2098"/>
      <c r="E106" s="2098"/>
      <c r="F106" s="2098"/>
      <c r="G106" s="2098"/>
      <c r="H106" s="2136"/>
      <c r="I106" s="2139"/>
      <c r="J106" s="91" t="s">
        <v>181</v>
      </c>
      <c r="K106" s="42" t="s">
        <v>182</v>
      </c>
      <c r="L106" s="91" t="s">
        <v>183</v>
      </c>
      <c r="M106" s="2101"/>
      <c r="N106" s="2101"/>
      <c r="O106" s="2101"/>
      <c r="P106" s="2118"/>
      <c r="Q106" s="2119"/>
    </row>
    <row r="107" spans="2:17" ht="15.75" thickBot="1" x14ac:dyDescent="0.3">
      <c r="B107" s="3"/>
      <c r="C107" s="3"/>
      <c r="D107" s="3"/>
      <c r="E107" s="3"/>
      <c r="F107" s="3"/>
      <c r="G107" s="3"/>
      <c r="H107" s="3"/>
      <c r="I107" s="3"/>
      <c r="J107" s="3"/>
      <c r="K107" s="3"/>
      <c r="L107" s="3"/>
      <c r="M107" s="3"/>
      <c r="N107" s="3"/>
      <c r="O107" s="3"/>
      <c r="P107" s="3"/>
      <c r="Q107" s="3"/>
    </row>
    <row r="108" spans="2:17" ht="15.75" thickBot="1" x14ac:dyDescent="0.3">
      <c r="B108" s="2299" t="s">
        <v>184</v>
      </c>
      <c r="C108" s="2300"/>
      <c r="D108" s="2300"/>
      <c r="E108" s="2300"/>
      <c r="F108" s="2300"/>
      <c r="G108" s="2300"/>
      <c r="H108" s="2300"/>
      <c r="I108" s="2300"/>
      <c r="J108" s="2300"/>
      <c r="K108" s="2300"/>
      <c r="L108" s="2300"/>
      <c r="M108" s="2300"/>
      <c r="N108" s="2301"/>
      <c r="O108" s="3"/>
      <c r="P108" s="3"/>
      <c r="Q108" s="3"/>
    </row>
    <row r="109" spans="2:17" x14ac:dyDescent="0.25">
      <c r="B109" s="3"/>
      <c r="C109" s="3"/>
      <c r="D109" s="3"/>
      <c r="E109" s="3"/>
      <c r="F109" s="3"/>
      <c r="G109" s="3"/>
      <c r="H109" s="3"/>
      <c r="I109" s="3"/>
      <c r="J109" s="3"/>
      <c r="K109" s="3"/>
      <c r="L109" s="3"/>
      <c r="M109" s="3"/>
      <c r="N109" s="3"/>
      <c r="O109" s="3"/>
      <c r="P109" s="3"/>
      <c r="Q109" s="3"/>
    </row>
    <row r="110" spans="2:17" x14ac:dyDescent="0.25">
      <c r="B110" s="3"/>
      <c r="C110" s="3"/>
      <c r="D110" s="3"/>
      <c r="E110" s="3"/>
      <c r="F110" s="3"/>
      <c r="G110" s="3"/>
      <c r="H110" s="3"/>
      <c r="I110" s="3"/>
      <c r="J110" s="3"/>
      <c r="K110" s="3"/>
      <c r="L110" s="3"/>
      <c r="M110" s="3"/>
      <c r="N110" s="3"/>
      <c r="O110" s="3"/>
      <c r="P110" s="3"/>
      <c r="Q110" s="3"/>
    </row>
    <row r="111" spans="2:17" ht="30" x14ac:dyDescent="0.25">
      <c r="B111" s="79" t="s">
        <v>17</v>
      </c>
      <c r="C111" s="79" t="s">
        <v>78</v>
      </c>
      <c r="D111" s="2189" t="s">
        <v>77</v>
      </c>
      <c r="E111" s="2191"/>
      <c r="F111" s="3"/>
      <c r="G111" s="3"/>
      <c r="H111" s="3"/>
      <c r="I111" s="3"/>
      <c r="J111" s="3"/>
      <c r="K111" s="3"/>
      <c r="L111" s="3"/>
      <c r="M111" s="3"/>
      <c r="N111" s="3"/>
      <c r="O111" s="3"/>
      <c r="P111" s="3"/>
      <c r="Q111" s="3"/>
    </row>
    <row r="112" spans="2:17" x14ac:dyDescent="0.25">
      <c r="B112" s="91" t="s">
        <v>185</v>
      </c>
      <c r="C112" s="43" t="s">
        <v>18</v>
      </c>
      <c r="D112" s="2132"/>
      <c r="E112" s="2133"/>
      <c r="F112" s="3"/>
      <c r="G112" s="3"/>
      <c r="H112" s="3"/>
      <c r="I112" s="3"/>
      <c r="J112" s="3"/>
      <c r="K112" s="3"/>
      <c r="L112" s="3"/>
      <c r="M112" s="3"/>
      <c r="N112" s="3"/>
      <c r="O112" s="3"/>
      <c r="P112" s="3"/>
      <c r="Q112" s="3"/>
    </row>
    <row r="113" spans="1:26" x14ac:dyDescent="0.25">
      <c r="B113" s="3"/>
      <c r="C113" s="3"/>
      <c r="D113" s="3"/>
      <c r="E113" s="3"/>
      <c r="F113" s="3"/>
      <c r="G113" s="3"/>
      <c r="H113" s="3"/>
      <c r="I113" s="3"/>
      <c r="J113" s="3"/>
      <c r="K113" s="3"/>
      <c r="L113" s="3"/>
      <c r="M113" s="3"/>
      <c r="N113" s="3"/>
      <c r="O113" s="3"/>
      <c r="P113" s="3"/>
      <c r="Q113" s="3"/>
    </row>
    <row r="114" spans="1:26" x14ac:dyDescent="0.25">
      <c r="B114" s="3"/>
      <c r="C114" s="3"/>
      <c r="D114" s="3"/>
      <c r="E114" s="3"/>
      <c r="F114" s="3"/>
      <c r="G114" s="3"/>
      <c r="H114" s="3"/>
      <c r="I114" s="3"/>
      <c r="J114" s="3"/>
      <c r="K114" s="3"/>
      <c r="L114" s="3"/>
      <c r="M114" s="3"/>
      <c r="N114" s="3"/>
      <c r="O114" s="3"/>
      <c r="P114" s="3"/>
      <c r="Q114" s="3"/>
    </row>
    <row r="115" spans="1:26" x14ac:dyDescent="0.25">
      <c r="B115" s="2318" t="s">
        <v>186</v>
      </c>
      <c r="C115" s="2319"/>
      <c r="D115" s="2319"/>
      <c r="E115" s="2319"/>
      <c r="F115" s="2319"/>
      <c r="G115" s="2319"/>
      <c r="H115" s="2319"/>
      <c r="I115" s="2319"/>
      <c r="J115" s="2319"/>
      <c r="K115" s="2319"/>
      <c r="L115" s="2319"/>
      <c r="M115" s="2319"/>
      <c r="N115" s="2319"/>
      <c r="O115" s="2319"/>
      <c r="P115" s="2319"/>
      <c r="Q115" s="3"/>
    </row>
    <row r="116" spans="1:26" x14ac:dyDescent="0.25">
      <c r="B116" s="3"/>
      <c r="C116" s="3"/>
      <c r="D116" s="3"/>
      <c r="E116" s="3"/>
      <c r="F116" s="3"/>
      <c r="G116" s="3"/>
      <c r="H116" s="3"/>
      <c r="I116" s="3"/>
      <c r="J116" s="3"/>
      <c r="K116" s="3"/>
      <c r="L116" s="3"/>
      <c r="M116" s="3"/>
      <c r="N116" s="3"/>
      <c r="O116" s="3"/>
      <c r="P116" s="3"/>
      <c r="Q116" s="3"/>
    </row>
    <row r="117" spans="1:26" ht="15.75" thickBot="1" x14ac:dyDescent="0.3">
      <c r="B117" s="3"/>
      <c r="C117" s="3"/>
      <c r="D117" s="3"/>
      <c r="E117" s="3"/>
      <c r="F117" s="3"/>
      <c r="G117" s="3"/>
      <c r="H117" s="3"/>
      <c r="I117" s="3"/>
      <c r="J117" s="3"/>
      <c r="K117" s="3"/>
      <c r="L117" s="3"/>
      <c r="M117" s="3"/>
      <c r="N117" s="3"/>
      <c r="O117" s="3"/>
      <c r="P117" s="3"/>
      <c r="Q117" s="3"/>
    </row>
    <row r="118" spans="1:26" ht="15.75" thickBot="1" x14ac:dyDescent="0.3">
      <c r="B118" s="2299" t="s">
        <v>187</v>
      </c>
      <c r="C118" s="2300"/>
      <c r="D118" s="2300"/>
      <c r="E118" s="2300"/>
      <c r="F118" s="2300"/>
      <c r="G118" s="2300"/>
      <c r="H118" s="2300"/>
      <c r="I118" s="2300"/>
      <c r="J118" s="2300"/>
      <c r="K118" s="2300"/>
      <c r="L118" s="2300"/>
      <c r="M118" s="2300"/>
      <c r="N118" s="2301"/>
      <c r="O118" s="3"/>
      <c r="P118" s="3"/>
      <c r="Q118" s="3"/>
    </row>
    <row r="119" spans="1:26" x14ac:dyDescent="0.25">
      <c r="B119" s="3"/>
      <c r="C119" s="3"/>
      <c r="D119" s="3"/>
      <c r="E119" s="3"/>
      <c r="F119" s="3"/>
      <c r="G119" s="3"/>
      <c r="H119" s="3"/>
      <c r="I119" s="3"/>
      <c r="J119" s="3"/>
      <c r="K119" s="3"/>
      <c r="L119" s="3"/>
      <c r="M119" s="3"/>
      <c r="N119" s="3"/>
      <c r="O119" s="3"/>
      <c r="P119" s="3"/>
      <c r="Q119" s="3"/>
    </row>
    <row r="120" spans="1:26" ht="15.75" thickBot="1" x14ac:dyDescent="0.3">
      <c r="B120" s="3"/>
      <c r="C120" s="3"/>
      <c r="D120" s="3"/>
      <c r="E120" s="3"/>
      <c r="F120" s="3"/>
      <c r="G120" s="3"/>
      <c r="H120" s="3"/>
      <c r="I120" s="3"/>
      <c r="J120" s="3"/>
      <c r="K120" s="3"/>
      <c r="L120" s="3"/>
      <c r="M120" s="47"/>
      <c r="N120" s="47"/>
      <c r="O120" s="3"/>
      <c r="P120" s="3"/>
      <c r="Q120" s="3"/>
    </row>
    <row r="121" spans="1:26" s="48" customFormat="1" ht="75" x14ac:dyDescent="0.25">
      <c r="B121" s="49" t="s">
        <v>33</v>
      </c>
      <c r="C121" s="49" t="s">
        <v>34</v>
      </c>
      <c r="D121" s="49" t="s">
        <v>35</v>
      </c>
      <c r="E121" s="49" t="s">
        <v>36</v>
      </c>
      <c r="F121" s="49" t="s">
        <v>37</v>
      </c>
      <c r="G121" s="49" t="s">
        <v>38</v>
      </c>
      <c r="H121" s="49" t="s">
        <v>39</v>
      </c>
      <c r="I121" s="49" t="s">
        <v>40</v>
      </c>
      <c r="J121" s="49" t="s">
        <v>41</v>
      </c>
      <c r="K121" s="49" t="s">
        <v>42</v>
      </c>
      <c r="L121" s="49" t="s">
        <v>43</v>
      </c>
      <c r="M121" s="50" t="s">
        <v>44</v>
      </c>
      <c r="N121" s="49" t="s">
        <v>45</v>
      </c>
      <c r="O121" s="49" t="s">
        <v>46</v>
      </c>
      <c r="P121" s="51" t="s">
        <v>47</v>
      </c>
      <c r="Q121" s="51" t="s">
        <v>48</v>
      </c>
    </row>
    <row r="122" spans="1:26" s="61" customFormat="1" ht="106.5" customHeight="1" x14ac:dyDescent="0.25">
      <c r="A122" s="52">
        <v>1</v>
      </c>
      <c r="B122" s="110" t="s">
        <v>49</v>
      </c>
      <c r="C122" s="112" t="s">
        <v>241</v>
      </c>
      <c r="D122" s="53" t="s">
        <v>188</v>
      </c>
      <c r="E122" s="200">
        <v>701820140278</v>
      </c>
      <c r="F122" s="54" t="s">
        <v>18</v>
      </c>
      <c r="G122" s="55">
        <v>1</v>
      </c>
      <c r="H122" s="62">
        <v>41765</v>
      </c>
      <c r="I122" s="62">
        <v>42004</v>
      </c>
      <c r="J122" s="56" t="s">
        <v>19</v>
      </c>
      <c r="K122" s="57">
        <v>4.83</v>
      </c>
      <c r="L122" s="57"/>
      <c r="M122" s="58">
        <v>4815</v>
      </c>
      <c r="N122" s="58">
        <f>+M122*G122</f>
        <v>4815</v>
      </c>
      <c r="O122" s="63">
        <v>1571924160</v>
      </c>
      <c r="P122" s="92">
        <v>212.21299999999999</v>
      </c>
      <c r="Q122" s="115" t="s">
        <v>927</v>
      </c>
      <c r="R122" s="60"/>
      <c r="S122" s="60"/>
      <c r="T122" s="60"/>
      <c r="U122" s="60"/>
      <c r="V122" s="60"/>
      <c r="W122" s="60"/>
      <c r="X122" s="60"/>
      <c r="Y122" s="60"/>
      <c r="Z122" s="60"/>
    </row>
    <row r="123" spans="1:26" s="61" customFormat="1" ht="104.25" customHeight="1" x14ac:dyDescent="0.25">
      <c r="A123" s="52">
        <f>+A122+1</f>
        <v>2</v>
      </c>
      <c r="B123" s="110" t="s">
        <v>49</v>
      </c>
      <c r="C123" s="112" t="s">
        <v>241</v>
      </c>
      <c r="D123" s="53" t="s">
        <v>189</v>
      </c>
      <c r="E123" s="200" t="s">
        <v>925</v>
      </c>
      <c r="F123" s="54" t="s">
        <v>18</v>
      </c>
      <c r="G123" s="55">
        <v>1</v>
      </c>
      <c r="H123" s="62">
        <v>41086</v>
      </c>
      <c r="I123" s="62">
        <v>41161</v>
      </c>
      <c r="J123" s="56" t="s">
        <v>19</v>
      </c>
      <c r="K123" s="57">
        <v>2.46</v>
      </c>
      <c r="L123" s="57"/>
      <c r="M123" s="58">
        <v>139</v>
      </c>
      <c r="N123" s="58">
        <v>75</v>
      </c>
      <c r="O123" s="63">
        <v>783087303</v>
      </c>
      <c r="P123" s="63" t="s">
        <v>190</v>
      </c>
      <c r="Q123" s="115" t="s">
        <v>395</v>
      </c>
      <c r="R123" s="60"/>
      <c r="S123" s="60"/>
      <c r="T123" s="60"/>
      <c r="U123" s="60"/>
      <c r="V123" s="60"/>
      <c r="W123" s="60"/>
      <c r="X123" s="60"/>
      <c r="Y123" s="60"/>
      <c r="Z123" s="60"/>
    </row>
    <row r="124" spans="1:26" s="61" customFormat="1" ht="114" x14ac:dyDescent="0.25">
      <c r="A124" s="52" t="e">
        <f>+#REF!+1</f>
        <v>#REF!</v>
      </c>
      <c r="B124" s="114" t="s">
        <v>49</v>
      </c>
      <c r="C124" s="113" t="s">
        <v>49</v>
      </c>
      <c r="D124" s="93" t="s">
        <v>189</v>
      </c>
      <c r="E124" s="200" t="s">
        <v>926</v>
      </c>
      <c r="F124" s="94" t="s">
        <v>18</v>
      </c>
      <c r="G124" s="95">
        <v>1</v>
      </c>
      <c r="H124" s="419">
        <v>40907</v>
      </c>
      <c r="I124" s="419">
        <v>41623</v>
      </c>
      <c r="J124" s="96" t="s">
        <v>19</v>
      </c>
      <c r="K124" s="57">
        <v>19.98</v>
      </c>
      <c r="L124" s="98">
        <v>2.46</v>
      </c>
      <c r="M124" s="97">
        <v>75</v>
      </c>
      <c r="N124" s="97">
        <f>+M124*G124</f>
        <v>75</v>
      </c>
      <c r="O124" s="99">
        <v>63543860</v>
      </c>
      <c r="P124" s="99">
        <v>214</v>
      </c>
      <c r="Q124" s="417"/>
      <c r="R124" s="60"/>
      <c r="S124" s="60"/>
      <c r="T124" s="60"/>
      <c r="U124" s="60"/>
      <c r="V124" s="60"/>
      <c r="W124" s="60"/>
      <c r="X124" s="60"/>
      <c r="Y124" s="60"/>
      <c r="Z124" s="60"/>
    </row>
    <row r="125" spans="1:26" s="61" customFormat="1" x14ac:dyDescent="0.25">
      <c r="A125" s="52" t="e">
        <f>+#REF!+1</f>
        <v>#REF!</v>
      </c>
      <c r="B125" s="110"/>
      <c r="C125" s="54"/>
      <c r="D125" s="53"/>
      <c r="E125" s="65"/>
      <c r="F125" s="54"/>
      <c r="G125" s="54"/>
      <c r="H125" s="54"/>
      <c r="I125" s="56"/>
      <c r="J125" s="56"/>
      <c r="K125" s="56"/>
      <c r="L125" s="56"/>
      <c r="M125" s="57"/>
      <c r="N125" s="57"/>
      <c r="O125" s="63"/>
      <c r="P125" s="63"/>
      <c r="Q125" s="64"/>
      <c r="R125" s="60"/>
      <c r="S125" s="60"/>
      <c r="T125" s="60"/>
      <c r="U125" s="60"/>
      <c r="V125" s="60"/>
      <c r="W125" s="60"/>
      <c r="X125" s="60"/>
      <c r="Y125" s="60"/>
      <c r="Z125" s="60"/>
    </row>
    <row r="126" spans="1:26" s="61" customFormat="1" x14ac:dyDescent="0.25">
      <c r="A126" s="52"/>
      <c r="B126" s="66" t="s">
        <v>28</v>
      </c>
      <c r="C126" s="54"/>
      <c r="D126" s="53"/>
      <c r="E126" s="65"/>
      <c r="F126" s="54"/>
      <c r="G126" s="54"/>
      <c r="H126" s="54"/>
      <c r="I126" s="56"/>
      <c r="J126" s="56"/>
      <c r="K126" s="67">
        <f>SUM(K122:K125)</f>
        <v>27.27</v>
      </c>
      <c r="L126" s="67">
        <f>SUM(L122:L125)</f>
        <v>2.46</v>
      </c>
      <c r="M126" s="418">
        <f>SUM(M122:M125)</f>
        <v>5029</v>
      </c>
      <c r="N126" s="67" t="s">
        <v>191</v>
      </c>
      <c r="O126" s="63"/>
      <c r="P126" s="63"/>
      <c r="Q126" s="64"/>
    </row>
    <row r="127" spans="1:26" x14ac:dyDescent="0.25">
      <c r="B127" s="70"/>
      <c r="C127" s="70"/>
      <c r="D127" s="70"/>
      <c r="E127" s="71"/>
      <c r="F127" s="70"/>
      <c r="G127" s="70"/>
      <c r="H127" s="70"/>
      <c r="I127" s="70"/>
      <c r="J127" s="70"/>
      <c r="K127" s="70"/>
      <c r="L127" s="70"/>
      <c r="M127" s="70"/>
      <c r="N127" s="70"/>
      <c r="O127" s="70"/>
      <c r="P127" s="70"/>
      <c r="Q127" s="3"/>
    </row>
    <row r="128" spans="1:26" x14ac:dyDescent="0.25">
      <c r="B128" s="74" t="s">
        <v>192</v>
      </c>
      <c r="C128" s="100">
        <f>+K126</f>
        <v>27.27</v>
      </c>
      <c r="D128" s="3"/>
      <c r="E128" s="3"/>
      <c r="F128" s="3"/>
      <c r="G128" s="3"/>
      <c r="H128" s="77"/>
      <c r="I128" s="77"/>
      <c r="J128" s="77"/>
      <c r="K128" s="77"/>
      <c r="L128" s="77"/>
      <c r="M128" s="77"/>
      <c r="N128" s="70"/>
      <c r="O128" s="70"/>
      <c r="P128" s="70"/>
      <c r="Q128" s="3"/>
    </row>
    <row r="129" spans="2:17" x14ac:dyDescent="0.25">
      <c r="B129" s="3"/>
      <c r="C129" s="3"/>
      <c r="D129" s="3"/>
      <c r="E129" s="3"/>
      <c r="F129" s="3"/>
      <c r="G129" s="3"/>
      <c r="H129" s="3"/>
      <c r="I129" s="3"/>
      <c r="J129" s="3"/>
      <c r="K129" s="3"/>
      <c r="L129" s="3"/>
      <c r="M129" s="3"/>
      <c r="N129" s="3"/>
      <c r="O129" s="3"/>
      <c r="P129" s="3"/>
      <c r="Q129" s="3"/>
    </row>
    <row r="130" spans="2:17" ht="15.75" thickBot="1" x14ac:dyDescent="0.3">
      <c r="B130" s="3"/>
      <c r="C130" s="3"/>
      <c r="D130" s="3"/>
      <c r="E130" s="3"/>
      <c r="F130" s="3"/>
      <c r="G130" s="3"/>
      <c r="H130" s="3"/>
      <c r="I130" s="3"/>
      <c r="J130" s="3"/>
      <c r="K130" s="3"/>
      <c r="L130" s="3"/>
      <c r="M130" s="3"/>
      <c r="N130" s="3"/>
      <c r="O130" s="3"/>
      <c r="P130" s="3"/>
      <c r="Q130" s="3"/>
    </row>
    <row r="131" spans="2:17" ht="30.75" thickBot="1" x14ac:dyDescent="0.3">
      <c r="B131" s="101" t="s">
        <v>193</v>
      </c>
      <c r="C131" s="102" t="s">
        <v>194</v>
      </c>
      <c r="D131" s="101" t="s">
        <v>27</v>
      </c>
      <c r="E131" s="102" t="s">
        <v>195</v>
      </c>
      <c r="F131" s="3"/>
      <c r="G131" s="3"/>
      <c r="H131" s="3"/>
      <c r="I131" s="3"/>
      <c r="J131" s="3"/>
      <c r="K131" s="3"/>
      <c r="L131" s="3"/>
      <c r="M131" s="3"/>
      <c r="N131" s="3"/>
      <c r="O131" s="3"/>
      <c r="P131" s="3"/>
      <c r="Q131" s="3"/>
    </row>
    <row r="132" spans="2:17" x14ac:dyDescent="0.25">
      <c r="B132" s="103" t="s">
        <v>196</v>
      </c>
      <c r="C132" s="104">
        <v>20</v>
      </c>
      <c r="D132" s="104">
        <v>0</v>
      </c>
      <c r="E132" s="2787">
        <f>+D132+D133+D134</f>
        <v>40</v>
      </c>
      <c r="F132" s="3"/>
      <c r="G132" s="3"/>
      <c r="H132" s="3"/>
      <c r="I132" s="3"/>
      <c r="J132" s="3"/>
      <c r="K132" s="3"/>
      <c r="L132" s="3"/>
      <c r="M132" s="3"/>
      <c r="N132" s="3"/>
      <c r="O132" s="3"/>
      <c r="P132" s="3"/>
      <c r="Q132" s="3"/>
    </row>
    <row r="133" spans="2:17" x14ac:dyDescent="0.25">
      <c r="B133" s="103" t="s">
        <v>197</v>
      </c>
      <c r="C133" s="105">
        <v>30</v>
      </c>
      <c r="D133" s="43">
        <v>0</v>
      </c>
      <c r="E133" s="2788"/>
      <c r="F133" s="3"/>
      <c r="G133" s="3"/>
      <c r="H133" s="3"/>
      <c r="I133" s="3"/>
      <c r="J133" s="3"/>
      <c r="K133" s="3"/>
      <c r="L133" s="3"/>
      <c r="M133" s="3"/>
      <c r="N133" s="3"/>
      <c r="O133" s="3"/>
      <c r="P133" s="3"/>
      <c r="Q133" s="3"/>
    </row>
    <row r="134" spans="2:17" ht="15.75" thickBot="1" x14ac:dyDescent="0.3">
      <c r="B134" s="103" t="s">
        <v>198</v>
      </c>
      <c r="C134" s="106">
        <v>40</v>
      </c>
      <c r="D134" s="106">
        <v>40</v>
      </c>
      <c r="E134" s="2789"/>
      <c r="F134" s="3"/>
      <c r="G134" s="3"/>
      <c r="H134" s="3"/>
      <c r="I134" s="3"/>
      <c r="J134" s="3"/>
      <c r="K134" s="3"/>
      <c r="L134" s="3"/>
      <c r="M134" s="3"/>
      <c r="N134" s="3"/>
      <c r="O134" s="3"/>
      <c r="P134" s="3"/>
      <c r="Q134" s="3"/>
    </row>
    <row r="135" spans="2:17" x14ac:dyDescent="0.25">
      <c r="B135" s="3"/>
      <c r="C135" s="3"/>
      <c r="D135" s="3"/>
      <c r="E135" s="3"/>
      <c r="F135" s="3"/>
      <c r="G135" s="3"/>
      <c r="H135" s="3"/>
      <c r="I135" s="3"/>
      <c r="J135" s="3"/>
      <c r="K135" s="3"/>
      <c r="L135" s="3"/>
      <c r="M135" s="3"/>
      <c r="N135" s="3"/>
      <c r="O135" s="3"/>
      <c r="P135" s="3"/>
      <c r="Q135" s="3"/>
    </row>
    <row r="136" spans="2:17" ht="15.75" thickBot="1" x14ac:dyDescent="0.3">
      <c r="B136" s="3"/>
      <c r="C136" s="3"/>
      <c r="D136" s="3"/>
      <c r="E136" s="3"/>
      <c r="F136" s="3"/>
      <c r="G136" s="3"/>
      <c r="H136" s="3"/>
      <c r="I136" s="3"/>
      <c r="J136" s="3"/>
      <c r="K136" s="3"/>
      <c r="L136" s="3"/>
      <c r="M136" s="3"/>
      <c r="N136" s="3"/>
      <c r="O136" s="3"/>
      <c r="P136" s="3"/>
      <c r="Q136" s="3"/>
    </row>
    <row r="137" spans="2:17" ht="15.75" thickBot="1" x14ac:dyDescent="0.3">
      <c r="B137" s="2299" t="s">
        <v>199</v>
      </c>
      <c r="C137" s="2300"/>
      <c r="D137" s="2300"/>
      <c r="E137" s="2300"/>
      <c r="F137" s="2300"/>
      <c r="G137" s="2300"/>
      <c r="H137" s="2300"/>
      <c r="I137" s="2300"/>
      <c r="J137" s="2300"/>
      <c r="K137" s="2300"/>
      <c r="L137" s="2300"/>
      <c r="M137" s="2300"/>
      <c r="N137" s="2301"/>
      <c r="O137" s="3"/>
      <c r="P137" s="3"/>
      <c r="Q137" s="3"/>
    </row>
    <row r="138" spans="2:17" x14ac:dyDescent="0.25">
      <c r="B138" s="3"/>
      <c r="C138" s="3"/>
      <c r="D138" s="3"/>
      <c r="E138" s="3"/>
      <c r="F138" s="3"/>
      <c r="G138" s="3"/>
      <c r="H138" s="3"/>
      <c r="I138" s="3"/>
      <c r="J138" s="3"/>
      <c r="K138" s="3"/>
      <c r="L138" s="3"/>
      <c r="M138" s="3"/>
      <c r="N138" s="3"/>
      <c r="O138" s="3"/>
      <c r="P138" s="3"/>
      <c r="Q138" s="3"/>
    </row>
    <row r="139" spans="2:17" ht="75" x14ac:dyDescent="0.25">
      <c r="B139" s="41" t="s">
        <v>89</v>
      </c>
      <c r="C139" s="41" t="s">
        <v>90</v>
      </c>
      <c r="D139" s="41" t="s">
        <v>91</v>
      </c>
      <c r="E139" s="41" t="s">
        <v>92</v>
      </c>
      <c r="F139" s="41" t="s">
        <v>93</v>
      </c>
      <c r="G139" s="41" t="s">
        <v>94</v>
      </c>
      <c r="H139" s="41" t="s">
        <v>95</v>
      </c>
      <c r="I139" s="41" t="s">
        <v>96</v>
      </c>
      <c r="J139" s="2189" t="s">
        <v>97</v>
      </c>
      <c r="K139" s="2190"/>
      <c r="L139" s="2191"/>
      <c r="M139" s="41" t="s">
        <v>98</v>
      </c>
      <c r="N139" s="41" t="s">
        <v>99</v>
      </c>
      <c r="O139" s="41" t="s">
        <v>100</v>
      </c>
      <c r="P139" s="2189" t="s">
        <v>77</v>
      </c>
      <c r="Q139" s="2191"/>
    </row>
    <row r="140" spans="2:17" ht="97.5" customHeight="1" x14ac:dyDescent="0.25">
      <c r="B140" s="2111" t="s">
        <v>200</v>
      </c>
      <c r="C140" s="2096" t="s">
        <v>201</v>
      </c>
      <c r="D140" s="2096" t="s">
        <v>202</v>
      </c>
      <c r="E140" s="2099">
        <v>92450180</v>
      </c>
      <c r="F140" s="2099" t="s">
        <v>203</v>
      </c>
      <c r="G140" s="2096" t="s">
        <v>121</v>
      </c>
      <c r="H140" s="2134">
        <v>41390</v>
      </c>
      <c r="I140" s="2137" t="s">
        <v>82</v>
      </c>
      <c r="J140" s="118" t="s">
        <v>122</v>
      </c>
      <c r="K140" s="119" t="s">
        <v>242</v>
      </c>
      <c r="L140" s="119" t="s">
        <v>243</v>
      </c>
      <c r="M140" s="2096" t="s">
        <v>18</v>
      </c>
      <c r="N140" s="2099" t="s">
        <v>18</v>
      </c>
      <c r="O140" s="2099" t="s">
        <v>18</v>
      </c>
      <c r="P140" s="2105"/>
      <c r="Q140" s="2106"/>
    </row>
    <row r="141" spans="2:17" ht="55.5" customHeight="1" x14ac:dyDescent="0.25">
      <c r="B141" s="2112"/>
      <c r="C141" s="2097"/>
      <c r="D141" s="2097"/>
      <c r="E141" s="2100"/>
      <c r="F141" s="2100"/>
      <c r="G141" s="2097"/>
      <c r="H141" s="2135"/>
      <c r="I141" s="2138"/>
      <c r="J141" s="118" t="s">
        <v>209</v>
      </c>
      <c r="K141" s="117" t="s">
        <v>210</v>
      </c>
      <c r="L141" s="117" t="s">
        <v>939</v>
      </c>
      <c r="M141" s="2097"/>
      <c r="N141" s="2100"/>
      <c r="O141" s="2100"/>
      <c r="P141" s="2107"/>
      <c r="Q141" s="2108"/>
    </row>
    <row r="142" spans="2:17" ht="172.5" customHeight="1" x14ac:dyDescent="0.25">
      <c r="B142" s="2112"/>
      <c r="C142" s="2097"/>
      <c r="D142" s="2097"/>
      <c r="E142" s="2100"/>
      <c r="F142" s="2100"/>
      <c r="G142" s="2097"/>
      <c r="H142" s="2135"/>
      <c r="I142" s="2138"/>
      <c r="J142" s="118" t="s">
        <v>932</v>
      </c>
      <c r="K142" s="117" t="s">
        <v>244</v>
      </c>
      <c r="L142" s="117" t="s">
        <v>933</v>
      </c>
      <c r="M142" s="2097"/>
      <c r="N142" s="2100"/>
      <c r="O142" s="2100"/>
      <c r="P142" s="2107"/>
      <c r="Q142" s="2108"/>
    </row>
    <row r="143" spans="2:17" ht="127.5" customHeight="1" x14ac:dyDescent="0.25">
      <c r="B143" s="2112"/>
      <c r="C143" s="2097"/>
      <c r="D143" s="2097"/>
      <c r="E143" s="2100"/>
      <c r="F143" s="2100"/>
      <c r="G143" s="2097"/>
      <c r="H143" s="2135"/>
      <c r="I143" s="2138"/>
      <c r="J143" s="118" t="s">
        <v>204</v>
      </c>
      <c r="K143" s="117" t="s">
        <v>205</v>
      </c>
      <c r="L143" s="117" t="s">
        <v>936</v>
      </c>
      <c r="M143" s="2097"/>
      <c r="N143" s="2100"/>
      <c r="O143" s="2100"/>
      <c r="P143" s="2107"/>
      <c r="Q143" s="2108"/>
    </row>
    <row r="144" spans="2:17" ht="51" customHeight="1" x14ac:dyDescent="0.25">
      <c r="B144" s="2112"/>
      <c r="C144" s="2097"/>
      <c r="D144" s="2097"/>
      <c r="E144" s="2100"/>
      <c r="F144" s="2100"/>
      <c r="G144" s="2097"/>
      <c r="H144" s="2135"/>
      <c r="I144" s="2138"/>
      <c r="J144" s="118" t="s">
        <v>937</v>
      </c>
      <c r="K144" s="117" t="s">
        <v>206</v>
      </c>
      <c r="L144" s="117" t="s">
        <v>938</v>
      </c>
      <c r="M144" s="2097"/>
      <c r="N144" s="2100"/>
      <c r="O144" s="2100"/>
      <c r="P144" s="2107"/>
      <c r="Q144" s="2108"/>
    </row>
    <row r="145" spans="2:17" ht="84" customHeight="1" x14ac:dyDescent="0.25">
      <c r="B145" s="2112"/>
      <c r="C145" s="2097"/>
      <c r="D145" s="2097"/>
      <c r="E145" s="2100"/>
      <c r="F145" s="2100"/>
      <c r="G145" s="2097"/>
      <c r="H145" s="2135"/>
      <c r="I145" s="2138"/>
      <c r="J145" s="118" t="s">
        <v>207</v>
      </c>
      <c r="K145" s="117" t="s">
        <v>208</v>
      </c>
      <c r="L145" s="117" t="s">
        <v>935</v>
      </c>
      <c r="M145" s="2097"/>
      <c r="N145" s="2100"/>
      <c r="O145" s="2100"/>
      <c r="P145" s="2107"/>
      <c r="Q145" s="2108"/>
    </row>
    <row r="146" spans="2:17" ht="57" x14ac:dyDescent="0.25">
      <c r="B146" s="2111" t="s">
        <v>211</v>
      </c>
      <c r="C146" s="2096" t="s">
        <v>201</v>
      </c>
      <c r="D146" s="2096" t="s">
        <v>212</v>
      </c>
      <c r="E146" s="2099">
        <v>1102804196</v>
      </c>
      <c r="F146" s="2096" t="s">
        <v>213</v>
      </c>
      <c r="G146" s="2096" t="s">
        <v>214</v>
      </c>
      <c r="H146" s="2134">
        <v>41194</v>
      </c>
      <c r="I146" s="2137" t="s">
        <v>82</v>
      </c>
      <c r="J146" s="122" t="s">
        <v>215</v>
      </c>
      <c r="K146" s="117" t="s">
        <v>216</v>
      </c>
      <c r="L146" s="119" t="s">
        <v>217</v>
      </c>
      <c r="M146" s="2099" t="s">
        <v>18</v>
      </c>
      <c r="N146" s="2099" t="s">
        <v>19</v>
      </c>
      <c r="O146" s="2099" t="s">
        <v>18</v>
      </c>
      <c r="P146" s="2126" t="s">
        <v>934</v>
      </c>
      <c r="Q146" s="2127"/>
    </row>
    <row r="147" spans="2:17" ht="99" customHeight="1" x14ac:dyDescent="0.25">
      <c r="B147" s="2112"/>
      <c r="C147" s="2097"/>
      <c r="D147" s="2097"/>
      <c r="E147" s="2100"/>
      <c r="F147" s="2097"/>
      <c r="G147" s="2097"/>
      <c r="H147" s="2135"/>
      <c r="I147" s="2138"/>
      <c r="J147" s="118" t="s">
        <v>49</v>
      </c>
      <c r="K147" s="117" t="s">
        <v>218</v>
      </c>
      <c r="L147" s="119" t="s">
        <v>219</v>
      </c>
      <c r="M147" s="2100"/>
      <c r="N147" s="2100"/>
      <c r="O147" s="2100"/>
      <c r="P147" s="2128"/>
      <c r="Q147" s="2129"/>
    </row>
    <row r="148" spans="2:17" ht="60.75" customHeight="1" x14ac:dyDescent="0.25">
      <c r="B148" s="2113"/>
      <c r="C148" s="2098"/>
      <c r="D148" s="2098"/>
      <c r="E148" s="2101"/>
      <c r="F148" s="2098"/>
      <c r="G148" s="2098"/>
      <c r="H148" s="2136"/>
      <c r="I148" s="2139"/>
      <c r="J148" s="118" t="s">
        <v>220</v>
      </c>
      <c r="K148" s="117" t="s">
        <v>221</v>
      </c>
      <c r="L148" s="119" t="s">
        <v>222</v>
      </c>
      <c r="M148" s="2101"/>
      <c r="N148" s="2101"/>
      <c r="O148" s="2101"/>
      <c r="P148" s="2130"/>
      <c r="Q148" s="2131"/>
    </row>
    <row r="149" spans="2:17" ht="99.75" x14ac:dyDescent="0.25">
      <c r="B149" s="2111" t="s">
        <v>223</v>
      </c>
      <c r="C149" s="2096" t="s">
        <v>201</v>
      </c>
      <c r="D149" s="2096" t="s">
        <v>224</v>
      </c>
      <c r="E149" s="2099">
        <v>23182617</v>
      </c>
      <c r="F149" s="2099" t="s">
        <v>225</v>
      </c>
      <c r="G149" s="2096" t="s">
        <v>214</v>
      </c>
      <c r="H149" s="2134">
        <v>39136</v>
      </c>
      <c r="I149" s="2137" t="s">
        <v>82</v>
      </c>
      <c r="J149" s="123" t="s">
        <v>122</v>
      </c>
      <c r="K149" s="121" t="s">
        <v>226</v>
      </c>
      <c r="L149" s="120" t="s">
        <v>227</v>
      </c>
      <c r="M149" s="2099" t="s">
        <v>18</v>
      </c>
      <c r="N149" s="2099" t="s">
        <v>18</v>
      </c>
      <c r="O149" s="2099" t="s">
        <v>18</v>
      </c>
      <c r="P149" s="2434"/>
      <c r="Q149" s="2435"/>
    </row>
    <row r="150" spans="2:17" ht="42.75" x14ac:dyDescent="0.25">
      <c r="B150" s="2112"/>
      <c r="C150" s="2097"/>
      <c r="D150" s="2097"/>
      <c r="E150" s="2100"/>
      <c r="F150" s="2100"/>
      <c r="G150" s="2097"/>
      <c r="H150" s="2135"/>
      <c r="I150" s="2138"/>
      <c r="J150" s="118" t="s">
        <v>228</v>
      </c>
      <c r="K150" s="118" t="s">
        <v>229</v>
      </c>
      <c r="L150" s="118" t="s">
        <v>230</v>
      </c>
      <c r="M150" s="2100"/>
      <c r="N150" s="2100"/>
      <c r="O150" s="2100"/>
      <c r="P150" s="2555"/>
      <c r="Q150" s="2556"/>
    </row>
    <row r="151" spans="2:17" ht="42.75" x14ac:dyDescent="0.25">
      <c r="B151" s="2112"/>
      <c r="C151" s="2097"/>
      <c r="D151" s="2097"/>
      <c r="E151" s="2100"/>
      <c r="F151" s="2100"/>
      <c r="G151" s="2097"/>
      <c r="H151" s="2135"/>
      <c r="I151" s="2138"/>
      <c r="J151" s="118" t="s">
        <v>228</v>
      </c>
      <c r="K151" s="124">
        <v>41275</v>
      </c>
      <c r="L151" s="118" t="s">
        <v>230</v>
      </c>
      <c r="M151" s="2100"/>
      <c r="N151" s="2100"/>
      <c r="O151" s="2100"/>
      <c r="P151" s="2555"/>
      <c r="Q151" s="2556"/>
    </row>
    <row r="152" spans="2:17" ht="28.5" x14ac:dyDescent="0.25">
      <c r="B152" s="2112"/>
      <c r="C152" s="2097"/>
      <c r="D152" s="2097"/>
      <c r="E152" s="2100"/>
      <c r="F152" s="2100"/>
      <c r="G152" s="2097"/>
      <c r="H152" s="2135"/>
      <c r="I152" s="2138"/>
      <c r="J152" s="118" t="s">
        <v>231</v>
      </c>
      <c r="K152" s="125" t="s">
        <v>232</v>
      </c>
      <c r="L152" s="118" t="s">
        <v>233</v>
      </c>
      <c r="M152" s="2100"/>
      <c r="N152" s="2100"/>
      <c r="O152" s="2100"/>
      <c r="P152" s="2555"/>
      <c r="Q152" s="2556"/>
    </row>
    <row r="153" spans="2:17" ht="28.5" x14ac:dyDescent="0.25">
      <c r="B153" s="2113"/>
      <c r="C153" s="2098"/>
      <c r="D153" s="2098"/>
      <c r="E153" s="2101"/>
      <c r="F153" s="2100"/>
      <c r="G153" s="2098"/>
      <c r="H153" s="2136"/>
      <c r="I153" s="2139"/>
      <c r="J153" s="118" t="s">
        <v>231</v>
      </c>
      <c r="K153" s="118" t="s">
        <v>234</v>
      </c>
      <c r="L153" s="118" t="s">
        <v>233</v>
      </c>
      <c r="M153" s="2101"/>
      <c r="N153" s="2101"/>
      <c r="O153" s="2101"/>
      <c r="P153" s="2436"/>
      <c r="Q153" s="2437"/>
    </row>
    <row r="154" spans="2:17" ht="15.75" thickBot="1" x14ac:dyDescent="0.3">
      <c r="B154" s="3"/>
      <c r="C154" s="3"/>
      <c r="D154" s="3"/>
      <c r="E154" s="3"/>
      <c r="F154" s="3"/>
      <c r="G154" s="3"/>
      <c r="H154" s="3"/>
      <c r="I154" s="3"/>
      <c r="J154" s="3"/>
      <c r="K154" s="3"/>
      <c r="L154" s="3"/>
      <c r="M154" s="3"/>
      <c r="N154" s="3"/>
      <c r="O154" s="3"/>
      <c r="P154" s="3"/>
      <c r="Q154" s="3"/>
    </row>
    <row r="155" spans="2:17" ht="30" x14ac:dyDescent="0.25">
      <c r="B155" s="44" t="s">
        <v>17</v>
      </c>
      <c r="C155" s="44" t="s">
        <v>193</v>
      </c>
      <c r="D155" s="41" t="s">
        <v>194</v>
      </c>
      <c r="E155" s="44" t="s">
        <v>27</v>
      </c>
      <c r="F155" s="102" t="s">
        <v>235</v>
      </c>
      <c r="G155" s="107"/>
      <c r="H155" s="3"/>
      <c r="I155" s="3"/>
      <c r="J155" s="3"/>
      <c r="K155" s="3"/>
      <c r="L155" s="3"/>
      <c r="M155" s="3"/>
      <c r="N155" s="3"/>
      <c r="O155" s="3"/>
      <c r="P155" s="3"/>
      <c r="Q155" s="3"/>
    </row>
    <row r="156" spans="2:17" ht="213.75" x14ac:dyDescent="0.25">
      <c r="B156" s="2639" t="s">
        <v>236</v>
      </c>
      <c r="C156" s="421" t="s">
        <v>237</v>
      </c>
      <c r="D156" s="43">
        <v>25</v>
      </c>
      <c r="E156" s="43">
        <v>25</v>
      </c>
      <c r="F156" s="2323">
        <f>+E156+E157+E158</f>
        <v>35</v>
      </c>
      <c r="G156" s="109"/>
      <c r="H156" s="3"/>
      <c r="I156" s="3"/>
      <c r="J156" s="3"/>
      <c r="K156" s="3"/>
      <c r="L156" s="3"/>
      <c r="M156" s="3"/>
      <c r="N156" s="3"/>
      <c r="O156" s="3"/>
      <c r="P156" s="3"/>
      <c r="Q156" s="3"/>
    </row>
    <row r="157" spans="2:17" ht="142.5" x14ac:dyDescent="0.25">
      <c r="B157" s="2640"/>
      <c r="C157" s="421" t="s">
        <v>238</v>
      </c>
      <c r="D157" s="46">
        <v>25</v>
      </c>
      <c r="E157" s="43">
        <v>0</v>
      </c>
      <c r="F157" s="2324"/>
      <c r="G157" s="109"/>
      <c r="H157" s="3"/>
      <c r="I157" s="3"/>
      <c r="J157" s="3"/>
      <c r="K157" s="3"/>
      <c r="L157" s="3"/>
      <c r="M157" s="3"/>
      <c r="N157" s="3"/>
      <c r="O157" s="3"/>
      <c r="P157" s="3"/>
      <c r="Q157" s="3"/>
    </row>
    <row r="158" spans="2:17" ht="114" x14ac:dyDescent="0.2">
      <c r="B158" s="2641"/>
      <c r="C158" s="420" t="s">
        <v>239</v>
      </c>
      <c r="D158" s="43">
        <v>10</v>
      </c>
      <c r="E158" s="43">
        <v>10</v>
      </c>
      <c r="F158" s="2325"/>
      <c r="G158" s="109"/>
      <c r="H158" s="3"/>
      <c r="I158" s="3"/>
      <c r="J158" s="3"/>
      <c r="K158" s="3"/>
      <c r="L158" s="3"/>
      <c r="M158" s="3"/>
      <c r="N158" s="3"/>
      <c r="O158" s="3"/>
      <c r="P158" s="3"/>
      <c r="Q158" s="3"/>
    </row>
    <row r="159" spans="2:17" x14ac:dyDescent="0.2">
      <c r="B159" s="3"/>
      <c r="C159" s="40"/>
      <c r="D159" s="3"/>
      <c r="E159" s="3"/>
      <c r="F159" s="3"/>
      <c r="G159" s="3"/>
      <c r="H159" s="3"/>
      <c r="I159" s="3"/>
      <c r="J159" s="3"/>
      <c r="K159" s="3"/>
      <c r="L159" s="3"/>
      <c r="M159" s="3"/>
      <c r="N159" s="3"/>
      <c r="O159" s="3"/>
      <c r="P159" s="3"/>
      <c r="Q159" s="3"/>
    </row>
    <row r="160" spans="2:17" x14ac:dyDescent="0.25">
      <c r="B160" s="3"/>
      <c r="C160" s="3"/>
      <c r="D160" s="3"/>
      <c r="E160" s="3"/>
      <c r="F160" s="3"/>
      <c r="G160" s="3"/>
      <c r="H160" s="3"/>
      <c r="I160" s="3"/>
      <c r="J160" s="3"/>
      <c r="K160" s="3"/>
      <c r="L160" s="3"/>
      <c r="M160" s="3"/>
      <c r="N160" s="3"/>
      <c r="O160" s="3"/>
      <c r="P160" s="3"/>
      <c r="Q160" s="3"/>
    </row>
    <row r="161" spans="2:17" x14ac:dyDescent="0.25">
      <c r="B161" s="3"/>
      <c r="C161" s="3"/>
      <c r="D161" s="3"/>
      <c r="E161" s="3"/>
      <c r="F161" s="3"/>
      <c r="G161" s="3"/>
      <c r="H161" s="3"/>
      <c r="I161" s="3"/>
      <c r="J161" s="3"/>
      <c r="K161" s="3"/>
      <c r="L161" s="3"/>
      <c r="M161" s="3"/>
      <c r="N161" s="3"/>
      <c r="O161" s="3"/>
      <c r="P161" s="3"/>
      <c r="Q161" s="3"/>
    </row>
    <row r="162" spans="2:17" x14ac:dyDescent="0.25">
      <c r="B162" s="39" t="s">
        <v>240</v>
      </c>
      <c r="C162" s="3"/>
      <c r="D162" s="3"/>
      <c r="E162" s="3"/>
      <c r="F162" s="3"/>
      <c r="G162" s="3"/>
      <c r="H162" s="3"/>
      <c r="I162" s="3"/>
      <c r="J162" s="3"/>
      <c r="K162" s="3"/>
      <c r="L162" s="3"/>
      <c r="M162" s="3"/>
      <c r="N162" s="3"/>
      <c r="O162" s="3"/>
      <c r="P162" s="3"/>
      <c r="Q162" s="3"/>
    </row>
    <row r="163" spans="2:17" x14ac:dyDescent="0.25">
      <c r="B163" s="3"/>
      <c r="C163" s="3"/>
      <c r="D163" s="3"/>
      <c r="E163" s="3"/>
      <c r="F163" s="3"/>
      <c r="G163" s="3"/>
      <c r="H163" s="3"/>
      <c r="I163" s="3"/>
      <c r="J163" s="3"/>
      <c r="K163" s="3"/>
      <c r="L163" s="3"/>
      <c r="M163" s="3"/>
      <c r="N163" s="3"/>
      <c r="O163" s="3"/>
      <c r="P163" s="3"/>
      <c r="Q163" s="3"/>
    </row>
    <row r="164" spans="2:17" x14ac:dyDescent="0.25">
      <c r="B164" s="3"/>
      <c r="C164" s="3"/>
      <c r="D164" s="3"/>
      <c r="E164" s="3"/>
      <c r="F164" s="3"/>
      <c r="G164" s="3"/>
      <c r="H164" s="3"/>
      <c r="I164" s="3"/>
      <c r="J164" s="3"/>
      <c r="K164" s="3"/>
      <c r="L164" s="3"/>
      <c r="M164" s="3"/>
      <c r="N164" s="3"/>
      <c r="O164" s="3"/>
      <c r="P164" s="3"/>
      <c r="Q164" s="3"/>
    </row>
    <row r="165" spans="2:17" x14ac:dyDescent="0.25">
      <c r="B165" s="41" t="s">
        <v>17</v>
      </c>
      <c r="C165" s="41" t="s">
        <v>26</v>
      </c>
      <c r="D165" s="44" t="s">
        <v>27</v>
      </c>
      <c r="E165" s="44" t="s">
        <v>28</v>
      </c>
      <c r="F165" s="3"/>
      <c r="G165" s="3"/>
      <c r="H165" s="3"/>
      <c r="I165" s="3"/>
      <c r="J165" s="3"/>
      <c r="K165" s="3"/>
      <c r="L165" s="3"/>
      <c r="M165" s="3"/>
      <c r="N165" s="3"/>
      <c r="O165" s="3"/>
      <c r="P165" s="3"/>
      <c r="Q165" s="3"/>
    </row>
    <row r="166" spans="2:17" ht="28.5" x14ac:dyDescent="0.25">
      <c r="B166" s="45" t="s">
        <v>29</v>
      </c>
      <c r="C166" s="46">
        <v>40</v>
      </c>
      <c r="D166" s="43">
        <f>+E132</f>
        <v>40</v>
      </c>
      <c r="E166" s="2362">
        <f>+D166+D167</f>
        <v>75</v>
      </c>
      <c r="F166" s="3"/>
      <c r="G166" s="3"/>
      <c r="H166" s="3"/>
      <c r="I166" s="3"/>
      <c r="J166" s="3"/>
      <c r="K166" s="3"/>
      <c r="L166" s="3"/>
      <c r="M166" s="3"/>
      <c r="N166" s="3"/>
      <c r="O166" s="3"/>
      <c r="P166" s="3"/>
      <c r="Q166" s="3"/>
    </row>
    <row r="167" spans="2:17" ht="42.75" x14ac:dyDescent="0.25">
      <c r="B167" s="45" t="s">
        <v>30</v>
      </c>
      <c r="C167" s="46">
        <v>60</v>
      </c>
      <c r="D167" s="43">
        <f>+F156</f>
        <v>35</v>
      </c>
      <c r="E167" s="2363"/>
      <c r="F167" s="3"/>
      <c r="G167" s="3"/>
      <c r="H167" s="3"/>
      <c r="I167" s="3"/>
      <c r="J167" s="3"/>
      <c r="K167" s="3"/>
      <c r="L167" s="3"/>
      <c r="M167" s="3"/>
      <c r="N167" s="3"/>
      <c r="O167" s="3"/>
      <c r="P167" s="3"/>
      <c r="Q167" s="3"/>
    </row>
  </sheetData>
  <mergeCells count="144">
    <mergeCell ref="E166:E167"/>
    <mergeCell ref="P146:Q148"/>
    <mergeCell ref="B149:B153"/>
    <mergeCell ref="C149:C153"/>
    <mergeCell ref="D149:D153"/>
    <mergeCell ref="E149:E153"/>
    <mergeCell ref="F149:F153"/>
    <mergeCell ref="G149:G153"/>
    <mergeCell ref="H149:H153"/>
    <mergeCell ref="I149:I153"/>
    <mergeCell ref="M149:M153"/>
    <mergeCell ref="G146:G148"/>
    <mergeCell ref="H146:H148"/>
    <mergeCell ref="I146:I148"/>
    <mergeCell ref="M146:M148"/>
    <mergeCell ref="N146:N148"/>
    <mergeCell ref="O146:O148"/>
    <mergeCell ref="B146:B148"/>
    <mergeCell ref="C146:C148"/>
    <mergeCell ref="D146:D148"/>
    <mergeCell ref="E146:E148"/>
    <mergeCell ref="F146:F148"/>
    <mergeCell ref="N149:N153"/>
    <mergeCell ref="O149:O153"/>
    <mergeCell ref="P149:Q153"/>
    <mergeCell ref="B156:B158"/>
    <mergeCell ref="F156:F158"/>
    <mergeCell ref="B137:N137"/>
    <mergeCell ref="J139:L139"/>
    <mergeCell ref="P139:Q139"/>
    <mergeCell ref="B140:B145"/>
    <mergeCell ref="C140:C145"/>
    <mergeCell ref="D140:D145"/>
    <mergeCell ref="E140:E145"/>
    <mergeCell ref="F140:F145"/>
    <mergeCell ref="G140:G145"/>
    <mergeCell ref="H140:H145"/>
    <mergeCell ref="I140:I145"/>
    <mergeCell ref="M140:M145"/>
    <mergeCell ref="N140:N145"/>
    <mergeCell ref="O140:O145"/>
    <mergeCell ref="P140:Q145"/>
    <mergeCell ref="B108:N108"/>
    <mergeCell ref="D111:E111"/>
    <mergeCell ref="D112:E112"/>
    <mergeCell ref="B115:P115"/>
    <mergeCell ref="B118:N118"/>
    <mergeCell ref="E132:E134"/>
    <mergeCell ref="H103:H106"/>
    <mergeCell ref="I103:I106"/>
    <mergeCell ref="M103:M106"/>
    <mergeCell ref="N103:N106"/>
    <mergeCell ref="O103:O106"/>
    <mergeCell ref="P103:Q106"/>
    <mergeCell ref="B103:B106"/>
    <mergeCell ref="C103:C106"/>
    <mergeCell ref="D103:D106"/>
    <mergeCell ref="E103:E106"/>
    <mergeCell ref="F103:F106"/>
    <mergeCell ref="G103:G106"/>
    <mergeCell ref="H93:H102"/>
    <mergeCell ref="I93:I102"/>
    <mergeCell ref="M93:M102"/>
    <mergeCell ref="N93:N102"/>
    <mergeCell ref="O93:O102"/>
    <mergeCell ref="P93:Q102"/>
    <mergeCell ref="B93:B102"/>
    <mergeCell ref="C93:C102"/>
    <mergeCell ref="D93:D102"/>
    <mergeCell ref="E93:E102"/>
    <mergeCell ref="F93:F102"/>
    <mergeCell ref="G93:G102"/>
    <mergeCell ref="H86:H92"/>
    <mergeCell ref="I86:I92"/>
    <mergeCell ref="M86:M92"/>
    <mergeCell ref="N86:N92"/>
    <mergeCell ref="O86:O92"/>
    <mergeCell ref="P86:Q92"/>
    <mergeCell ref="B86:B92"/>
    <mergeCell ref="C86:C92"/>
    <mergeCell ref="D86:D92"/>
    <mergeCell ref="E86:E92"/>
    <mergeCell ref="F86:F92"/>
    <mergeCell ref="G86:G92"/>
    <mergeCell ref="H84:H85"/>
    <mergeCell ref="I84:I85"/>
    <mergeCell ref="M84:M85"/>
    <mergeCell ref="N84:N85"/>
    <mergeCell ref="O84:O85"/>
    <mergeCell ref="P84:Q85"/>
    <mergeCell ref="B84:B85"/>
    <mergeCell ref="C84:C85"/>
    <mergeCell ref="D84:D85"/>
    <mergeCell ref="E84:E85"/>
    <mergeCell ref="F84:F85"/>
    <mergeCell ref="G84:G85"/>
    <mergeCell ref="H82:H83"/>
    <mergeCell ref="I82:I83"/>
    <mergeCell ref="M82:M83"/>
    <mergeCell ref="N82:N83"/>
    <mergeCell ref="O82:O83"/>
    <mergeCell ref="P82:Q83"/>
    <mergeCell ref="B82:B83"/>
    <mergeCell ref="C82:C83"/>
    <mergeCell ref="D82:D83"/>
    <mergeCell ref="E82:E83"/>
    <mergeCell ref="F82:F83"/>
    <mergeCell ref="G82:G83"/>
    <mergeCell ref="H80:H81"/>
    <mergeCell ref="I80:I81"/>
    <mergeCell ref="M80:M81"/>
    <mergeCell ref="N80:N81"/>
    <mergeCell ref="O80:O81"/>
    <mergeCell ref="P80:Q81"/>
    <mergeCell ref="O68:P68"/>
    <mergeCell ref="B74:N74"/>
    <mergeCell ref="J79:L79"/>
    <mergeCell ref="P79:Q79"/>
    <mergeCell ref="B80:B81"/>
    <mergeCell ref="C80:C81"/>
    <mergeCell ref="D80:D81"/>
    <mergeCell ref="E80:E81"/>
    <mergeCell ref="F80:F81"/>
    <mergeCell ref="G80:G81"/>
    <mergeCell ref="O65:P65"/>
    <mergeCell ref="O66:P66"/>
    <mergeCell ref="O67:P67"/>
    <mergeCell ref="C10:E10"/>
    <mergeCell ref="B14:C21"/>
    <mergeCell ref="B22:C22"/>
    <mergeCell ref="E40:E41"/>
    <mergeCell ref="M45:N45"/>
    <mergeCell ref="B55:B56"/>
    <mergeCell ref="C55:C56"/>
    <mergeCell ref="D55:E55"/>
    <mergeCell ref="B2:P2"/>
    <mergeCell ref="B4:P4"/>
    <mergeCell ref="C6:N6"/>
    <mergeCell ref="C7:N7"/>
    <mergeCell ref="C8:N8"/>
    <mergeCell ref="C9:N9"/>
    <mergeCell ref="C59:N59"/>
    <mergeCell ref="B61:N61"/>
    <mergeCell ref="O64:P64"/>
  </mergeCells>
  <dataValidations count="2">
    <dataValidation type="list" allowBlank="1" showInputMessage="1" showErrorMessage="1" sqref="WVE983083 A65579 IS65579 SO65579 ACK65579 AMG65579 AWC65579 BFY65579 BPU65579 BZQ65579 CJM65579 CTI65579 DDE65579 DNA65579 DWW65579 EGS65579 EQO65579 FAK65579 FKG65579 FUC65579 GDY65579 GNU65579 GXQ65579 HHM65579 HRI65579 IBE65579 ILA65579 IUW65579 JES65579 JOO65579 JYK65579 KIG65579 KSC65579 LBY65579 LLU65579 LVQ65579 MFM65579 MPI65579 MZE65579 NJA65579 NSW65579 OCS65579 OMO65579 OWK65579 PGG65579 PQC65579 PZY65579 QJU65579 QTQ65579 RDM65579 RNI65579 RXE65579 SHA65579 SQW65579 TAS65579 TKO65579 TUK65579 UEG65579 UOC65579 UXY65579 VHU65579 VRQ65579 WBM65579 WLI65579 WVE65579 A131115 IS131115 SO131115 ACK131115 AMG131115 AWC131115 BFY131115 BPU131115 BZQ131115 CJM131115 CTI131115 DDE131115 DNA131115 DWW131115 EGS131115 EQO131115 FAK131115 FKG131115 FUC131115 GDY131115 GNU131115 GXQ131115 HHM131115 HRI131115 IBE131115 ILA131115 IUW131115 JES131115 JOO131115 JYK131115 KIG131115 KSC131115 LBY131115 LLU131115 LVQ131115 MFM131115 MPI131115 MZE131115 NJA131115 NSW131115 OCS131115 OMO131115 OWK131115 PGG131115 PQC131115 PZY131115 QJU131115 QTQ131115 RDM131115 RNI131115 RXE131115 SHA131115 SQW131115 TAS131115 TKO131115 TUK131115 UEG131115 UOC131115 UXY131115 VHU131115 VRQ131115 WBM131115 WLI131115 WVE131115 A196651 IS196651 SO196651 ACK196651 AMG196651 AWC196651 BFY196651 BPU196651 BZQ196651 CJM196651 CTI196651 DDE196651 DNA196651 DWW196651 EGS196651 EQO196651 FAK196651 FKG196651 FUC196651 GDY196651 GNU196651 GXQ196651 HHM196651 HRI196651 IBE196651 ILA196651 IUW196651 JES196651 JOO196651 JYK196651 KIG196651 KSC196651 LBY196651 LLU196651 LVQ196651 MFM196651 MPI196651 MZE196651 NJA196651 NSW196651 OCS196651 OMO196651 OWK196651 PGG196651 PQC196651 PZY196651 QJU196651 QTQ196651 RDM196651 RNI196651 RXE196651 SHA196651 SQW196651 TAS196651 TKO196651 TUK196651 UEG196651 UOC196651 UXY196651 VHU196651 VRQ196651 WBM196651 WLI196651 WVE196651 A262187 IS262187 SO262187 ACK262187 AMG262187 AWC262187 BFY262187 BPU262187 BZQ262187 CJM262187 CTI262187 DDE262187 DNA262187 DWW262187 EGS262187 EQO262187 FAK262187 FKG262187 FUC262187 GDY262187 GNU262187 GXQ262187 HHM262187 HRI262187 IBE262187 ILA262187 IUW262187 JES262187 JOO262187 JYK262187 KIG262187 KSC262187 LBY262187 LLU262187 LVQ262187 MFM262187 MPI262187 MZE262187 NJA262187 NSW262187 OCS262187 OMO262187 OWK262187 PGG262187 PQC262187 PZY262187 QJU262187 QTQ262187 RDM262187 RNI262187 RXE262187 SHA262187 SQW262187 TAS262187 TKO262187 TUK262187 UEG262187 UOC262187 UXY262187 VHU262187 VRQ262187 WBM262187 WLI262187 WVE262187 A327723 IS327723 SO327723 ACK327723 AMG327723 AWC327723 BFY327723 BPU327723 BZQ327723 CJM327723 CTI327723 DDE327723 DNA327723 DWW327723 EGS327723 EQO327723 FAK327723 FKG327723 FUC327723 GDY327723 GNU327723 GXQ327723 HHM327723 HRI327723 IBE327723 ILA327723 IUW327723 JES327723 JOO327723 JYK327723 KIG327723 KSC327723 LBY327723 LLU327723 LVQ327723 MFM327723 MPI327723 MZE327723 NJA327723 NSW327723 OCS327723 OMO327723 OWK327723 PGG327723 PQC327723 PZY327723 QJU327723 QTQ327723 RDM327723 RNI327723 RXE327723 SHA327723 SQW327723 TAS327723 TKO327723 TUK327723 UEG327723 UOC327723 UXY327723 VHU327723 VRQ327723 WBM327723 WLI327723 WVE327723 A393259 IS393259 SO393259 ACK393259 AMG393259 AWC393259 BFY393259 BPU393259 BZQ393259 CJM393259 CTI393259 DDE393259 DNA393259 DWW393259 EGS393259 EQO393259 FAK393259 FKG393259 FUC393259 GDY393259 GNU393259 GXQ393259 HHM393259 HRI393259 IBE393259 ILA393259 IUW393259 JES393259 JOO393259 JYK393259 KIG393259 KSC393259 LBY393259 LLU393259 LVQ393259 MFM393259 MPI393259 MZE393259 NJA393259 NSW393259 OCS393259 OMO393259 OWK393259 PGG393259 PQC393259 PZY393259 QJU393259 QTQ393259 RDM393259 RNI393259 RXE393259 SHA393259 SQW393259 TAS393259 TKO393259 TUK393259 UEG393259 UOC393259 UXY393259 VHU393259 VRQ393259 WBM393259 WLI393259 WVE393259 A458795 IS458795 SO458795 ACK458795 AMG458795 AWC458795 BFY458795 BPU458795 BZQ458795 CJM458795 CTI458795 DDE458795 DNA458795 DWW458795 EGS458795 EQO458795 FAK458795 FKG458795 FUC458795 GDY458795 GNU458795 GXQ458795 HHM458795 HRI458795 IBE458795 ILA458795 IUW458795 JES458795 JOO458795 JYK458795 KIG458795 KSC458795 LBY458795 LLU458795 LVQ458795 MFM458795 MPI458795 MZE458795 NJA458795 NSW458795 OCS458795 OMO458795 OWK458795 PGG458795 PQC458795 PZY458795 QJU458795 QTQ458795 RDM458795 RNI458795 RXE458795 SHA458795 SQW458795 TAS458795 TKO458795 TUK458795 UEG458795 UOC458795 UXY458795 VHU458795 VRQ458795 WBM458795 WLI458795 WVE458795 A524331 IS524331 SO524331 ACK524331 AMG524331 AWC524331 BFY524331 BPU524331 BZQ524331 CJM524331 CTI524331 DDE524331 DNA524331 DWW524331 EGS524331 EQO524331 FAK524331 FKG524331 FUC524331 GDY524331 GNU524331 GXQ524331 HHM524331 HRI524331 IBE524331 ILA524331 IUW524331 JES524331 JOO524331 JYK524331 KIG524331 KSC524331 LBY524331 LLU524331 LVQ524331 MFM524331 MPI524331 MZE524331 NJA524331 NSW524331 OCS524331 OMO524331 OWK524331 PGG524331 PQC524331 PZY524331 QJU524331 QTQ524331 RDM524331 RNI524331 RXE524331 SHA524331 SQW524331 TAS524331 TKO524331 TUK524331 UEG524331 UOC524331 UXY524331 VHU524331 VRQ524331 WBM524331 WLI524331 WVE524331 A589867 IS589867 SO589867 ACK589867 AMG589867 AWC589867 BFY589867 BPU589867 BZQ589867 CJM589867 CTI589867 DDE589867 DNA589867 DWW589867 EGS589867 EQO589867 FAK589867 FKG589867 FUC589867 GDY589867 GNU589867 GXQ589867 HHM589867 HRI589867 IBE589867 ILA589867 IUW589867 JES589867 JOO589867 JYK589867 KIG589867 KSC589867 LBY589867 LLU589867 LVQ589867 MFM589867 MPI589867 MZE589867 NJA589867 NSW589867 OCS589867 OMO589867 OWK589867 PGG589867 PQC589867 PZY589867 QJU589867 QTQ589867 RDM589867 RNI589867 RXE589867 SHA589867 SQW589867 TAS589867 TKO589867 TUK589867 UEG589867 UOC589867 UXY589867 VHU589867 VRQ589867 WBM589867 WLI589867 WVE589867 A655403 IS655403 SO655403 ACK655403 AMG655403 AWC655403 BFY655403 BPU655403 BZQ655403 CJM655403 CTI655403 DDE655403 DNA655403 DWW655403 EGS655403 EQO655403 FAK655403 FKG655403 FUC655403 GDY655403 GNU655403 GXQ655403 HHM655403 HRI655403 IBE655403 ILA655403 IUW655403 JES655403 JOO655403 JYK655403 KIG655403 KSC655403 LBY655403 LLU655403 LVQ655403 MFM655403 MPI655403 MZE655403 NJA655403 NSW655403 OCS655403 OMO655403 OWK655403 PGG655403 PQC655403 PZY655403 QJU655403 QTQ655403 RDM655403 RNI655403 RXE655403 SHA655403 SQW655403 TAS655403 TKO655403 TUK655403 UEG655403 UOC655403 UXY655403 VHU655403 VRQ655403 WBM655403 WLI655403 WVE655403 A720939 IS720939 SO720939 ACK720939 AMG720939 AWC720939 BFY720939 BPU720939 BZQ720939 CJM720939 CTI720939 DDE720939 DNA720939 DWW720939 EGS720939 EQO720939 FAK720939 FKG720939 FUC720939 GDY720939 GNU720939 GXQ720939 HHM720939 HRI720939 IBE720939 ILA720939 IUW720939 JES720939 JOO720939 JYK720939 KIG720939 KSC720939 LBY720939 LLU720939 LVQ720939 MFM720939 MPI720939 MZE720939 NJA720939 NSW720939 OCS720939 OMO720939 OWK720939 PGG720939 PQC720939 PZY720939 QJU720939 QTQ720939 RDM720939 RNI720939 RXE720939 SHA720939 SQW720939 TAS720939 TKO720939 TUK720939 UEG720939 UOC720939 UXY720939 VHU720939 VRQ720939 WBM720939 WLI720939 WVE720939 A786475 IS786475 SO786475 ACK786475 AMG786475 AWC786475 BFY786475 BPU786475 BZQ786475 CJM786475 CTI786475 DDE786475 DNA786475 DWW786475 EGS786475 EQO786475 FAK786475 FKG786475 FUC786475 GDY786475 GNU786475 GXQ786475 HHM786475 HRI786475 IBE786475 ILA786475 IUW786475 JES786475 JOO786475 JYK786475 KIG786475 KSC786475 LBY786475 LLU786475 LVQ786475 MFM786475 MPI786475 MZE786475 NJA786475 NSW786475 OCS786475 OMO786475 OWK786475 PGG786475 PQC786475 PZY786475 QJU786475 QTQ786475 RDM786475 RNI786475 RXE786475 SHA786475 SQW786475 TAS786475 TKO786475 TUK786475 UEG786475 UOC786475 UXY786475 VHU786475 VRQ786475 WBM786475 WLI786475 WVE786475 A852011 IS852011 SO852011 ACK852011 AMG852011 AWC852011 BFY852011 BPU852011 BZQ852011 CJM852011 CTI852011 DDE852011 DNA852011 DWW852011 EGS852011 EQO852011 FAK852011 FKG852011 FUC852011 GDY852011 GNU852011 GXQ852011 HHM852011 HRI852011 IBE852011 ILA852011 IUW852011 JES852011 JOO852011 JYK852011 KIG852011 KSC852011 LBY852011 LLU852011 LVQ852011 MFM852011 MPI852011 MZE852011 NJA852011 NSW852011 OCS852011 OMO852011 OWK852011 PGG852011 PQC852011 PZY852011 QJU852011 QTQ852011 RDM852011 RNI852011 RXE852011 SHA852011 SQW852011 TAS852011 TKO852011 TUK852011 UEG852011 UOC852011 UXY852011 VHU852011 VRQ852011 WBM852011 WLI852011 WVE852011 A917547 IS917547 SO917547 ACK917547 AMG917547 AWC917547 BFY917547 BPU917547 BZQ917547 CJM917547 CTI917547 DDE917547 DNA917547 DWW917547 EGS917547 EQO917547 FAK917547 FKG917547 FUC917547 GDY917547 GNU917547 GXQ917547 HHM917547 HRI917547 IBE917547 ILA917547 IUW917547 JES917547 JOO917547 JYK917547 KIG917547 KSC917547 LBY917547 LLU917547 LVQ917547 MFM917547 MPI917547 MZE917547 NJA917547 NSW917547 OCS917547 OMO917547 OWK917547 PGG917547 PQC917547 PZY917547 QJU917547 QTQ917547 RDM917547 RNI917547 RXE917547 SHA917547 SQW917547 TAS917547 TKO917547 TUK917547 UEG917547 UOC917547 UXY917547 VHU917547 VRQ917547 WBM917547 WLI917547 WVE917547 A983083 IS983083 SO983083 ACK983083 AMG983083 AWC983083 BFY983083 BPU983083 BZQ983083 CJM983083 CTI983083 DDE983083 DNA983083 DWW983083 EGS983083 EQO983083 FAK983083 FKG983083 FUC983083 GDY983083 GNU983083 GXQ983083 HHM983083 HRI983083 IBE983083 ILA983083 IUW983083 JES983083 JOO983083 JYK983083 KIG983083 KSC983083 LBY983083 LLU983083 LVQ983083 MFM983083 MPI983083 MZE983083 NJA983083 NSW983083 OCS983083 OMO983083 OWK983083 PGG983083 PQC983083 PZY983083 QJU983083 QTQ983083 RDM983083 RNI983083 RXE983083 SHA983083 SQW983083 TAS983083 TKO983083 TUK983083 UEG983083 UOC983083 UXY983083 VHU983083 VRQ983083 WBM983083 WLI98308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83 WLL983083 C65579 IV65579 SR65579 ACN65579 AMJ65579 AWF65579 BGB65579 BPX65579 BZT65579 CJP65579 CTL65579 DDH65579 DND65579 DWZ65579 EGV65579 EQR65579 FAN65579 FKJ65579 FUF65579 GEB65579 GNX65579 GXT65579 HHP65579 HRL65579 IBH65579 ILD65579 IUZ65579 JEV65579 JOR65579 JYN65579 KIJ65579 KSF65579 LCB65579 LLX65579 LVT65579 MFP65579 MPL65579 MZH65579 NJD65579 NSZ65579 OCV65579 OMR65579 OWN65579 PGJ65579 PQF65579 QAB65579 QJX65579 QTT65579 RDP65579 RNL65579 RXH65579 SHD65579 SQZ65579 TAV65579 TKR65579 TUN65579 UEJ65579 UOF65579 UYB65579 VHX65579 VRT65579 WBP65579 WLL65579 WVH65579 C131115 IV131115 SR131115 ACN131115 AMJ131115 AWF131115 BGB131115 BPX131115 BZT131115 CJP131115 CTL131115 DDH131115 DND131115 DWZ131115 EGV131115 EQR131115 FAN131115 FKJ131115 FUF131115 GEB131115 GNX131115 GXT131115 HHP131115 HRL131115 IBH131115 ILD131115 IUZ131115 JEV131115 JOR131115 JYN131115 KIJ131115 KSF131115 LCB131115 LLX131115 LVT131115 MFP131115 MPL131115 MZH131115 NJD131115 NSZ131115 OCV131115 OMR131115 OWN131115 PGJ131115 PQF131115 QAB131115 QJX131115 QTT131115 RDP131115 RNL131115 RXH131115 SHD131115 SQZ131115 TAV131115 TKR131115 TUN131115 UEJ131115 UOF131115 UYB131115 VHX131115 VRT131115 WBP131115 WLL131115 WVH131115 C196651 IV196651 SR196651 ACN196651 AMJ196651 AWF196651 BGB196651 BPX196651 BZT196651 CJP196651 CTL196651 DDH196651 DND196651 DWZ196651 EGV196651 EQR196651 FAN196651 FKJ196651 FUF196651 GEB196651 GNX196651 GXT196651 HHP196651 HRL196651 IBH196651 ILD196651 IUZ196651 JEV196651 JOR196651 JYN196651 KIJ196651 KSF196651 LCB196651 LLX196651 LVT196651 MFP196651 MPL196651 MZH196651 NJD196651 NSZ196651 OCV196651 OMR196651 OWN196651 PGJ196651 PQF196651 QAB196651 QJX196651 QTT196651 RDP196651 RNL196651 RXH196651 SHD196651 SQZ196651 TAV196651 TKR196651 TUN196651 UEJ196651 UOF196651 UYB196651 VHX196651 VRT196651 WBP196651 WLL196651 WVH196651 C262187 IV262187 SR262187 ACN262187 AMJ262187 AWF262187 BGB262187 BPX262187 BZT262187 CJP262187 CTL262187 DDH262187 DND262187 DWZ262187 EGV262187 EQR262187 FAN262187 FKJ262187 FUF262187 GEB262187 GNX262187 GXT262187 HHP262187 HRL262187 IBH262187 ILD262187 IUZ262187 JEV262187 JOR262187 JYN262187 KIJ262187 KSF262187 LCB262187 LLX262187 LVT262187 MFP262187 MPL262187 MZH262187 NJD262187 NSZ262187 OCV262187 OMR262187 OWN262187 PGJ262187 PQF262187 QAB262187 QJX262187 QTT262187 RDP262187 RNL262187 RXH262187 SHD262187 SQZ262187 TAV262187 TKR262187 TUN262187 UEJ262187 UOF262187 UYB262187 VHX262187 VRT262187 WBP262187 WLL262187 WVH262187 C327723 IV327723 SR327723 ACN327723 AMJ327723 AWF327723 BGB327723 BPX327723 BZT327723 CJP327723 CTL327723 DDH327723 DND327723 DWZ327723 EGV327723 EQR327723 FAN327723 FKJ327723 FUF327723 GEB327723 GNX327723 GXT327723 HHP327723 HRL327723 IBH327723 ILD327723 IUZ327723 JEV327723 JOR327723 JYN327723 KIJ327723 KSF327723 LCB327723 LLX327723 LVT327723 MFP327723 MPL327723 MZH327723 NJD327723 NSZ327723 OCV327723 OMR327723 OWN327723 PGJ327723 PQF327723 QAB327723 QJX327723 QTT327723 RDP327723 RNL327723 RXH327723 SHD327723 SQZ327723 TAV327723 TKR327723 TUN327723 UEJ327723 UOF327723 UYB327723 VHX327723 VRT327723 WBP327723 WLL327723 WVH327723 C393259 IV393259 SR393259 ACN393259 AMJ393259 AWF393259 BGB393259 BPX393259 BZT393259 CJP393259 CTL393259 DDH393259 DND393259 DWZ393259 EGV393259 EQR393259 FAN393259 FKJ393259 FUF393259 GEB393259 GNX393259 GXT393259 HHP393259 HRL393259 IBH393259 ILD393259 IUZ393259 JEV393259 JOR393259 JYN393259 KIJ393259 KSF393259 LCB393259 LLX393259 LVT393259 MFP393259 MPL393259 MZH393259 NJD393259 NSZ393259 OCV393259 OMR393259 OWN393259 PGJ393259 PQF393259 QAB393259 QJX393259 QTT393259 RDP393259 RNL393259 RXH393259 SHD393259 SQZ393259 TAV393259 TKR393259 TUN393259 UEJ393259 UOF393259 UYB393259 VHX393259 VRT393259 WBP393259 WLL393259 WVH393259 C458795 IV458795 SR458795 ACN458795 AMJ458795 AWF458795 BGB458795 BPX458795 BZT458795 CJP458795 CTL458795 DDH458795 DND458795 DWZ458795 EGV458795 EQR458795 FAN458795 FKJ458795 FUF458795 GEB458795 GNX458795 GXT458795 HHP458795 HRL458795 IBH458795 ILD458795 IUZ458795 JEV458795 JOR458795 JYN458795 KIJ458795 KSF458795 LCB458795 LLX458795 LVT458795 MFP458795 MPL458795 MZH458795 NJD458795 NSZ458795 OCV458795 OMR458795 OWN458795 PGJ458795 PQF458795 QAB458795 QJX458795 QTT458795 RDP458795 RNL458795 RXH458795 SHD458795 SQZ458795 TAV458795 TKR458795 TUN458795 UEJ458795 UOF458795 UYB458795 VHX458795 VRT458795 WBP458795 WLL458795 WVH458795 C524331 IV524331 SR524331 ACN524331 AMJ524331 AWF524331 BGB524331 BPX524331 BZT524331 CJP524331 CTL524331 DDH524331 DND524331 DWZ524331 EGV524331 EQR524331 FAN524331 FKJ524331 FUF524331 GEB524331 GNX524331 GXT524331 HHP524331 HRL524331 IBH524331 ILD524331 IUZ524331 JEV524331 JOR524331 JYN524331 KIJ524331 KSF524331 LCB524331 LLX524331 LVT524331 MFP524331 MPL524331 MZH524331 NJD524331 NSZ524331 OCV524331 OMR524331 OWN524331 PGJ524331 PQF524331 QAB524331 QJX524331 QTT524331 RDP524331 RNL524331 RXH524331 SHD524331 SQZ524331 TAV524331 TKR524331 TUN524331 UEJ524331 UOF524331 UYB524331 VHX524331 VRT524331 WBP524331 WLL524331 WVH524331 C589867 IV589867 SR589867 ACN589867 AMJ589867 AWF589867 BGB589867 BPX589867 BZT589867 CJP589867 CTL589867 DDH589867 DND589867 DWZ589867 EGV589867 EQR589867 FAN589867 FKJ589867 FUF589867 GEB589867 GNX589867 GXT589867 HHP589867 HRL589867 IBH589867 ILD589867 IUZ589867 JEV589867 JOR589867 JYN589867 KIJ589867 KSF589867 LCB589867 LLX589867 LVT589867 MFP589867 MPL589867 MZH589867 NJD589867 NSZ589867 OCV589867 OMR589867 OWN589867 PGJ589867 PQF589867 QAB589867 QJX589867 QTT589867 RDP589867 RNL589867 RXH589867 SHD589867 SQZ589867 TAV589867 TKR589867 TUN589867 UEJ589867 UOF589867 UYB589867 VHX589867 VRT589867 WBP589867 WLL589867 WVH589867 C655403 IV655403 SR655403 ACN655403 AMJ655403 AWF655403 BGB655403 BPX655403 BZT655403 CJP655403 CTL655403 DDH655403 DND655403 DWZ655403 EGV655403 EQR655403 FAN655403 FKJ655403 FUF655403 GEB655403 GNX655403 GXT655403 HHP655403 HRL655403 IBH655403 ILD655403 IUZ655403 JEV655403 JOR655403 JYN655403 KIJ655403 KSF655403 LCB655403 LLX655403 LVT655403 MFP655403 MPL655403 MZH655403 NJD655403 NSZ655403 OCV655403 OMR655403 OWN655403 PGJ655403 PQF655403 QAB655403 QJX655403 QTT655403 RDP655403 RNL655403 RXH655403 SHD655403 SQZ655403 TAV655403 TKR655403 TUN655403 UEJ655403 UOF655403 UYB655403 VHX655403 VRT655403 WBP655403 WLL655403 WVH655403 C720939 IV720939 SR720939 ACN720939 AMJ720939 AWF720939 BGB720939 BPX720939 BZT720939 CJP720939 CTL720939 DDH720939 DND720939 DWZ720939 EGV720939 EQR720939 FAN720939 FKJ720939 FUF720939 GEB720939 GNX720939 GXT720939 HHP720939 HRL720939 IBH720939 ILD720939 IUZ720939 JEV720939 JOR720939 JYN720939 KIJ720939 KSF720939 LCB720939 LLX720939 LVT720939 MFP720939 MPL720939 MZH720939 NJD720939 NSZ720939 OCV720939 OMR720939 OWN720939 PGJ720939 PQF720939 QAB720939 QJX720939 QTT720939 RDP720939 RNL720939 RXH720939 SHD720939 SQZ720939 TAV720939 TKR720939 TUN720939 UEJ720939 UOF720939 UYB720939 VHX720939 VRT720939 WBP720939 WLL720939 WVH720939 C786475 IV786475 SR786475 ACN786475 AMJ786475 AWF786475 BGB786475 BPX786475 BZT786475 CJP786475 CTL786475 DDH786475 DND786475 DWZ786475 EGV786475 EQR786475 FAN786475 FKJ786475 FUF786475 GEB786475 GNX786475 GXT786475 HHP786475 HRL786475 IBH786475 ILD786475 IUZ786475 JEV786475 JOR786475 JYN786475 KIJ786475 KSF786475 LCB786475 LLX786475 LVT786475 MFP786475 MPL786475 MZH786475 NJD786475 NSZ786475 OCV786475 OMR786475 OWN786475 PGJ786475 PQF786475 QAB786475 QJX786475 QTT786475 RDP786475 RNL786475 RXH786475 SHD786475 SQZ786475 TAV786475 TKR786475 TUN786475 UEJ786475 UOF786475 UYB786475 VHX786475 VRT786475 WBP786475 WLL786475 WVH786475 C852011 IV852011 SR852011 ACN852011 AMJ852011 AWF852011 BGB852011 BPX852011 BZT852011 CJP852011 CTL852011 DDH852011 DND852011 DWZ852011 EGV852011 EQR852011 FAN852011 FKJ852011 FUF852011 GEB852011 GNX852011 GXT852011 HHP852011 HRL852011 IBH852011 ILD852011 IUZ852011 JEV852011 JOR852011 JYN852011 KIJ852011 KSF852011 LCB852011 LLX852011 LVT852011 MFP852011 MPL852011 MZH852011 NJD852011 NSZ852011 OCV852011 OMR852011 OWN852011 PGJ852011 PQF852011 QAB852011 QJX852011 QTT852011 RDP852011 RNL852011 RXH852011 SHD852011 SQZ852011 TAV852011 TKR852011 TUN852011 UEJ852011 UOF852011 UYB852011 VHX852011 VRT852011 WBP852011 WLL852011 WVH852011 C917547 IV917547 SR917547 ACN917547 AMJ917547 AWF917547 BGB917547 BPX917547 BZT917547 CJP917547 CTL917547 DDH917547 DND917547 DWZ917547 EGV917547 EQR917547 FAN917547 FKJ917547 FUF917547 GEB917547 GNX917547 GXT917547 HHP917547 HRL917547 IBH917547 ILD917547 IUZ917547 JEV917547 JOR917547 JYN917547 KIJ917547 KSF917547 LCB917547 LLX917547 LVT917547 MFP917547 MPL917547 MZH917547 NJD917547 NSZ917547 OCV917547 OMR917547 OWN917547 PGJ917547 PQF917547 QAB917547 QJX917547 QTT917547 RDP917547 RNL917547 RXH917547 SHD917547 SQZ917547 TAV917547 TKR917547 TUN917547 UEJ917547 UOF917547 UYB917547 VHX917547 VRT917547 WBP917547 WLL917547 WVH917547 C983083 IV983083 SR983083 ACN983083 AMJ983083 AWF983083 BGB983083 BPX983083 BZT983083 CJP983083 CTL983083 DDH983083 DND983083 DWZ983083 EGV983083 EQR983083 FAN983083 FKJ983083 FUF983083 GEB983083 GNX983083 GXT983083 HHP983083 HRL983083 IBH983083 ILD983083 IUZ983083 JEV983083 JOR983083 JYN983083 KIJ983083 KSF983083 LCB983083 LLX983083 LVT983083 MFP983083 MPL983083 MZH983083 NJD983083 NSZ983083 OCV983083 OMR983083 OWN983083 PGJ983083 PQF983083 QAB983083 QJX983083 QTT983083 RDP983083 RNL983083 RXH983083 SHD983083 SQZ983083 TAV983083 TKR983083 TUN983083 UEJ983083 UOF983083 UYB983083 VHX983083 VRT983083 WBP98308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1"/>
  <sheetViews>
    <sheetView topLeftCell="B4" workbookViewId="0">
      <selection activeCell="C10" sqref="C10"/>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4" t="s">
        <v>2881</v>
      </c>
      <c r="D6" s="1854"/>
      <c r="E6" s="1854"/>
      <c r="F6" s="1854"/>
      <c r="G6" s="1854"/>
      <c r="H6" s="1854"/>
      <c r="I6" s="1854"/>
      <c r="J6" s="1854"/>
      <c r="K6" s="1854"/>
      <c r="L6" s="1854"/>
      <c r="M6" s="1854"/>
      <c r="N6" s="1855"/>
    </row>
    <row r="7" spans="2:16" ht="16.5" thickBot="1" x14ac:dyDescent="0.3">
      <c r="B7" s="127" t="s">
        <v>4</v>
      </c>
      <c r="C7" s="1854"/>
      <c r="D7" s="1854"/>
      <c r="E7" s="1854"/>
      <c r="F7" s="1854"/>
      <c r="G7" s="1854"/>
      <c r="H7" s="1854"/>
      <c r="I7" s="1854"/>
      <c r="J7" s="1854"/>
      <c r="K7" s="1854"/>
      <c r="L7" s="1854"/>
      <c r="M7" s="1854"/>
      <c r="N7" s="1855"/>
    </row>
    <row r="8" spans="2:16" ht="16.5" thickBot="1" x14ac:dyDescent="0.3">
      <c r="B8" s="127" t="s">
        <v>5</v>
      </c>
      <c r="C8" s="1856"/>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593">
        <v>2</v>
      </c>
      <c r="D10" s="1593"/>
      <c r="E10" s="1593"/>
      <c r="F10" s="1593"/>
      <c r="G10" s="1593"/>
      <c r="H10" s="1593"/>
      <c r="I10" s="1593"/>
      <c r="J10" s="1593"/>
      <c r="K10" s="1593"/>
      <c r="L10" s="1593"/>
      <c r="M10" s="1593"/>
      <c r="N10" s="1594"/>
    </row>
    <row r="11" spans="2:16" ht="16.5" thickBot="1" x14ac:dyDescent="0.3">
      <c r="B11" s="127" t="s">
        <v>7</v>
      </c>
      <c r="C11" s="1593"/>
      <c r="D11" s="1593"/>
      <c r="E11" s="1593"/>
      <c r="F11" s="1593"/>
      <c r="G11" s="1593"/>
      <c r="H11" s="1593"/>
      <c r="I11" s="1593"/>
      <c r="J11" s="1593"/>
      <c r="K11" s="1593"/>
      <c r="L11" s="1593"/>
      <c r="M11" s="1593"/>
      <c r="N11" s="1594"/>
    </row>
    <row r="12" spans="2:16" ht="16.5" thickBot="1" x14ac:dyDescent="0.3">
      <c r="B12" s="127" t="s">
        <v>7</v>
      </c>
      <c r="C12" s="1865"/>
      <c r="D12" s="1865"/>
      <c r="E12" s="1866"/>
      <c r="F12" s="216"/>
      <c r="G12" s="216"/>
      <c r="H12" s="216"/>
      <c r="I12" s="216"/>
      <c r="J12" s="216"/>
      <c r="K12" s="216"/>
      <c r="L12" s="216"/>
      <c r="M12" s="216"/>
      <c r="N12" s="217"/>
    </row>
    <row r="13" spans="2:16" ht="16.5" thickBot="1" x14ac:dyDescent="0.3">
      <c r="B13" s="130" t="s">
        <v>8</v>
      </c>
      <c r="C13" s="907">
        <v>41982</v>
      </c>
      <c r="D13" s="1632"/>
      <c r="E13" s="1632"/>
      <c r="F13" s="1632"/>
      <c r="G13" s="1632"/>
      <c r="H13" s="1632"/>
      <c r="I13" s="1632"/>
      <c r="J13" s="1632"/>
      <c r="K13" s="1632"/>
      <c r="L13" s="1632"/>
      <c r="M13" s="1632"/>
      <c r="N13" s="1633"/>
    </row>
    <row r="14" spans="2:16" ht="15.75" x14ac:dyDescent="0.25">
      <c r="B14" s="134"/>
      <c r="C14" s="135"/>
      <c r="D14" s="136"/>
      <c r="E14" s="136"/>
      <c r="F14" s="136"/>
      <c r="G14" s="136"/>
      <c r="H14" s="136"/>
      <c r="I14" s="1612"/>
      <c r="J14" s="1612"/>
      <c r="K14" s="1612"/>
      <c r="L14" s="1612"/>
      <c r="M14" s="1612"/>
      <c r="N14" s="136"/>
    </row>
    <row r="15" spans="2:16" x14ac:dyDescent="0.25">
      <c r="I15" s="1612"/>
      <c r="J15" s="1612"/>
      <c r="K15" s="1612"/>
      <c r="L15" s="1612"/>
      <c r="M15" s="1612"/>
      <c r="N15" s="137"/>
    </row>
    <row r="16" spans="2:16" x14ac:dyDescent="0.25">
      <c r="B16" s="1867" t="s">
        <v>9</v>
      </c>
      <c r="C16" s="1867"/>
      <c r="D16" s="1589" t="s">
        <v>10</v>
      </c>
      <c r="E16" s="1589" t="s">
        <v>11</v>
      </c>
      <c r="F16" s="1589" t="s">
        <v>12</v>
      </c>
      <c r="G16" s="139"/>
      <c r="I16" s="140"/>
      <c r="J16" s="140"/>
      <c r="K16" s="140"/>
      <c r="L16" s="140"/>
      <c r="M16" s="140"/>
      <c r="N16" s="137"/>
    </row>
    <row r="17" spans="1:14" x14ac:dyDescent="0.25">
      <c r="B17" s="1867"/>
      <c r="C17" s="1867"/>
      <c r="D17" s="1589">
        <v>2</v>
      </c>
      <c r="E17" s="141">
        <v>1047412084</v>
      </c>
      <c r="F17" s="1704">
        <v>434</v>
      </c>
      <c r="G17" s="143"/>
      <c r="I17" s="144"/>
      <c r="J17" s="144"/>
      <c r="K17" s="144"/>
      <c r="L17" s="144"/>
      <c r="M17" s="144"/>
      <c r="N17" s="137"/>
    </row>
    <row r="18" spans="1:14" x14ac:dyDescent="0.25">
      <c r="B18" s="1867"/>
      <c r="C18" s="1867"/>
      <c r="D18" s="1589"/>
      <c r="E18" s="141"/>
      <c r="F18" s="141"/>
      <c r="G18" s="143"/>
      <c r="I18" s="144"/>
      <c r="J18" s="144"/>
      <c r="K18" s="144"/>
      <c r="L18" s="144"/>
      <c r="M18" s="144"/>
      <c r="N18" s="137"/>
    </row>
    <row r="19" spans="1:14" x14ac:dyDescent="0.25">
      <c r="B19" s="1867"/>
      <c r="C19" s="1867"/>
      <c r="D19" s="1589"/>
      <c r="E19" s="141"/>
      <c r="F19" s="141"/>
      <c r="G19" s="143"/>
      <c r="I19" s="144"/>
      <c r="J19" s="144"/>
      <c r="K19" s="144"/>
      <c r="L19" s="144"/>
      <c r="M19" s="144"/>
      <c r="N19" s="137"/>
    </row>
    <row r="20" spans="1:14" x14ac:dyDescent="0.25">
      <c r="B20" s="1867"/>
      <c r="C20" s="1867"/>
      <c r="D20" s="1589"/>
      <c r="E20" s="145"/>
      <c r="F20" s="141"/>
      <c r="G20" s="143"/>
      <c r="H20" s="146"/>
      <c r="I20" s="144"/>
      <c r="J20" s="144"/>
      <c r="K20" s="144"/>
      <c r="L20" s="144"/>
      <c r="M20" s="144"/>
      <c r="N20" s="147"/>
    </row>
    <row r="21" spans="1:14" x14ac:dyDescent="0.25">
      <c r="B21" s="1867"/>
      <c r="C21" s="1867"/>
      <c r="D21" s="1589"/>
      <c r="E21" s="145"/>
      <c r="F21" s="141"/>
      <c r="G21" s="143"/>
      <c r="H21" s="146"/>
      <c r="I21" s="148"/>
      <c r="J21" s="148"/>
      <c r="K21" s="148"/>
      <c r="L21" s="148"/>
      <c r="M21" s="148"/>
      <c r="N21" s="147"/>
    </row>
    <row r="22" spans="1:14" x14ac:dyDescent="0.25">
      <c r="B22" s="1867"/>
      <c r="C22" s="1867"/>
      <c r="D22" s="1589"/>
      <c r="E22" s="145"/>
      <c r="F22" s="141"/>
      <c r="G22" s="143"/>
      <c r="H22" s="146"/>
      <c r="I22" s="1612"/>
      <c r="J22" s="1612"/>
      <c r="K22" s="1612"/>
      <c r="L22" s="1612"/>
      <c r="M22" s="1612"/>
      <c r="N22" s="147"/>
    </row>
    <row r="23" spans="1:14" x14ac:dyDescent="0.25">
      <c r="B23" s="1867"/>
      <c r="C23" s="1867"/>
      <c r="D23" s="1589"/>
      <c r="E23" s="145"/>
      <c r="F23" s="141"/>
      <c r="G23" s="143"/>
      <c r="H23" s="146"/>
      <c r="I23" s="1612"/>
      <c r="J23" s="1612"/>
      <c r="K23" s="1612"/>
      <c r="L23" s="1612"/>
      <c r="M23" s="1612"/>
      <c r="N23" s="147"/>
    </row>
    <row r="24" spans="1:14" ht="15.75" thickBot="1" x14ac:dyDescent="0.3">
      <c r="B24" s="1868" t="s">
        <v>13</v>
      </c>
      <c r="C24" s="1869"/>
      <c r="D24" s="1589"/>
      <c r="E24" s="141">
        <f>SUM(E17:E23)</f>
        <v>1047412084</v>
      </c>
      <c r="F24" s="1704">
        <f>SUM(F17:F23)</f>
        <v>434</v>
      </c>
      <c r="G24" s="143"/>
      <c r="H24" s="146"/>
      <c r="I24" s="1612"/>
      <c r="J24" s="1612"/>
      <c r="K24" s="1612"/>
      <c r="L24" s="1612"/>
      <c r="M24" s="1612"/>
      <c r="N24" s="147"/>
    </row>
    <row r="25" spans="1:14" ht="45.75" thickBot="1" x14ac:dyDescent="0.3">
      <c r="A25" s="27"/>
      <c r="B25" s="150" t="s">
        <v>14</v>
      </c>
      <c r="C25" s="150" t="s">
        <v>15</v>
      </c>
      <c r="E25" s="140"/>
      <c r="F25" s="140"/>
      <c r="G25" s="140"/>
      <c r="H25" s="140"/>
      <c r="I25" s="151"/>
      <c r="J25" s="151"/>
      <c r="K25" s="151"/>
      <c r="L25" s="151"/>
      <c r="M25" s="151"/>
    </row>
    <row r="26" spans="1:14" ht="15.75" thickBot="1" x14ac:dyDescent="0.3">
      <c r="A26" s="30">
        <v>1</v>
      </c>
      <c r="C26" s="153">
        <f>+F24*0.8</f>
        <v>347.20000000000005</v>
      </c>
      <c r="D26" s="154"/>
      <c r="E26" s="155">
        <f>E24</f>
        <v>1047412084</v>
      </c>
      <c r="F26" s="156"/>
      <c r="G26" s="156"/>
      <c r="H26" s="156"/>
      <c r="I26" s="157"/>
      <c r="J26" s="157"/>
      <c r="K26" s="157"/>
      <c r="L26" s="157"/>
      <c r="M26" s="157"/>
    </row>
    <row r="27" spans="1:14" x14ac:dyDescent="0.25">
      <c r="A27" s="36"/>
      <c r="C27" s="158"/>
      <c r="D27" s="144"/>
      <c r="E27" s="159"/>
      <c r="F27" s="156"/>
      <c r="G27" s="156"/>
      <c r="H27" s="156"/>
      <c r="I27" s="157"/>
      <c r="J27" s="157"/>
      <c r="K27" s="157"/>
      <c r="L27" s="157"/>
      <c r="M27" s="157"/>
    </row>
    <row r="28" spans="1:14" x14ac:dyDescent="0.25">
      <c r="A28" s="36"/>
      <c r="C28" s="158"/>
      <c r="D28" s="144"/>
      <c r="E28" s="159"/>
      <c r="F28" s="156"/>
      <c r="G28" s="156"/>
      <c r="H28" s="156"/>
      <c r="I28" s="157"/>
      <c r="J28" s="157"/>
      <c r="K28" s="157"/>
      <c r="L28" s="157"/>
      <c r="M28" s="157"/>
    </row>
    <row r="29" spans="1:14" x14ac:dyDescent="0.25">
      <c r="A29" s="36"/>
      <c r="B29" s="160" t="s">
        <v>16</v>
      </c>
      <c r="C29"/>
      <c r="D29"/>
      <c r="E29"/>
      <c r="F29"/>
      <c r="G29"/>
      <c r="H29"/>
      <c r="I29" s="1612"/>
      <c r="J29" s="1612"/>
      <c r="K29" s="1612"/>
      <c r="L29" s="1612"/>
      <c r="M29" s="1612"/>
      <c r="N29" s="137"/>
    </row>
    <row r="30" spans="1:14" x14ac:dyDescent="0.25">
      <c r="A30" s="36"/>
      <c r="B30"/>
      <c r="C30"/>
      <c r="D30"/>
      <c r="E30"/>
      <c r="F30"/>
      <c r="G30"/>
      <c r="H30"/>
      <c r="I30" s="1612"/>
      <c r="J30" s="1612"/>
      <c r="K30" s="1612"/>
      <c r="L30" s="1612"/>
      <c r="M30" s="1612"/>
      <c r="N30" s="137"/>
    </row>
    <row r="31" spans="1:14" x14ac:dyDescent="0.25">
      <c r="A31" s="36"/>
      <c r="B31" s="41" t="s">
        <v>17</v>
      </c>
      <c r="C31" s="41" t="s">
        <v>18</v>
      </c>
      <c r="D31" s="41" t="s">
        <v>19</v>
      </c>
      <c r="E31"/>
      <c r="F31"/>
      <c r="G31"/>
      <c r="H31"/>
      <c r="I31" s="1612"/>
      <c r="J31" s="1612"/>
      <c r="K31" s="1612"/>
      <c r="L31" s="1612"/>
      <c r="M31" s="1612"/>
      <c r="N31" s="137"/>
    </row>
    <row r="32" spans="1:14" x14ac:dyDescent="0.25">
      <c r="A32" s="36"/>
      <c r="B32" s="1620" t="s">
        <v>20</v>
      </c>
      <c r="C32" s="1588" t="s">
        <v>21</v>
      </c>
      <c r="D32" s="1620"/>
      <c r="E32"/>
      <c r="F32"/>
      <c r="G32"/>
      <c r="H32"/>
      <c r="I32" s="1612"/>
      <c r="J32" s="1612"/>
      <c r="K32" s="1612"/>
      <c r="L32" s="1612"/>
      <c r="M32" s="1612"/>
      <c r="N32" s="137"/>
    </row>
    <row r="33" spans="1:14" x14ac:dyDescent="0.25">
      <c r="A33" s="36"/>
      <c r="B33" s="1620" t="s">
        <v>22</v>
      </c>
      <c r="C33" s="1588" t="s">
        <v>21</v>
      </c>
      <c r="D33" s="1588"/>
      <c r="E33"/>
      <c r="F33"/>
      <c r="G33"/>
      <c r="H33"/>
      <c r="I33" s="1612"/>
      <c r="J33" s="1612"/>
      <c r="K33" s="1612"/>
      <c r="L33" s="1612"/>
      <c r="M33" s="1612"/>
      <c r="N33" s="137"/>
    </row>
    <row r="34" spans="1:14" x14ac:dyDescent="0.25">
      <c r="A34" s="36"/>
      <c r="B34" s="1620" t="s">
        <v>23</v>
      </c>
      <c r="C34" s="1588" t="s">
        <v>21</v>
      </c>
      <c r="D34" s="1620"/>
      <c r="E34"/>
      <c r="F34"/>
      <c r="G34"/>
      <c r="H34"/>
      <c r="I34" s="1612"/>
      <c r="J34" s="1612"/>
      <c r="K34" s="1612"/>
      <c r="L34" s="1612"/>
      <c r="M34" s="1612"/>
      <c r="N34" s="137"/>
    </row>
    <row r="35" spans="1:14" x14ac:dyDescent="0.25">
      <c r="A35" s="36"/>
      <c r="B35" s="1620" t="s">
        <v>24</v>
      </c>
      <c r="C35" s="1588" t="s">
        <v>21</v>
      </c>
      <c r="D35" s="1620"/>
      <c r="E35"/>
      <c r="F35"/>
      <c r="G35"/>
      <c r="H35"/>
      <c r="I35" s="1612"/>
      <c r="J35" s="1612"/>
      <c r="K35" s="1612"/>
      <c r="L35" s="1612"/>
      <c r="M35" s="1612"/>
      <c r="N35" s="137"/>
    </row>
    <row r="36" spans="1:14" x14ac:dyDescent="0.25">
      <c r="A36" s="36"/>
      <c r="B36"/>
      <c r="C36"/>
      <c r="D36"/>
      <c r="E36"/>
      <c r="F36"/>
      <c r="G36"/>
      <c r="H36"/>
      <c r="I36" s="1612"/>
      <c r="J36" s="1612"/>
      <c r="K36" s="1612"/>
      <c r="L36" s="1612"/>
      <c r="M36" s="1612"/>
      <c r="N36" s="137"/>
    </row>
    <row r="37" spans="1:14" x14ac:dyDescent="0.25">
      <c r="A37" s="36"/>
      <c r="B37"/>
      <c r="C37"/>
      <c r="D37"/>
      <c r="E37"/>
      <c r="F37"/>
      <c r="G37"/>
      <c r="H37"/>
      <c r="I37" s="1612"/>
      <c r="J37" s="1612"/>
      <c r="K37" s="1612"/>
      <c r="L37" s="1612"/>
      <c r="M37" s="1612"/>
      <c r="N37" s="137"/>
    </row>
    <row r="38" spans="1:14" x14ac:dyDescent="0.25">
      <c r="A38" s="36"/>
      <c r="B38" s="160" t="s">
        <v>25</v>
      </c>
      <c r="C38"/>
      <c r="D38"/>
      <c r="E38"/>
      <c r="F38"/>
      <c r="G38"/>
      <c r="H38"/>
      <c r="I38" s="1612"/>
      <c r="J38" s="1612"/>
      <c r="K38" s="1612"/>
      <c r="L38" s="1612"/>
      <c r="M38" s="1612"/>
      <c r="N38" s="137"/>
    </row>
    <row r="39" spans="1:14" x14ac:dyDescent="0.25">
      <c r="A39" s="36"/>
      <c r="B39"/>
      <c r="C39"/>
      <c r="D39"/>
      <c r="E39"/>
      <c r="F39"/>
      <c r="G39"/>
      <c r="H39"/>
      <c r="I39" s="1612"/>
      <c r="J39" s="1612"/>
      <c r="K39" s="1612"/>
      <c r="L39" s="1612"/>
      <c r="M39" s="1612"/>
      <c r="N39" s="137"/>
    </row>
    <row r="40" spans="1:14" x14ac:dyDescent="0.25">
      <c r="A40" s="36"/>
      <c r="B40"/>
      <c r="C40"/>
      <c r="D40"/>
      <c r="E40"/>
      <c r="F40"/>
      <c r="G40"/>
      <c r="H40"/>
      <c r="I40" s="1612"/>
      <c r="J40" s="1612"/>
      <c r="K40" s="1612"/>
      <c r="L40" s="1612"/>
      <c r="M40" s="1612"/>
      <c r="N40" s="137"/>
    </row>
    <row r="41" spans="1:14" x14ac:dyDescent="0.25">
      <c r="A41" s="36"/>
      <c r="B41" s="41" t="s">
        <v>17</v>
      </c>
      <c r="C41" s="41" t="s">
        <v>26</v>
      </c>
      <c r="D41" s="162" t="s">
        <v>27</v>
      </c>
      <c r="E41" s="162" t="s">
        <v>28</v>
      </c>
      <c r="F41"/>
      <c r="G41"/>
      <c r="H41"/>
      <c r="I41" s="1612"/>
      <c r="J41" s="1612"/>
      <c r="K41" s="1612"/>
      <c r="L41" s="1612"/>
      <c r="M41" s="1612"/>
      <c r="N41" s="137"/>
    </row>
    <row r="42" spans="1:14" ht="28.5" x14ac:dyDescent="0.25">
      <c r="A42" s="36"/>
      <c r="B42" s="45" t="s">
        <v>29</v>
      </c>
      <c r="C42" s="1619">
        <v>40</v>
      </c>
      <c r="D42" s="1588">
        <v>0</v>
      </c>
      <c r="E42" s="1870">
        <f>+D42+D43</f>
        <v>60</v>
      </c>
      <c r="F42"/>
      <c r="G42"/>
      <c r="H42"/>
      <c r="I42" s="1612"/>
      <c r="J42" s="1612"/>
      <c r="K42" s="1612"/>
      <c r="L42" s="1612"/>
      <c r="M42" s="1612"/>
      <c r="N42" s="137"/>
    </row>
    <row r="43" spans="1:14" ht="42.75" x14ac:dyDescent="0.25">
      <c r="A43" s="36"/>
      <c r="B43" s="45" t="s">
        <v>30</v>
      </c>
      <c r="C43" s="1619">
        <v>60</v>
      </c>
      <c r="D43" s="1588">
        <v>60</v>
      </c>
      <c r="E43" s="1871"/>
      <c r="F43"/>
      <c r="G43"/>
      <c r="H43"/>
      <c r="I43" s="1612"/>
      <c r="J43" s="1612"/>
      <c r="K43" s="1612"/>
      <c r="L43" s="1612"/>
      <c r="M43" s="1612"/>
      <c r="N43" s="137"/>
    </row>
    <row r="44" spans="1:14" x14ac:dyDescent="0.25">
      <c r="A44" s="36"/>
      <c r="C44" s="158"/>
      <c r="D44" s="144"/>
      <c r="E44" s="159"/>
      <c r="F44" s="156"/>
      <c r="G44" s="156"/>
      <c r="H44" s="156"/>
      <c r="I44" s="157"/>
      <c r="J44" s="157"/>
      <c r="K44" s="157"/>
      <c r="L44" s="157"/>
      <c r="M44" s="157"/>
    </row>
    <row r="45" spans="1:14" x14ac:dyDescent="0.25">
      <c r="A45" s="36"/>
      <c r="C45" s="158"/>
      <c r="D45" s="144"/>
      <c r="E45" s="159"/>
      <c r="F45" s="156"/>
      <c r="G45" s="156"/>
      <c r="H45" s="156"/>
      <c r="I45" s="157"/>
      <c r="J45" s="157"/>
      <c r="K45" s="157"/>
      <c r="L45" s="157"/>
      <c r="M45" s="157"/>
    </row>
    <row r="46" spans="1:14" x14ac:dyDescent="0.25">
      <c r="A46" s="36"/>
      <c r="C46" s="158"/>
      <c r="D46" s="144"/>
      <c r="E46" s="159"/>
      <c r="F46" s="156"/>
      <c r="G46" s="156"/>
      <c r="H46" s="156"/>
      <c r="I46" s="157"/>
      <c r="J46" s="157"/>
      <c r="K46" s="157"/>
      <c r="L46" s="157"/>
      <c r="M46" s="157"/>
    </row>
    <row r="47" spans="1:14" ht="15.75" thickBot="1" x14ac:dyDescent="0.3">
      <c r="M47" s="1872" t="s">
        <v>31</v>
      </c>
      <c r="N47" s="1872"/>
    </row>
    <row r="48" spans="1:14" x14ac:dyDescent="0.25">
      <c r="B48" s="160" t="s">
        <v>32</v>
      </c>
      <c r="M48" s="163"/>
      <c r="N48" s="163"/>
    </row>
    <row r="49" spans="1:26" ht="15.75" thickBot="1" x14ac:dyDescent="0.3">
      <c r="M49" s="163"/>
      <c r="N49" s="163"/>
    </row>
    <row r="50" spans="1:26" s="1612" customFormat="1" ht="60" x14ac:dyDescent="0.25">
      <c r="B50" s="164" t="s">
        <v>33</v>
      </c>
      <c r="C50" s="164" t="s">
        <v>34</v>
      </c>
      <c r="D50" s="164" t="s">
        <v>35</v>
      </c>
      <c r="E50" s="164" t="s">
        <v>36</v>
      </c>
      <c r="F50" s="164" t="s">
        <v>37</v>
      </c>
      <c r="G50" s="164" t="s">
        <v>38</v>
      </c>
      <c r="H50" s="164" t="s">
        <v>39</v>
      </c>
      <c r="I50" s="164" t="s">
        <v>40</v>
      </c>
      <c r="J50" s="164" t="s">
        <v>41</v>
      </c>
      <c r="K50" s="164" t="s">
        <v>42</v>
      </c>
      <c r="L50" s="164" t="s">
        <v>43</v>
      </c>
      <c r="M50" s="165" t="s">
        <v>44</v>
      </c>
      <c r="N50" s="164" t="s">
        <v>45</v>
      </c>
      <c r="O50" s="164" t="s">
        <v>46</v>
      </c>
      <c r="P50" s="166" t="s">
        <v>47</v>
      </c>
      <c r="Q50" s="166" t="s">
        <v>48</v>
      </c>
    </row>
    <row r="51" spans="1:26" s="61" customFormat="1" x14ac:dyDescent="0.25">
      <c r="A51" s="52">
        <v>1</v>
      </c>
      <c r="B51" s="173" t="s">
        <v>355</v>
      </c>
      <c r="C51" s="172" t="s">
        <v>355</v>
      </c>
      <c r="D51" s="172" t="s">
        <v>416</v>
      </c>
      <c r="E51" s="1119">
        <v>701820120194</v>
      </c>
      <c r="F51" s="175" t="s">
        <v>18</v>
      </c>
      <c r="G51" s="247">
        <v>1</v>
      </c>
      <c r="H51" s="220">
        <v>40942</v>
      </c>
      <c r="I51" s="220">
        <v>41274</v>
      </c>
      <c r="J51" s="176" t="s">
        <v>19</v>
      </c>
      <c r="K51" s="178">
        <f>25/28+10</f>
        <v>10.892857142857142</v>
      </c>
      <c r="L51" s="178"/>
      <c r="M51" s="178">
        <v>434</v>
      </c>
      <c r="N51" s="178"/>
      <c r="O51" s="1705">
        <v>251669508</v>
      </c>
      <c r="P51" s="180">
        <v>103</v>
      </c>
      <c r="Q51" s="181"/>
      <c r="R51" s="60"/>
      <c r="S51" s="60"/>
      <c r="T51" s="60"/>
      <c r="U51" s="60"/>
      <c r="V51" s="60"/>
      <c r="W51" s="60"/>
      <c r="X51" s="60"/>
      <c r="Y51" s="60"/>
      <c r="Z51" s="60"/>
    </row>
    <row r="52" spans="1:26" s="61" customFormat="1" x14ac:dyDescent="0.25">
      <c r="A52" s="52">
        <f>+A51+1</f>
        <v>2</v>
      </c>
      <c r="B52" s="173" t="s">
        <v>355</v>
      </c>
      <c r="C52" s="172" t="s">
        <v>355</v>
      </c>
      <c r="D52" s="172" t="s">
        <v>416</v>
      </c>
      <c r="E52" s="1119">
        <v>20502</v>
      </c>
      <c r="F52" s="175" t="s">
        <v>18</v>
      </c>
      <c r="G52" s="182">
        <v>1</v>
      </c>
      <c r="H52" s="1120">
        <v>41256</v>
      </c>
      <c r="I52" s="220">
        <v>42004</v>
      </c>
      <c r="J52" s="176" t="s">
        <v>19</v>
      </c>
      <c r="K52" s="178">
        <f>24</f>
        <v>24</v>
      </c>
      <c r="L52" s="178">
        <f>17/30</f>
        <v>0.56666666666666665</v>
      </c>
      <c r="M52" s="178">
        <v>630</v>
      </c>
      <c r="N52" s="178"/>
      <c r="O52" s="1705">
        <v>3176695799</v>
      </c>
      <c r="P52" s="180">
        <v>104</v>
      </c>
      <c r="Q52" s="181"/>
      <c r="R52" s="60"/>
      <c r="S52" s="60"/>
      <c r="T52" s="60"/>
      <c r="U52" s="60"/>
      <c r="V52" s="60"/>
      <c r="W52" s="60"/>
      <c r="X52" s="60"/>
      <c r="Y52" s="60"/>
      <c r="Z52" s="60"/>
    </row>
    <row r="53" spans="1:26" s="61" customFormat="1" x14ac:dyDescent="0.25">
      <c r="A53" s="52">
        <f>+A52+1</f>
        <v>3</v>
      </c>
      <c r="B53" s="173" t="s">
        <v>355</v>
      </c>
      <c r="C53" s="172" t="s">
        <v>355</v>
      </c>
      <c r="D53" s="172" t="s">
        <v>416</v>
      </c>
      <c r="E53" s="221">
        <v>4</v>
      </c>
      <c r="F53" s="175" t="s">
        <v>18</v>
      </c>
      <c r="G53" s="182">
        <v>1</v>
      </c>
      <c r="H53" s="220"/>
      <c r="I53" s="176"/>
      <c r="J53" s="176" t="s">
        <v>19</v>
      </c>
      <c r="K53" s="178"/>
      <c r="L53" s="178"/>
      <c r="M53" s="178"/>
      <c r="N53" s="178"/>
      <c r="O53" s="1706"/>
      <c r="P53" s="180"/>
      <c r="Q53" s="181"/>
      <c r="R53" s="60"/>
      <c r="S53" s="60"/>
      <c r="T53" s="60"/>
      <c r="U53" s="60"/>
      <c r="V53" s="60"/>
      <c r="W53" s="60"/>
      <c r="X53" s="60"/>
      <c r="Y53" s="60"/>
      <c r="Z53" s="60"/>
    </row>
    <row r="54" spans="1:26" s="61" customFormat="1" x14ac:dyDescent="0.25">
      <c r="A54" s="52"/>
      <c r="B54" s="173"/>
      <c r="C54" s="172"/>
      <c r="D54" s="172"/>
      <c r="E54" s="182"/>
      <c r="F54" s="175"/>
      <c r="G54" s="182"/>
      <c r="H54" s="220"/>
      <c r="I54" s="176"/>
      <c r="J54" s="176"/>
      <c r="K54" s="176"/>
      <c r="L54" s="176"/>
      <c r="M54" s="178"/>
      <c r="N54" s="178"/>
      <c r="O54" s="180"/>
      <c r="P54" s="180"/>
      <c r="Q54" s="181"/>
      <c r="R54" s="60"/>
      <c r="S54" s="60"/>
      <c r="T54" s="60"/>
      <c r="U54" s="60"/>
      <c r="V54" s="60"/>
      <c r="W54" s="60"/>
      <c r="X54" s="60"/>
      <c r="Y54" s="60"/>
      <c r="Z54" s="60"/>
    </row>
    <row r="55" spans="1:26" s="61" customFormat="1" x14ac:dyDescent="0.25">
      <c r="A55" s="52"/>
      <c r="B55" s="183" t="s">
        <v>28</v>
      </c>
      <c r="C55" s="172"/>
      <c r="D55" s="173"/>
      <c r="E55" s="182"/>
      <c r="F55" s="175"/>
      <c r="G55" s="182"/>
      <c r="H55" s="175"/>
      <c r="I55" s="176"/>
      <c r="J55" s="176"/>
      <c r="K55" s="185" t="s">
        <v>5997</v>
      </c>
      <c r="L55" s="184">
        <f>SUM(L51:L54)</f>
        <v>0.56666666666666665</v>
      </c>
      <c r="M55" s="245"/>
      <c r="N55" s="185">
        <f>SUM(N51:N54)</f>
        <v>0</v>
      </c>
      <c r="O55" s="180"/>
      <c r="P55" s="180"/>
      <c r="Q55" s="187"/>
    </row>
    <row r="56" spans="1:26" s="69" customFormat="1" x14ac:dyDescent="0.25">
      <c r="E56" s="188"/>
    </row>
    <row r="57" spans="1:26" s="69" customFormat="1" x14ac:dyDescent="0.25">
      <c r="B57" s="1860" t="s">
        <v>56</v>
      </c>
      <c r="C57" s="1860" t="s">
        <v>57</v>
      </c>
      <c r="D57" s="1862" t="s">
        <v>58</v>
      </c>
      <c r="E57" s="1862"/>
    </row>
    <row r="58" spans="1:26" s="69" customFormat="1" x14ac:dyDescent="0.25">
      <c r="B58" s="1861"/>
      <c r="C58" s="1861"/>
      <c r="D58" s="1595" t="s">
        <v>59</v>
      </c>
      <c r="E58" s="190" t="s">
        <v>60</v>
      </c>
    </row>
    <row r="59" spans="1:26" s="69" customFormat="1" ht="18.75" x14ac:dyDescent="0.25">
      <c r="B59" s="222" t="s">
        <v>61</v>
      </c>
      <c r="C59" s="798" t="str">
        <f>+K55</f>
        <v>30,09</v>
      </c>
      <c r="D59" s="774" t="s">
        <v>21</v>
      </c>
      <c r="E59" s="774"/>
      <c r="F59" s="191"/>
      <c r="G59" s="191"/>
      <c r="H59" s="191"/>
      <c r="I59" s="191"/>
      <c r="J59" s="191"/>
      <c r="K59" s="191"/>
      <c r="L59" s="191"/>
      <c r="M59" s="191"/>
    </row>
    <row r="60" spans="1:26" s="69" customFormat="1" x14ac:dyDescent="0.25">
      <c r="B60" s="222" t="s">
        <v>62</v>
      </c>
      <c r="C60" s="978" t="s">
        <v>5998</v>
      </c>
      <c r="D60" s="774" t="s">
        <v>21</v>
      </c>
      <c r="E60" s="774"/>
    </row>
    <row r="61" spans="1:26" s="69" customFormat="1" x14ac:dyDescent="0.25">
      <c r="B61" s="192"/>
      <c r="C61" s="1863"/>
      <c r="D61" s="1863"/>
      <c r="E61" s="1863"/>
      <c r="F61" s="1863"/>
      <c r="G61" s="1863"/>
      <c r="H61" s="1863"/>
      <c r="I61" s="1863"/>
      <c r="J61" s="1863"/>
      <c r="K61" s="1863"/>
      <c r="L61" s="1863"/>
      <c r="M61" s="1863"/>
      <c r="N61" s="1863"/>
    </row>
    <row r="62" spans="1:26" ht="15.75" thickBot="1" x14ac:dyDescent="0.3"/>
    <row r="63" spans="1:26" ht="27" thickBot="1" x14ac:dyDescent="0.3">
      <c r="B63" s="1864" t="s">
        <v>63</v>
      </c>
      <c r="C63" s="1864"/>
      <c r="D63" s="1864"/>
      <c r="E63" s="1864"/>
      <c r="F63" s="1864"/>
      <c r="G63" s="1864"/>
      <c r="H63" s="1864"/>
      <c r="I63" s="1864"/>
      <c r="J63" s="1864"/>
      <c r="K63" s="1864"/>
      <c r="L63" s="1864"/>
      <c r="M63" s="1864"/>
      <c r="N63" s="1864"/>
    </row>
    <row r="66" spans="2:17" ht="105" x14ac:dyDescent="0.25">
      <c r="B66" s="1610" t="s">
        <v>64</v>
      </c>
      <c r="C66" s="194" t="s">
        <v>65</v>
      </c>
      <c r="D66" s="194" t="s">
        <v>66</v>
      </c>
      <c r="E66" s="194" t="s">
        <v>67</v>
      </c>
      <c r="F66" s="194" t="s">
        <v>68</v>
      </c>
      <c r="G66" s="194" t="s">
        <v>69</v>
      </c>
      <c r="H66" s="194" t="s">
        <v>70</v>
      </c>
      <c r="I66" s="194" t="s">
        <v>71</v>
      </c>
      <c r="J66" s="194" t="s">
        <v>72</v>
      </c>
      <c r="K66" s="194" t="s">
        <v>73</v>
      </c>
      <c r="L66" s="194" t="s">
        <v>74</v>
      </c>
      <c r="M66" s="195" t="s">
        <v>75</v>
      </c>
      <c r="N66" s="195" t="s">
        <v>76</v>
      </c>
      <c r="O66" s="1875" t="s">
        <v>77</v>
      </c>
      <c r="P66" s="1876"/>
      <c r="Q66" s="194" t="s">
        <v>78</v>
      </c>
    </row>
    <row r="67" spans="2:17" x14ac:dyDescent="0.25">
      <c r="B67" s="173" t="s">
        <v>2881</v>
      </c>
      <c r="C67" s="1621" t="s">
        <v>5999</v>
      </c>
      <c r="D67" s="227" t="s">
        <v>6000</v>
      </c>
      <c r="E67" s="227">
        <v>170</v>
      </c>
      <c r="F67" s="1006"/>
      <c r="G67" s="1006" t="s">
        <v>18</v>
      </c>
      <c r="H67" s="1652" t="s">
        <v>18</v>
      </c>
      <c r="I67" s="223" t="s">
        <v>18</v>
      </c>
      <c r="J67" s="223" t="s">
        <v>18</v>
      </c>
      <c r="K67" s="1620" t="s">
        <v>18</v>
      </c>
      <c r="L67" s="1620" t="s">
        <v>18</v>
      </c>
      <c r="M67" s="1655" t="s">
        <v>18</v>
      </c>
      <c r="N67" s="1620" t="s">
        <v>18</v>
      </c>
      <c r="O67" s="1963"/>
      <c r="P67" s="1964"/>
      <c r="Q67" s="1620" t="s">
        <v>18</v>
      </c>
    </row>
    <row r="68" spans="2:17" x14ac:dyDescent="0.25">
      <c r="B68" s="173" t="s">
        <v>2881</v>
      </c>
      <c r="C68" s="1621" t="s">
        <v>80</v>
      </c>
      <c r="D68" s="227" t="s">
        <v>6001</v>
      </c>
      <c r="E68" s="227">
        <v>264</v>
      </c>
      <c r="F68" s="1652"/>
      <c r="G68" s="1652" t="s">
        <v>18</v>
      </c>
      <c r="H68" s="1652" t="s">
        <v>18</v>
      </c>
      <c r="I68" s="223" t="s">
        <v>18</v>
      </c>
      <c r="J68" s="223" t="s">
        <v>18</v>
      </c>
      <c r="K68" s="1620" t="s">
        <v>18</v>
      </c>
      <c r="L68" s="1620" t="s">
        <v>18</v>
      </c>
      <c r="M68" s="1620" t="s">
        <v>18</v>
      </c>
      <c r="N68" s="1620" t="s">
        <v>18</v>
      </c>
      <c r="O68" s="1963"/>
      <c r="P68" s="1964"/>
      <c r="Q68" s="1620" t="s">
        <v>18</v>
      </c>
    </row>
    <row r="69" spans="2:17" x14ac:dyDescent="0.25">
      <c r="B69" s="1621"/>
      <c r="C69" s="1621"/>
      <c r="D69" s="227"/>
      <c r="E69" s="227"/>
      <c r="F69" s="1652"/>
      <c r="G69" s="1652"/>
      <c r="H69" s="1652"/>
      <c r="I69" s="223"/>
      <c r="J69" s="223"/>
      <c r="K69" s="1620"/>
      <c r="L69" s="1620"/>
      <c r="M69" s="1620"/>
      <c r="N69" s="1620"/>
      <c r="O69" s="2003"/>
      <c r="P69" s="2004"/>
      <c r="Q69" s="1620"/>
    </row>
    <row r="70" spans="2:17" x14ac:dyDescent="0.25">
      <c r="B70" s="1621"/>
      <c r="C70" s="1621"/>
      <c r="D70" s="227"/>
      <c r="E70" s="227"/>
      <c r="F70" s="1652"/>
      <c r="G70" s="1652"/>
      <c r="H70" s="1652"/>
      <c r="I70" s="223"/>
      <c r="J70" s="223"/>
      <c r="K70" s="1620"/>
      <c r="L70" s="1620"/>
      <c r="M70" s="1620"/>
      <c r="N70" s="1620"/>
      <c r="O70" s="2003"/>
      <c r="P70" s="2004"/>
      <c r="Q70" s="1620"/>
    </row>
    <row r="71" spans="2:17" x14ac:dyDescent="0.25">
      <c r="B71" s="1621"/>
      <c r="C71" s="1621"/>
      <c r="D71" s="227"/>
      <c r="E71" s="227"/>
      <c r="F71" s="1652"/>
      <c r="G71" s="1652"/>
      <c r="H71" s="1652"/>
      <c r="I71" s="223"/>
      <c r="J71" s="223"/>
      <c r="K71" s="1620"/>
      <c r="L71" s="1620"/>
      <c r="M71" s="1620"/>
      <c r="N71" s="1620"/>
      <c r="O71" s="2003"/>
      <c r="P71" s="2004"/>
      <c r="Q71" s="1620"/>
    </row>
    <row r="72" spans="2:17" x14ac:dyDescent="0.25">
      <c r="B72" s="1621"/>
      <c r="C72" s="1621"/>
      <c r="D72" s="227"/>
      <c r="E72" s="227"/>
      <c r="F72" s="1652"/>
      <c r="G72" s="1652"/>
      <c r="H72" s="1652"/>
      <c r="I72" s="223"/>
      <c r="J72" s="223"/>
      <c r="K72" s="1620"/>
      <c r="L72" s="1620"/>
      <c r="M72" s="1620"/>
      <c r="N72" s="1620"/>
      <c r="O72" s="2003"/>
      <c r="P72" s="2004"/>
      <c r="Q72" s="1620"/>
    </row>
    <row r="73" spans="2:17" x14ac:dyDescent="0.25">
      <c r="B73" s="1620"/>
      <c r="C73" s="1620"/>
      <c r="D73" s="1620"/>
      <c r="E73" s="1620"/>
      <c r="F73" s="1620"/>
      <c r="G73" s="1620"/>
      <c r="H73" s="1620"/>
      <c r="I73" s="1620"/>
      <c r="J73" s="1620"/>
      <c r="K73" s="1620"/>
      <c r="L73" s="1620"/>
      <c r="M73" s="1620"/>
      <c r="N73" s="1620"/>
      <c r="O73" s="2003"/>
      <c r="P73" s="2004"/>
      <c r="Q73" s="1620"/>
    </row>
    <row r="74" spans="2:17" x14ac:dyDescent="0.25">
      <c r="B74" s="1" t="s">
        <v>85</v>
      </c>
    </row>
    <row r="75" spans="2:17" x14ac:dyDescent="0.25">
      <c r="B75" s="1" t="s">
        <v>86</v>
      </c>
    </row>
    <row r="76" spans="2:17" x14ac:dyDescent="0.25">
      <c r="B76" s="1" t="s">
        <v>87</v>
      </c>
    </row>
    <row r="78" spans="2:17" ht="15.75" thickBot="1" x14ac:dyDescent="0.3"/>
    <row r="79" spans="2:17" ht="27" thickBot="1" x14ac:dyDescent="0.3">
      <c r="B79" s="1879" t="s">
        <v>88</v>
      </c>
      <c r="C79" s="1880"/>
      <c r="D79" s="1880"/>
      <c r="E79" s="1880"/>
      <c r="F79" s="1880"/>
      <c r="G79" s="1880"/>
      <c r="H79" s="1880"/>
      <c r="I79" s="1880"/>
      <c r="J79" s="1880"/>
      <c r="K79" s="1880"/>
      <c r="L79" s="1880"/>
      <c r="M79" s="1880"/>
      <c r="N79" s="1881"/>
    </row>
    <row r="84" spans="2:17" ht="75" x14ac:dyDescent="0.25">
      <c r="B84" s="1610" t="s">
        <v>89</v>
      </c>
      <c r="C84" s="1610" t="s">
        <v>90</v>
      </c>
      <c r="D84" s="1610" t="s">
        <v>91</v>
      </c>
      <c r="E84" s="1610" t="s">
        <v>92</v>
      </c>
      <c r="F84" s="1610" t="s">
        <v>93</v>
      </c>
      <c r="G84" s="1610" t="s">
        <v>94</v>
      </c>
      <c r="H84" s="1610" t="s">
        <v>95</v>
      </c>
      <c r="I84" s="1610" t="s">
        <v>96</v>
      </c>
      <c r="J84" s="1875" t="s">
        <v>97</v>
      </c>
      <c r="K84" s="1882"/>
      <c r="L84" s="1876"/>
      <c r="M84" s="1610" t="s">
        <v>98</v>
      </c>
      <c r="N84" s="1610" t="s">
        <v>254</v>
      </c>
      <c r="O84" s="1610" t="s">
        <v>255</v>
      </c>
      <c r="P84" s="1875" t="s">
        <v>77</v>
      </c>
      <c r="Q84" s="1876"/>
    </row>
    <row r="85" spans="2:17" ht="60" x14ac:dyDescent="0.25">
      <c r="B85" s="1653" t="s">
        <v>1996</v>
      </c>
      <c r="C85" s="1604" t="s">
        <v>118</v>
      </c>
      <c r="D85" s="225" t="s">
        <v>6002</v>
      </c>
      <c r="E85" s="1621">
        <v>92520782</v>
      </c>
      <c r="F85" s="225" t="s">
        <v>6003</v>
      </c>
      <c r="G85" s="1653" t="s">
        <v>6004</v>
      </c>
      <c r="H85" s="909">
        <v>37237</v>
      </c>
      <c r="I85" s="1652" t="s">
        <v>82</v>
      </c>
      <c r="J85" s="225" t="s">
        <v>6005</v>
      </c>
      <c r="K85" s="898" t="s">
        <v>6006</v>
      </c>
      <c r="L85" s="2030" t="s">
        <v>266</v>
      </c>
      <c r="M85" s="1870" t="s">
        <v>18</v>
      </c>
      <c r="N85" s="1870" t="s">
        <v>18</v>
      </c>
      <c r="O85" s="1870" t="s">
        <v>18</v>
      </c>
      <c r="P85" s="1586" t="s">
        <v>6007</v>
      </c>
      <c r="Q85" s="1587"/>
    </row>
    <row r="86" spans="2:17" ht="30" x14ac:dyDescent="0.25">
      <c r="B86" s="1653"/>
      <c r="C86" s="1604"/>
      <c r="D86" s="225"/>
      <c r="E86" s="1621"/>
      <c r="F86" s="225"/>
      <c r="G86" s="1653"/>
      <c r="H86" s="909"/>
      <c r="I86" s="1652"/>
      <c r="J86" s="225" t="s">
        <v>6008</v>
      </c>
      <c r="K86" s="898" t="s">
        <v>6009</v>
      </c>
      <c r="L86" s="2031"/>
      <c r="M86" s="1871"/>
      <c r="N86" s="1871"/>
      <c r="O86" s="1871"/>
      <c r="P86" s="1586"/>
      <c r="Q86" s="1587"/>
    </row>
    <row r="87" spans="2:17" ht="30" x14ac:dyDescent="0.25">
      <c r="B87" s="1653" t="s">
        <v>3600</v>
      </c>
      <c r="C87" s="1707" t="s">
        <v>6010</v>
      </c>
      <c r="D87" s="225" t="s">
        <v>6011</v>
      </c>
      <c r="E87" s="1621">
        <v>1102576057</v>
      </c>
      <c r="F87" s="225" t="s">
        <v>370</v>
      </c>
      <c r="G87" s="1653" t="s">
        <v>258</v>
      </c>
      <c r="H87" s="909">
        <v>40368</v>
      </c>
      <c r="I87" s="1652" t="s">
        <v>82</v>
      </c>
      <c r="J87" s="225" t="s">
        <v>416</v>
      </c>
      <c r="K87" s="898" t="s">
        <v>6012</v>
      </c>
      <c r="L87" s="2030" t="s">
        <v>266</v>
      </c>
      <c r="M87" s="1870" t="s">
        <v>18</v>
      </c>
      <c r="N87" s="1870" t="s">
        <v>18</v>
      </c>
      <c r="O87" s="1870" t="s">
        <v>18</v>
      </c>
      <c r="P87" s="1586"/>
      <c r="Q87" s="1587"/>
    </row>
    <row r="88" spans="2:17" ht="30" x14ac:dyDescent="0.25">
      <c r="B88" s="1653"/>
      <c r="C88" s="1707"/>
      <c r="D88" s="225"/>
      <c r="E88" s="1621"/>
      <c r="F88" s="225"/>
      <c r="G88" s="1653"/>
      <c r="H88" s="909"/>
      <c r="I88" s="1652"/>
      <c r="J88" s="225" t="s">
        <v>416</v>
      </c>
      <c r="K88" s="898" t="s">
        <v>6013</v>
      </c>
      <c r="L88" s="2032"/>
      <c r="M88" s="1924"/>
      <c r="N88" s="1924"/>
      <c r="O88" s="1924"/>
      <c r="P88" s="1586"/>
      <c r="Q88" s="1587"/>
    </row>
    <row r="89" spans="2:17" ht="30" x14ac:dyDescent="0.25">
      <c r="B89" s="1653"/>
      <c r="C89" s="1707"/>
      <c r="D89" s="225"/>
      <c r="E89" s="1621"/>
      <c r="F89" s="225"/>
      <c r="G89" s="1653"/>
      <c r="H89" s="909"/>
      <c r="I89" s="1652"/>
      <c r="J89" s="225" t="s">
        <v>416</v>
      </c>
      <c r="K89" s="898" t="s">
        <v>6014</v>
      </c>
      <c r="L89" s="2031"/>
      <c r="M89" s="1871"/>
      <c r="N89" s="1871"/>
      <c r="O89" s="1871"/>
      <c r="P89" s="1586"/>
      <c r="Q89" s="1587"/>
    </row>
    <row r="90" spans="2:17" ht="30" x14ac:dyDescent="0.25">
      <c r="B90" s="1653" t="s">
        <v>2498</v>
      </c>
      <c r="C90" s="1604" t="s">
        <v>118</v>
      </c>
      <c r="D90" s="225" t="s">
        <v>6015</v>
      </c>
      <c r="E90" s="1621">
        <v>64719773</v>
      </c>
      <c r="F90" s="225" t="s">
        <v>738</v>
      </c>
      <c r="G90" s="1653" t="s">
        <v>258</v>
      </c>
      <c r="H90" s="909">
        <v>39793</v>
      </c>
      <c r="I90" s="1652" t="s">
        <v>82</v>
      </c>
      <c r="J90" s="225" t="s">
        <v>2881</v>
      </c>
      <c r="K90" s="898" t="s">
        <v>6016</v>
      </c>
      <c r="L90" s="2030" t="s">
        <v>266</v>
      </c>
      <c r="M90" s="1870" t="s">
        <v>18</v>
      </c>
      <c r="N90" s="1870" t="s">
        <v>18</v>
      </c>
      <c r="O90" s="1870" t="s">
        <v>18</v>
      </c>
      <c r="P90" s="1586"/>
      <c r="Q90" s="1587"/>
    </row>
    <row r="91" spans="2:17" ht="30" x14ac:dyDescent="0.25">
      <c r="B91" s="1653"/>
      <c r="C91" s="1604"/>
      <c r="D91" s="225"/>
      <c r="E91" s="1621"/>
      <c r="F91" s="225"/>
      <c r="G91" s="1653"/>
      <c r="H91" s="909"/>
      <c r="I91" s="1652"/>
      <c r="J91" s="225" t="s">
        <v>2881</v>
      </c>
      <c r="K91" s="898" t="s">
        <v>6017</v>
      </c>
      <c r="L91" s="2031"/>
      <c r="M91" s="1871"/>
      <c r="N91" s="1871"/>
      <c r="O91" s="1871"/>
      <c r="P91" s="1586"/>
      <c r="Q91" s="1587"/>
    </row>
    <row r="92" spans="2:17" ht="60" x14ac:dyDescent="0.25">
      <c r="B92" s="1653" t="s">
        <v>2498</v>
      </c>
      <c r="C92" s="1604">
        <v>17150</v>
      </c>
      <c r="D92" s="225" t="s">
        <v>6018</v>
      </c>
      <c r="E92" s="1621">
        <v>1113104183</v>
      </c>
      <c r="F92" s="225" t="s">
        <v>738</v>
      </c>
      <c r="G92" s="1653" t="s">
        <v>258</v>
      </c>
      <c r="H92" s="909">
        <v>41173</v>
      </c>
      <c r="I92" s="1652" t="s">
        <v>82</v>
      </c>
      <c r="J92" s="225" t="s">
        <v>6019</v>
      </c>
      <c r="K92" s="898" t="s">
        <v>6020</v>
      </c>
      <c r="L92" s="226" t="s">
        <v>266</v>
      </c>
      <c r="M92" s="1588" t="s">
        <v>18</v>
      </c>
      <c r="N92" s="1588" t="s">
        <v>18</v>
      </c>
      <c r="O92" s="1588" t="s">
        <v>18</v>
      </c>
      <c r="P92" s="1586"/>
      <c r="Q92" s="1587"/>
    </row>
    <row r="93" spans="2:17" ht="30" x14ac:dyDescent="0.25">
      <c r="B93" s="1653" t="s">
        <v>2498</v>
      </c>
      <c r="C93" s="1604" t="s">
        <v>118</v>
      </c>
      <c r="D93" s="225" t="s">
        <v>6021</v>
      </c>
      <c r="E93" s="1621">
        <v>64583827</v>
      </c>
      <c r="F93" s="225" t="s">
        <v>6022</v>
      </c>
      <c r="G93" s="1653" t="s">
        <v>4521</v>
      </c>
      <c r="H93" s="909">
        <v>37239</v>
      </c>
      <c r="I93" s="1652" t="s">
        <v>82</v>
      </c>
      <c r="J93" s="225" t="s">
        <v>6023</v>
      </c>
      <c r="K93" s="898" t="s">
        <v>6024</v>
      </c>
      <c r="L93" s="226" t="s">
        <v>266</v>
      </c>
      <c r="M93" s="1588" t="s">
        <v>18</v>
      </c>
      <c r="N93" s="1588" t="s">
        <v>18</v>
      </c>
      <c r="O93" s="1588" t="s">
        <v>18</v>
      </c>
      <c r="P93" s="1586"/>
      <c r="Q93" s="1587"/>
    </row>
    <row r="94" spans="2:17" ht="60" x14ac:dyDescent="0.25">
      <c r="B94" s="903" t="s">
        <v>6025</v>
      </c>
      <c r="C94" s="1008" t="s">
        <v>5720</v>
      </c>
      <c r="D94" s="225" t="s">
        <v>6026</v>
      </c>
      <c r="E94" s="1621">
        <v>1052952069</v>
      </c>
      <c r="F94" s="225" t="s">
        <v>308</v>
      </c>
      <c r="G94" s="1653" t="s">
        <v>258</v>
      </c>
      <c r="H94" s="909">
        <v>40529</v>
      </c>
      <c r="I94" s="1652" t="s">
        <v>82</v>
      </c>
      <c r="J94" s="225" t="s">
        <v>6027</v>
      </c>
      <c r="K94" s="898" t="s">
        <v>6028</v>
      </c>
      <c r="L94" s="226" t="s">
        <v>266</v>
      </c>
      <c r="M94" s="1588" t="s">
        <v>18</v>
      </c>
      <c r="N94" s="1588" t="s">
        <v>18</v>
      </c>
      <c r="O94" s="1588" t="s">
        <v>18</v>
      </c>
      <c r="P94" s="1586"/>
      <c r="Q94" s="1587"/>
    </row>
    <row r="95" spans="2:17" ht="60" x14ac:dyDescent="0.25">
      <c r="B95" s="903" t="s">
        <v>2894</v>
      </c>
      <c r="C95" s="1604" t="s">
        <v>5720</v>
      </c>
      <c r="D95" s="225" t="s">
        <v>6029</v>
      </c>
      <c r="E95" s="1621">
        <v>1102798913</v>
      </c>
      <c r="F95" s="225" t="s">
        <v>370</v>
      </c>
      <c r="G95" s="1653" t="s">
        <v>4521</v>
      </c>
      <c r="H95" s="909">
        <v>39717</v>
      </c>
      <c r="I95" s="1652" t="s">
        <v>82</v>
      </c>
      <c r="J95" s="225" t="s">
        <v>6030</v>
      </c>
      <c r="K95" s="898" t="s">
        <v>6031</v>
      </c>
      <c r="L95" s="226" t="s">
        <v>266</v>
      </c>
      <c r="M95" s="1588" t="s">
        <v>18</v>
      </c>
      <c r="N95" s="1588" t="s">
        <v>18</v>
      </c>
      <c r="O95" s="1588" t="s">
        <v>18</v>
      </c>
      <c r="P95" s="2033" t="s">
        <v>6032</v>
      </c>
      <c r="Q95" s="2034"/>
    </row>
    <row r="96" spans="2:17" x14ac:dyDescent="0.25">
      <c r="B96" s="1017"/>
      <c r="C96" s="1604"/>
      <c r="D96" s="225"/>
      <c r="E96" s="1621"/>
      <c r="F96" s="225"/>
      <c r="G96" s="1653"/>
      <c r="H96" s="909"/>
      <c r="I96" s="1652"/>
      <c r="J96" s="225"/>
      <c r="K96" s="898"/>
      <c r="L96" s="226"/>
      <c r="M96" s="1588"/>
      <c r="N96" s="1588"/>
      <c r="O96" s="1588"/>
      <c r="P96" s="1586"/>
      <c r="Q96" s="1587"/>
    </row>
    <row r="97" spans="2:17" ht="150" x14ac:dyDescent="0.25">
      <c r="B97" s="1017"/>
      <c r="C97" s="1653"/>
      <c r="D97" s="225"/>
      <c r="E97" s="1621"/>
      <c r="F97" s="1653"/>
      <c r="G97" s="1653"/>
      <c r="H97" s="909"/>
      <c r="I97" s="1652"/>
      <c r="J97" s="225"/>
      <c r="K97" s="898"/>
      <c r="L97" s="226"/>
      <c r="M97" s="1588"/>
      <c r="N97" s="1588"/>
      <c r="O97" s="1588"/>
      <c r="P97" s="1586" t="s">
        <v>6033</v>
      </c>
      <c r="Q97" s="1587"/>
    </row>
    <row r="98" spans="2:17" x14ac:dyDescent="0.25">
      <c r="B98" s="1017"/>
      <c r="C98" s="1612"/>
      <c r="D98" s="1123"/>
      <c r="E98" s="1124"/>
      <c r="F98" s="1123"/>
      <c r="G98" s="1123"/>
      <c r="H98" s="1125"/>
      <c r="I98" s="1123"/>
      <c r="J98" s="1126"/>
      <c r="K98" s="1127"/>
      <c r="L98" s="1128"/>
      <c r="M98" s="1123"/>
      <c r="N98" s="1123"/>
      <c r="O98" s="1123"/>
      <c r="P98" s="1586"/>
      <c r="Q98" s="1587"/>
    </row>
    <row r="99" spans="2:17" x14ac:dyDescent="0.25">
      <c r="B99" s="1017"/>
      <c r="C99" s="1653"/>
      <c r="D99" s="225"/>
      <c r="E99" s="1621"/>
      <c r="F99" s="1654"/>
      <c r="G99" s="1654"/>
      <c r="H99" s="909"/>
      <c r="I99" s="1652"/>
      <c r="J99" s="225"/>
      <c r="K99" s="898"/>
      <c r="L99" s="226"/>
      <c r="M99" s="1588"/>
      <c r="N99" s="1588"/>
      <c r="O99" s="1588"/>
      <c r="P99" s="1998"/>
      <c r="Q99" s="1998"/>
    </row>
    <row r="100" spans="2:17" x14ac:dyDescent="0.25">
      <c r="B100" s="225"/>
      <c r="C100" s="1612"/>
      <c r="D100" s="230"/>
      <c r="G100" s="1671"/>
      <c r="H100" s="987"/>
      <c r="J100" s="230"/>
      <c r="K100" s="987"/>
      <c r="L100" s="230"/>
      <c r="M100" s="1612"/>
      <c r="N100" s="1612"/>
      <c r="O100" s="1612"/>
    </row>
    <row r="101" spans="2:17" ht="15.75" thickBot="1" x14ac:dyDescent="0.3">
      <c r="B101" s="225"/>
      <c r="C101" s="1612"/>
      <c r="D101" s="230"/>
      <c r="G101" s="1671"/>
      <c r="H101" s="987"/>
      <c r="J101" s="230"/>
      <c r="K101" s="987"/>
      <c r="L101" s="230"/>
      <c r="M101" s="1612"/>
      <c r="N101" s="1612"/>
      <c r="O101" s="1612"/>
    </row>
    <row r="102" spans="2:17" ht="27" thickBot="1" x14ac:dyDescent="0.3">
      <c r="B102" s="1879" t="s">
        <v>184</v>
      </c>
      <c r="C102" s="1880"/>
      <c r="D102" s="1880"/>
      <c r="E102" s="1880"/>
      <c r="F102" s="1880"/>
      <c r="G102" s="1880"/>
      <c r="H102" s="1880"/>
      <c r="I102" s="1880"/>
      <c r="J102" s="1880"/>
      <c r="K102" s="1880"/>
      <c r="L102" s="1880"/>
      <c r="M102" s="1880"/>
      <c r="N102" s="1881"/>
    </row>
    <row r="105" spans="2:17" ht="30" x14ac:dyDescent="0.25">
      <c r="B105" s="194" t="s">
        <v>17</v>
      </c>
      <c r="C105" s="194" t="s">
        <v>415</v>
      </c>
      <c r="D105" s="1875" t="s">
        <v>77</v>
      </c>
      <c r="E105" s="1876"/>
    </row>
    <row r="106" spans="2:17" x14ac:dyDescent="0.25">
      <c r="B106" s="229" t="s">
        <v>185</v>
      </c>
      <c r="C106" s="1588" t="s">
        <v>18</v>
      </c>
      <c r="D106" s="1922"/>
      <c r="E106" s="1922"/>
    </row>
    <row r="109" spans="2:17" ht="26.25" x14ac:dyDescent="0.25">
      <c r="B109" s="1851" t="s">
        <v>186</v>
      </c>
      <c r="C109" s="1852"/>
      <c r="D109" s="1852"/>
      <c r="E109" s="1852"/>
      <c r="F109" s="1852"/>
      <c r="G109" s="1852"/>
      <c r="H109" s="1852"/>
      <c r="I109" s="1852"/>
      <c r="J109" s="1852"/>
      <c r="K109" s="1852"/>
      <c r="L109" s="1852"/>
      <c r="M109" s="1852"/>
      <c r="N109" s="1852"/>
      <c r="O109" s="1852"/>
      <c r="P109" s="1852"/>
    </row>
    <row r="111" spans="2:17" ht="15.75" thickBot="1" x14ac:dyDescent="0.3"/>
    <row r="112" spans="2:17" ht="27" thickBot="1" x14ac:dyDescent="0.3">
      <c r="B112" s="1879" t="s">
        <v>187</v>
      </c>
      <c r="C112" s="1880"/>
      <c r="D112" s="1880"/>
      <c r="E112" s="1880"/>
      <c r="F112" s="1880"/>
      <c r="G112" s="1880"/>
      <c r="H112" s="1880"/>
      <c r="I112" s="1880"/>
      <c r="J112" s="1880"/>
      <c r="K112" s="1880"/>
      <c r="L112" s="1880"/>
      <c r="M112" s="1880"/>
      <c r="N112" s="1881"/>
    </row>
    <row r="114" spans="1:26" ht="15.75" thickBot="1" x14ac:dyDescent="0.3">
      <c r="M114" s="163"/>
      <c r="N114" s="163"/>
    </row>
    <row r="115" spans="1:26" s="1612" customFormat="1" ht="60.75" thickBot="1" x14ac:dyDescent="0.3">
      <c r="B115" s="164" t="s">
        <v>33</v>
      </c>
      <c r="C115" s="164" t="s">
        <v>34</v>
      </c>
      <c r="D115" s="164" t="s">
        <v>35</v>
      </c>
      <c r="E115" s="164" t="s">
        <v>36</v>
      </c>
      <c r="F115" s="164" t="s">
        <v>37</v>
      </c>
      <c r="G115" s="164" t="s">
        <v>38</v>
      </c>
      <c r="H115" s="164" t="s">
        <v>39</v>
      </c>
      <c r="I115" s="164" t="s">
        <v>40</v>
      </c>
      <c r="J115" s="164" t="s">
        <v>41</v>
      </c>
      <c r="K115" s="164" t="s">
        <v>42</v>
      </c>
      <c r="L115" s="164" t="s">
        <v>43</v>
      </c>
      <c r="M115" s="165" t="s">
        <v>44</v>
      </c>
      <c r="N115" s="164" t="s">
        <v>45</v>
      </c>
      <c r="O115" s="164" t="s">
        <v>46</v>
      </c>
      <c r="P115" s="166" t="s">
        <v>47</v>
      </c>
      <c r="Q115" s="166" t="s">
        <v>48</v>
      </c>
    </row>
    <row r="116" spans="1:26" s="61" customFormat="1" ht="15.75" thickBot="1" x14ac:dyDescent="0.3">
      <c r="A116" s="52">
        <v>1</v>
      </c>
      <c r="B116" s="1854"/>
      <c r="C116" s="1854"/>
      <c r="D116" s="1854"/>
      <c r="E116" s="1854"/>
      <c r="F116" s="1854"/>
      <c r="G116" s="1854"/>
      <c r="H116" s="1854"/>
      <c r="I116" s="1854"/>
      <c r="J116" s="1854"/>
      <c r="K116" s="1854"/>
      <c r="L116" s="1854"/>
      <c r="M116" s="1855"/>
      <c r="N116" s="178"/>
      <c r="O116" s="180"/>
      <c r="P116" s="180"/>
      <c r="Q116" s="181"/>
      <c r="R116" s="60"/>
      <c r="S116" s="60"/>
      <c r="T116" s="60"/>
      <c r="U116" s="60"/>
      <c r="V116" s="60"/>
      <c r="W116" s="60"/>
      <c r="X116" s="60"/>
      <c r="Y116" s="60"/>
      <c r="Z116" s="60"/>
    </row>
    <row r="117" spans="1:26" s="61" customFormat="1" ht="45" x14ac:dyDescent="0.25">
      <c r="A117" s="52">
        <f>+A116+1</f>
        <v>2</v>
      </c>
      <c r="B117" s="173" t="s">
        <v>6034</v>
      </c>
      <c r="C117" s="172" t="s">
        <v>2881</v>
      </c>
      <c r="D117" s="172" t="s">
        <v>6035</v>
      </c>
      <c r="E117" s="221" t="s">
        <v>19</v>
      </c>
      <c r="F117" s="175" t="s">
        <v>18</v>
      </c>
      <c r="G117" s="247">
        <v>1</v>
      </c>
      <c r="H117" s="220">
        <v>40219</v>
      </c>
      <c r="I117" s="176">
        <v>40492</v>
      </c>
      <c r="J117" s="176" t="s">
        <v>19</v>
      </c>
      <c r="K117" s="178">
        <v>9.0640000000000001</v>
      </c>
      <c r="L117" s="178"/>
      <c r="M117" s="178"/>
      <c r="N117" s="178"/>
      <c r="O117" s="180"/>
      <c r="P117" s="180">
        <v>117</v>
      </c>
      <c r="Q117" s="181" t="s">
        <v>286</v>
      </c>
      <c r="R117" s="60"/>
      <c r="S117" s="60"/>
      <c r="T117" s="60"/>
      <c r="U117" s="60"/>
      <c r="V117" s="60"/>
      <c r="W117" s="60"/>
      <c r="X117" s="60"/>
      <c r="Y117" s="60"/>
      <c r="Z117" s="60"/>
    </row>
    <row r="118" spans="1:26" s="61" customFormat="1" ht="45" x14ac:dyDescent="0.25">
      <c r="A118" s="52">
        <f>+A117+1</f>
        <v>3</v>
      </c>
      <c r="B118" s="173" t="s">
        <v>355</v>
      </c>
      <c r="C118" s="172" t="s">
        <v>2881</v>
      </c>
      <c r="D118" s="172" t="s">
        <v>6035</v>
      </c>
      <c r="E118" s="221" t="s">
        <v>19</v>
      </c>
      <c r="F118" s="175" t="s">
        <v>18</v>
      </c>
      <c r="G118" s="182">
        <v>1</v>
      </c>
      <c r="H118" s="220">
        <v>40585</v>
      </c>
      <c r="I118" s="176">
        <v>40858</v>
      </c>
      <c r="J118" s="176" t="s">
        <v>19</v>
      </c>
      <c r="K118" s="178">
        <v>9.06</v>
      </c>
      <c r="L118" s="178"/>
      <c r="M118" s="178"/>
      <c r="N118" s="178"/>
      <c r="O118" s="180"/>
      <c r="P118" s="180">
        <v>118</v>
      </c>
      <c r="Q118" s="181" t="s">
        <v>286</v>
      </c>
      <c r="R118" s="60"/>
      <c r="S118" s="60"/>
      <c r="T118" s="60"/>
      <c r="U118" s="60"/>
      <c r="V118" s="60"/>
      <c r="W118" s="60"/>
      <c r="X118" s="60"/>
      <c r="Y118" s="60"/>
      <c r="Z118" s="60"/>
    </row>
    <row r="119" spans="1:26" s="61" customFormat="1" x14ac:dyDescent="0.25">
      <c r="A119" s="52"/>
      <c r="B119" s="173"/>
      <c r="C119" s="172"/>
      <c r="D119" s="172"/>
      <c r="E119" s="221"/>
      <c r="F119" s="175"/>
      <c r="G119" s="182"/>
      <c r="H119" s="220"/>
      <c r="I119" s="176"/>
      <c r="J119" s="176"/>
      <c r="K119" s="178"/>
      <c r="L119" s="178"/>
      <c r="M119" s="178"/>
      <c r="N119" s="178"/>
      <c r="O119" s="180"/>
      <c r="P119" s="180"/>
      <c r="Q119" s="181"/>
      <c r="R119" s="60"/>
      <c r="S119" s="60"/>
      <c r="T119" s="60"/>
      <c r="U119" s="60"/>
      <c r="V119" s="60"/>
      <c r="W119" s="60"/>
      <c r="X119" s="60"/>
      <c r="Y119" s="60"/>
      <c r="Z119" s="60"/>
    </row>
    <row r="120" spans="1:26" s="61" customFormat="1" x14ac:dyDescent="0.25">
      <c r="A120" s="52">
        <f>+A119+1</f>
        <v>1</v>
      </c>
      <c r="B120" s="173"/>
      <c r="C120" s="173"/>
      <c r="D120" s="173"/>
      <c r="E120" s="221"/>
      <c r="F120" s="175"/>
      <c r="G120" s="182"/>
      <c r="H120" s="220"/>
      <c r="I120" s="176"/>
      <c r="J120" s="176"/>
      <c r="K120" s="178"/>
      <c r="L120" s="178"/>
      <c r="M120" s="178"/>
      <c r="N120" s="178"/>
      <c r="O120" s="180"/>
      <c r="P120" s="180"/>
      <c r="Q120" s="181"/>
      <c r="R120" s="60"/>
      <c r="S120" s="60"/>
      <c r="T120" s="60"/>
      <c r="U120" s="60"/>
      <c r="V120" s="60"/>
      <c r="W120" s="60"/>
      <c r="X120" s="60"/>
      <c r="Y120" s="60"/>
      <c r="Z120" s="60"/>
    </row>
    <row r="121" spans="1:26" s="61" customFormat="1" x14ac:dyDescent="0.25">
      <c r="A121" s="52">
        <f>+A120+1</f>
        <v>2</v>
      </c>
      <c r="B121" s="173"/>
      <c r="C121" s="173"/>
      <c r="D121" s="173"/>
      <c r="E121" s="221"/>
      <c r="F121" s="175"/>
      <c r="G121" s="182"/>
      <c r="H121" s="220"/>
      <c r="I121" s="176"/>
      <c r="J121" s="176"/>
      <c r="K121" s="176"/>
      <c r="L121" s="176"/>
      <c r="M121" s="178"/>
      <c r="N121" s="178"/>
      <c r="O121" s="180"/>
      <c r="P121" s="180"/>
      <c r="Q121" s="181"/>
      <c r="R121" s="60"/>
      <c r="S121" s="60"/>
      <c r="T121" s="60"/>
      <c r="U121" s="60"/>
      <c r="V121" s="60"/>
      <c r="W121" s="60"/>
      <c r="X121" s="60"/>
      <c r="Y121" s="60"/>
      <c r="Z121" s="60"/>
    </row>
    <row r="122" spans="1:26" x14ac:dyDescent="0.25">
      <c r="B122" s="173"/>
      <c r="C122" s="172"/>
      <c r="D122" s="172"/>
      <c r="E122" s="182"/>
      <c r="F122" s="175"/>
      <c r="G122" s="182"/>
      <c r="H122" s="220"/>
      <c r="I122" s="176"/>
      <c r="J122" s="176"/>
      <c r="K122" s="176"/>
      <c r="L122" s="176"/>
      <c r="M122" s="178"/>
      <c r="N122" s="178"/>
      <c r="O122" s="180"/>
      <c r="P122" s="180"/>
      <c r="Q122" s="181"/>
    </row>
    <row r="123" spans="1:26" ht="15.75" thickBot="1" x14ac:dyDescent="0.3"/>
    <row r="124" spans="1:26" ht="30.75" thickBot="1" x14ac:dyDescent="0.3">
      <c r="B124" s="232" t="s">
        <v>193</v>
      </c>
      <c r="C124" s="233" t="s">
        <v>194</v>
      </c>
      <c r="D124" s="232" t="s">
        <v>27</v>
      </c>
      <c r="E124" s="233" t="s">
        <v>195</v>
      </c>
    </row>
    <row r="125" spans="1:26" x14ac:dyDescent="0.25">
      <c r="B125" s="103" t="s">
        <v>196</v>
      </c>
      <c r="C125" s="234">
        <v>20</v>
      </c>
      <c r="D125" s="234"/>
      <c r="E125" s="1923">
        <f>+D125+D126+D127</f>
        <v>0</v>
      </c>
    </row>
    <row r="126" spans="1:26" x14ac:dyDescent="0.25">
      <c r="B126" s="103" t="s">
        <v>197</v>
      </c>
      <c r="C126" s="1628">
        <v>30</v>
      </c>
      <c r="D126" s="1588">
        <v>0</v>
      </c>
      <c r="E126" s="1924"/>
    </row>
    <row r="127" spans="1:26" ht="15.75" thickBot="1" x14ac:dyDescent="0.3">
      <c r="B127" s="103" t="s">
        <v>198</v>
      </c>
      <c r="C127" s="236">
        <v>40</v>
      </c>
      <c r="D127" s="236">
        <v>0</v>
      </c>
      <c r="E127" s="1925"/>
    </row>
    <row r="129" spans="2:17" ht="15.75" thickBot="1" x14ac:dyDescent="0.3"/>
    <row r="130" spans="2:17" ht="27" thickBot="1" x14ac:dyDescent="0.3">
      <c r="B130" s="1879" t="s">
        <v>199</v>
      </c>
      <c r="C130" s="1880"/>
      <c r="D130" s="1880"/>
      <c r="E130" s="1880"/>
      <c r="F130" s="1880"/>
      <c r="G130" s="1880"/>
      <c r="H130" s="1880"/>
      <c r="I130" s="1880"/>
      <c r="J130" s="1880"/>
      <c r="K130" s="1880"/>
      <c r="L130" s="1880"/>
      <c r="M130" s="1880"/>
      <c r="N130" s="1881"/>
    </row>
    <row r="132" spans="2:17" ht="75" x14ac:dyDescent="0.25">
      <c r="B132" s="1610" t="s">
        <v>89</v>
      </c>
      <c r="C132" s="1610" t="s">
        <v>90</v>
      </c>
      <c r="D132" s="1610" t="s">
        <v>91</v>
      </c>
      <c r="E132" s="1610" t="s">
        <v>92</v>
      </c>
      <c r="F132" s="1610" t="s">
        <v>93</v>
      </c>
      <c r="G132" s="1610" t="s">
        <v>94</v>
      </c>
      <c r="H132" s="1610" t="s">
        <v>95</v>
      </c>
      <c r="I132" s="1610" t="s">
        <v>96</v>
      </c>
      <c r="J132" s="1875" t="s">
        <v>97</v>
      </c>
      <c r="K132" s="1882"/>
      <c r="L132" s="1876"/>
      <c r="M132" s="1610" t="s">
        <v>98</v>
      </c>
      <c r="N132" s="1610" t="s">
        <v>254</v>
      </c>
      <c r="O132" s="1610" t="s">
        <v>255</v>
      </c>
      <c r="P132" s="1875" t="s">
        <v>77</v>
      </c>
      <c r="Q132" s="1876"/>
    </row>
    <row r="133" spans="2:17" ht="30" x14ac:dyDescent="0.25">
      <c r="B133" s="225" t="s">
        <v>1211</v>
      </c>
      <c r="C133" s="1653">
        <v>1</v>
      </c>
      <c r="D133" s="225" t="s">
        <v>6036</v>
      </c>
      <c r="E133" s="1621">
        <v>647575138</v>
      </c>
      <c r="F133" s="225" t="s">
        <v>417</v>
      </c>
      <c r="G133" s="1654" t="s">
        <v>6037</v>
      </c>
      <c r="H133" s="898">
        <v>36399</v>
      </c>
      <c r="I133" s="227" t="s">
        <v>82</v>
      </c>
      <c r="J133" s="225" t="s">
        <v>355</v>
      </c>
      <c r="K133" s="898" t="s">
        <v>6038</v>
      </c>
      <c r="L133" s="226" t="s">
        <v>266</v>
      </c>
      <c r="M133" s="1588" t="s">
        <v>18</v>
      </c>
      <c r="N133" s="1588" t="s">
        <v>18</v>
      </c>
      <c r="O133" s="1588" t="s">
        <v>18</v>
      </c>
      <c r="P133" s="1998"/>
      <c r="Q133" s="1998"/>
    </row>
    <row r="134" spans="2:17" ht="30" x14ac:dyDescent="0.25">
      <c r="B134" s="225" t="s">
        <v>3385</v>
      </c>
      <c r="C134" s="1653">
        <v>1</v>
      </c>
      <c r="D134" s="225" t="s">
        <v>6039</v>
      </c>
      <c r="E134" s="1621">
        <v>64556216</v>
      </c>
      <c r="F134" s="225" t="s">
        <v>6040</v>
      </c>
      <c r="G134" s="1654" t="s">
        <v>6041</v>
      </c>
      <c r="H134" s="1651">
        <v>33071</v>
      </c>
      <c r="I134" s="227" t="s">
        <v>82</v>
      </c>
      <c r="J134" s="225" t="s">
        <v>355</v>
      </c>
      <c r="K134" s="898" t="s">
        <v>6042</v>
      </c>
      <c r="L134" s="226" t="s">
        <v>266</v>
      </c>
      <c r="M134" s="1588" t="s">
        <v>18</v>
      </c>
      <c r="N134" s="1588" t="s">
        <v>18</v>
      </c>
      <c r="O134" s="1588" t="s">
        <v>18</v>
      </c>
      <c r="P134" s="1604"/>
      <c r="Q134" s="1588"/>
    </row>
    <row r="135" spans="2:17" ht="30" x14ac:dyDescent="0.25">
      <c r="B135" s="225" t="s">
        <v>3393</v>
      </c>
      <c r="C135" s="1653">
        <v>1</v>
      </c>
      <c r="D135" s="225" t="s">
        <v>6043</v>
      </c>
      <c r="E135" s="1621">
        <v>92531235</v>
      </c>
      <c r="F135" s="225" t="s">
        <v>388</v>
      </c>
      <c r="G135" s="1653" t="s">
        <v>6044</v>
      </c>
      <c r="H135" s="909" t="s">
        <v>6045</v>
      </c>
      <c r="I135" s="227"/>
      <c r="J135" s="225" t="s">
        <v>355</v>
      </c>
      <c r="K135" s="898" t="s">
        <v>6046</v>
      </c>
      <c r="L135" s="226" t="s">
        <v>266</v>
      </c>
      <c r="M135" s="1588" t="s">
        <v>18</v>
      </c>
      <c r="N135" s="1588" t="s">
        <v>18</v>
      </c>
      <c r="O135" s="1588" t="s">
        <v>18</v>
      </c>
      <c r="P135" s="1998"/>
      <c r="Q135" s="1998"/>
    </row>
    <row r="136" spans="2:17" x14ac:dyDescent="0.25">
      <c r="B136" s="225"/>
      <c r="C136" s="1612"/>
      <c r="D136" s="230"/>
      <c r="F136" s="230"/>
      <c r="G136" s="1612"/>
      <c r="H136" s="987"/>
      <c r="K136" s="1186"/>
      <c r="L136" s="230"/>
      <c r="M136" s="1612"/>
      <c r="N136" s="1612"/>
      <c r="O136" s="1612"/>
    </row>
    <row r="137" spans="2:17" x14ac:dyDescent="0.25">
      <c r="C137" s="1612"/>
      <c r="D137" s="230"/>
      <c r="G137" s="230"/>
      <c r="H137" s="987"/>
      <c r="K137" s="1186"/>
      <c r="M137" s="1612"/>
      <c r="N137" s="1612"/>
      <c r="O137" s="1612"/>
    </row>
    <row r="138" spans="2:17" ht="15.75" thickBot="1" x14ac:dyDescent="0.3">
      <c r="C138" s="1612"/>
    </row>
    <row r="139" spans="2:17" ht="30" x14ac:dyDescent="0.25">
      <c r="B139" s="162" t="s">
        <v>17</v>
      </c>
      <c r="C139" s="162" t="s">
        <v>193</v>
      </c>
      <c r="D139" s="1610" t="s">
        <v>194</v>
      </c>
      <c r="E139" s="162" t="s">
        <v>27</v>
      </c>
      <c r="F139" s="233" t="s">
        <v>235</v>
      </c>
      <c r="G139" s="857"/>
    </row>
    <row r="140" spans="2:17" ht="108" x14ac:dyDescent="0.2">
      <c r="B140" s="1969" t="s">
        <v>236</v>
      </c>
      <c r="C140" s="196" t="s">
        <v>237</v>
      </c>
      <c r="D140" s="1588">
        <v>25</v>
      </c>
      <c r="E140" s="1588">
        <v>25</v>
      </c>
      <c r="F140" s="1970">
        <f>+E140+E141+E142</f>
        <v>60</v>
      </c>
      <c r="G140" s="858"/>
    </row>
    <row r="141" spans="2:17" ht="96" x14ac:dyDescent="0.2">
      <c r="B141" s="1969"/>
      <c r="C141" s="196" t="s">
        <v>238</v>
      </c>
      <c r="D141" s="1604">
        <v>25</v>
      </c>
      <c r="E141" s="1588">
        <v>25</v>
      </c>
      <c r="F141" s="1971"/>
      <c r="G141" s="858"/>
    </row>
    <row r="142" spans="2:17" ht="60" x14ac:dyDescent="0.2">
      <c r="B142" s="1969"/>
      <c r="C142" s="196" t="s">
        <v>239</v>
      </c>
      <c r="D142" s="1588">
        <v>10</v>
      </c>
      <c r="E142" s="1588">
        <v>10</v>
      </c>
      <c r="F142" s="1972"/>
      <c r="G142" s="858"/>
    </row>
    <row r="143" spans="2:17" x14ac:dyDescent="0.25">
      <c r="C143"/>
    </row>
    <row r="146" spans="2:5" x14ac:dyDescent="0.25">
      <c r="B146" s="160" t="s">
        <v>240</v>
      </c>
    </row>
    <row r="149" spans="2:5" x14ac:dyDescent="0.25">
      <c r="B149" s="41" t="s">
        <v>17</v>
      </c>
      <c r="C149" s="41" t="s">
        <v>26</v>
      </c>
      <c r="D149" s="162" t="s">
        <v>27</v>
      </c>
      <c r="E149" s="162" t="s">
        <v>28</v>
      </c>
    </row>
    <row r="150" spans="2:5" ht="28.5" x14ac:dyDescent="0.25">
      <c r="B150" s="45" t="s">
        <v>393</v>
      </c>
      <c r="C150" s="1619">
        <v>40</v>
      </c>
      <c r="D150" s="1588">
        <f>+E125</f>
        <v>0</v>
      </c>
      <c r="E150" s="1870">
        <f>+D150+D151</f>
        <v>60</v>
      </c>
    </row>
    <row r="151" spans="2:5" ht="42.75" x14ac:dyDescent="0.25">
      <c r="B151" s="45" t="s">
        <v>394</v>
      </c>
      <c r="C151" s="1619">
        <v>60</v>
      </c>
      <c r="D151" s="1588">
        <f>+F140</f>
        <v>60</v>
      </c>
      <c r="E151" s="1871"/>
    </row>
  </sheetData>
  <mergeCells count="56">
    <mergeCell ref="B140:B142"/>
    <mergeCell ref="F140:F142"/>
    <mergeCell ref="E150:E151"/>
    <mergeCell ref="E125:E127"/>
    <mergeCell ref="B130:N130"/>
    <mergeCell ref="J132:L132"/>
    <mergeCell ref="P132:Q132"/>
    <mergeCell ref="P133:Q133"/>
    <mergeCell ref="P135:Q135"/>
    <mergeCell ref="B102:N102"/>
    <mergeCell ref="D105:E105"/>
    <mergeCell ref="D106:E106"/>
    <mergeCell ref="B109:P109"/>
    <mergeCell ref="B112:N112"/>
    <mergeCell ref="B116:M116"/>
    <mergeCell ref="P99:Q99"/>
    <mergeCell ref="L85:L86"/>
    <mergeCell ref="M85:M86"/>
    <mergeCell ref="N85:N86"/>
    <mergeCell ref="O85:O86"/>
    <mergeCell ref="L87:L89"/>
    <mergeCell ref="M87:M89"/>
    <mergeCell ref="N87:N89"/>
    <mergeCell ref="O87:O89"/>
    <mergeCell ref="L90:L91"/>
    <mergeCell ref="M90:M91"/>
    <mergeCell ref="N90:N91"/>
    <mergeCell ref="O90:O91"/>
    <mergeCell ref="P95:Q95"/>
    <mergeCell ref="J84:L84"/>
    <mergeCell ref="P84:Q84"/>
    <mergeCell ref="C61:N61"/>
    <mergeCell ref="B63:N63"/>
    <mergeCell ref="O66:P66"/>
    <mergeCell ref="O67:P67"/>
    <mergeCell ref="O68:P68"/>
    <mergeCell ref="O69:P69"/>
    <mergeCell ref="O70:P70"/>
    <mergeCell ref="O71:P71"/>
    <mergeCell ref="O72:P72"/>
    <mergeCell ref="O73:P73"/>
    <mergeCell ref="B79:N79"/>
    <mergeCell ref="B57:B58"/>
    <mergeCell ref="C57:C58"/>
    <mergeCell ref="D57:E57"/>
    <mergeCell ref="B2:P2"/>
    <mergeCell ref="B4:P4"/>
    <mergeCell ref="C6:N6"/>
    <mergeCell ref="C7:N7"/>
    <mergeCell ref="C8:N8"/>
    <mergeCell ref="C9:N9"/>
    <mergeCell ref="C12:E12"/>
    <mergeCell ref="B16:C23"/>
    <mergeCell ref="B24:C24"/>
    <mergeCell ref="E42:E43"/>
    <mergeCell ref="M47:N47"/>
  </mergeCells>
  <dataValidations count="2">
    <dataValidation type="list" allowBlank="1" showInputMessage="1" showErrorMessage="1" sqref="WVE983067 A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A26:A46 IS26:IS46 SO26:SO46 ACK26:ACK46 AMG26:AMG46 AWC26:AWC46 BFY26:BFY46 BPU26:BPU46 BZQ26:BZQ46 CJM26:CJM46 CTI26:CTI46 DDE26:DDE46 DNA26:DNA46 DWW26:DWW46 EGS26:EGS46 EQO26:EQO46 FAK26:FAK46 FKG26:FKG46 FUC26:FUC46 GDY26:GDY46 GNU26:GNU46 GXQ26:GXQ46 HHM26:HHM46 HRI26:HRI46 IBE26:IBE46 ILA26:ILA46 IUW26:IUW46 JES26:JES46 JOO26:JOO46 JYK26:JYK46 KIG26:KIG46 KSC26:KSC46 LBY26:LBY46 LLU26:LLU46 LVQ26:LVQ46 MFM26:MFM46 MPI26:MPI46 MZE26:MZE46 NJA26:NJA46 NSW26:NSW46 OCS26:OCS46 OMO26:OMO46 OWK26:OWK46 PGG26:PGG46 PQC26:PQC46 PZY26:PZY46 QJU26:QJU46 QTQ26:QTQ46 RDM26:RDM46 RNI26:RNI46 RXE26:RXE46 SHA26:SHA46 SQW26:SQW46 TAS26:TAS46 TKO26:TKO46 TUK26:TUK46 UEG26:UEG46 UOC26:UOC46 UXY26:UXY46 VHU26:VHU46 VRQ26:VRQ46 WBM26:WBM46 WLI26:WLI46 WVE26:WVE46">
      <formula1>"1,2,3,4,5"</formula1>
    </dataValidation>
    <dataValidation type="decimal" allowBlank="1" showInputMessage="1" showErrorMessage="1" sqref="WVH983067 WLL983067 C65563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C131099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C196635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C262171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C327707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C393243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C458779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C524315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C589851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C655387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C720923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C786459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C851995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C917531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C983067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IV26:IV46 SR26:SR46 ACN26:ACN46 AMJ26:AMJ46 AWF26:AWF46 BGB26:BGB46 BPX26:BPX46 BZT26:BZT46 CJP26:CJP46 CTL26:CTL46 DDH26:DDH46 DND26:DND46 DWZ26:DWZ46 EGV26:EGV46 EQR26:EQR46 FAN26:FAN46 FKJ26:FKJ46 FUF26:FUF46 GEB26:GEB46 GNX26:GNX46 GXT26:GXT46 HHP26:HHP46 HRL26:HRL46 IBH26:IBH46 ILD26:ILD46 IUZ26:IUZ46 JEV26:JEV46 JOR26:JOR46 JYN26:JYN46 KIJ26:KIJ46 KSF26:KSF46 LCB26:LCB46 LLX26:LLX46 LVT26:LVT46 MFP26:MFP46 MPL26:MPL46 MZH26:MZH46 NJD26:NJD46 NSZ26:NSZ46 OCV26:OCV46 OMR26:OMR46 OWN26:OWN46 PGJ26:PGJ46 PQF26:PQF46 QAB26:QAB46 QJX26:QJX46 QTT26:QTT46 RDP26:RDP46 RNL26:RNL46 RXH26:RXH46 SHD26:SHD46 SQZ26:SQZ46 TAV26:TAV46 TKR26:TKR46 TUN26:TUN46 UEJ26:UEJ46 UOF26:UOF46 UYB26:UYB46 VHX26:VHX46 VRT26:VRT46 WBP26:WBP46 WLL26:WLL46 WVH26:WVH46">
      <formula1>0</formula1>
      <formula2>1</formula2>
    </dataValidation>
  </dataValidations>
  <pageMargins left="0.7" right="0.7" top="0.75" bottom="0.75" header="0.3" footer="0.3"/>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Z160"/>
  <sheetViews>
    <sheetView topLeftCell="A19" zoomScale="60" zoomScaleNormal="60" workbookViewId="0">
      <selection activeCell="D51" sqref="D51"/>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49.85546875" style="1" customWidth="1"/>
    <col min="18" max="18" width="57" style="1" customWidth="1"/>
    <col min="19" max="19" width="24.140625" style="1" customWidth="1"/>
    <col min="20"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4498</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4" t="s">
        <v>4422</v>
      </c>
      <c r="D6" s="1854"/>
      <c r="E6" s="1854"/>
      <c r="F6" s="1854"/>
      <c r="G6" s="1854"/>
      <c r="H6" s="1854"/>
      <c r="I6" s="1854"/>
      <c r="J6" s="1854"/>
      <c r="K6" s="1854"/>
      <c r="L6" s="1854"/>
      <c r="M6" s="1854"/>
      <c r="N6" s="1855"/>
    </row>
    <row r="7" spans="2:16" ht="16.5" thickBot="1" x14ac:dyDescent="0.3">
      <c r="B7" s="127" t="s">
        <v>4</v>
      </c>
      <c r="C7" s="1854"/>
      <c r="D7" s="1854"/>
      <c r="E7" s="1854"/>
      <c r="F7" s="1854"/>
      <c r="G7" s="1854"/>
      <c r="H7" s="1854"/>
      <c r="I7" s="1854"/>
      <c r="J7" s="1854"/>
      <c r="K7" s="1854"/>
      <c r="L7" s="1854"/>
      <c r="M7" s="1854"/>
      <c r="N7" s="1855"/>
    </row>
    <row r="8" spans="2:16" ht="16.5" thickBot="1" x14ac:dyDescent="0.3">
      <c r="B8" s="127" t="s">
        <v>5</v>
      </c>
      <c r="C8" s="1856"/>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16</v>
      </c>
      <c r="D10" s="1865"/>
      <c r="E10" s="1866"/>
      <c r="F10" s="216"/>
      <c r="G10" s="216"/>
      <c r="H10" s="216"/>
      <c r="I10" s="216"/>
      <c r="J10" s="216"/>
      <c r="K10" s="216"/>
      <c r="L10" s="216"/>
      <c r="M10" s="216"/>
      <c r="N10" s="217"/>
    </row>
    <row r="11" spans="2:16" ht="16.5" thickBot="1" x14ac:dyDescent="0.3">
      <c r="B11" s="130" t="s">
        <v>8</v>
      </c>
      <c r="C11" s="907">
        <v>41979</v>
      </c>
      <c r="D11" s="218"/>
      <c r="E11" s="218"/>
      <c r="F11" s="218"/>
      <c r="G11" s="218"/>
      <c r="H11" s="218"/>
      <c r="I11" s="218"/>
      <c r="J11" s="218"/>
      <c r="K11" s="218"/>
      <c r="L11" s="218"/>
      <c r="M11" s="218"/>
      <c r="N11" s="219"/>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9</v>
      </c>
      <c r="C14" s="1867"/>
      <c r="D14" s="702" t="s">
        <v>10</v>
      </c>
      <c r="E14" s="702" t="s">
        <v>11</v>
      </c>
      <c r="F14" s="702" t="s">
        <v>12</v>
      </c>
      <c r="G14" s="139"/>
      <c r="I14" s="140"/>
      <c r="J14" s="140"/>
      <c r="K14" s="140"/>
      <c r="L14" s="140"/>
      <c r="M14" s="140"/>
      <c r="N14" s="137"/>
    </row>
    <row r="15" spans="2:16" x14ac:dyDescent="0.25">
      <c r="B15" s="1867"/>
      <c r="C15" s="1867"/>
      <c r="D15" s="702">
        <v>16</v>
      </c>
      <c r="E15" s="141">
        <v>1252968600</v>
      </c>
      <c r="F15" s="141">
        <v>600</v>
      </c>
      <c r="G15" s="143"/>
      <c r="I15" s="144"/>
      <c r="J15" s="144"/>
      <c r="K15" s="144"/>
      <c r="L15" s="144"/>
      <c r="M15" s="144"/>
      <c r="N15" s="137"/>
    </row>
    <row r="16" spans="2:16" x14ac:dyDescent="0.25">
      <c r="B16" s="1867"/>
      <c r="C16" s="1867"/>
      <c r="D16" s="702"/>
      <c r="E16" s="141"/>
      <c r="F16" s="141"/>
      <c r="G16" s="143"/>
      <c r="I16" s="144"/>
      <c r="J16" s="144"/>
      <c r="K16" s="144"/>
      <c r="L16" s="144"/>
      <c r="M16" s="144"/>
      <c r="N16" s="137"/>
    </row>
    <row r="17" spans="1:14" x14ac:dyDescent="0.25">
      <c r="B17" s="1867"/>
      <c r="C17" s="1867"/>
      <c r="D17" s="702"/>
      <c r="E17" s="141"/>
      <c r="F17" s="141"/>
      <c r="G17" s="143"/>
      <c r="I17" s="144"/>
      <c r="J17" s="144"/>
      <c r="K17" s="144"/>
      <c r="L17" s="144"/>
      <c r="M17" s="144"/>
      <c r="N17" s="137"/>
    </row>
    <row r="18" spans="1:14" x14ac:dyDescent="0.25">
      <c r="B18" s="1867"/>
      <c r="C18" s="1867"/>
      <c r="D18" s="702"/>
      <c r="E18" s="145"/>
      <c r="F18" s="141"/>
      <c r="G18" s="143"/>
      <c r="H18" s="146"/>
      <c r="I18" s="144"/>
      <c r="J18" s="144"/>
      <c r="K18" s="144"/>
      <c r="L18" s="144"/>
      <c r="M18" s="144"/>
      <c r="N18" s="147"/>
    </row>
    <row r="19" spans="1:14" x14ac:dyDescent="0.25">
      <c r="B19" s="1867"/>
      <c r="C19" s="1867"/>
      <c r="D19" s="702"/>
      <c r="E19" s="145"/>
      <c r="F19" s="141"/>
      <c r="G19" s="143"/>
      <c r="H19" s="146"/>
      <c r="I19" s="148"/>
      <c r="J19" s="148"/>
      <c r="K19" s="148"/>
      <c r="L19" s="148"/>
      <c r="M19" s="148"/>
      <c r="N19" s="147"/>
    </row>
    <row r="20" spans="1:14" x14ac:dyDescent="0.25">
      <c r="B20" s="1867"/>
      <c r="C20" s="1867"/>
      <c r="D20" s="702"/>
      <c r="E20" s="145"/>
      <c r="F20" s="141"/>
      <c r="G20" s="143"/>
      <c r="H20" s="146"/>
      <c r="I20" s="48"/>
      <c r="J20" s="48"/>
      <c r="K20" s="48"/>
      <c r="L20" s="48"/>
      <c r="M20" s="48"/>
      <c r="N20" s="147"/>
    </row>
    <row r="21" spans="1:14" x14ac:dyDescent="0.25">
      <c r="B21" s="1867"/>
      <c r="C21" s="1867"/>
      <c r="D21" s="702"/>
      <c r="E21" s="145"/>
      <c r="F21" s="141"/>
      <c r="G21" s="143"/>
      <c r="H21" s="146"/>
      <c r="I21" s="48"/>
      <c r="J21" s="48"/>
      <c r="K21" s="48"/>
      <c r="L21" s="48"/>
      <c r="M21" s="48"/>
      <c r="N21" s="147"/>
    </row>
    <row r="22" spans="1:14" ht="15.75" thickBot="1" x14ac:dyDescent="0.3">
      <c r="B22" s="1868" t="s">
        <v>13</v>
      </c>
      <c r="C22" s="1869"/>
      <c r="D22" s="702">
        <v>16</v>
      </c>
      <c r="E22" s="141">
        <v>1252968600</v>
      </c>
      <c r="F22" s="141">
        <v>600</v>
      </c>
      <c r="G22" s="143"/>
      <c r="H22" s="146"/>
      <c r="I22" s="48"/>
      <c r="J22" s="48"/>
      <c r="K22" s="48"/>
      <c r="L22" s="48"/>
      <c r="M22" s="48"/>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480</v>
      </c>
      <c r="D24" s="154"/>
      <c r="E24" s="155">
        <f>E22</f>
        <v>1252968600</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894" t="s">
        <v>21</v>
      </c>
      <c r="D30" s="715"/>
      <c r="E30"/>
      <c r="F30"/>
      <c r="G30"/>
      <c r="H30"/>
      <c r="I30" s="48"/>
      <c r="J30" s="48"/>
      <c r="K30" s="48"/>
      <c r="L30" s="48"/>
      <c r="M30" s="48"/>
      <c r="N30" s="137"/>
    </row>
    <row r="31" spans="1:14" x14ac:dyDescent="0.25">
      <c r="A31" s="36"/>
      <c r="B31" s="152" t="s">
        <v>22</v>
      </c>
      <c r="C31" s="1246" t="s">
        <v>21</v>
      </c>
      <c r="D31" s="715"/>
      <c r="E31"/>
      <c r="F31"/>
      <c r="G31"/>
      <c r="H31"/>
      <c r="I31" s="48"/>
      <c r="J31" s="48"/>
      <c r="K31" s="48"/>
      <c r="L31" s="48"/>
      <c r="M31" s="48"/>
      <c r="N31" s="137"/>
    </row>
    <row r="32" spans="1:14" x14ac:dyDescent="0.25">
      <c r="A32" s="36"/>
      <c r="B32" s="152" t="s">
        <v>23</v>
      </c>
      <c r="C32" s="894" t="s">
        <v>21</v>
      </c>
      <c r="D32" s="715"/>
      <c r="E32"/>
      <c r="F32"/>
      <c r="G32"/>
      <c r="H32"/>
      <c r="I32" s="48"/>
      <c r="J32" s="48"/>
      <c r="K32" s="48"/>
      <c r="L32" s="48"/>
      <c r="M32" s="48"/>
      <c r="N32" s="137"/>
    </row>
    <row r="33" spans="1:17" x14ac:dyDescent="0.25">
      <c r="A33" s="36"/>
      <c r="B33" s="152" t="s">
        <v>24</v>
      </c>
      <c r="C33" s="894" t="s">
        <v>21</v>
      </c>
      <c r="D33" s="715"/>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715">
        <v>40</v>
      </c>
      <c r="E40" s="1870">
        <f>+D40+D41</f>
        <v>100</v>
      </c>
      <c r="F40"/>
      <c r="G40"/>
      <c r="H40"/>
      <c r="I40" s="48"/>
      <c r="J40" s="48"/>
      <c r="K40" s="48"/>
      <c r="L40" s="48"/>
      <c r="M40" s="48"/>
      <c r="N40" s="137"/>
    </row>
    <row r="41" spans="1:17" ht="42.75" x14ac:dyDescent="0.25">
      <c r="A41" s="36"/>
      <c r="B41" s="45" t="s">
        <v>30</v>
      </c>
      <c r="C41" s="684">
        <v>60</v>
      </c>
      <c r="D41" s="715">
        <v>60</v>
      </c>
      <c r="E41" s="187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83" customFormat="1" ht="57" x14ac:dyDescent="0.25">
      <c r="A49" s="500">
        <v>1</v>
      </c>
      <c r="B49" s="53" t="s">
        <v>4422</v>
      </c>
      <c r="C49" s="54" t="s">
        <v>4422</v>
      </c>
      <c r="D49" s="54" t="s">
        <v>4499</v>
      </c>
      <c r="E49" s="58">
        <v>499</v>
      </c>
      <c r="F49" s="54" t="s">
        <v>18</v>
      </c>
      <c r="G49" s="55">
        <v>1</v>
      </c>
      <c r="H49" s="62">
        <v>41250</v>
      </c>
      <c r="I49" s="62">
        <v>42003</v>
      </c>
      <c r="J49" s="56" t="s">
        <v>19</v>
      </c>
      <c r="K49" s="57">
        <v>24.76</v>
      </c>
      <c r="L49" s="57"/>
      <c r="M49" s="58">
        <v>90</v>
      </c>
      <c r="N49" s="58">
        <v>90</v>
      </c>
      <c r="O49" s="63">
        <v>341076202</v>
      </c>
      <c r="P49" s="63" t="s">
        <v>4500</v>
      </c>
      <c r="Q49" s="1247" t="s">
        <v>4501</v>
      </c>
      <c r="R49" s="1248"/>
      <c r="S49" s="332"/>
      <c r="T49" s="332"/>
      <c r="U49" s="332"/>
      <c r="V49" s="332"/>
      <c r="W49" s="332"/>
      <c r="X49" s="332"/>
      <c r="Y49" s="332"/>
      <c r="Z49" s="332"/>
    </row>
    <row r="50" spans="1:26" s="683" customFormat="1" ht="57" x14ac:dyDescent="0.25">
      <c r="A50" s="500">
        <f>+A49+1</f>
        <v>2</v>
      </c>
      <c r="B50" s="53" t="s">
        <v>4422</v>
      </c>
      <c r="C50" s="54" t="s">
        <v>4502</v>
      </c>
      <c r="D50" s="54" t="s">
        <v>4503</v>
      </c>
      <c r="E50" s="58" t="s">
        <v>4504</v>
      </c>
      <c r="F50" s="54" t="s">
        <v>18</v>
      </c>
      <c r="G50" s="65">
        <v>1</v>
      </c>
      <c r="H50" s="62">
        <v>41103</v>
      </c>
      <c r="I50" s="62">
        <v>41243</v>
      </c>
      <c r="J50" s="56" t="s">
        <v>19</v>
      </c>
      <c r="K50" s="57">
        <v>4</v>
      </c>
      <c r="L50" s="57">
        <v>0.56000000000000005</v>
      </c>
      <c r="M50" s="58">
        <v>196</v>
      </c>
      <c r="N50" s="58">
        <v>196</v>
      </c>
      <c r="O50" s="63">
        <v>22000000</v>
      </c>
      <c r="P50" s="63">
        <v>52</v>
      </c>
      <c r="Q50" s="1247" t="s">
        <v>4505</v>
      </c>
      <c r="R50" s="1248"/>
      <c r="S50" s="332"/>
      <c r="T50" s="332"/>
      <c r="U50" s="332"/>
      <c r="V50" s="332"/>
      <c r="W50" s="332"/>
      <c r="X50" s="332"/>
      <c r="Y50" s="332"/>
      <c r="Z50" s="332"/>
    </row>
    <row r="51" spans="1:26" s="683" customFormat="1" ht="57" x14ac:dyDescent="0.25">
      <c r="A51" s="500">
        <f>+A50+1</f>
        <v>3</v>
      </c>
      <c r="B51" s="53" t="s">
        <v>4422</v>
      </c>
      <c r="C51" s="54" t="s">
        <v>4506</v>
      </c>
      <c r="D51" s="54" t="s">
        <v>4506</v>
      </c>
      <c r="E51" s="58" t="s">
        <v>4507</v>
      </c>
      <c r="F51" s="54" t="s">
        <v>18</v>
      </c>
      <c r="G51" s="65">
        <v>1</v>
      </c>
      <c r="H51" s="62">
        <v>41319</v>
      </c>
      <c r="I51" s="62">
        <v>41508</v>
      </c>
      <c r="J51" s="56" t="s">
        <v>19</v>
      </c>
      <c r="K51" s="57">
        <v>6.5</v>
      </c>
      <c r="L51" s="57" t="s">
        <v>4508</v>
      </c>
      <c r="M51" s="58">
        <v>277</v>
      </c>
      <c r="N51" s="58">
        <v>277</v>
      </c>
      <c r="O51" s="63">
        <v>51000000</v>
      </c>
      <c r="P51" s="63">
        <v>53</v>
      </c>
      <c r="Q51" s="1247" t="s">
        <v>4509</v>
      </c>
      <c r="R51" s="1248"/>
      <c r="S51" s="332"/>
      <c r="T51" s="332"/>
      <c r="U51" s="332"/>
      <c r="V51" s="332"/>
      <c r="W51" s="332"/>
      <c r="X51" s="332"/>
      <c r="Y51" s="332"/>
      <c r="Z51" s="332"/>
    </row>
    <row r="52" spans="1:26" s="61" customFormat="1" x14ac:dyDescent="0.25">
      <c r="A52" s="52" t="e">
        <f>+#REF!+1</f>
        <v>#REF!</v>
      </c>
      <c r="B52" s="173"/>
      <c r="C52" s="172"/>
      <c r="D52" s="173"/>
      <c r="E52" s="182"/>
      <c r="F52" s="175"/>
      <c r="G52" s="175"/>
      <c r="H52" s="175"/>
      <c r="I52" s="176"/>
      <c r="J52" s="176"/>
      <c r="K52" s="176"/>
      <c r="L52" s="176"/>
      <c r="M52" s="178"/>
      <c r="N52" s="178"/>
      <c r="O52" s="180"/>
      <c r="P52" s="180"/>
      <c r="Q52" s="1249"/>
      <c r="R52" s="60"/>
      <c r="S52" s="60"/>
      <c r="T52" s="60"/>
      <c r="U52" s="60"/>
      <c r="V52" s="60"/>
      <c r="W52" s="60"/>
      <c r="X52" s="60"/>
      <c r="Y52" s="60"/>
      <c r="Z52" s="60"/>
    </row>
    <row r="53" spans="1:26" s="61" customFormat="1" x14ac:dyDescent="0.25">
      <c r="A53" s="52"/>
      <c r="B53" s="183" t="s">
        <v>28</v>
      </c>
      <c r="C53" s="172"/>
      <c r="D53" s="173"/>
      <c r="E53" s="182"/>
      <c r="F53" s="175"/>
      <c r="G53" s="175"/>
      <c r="H53" s="175"/>
      <c r="I53" s="176"/>
      <c r="J53" s="176"/>
      <c r="K53" s="185">
        <f>SUM(K49:K52)</f>
        <v>35.260000000000005</v>
      </c>
      <c r="L53" s="185">
        <f>SUM(L49:L52)</f>
        <v>0.56000000000000005</v>
      </c>
      <c r="M53" s="797">
        <f>SUM(M49:M52)</f>
        <v>563</v>
      </c>
      <c r="N53" s="185">
        <f>SUM(N49:N52)</f>
        <v>563</v>
      </c>
      <c r="O53" s="180">
        <f>SUM(O49:O52)</f>
        <v>414076202</v>
      </c>
      <c r="P53" s="180"/>
      <c r="Q53" s="1250"/>
      <c r="R53" s="374"/>
      <c r="S53" s="374"/>
    </row>
    <row r="54" spans="1:26" s="69" customFormat="1" x14ac:dyDescent="0.25">
      <c r="E54" s="188"/>
      <c r="M54" s="879"/>
      <c r="R54" s="777"/>
      <c r="S54" s="777"/>
    </row>
    <row r="55" spans="1:26" s="69" customFormat="1" x14ac:dyDescent="0.25">
      <c r="B55" s="1860" t="s">
        <v>56</v>
      </c>
      <c r="C55" s="1860" t="s">
        <v>57</v>
      </c>
      <c r="D55" s="1862" t="s">
        <v>58</v>
      </c>
      <c r="E55" s="1862"/>
      <c r="R55" s="777"/>
      <c r="S55" s="777"/>
    </row>
    <row r="56" spans="1:26" s="69" customFormat="1" x14ac:dyDescent="0.25">
      <c r="B56" s="1861"/>
      <c r="C56" s="1861"/>
      <c r="D56" s="703" t="s">
        <v>59</v>
      </c>
      <c r="E56" s="190" t="s">
        <v>60</v>
      </c>
      <c r="R56" s="777"/>
      <c r="S56" s="777"/>
    </row>
    <row r="57" spans="1:26" s="69" customFormat="1" ht="18.75" x14ac:dyDescent="0.25">
      <c r="B57" s="222" t="s">
        <v>61</v>
      </c>
      <c r="C57" s="798">
        <f>+K53</f>
        <v>35.260000000000005</v>
      </c>
      <c r="D57" s="235" t="s">
        <v>21</v>
      </c>
      <c r="E57" s="774"/>
      <c r="F57" s="191"/>
      <c r="G57" s="191"/>
      <c r="H57" s="191"/>
      <c r="I57" s="191"/>
      <c r="J57" s="191"/>
      <c r="K57" s="191"/>
      <c r="L57" s="191"/>
      <c r="M57" s="191"/>
      <c r="R57" s="777"/>
      <c r="S57" s="777"/>
    </row>
    <row r="58" spans="1:26" s="69" customFormat="1" x14ac:dyDescent="0.25">
      <c r="B58" s="222" t="s">
        <v>62</v>
      </c>
      <c r="C58" s="1251" t="s">
        <v>4510</v>
      </c>
      <c r="D58" s="783" t="s">
        <v>21</v>
      </c>
      <c r="E58" s="235"/>
      <c r="R58" s="777"/>
      <c r="S58" s="777"/>
    </row>
    <row r="59" spans="1:26" s="69" customFormat="1" x14ac:dyDescent="0.25">
      <c r="B59" s="192"/>
      <c r="C59" s="1863"/>
      <c r="D59" s="1863"/>
      <c r="E59" s="1863"/>
      <c r="F59" s="1863"/>
      <c r="G59" s="1863"/>
      <c r="H59" s="1863"/>
      <c r="I59" s="1863"/>
      <c r="J59" s="1863"/>
      <c r="K59" s="1863"/>
      <c r="L59" s="1863"/>
      <c r="M59" s="1863"/>
      <c r="N59" s="1863"/>
      <c r="R59" s="777"/>
      <c r="S59" s="777"/>
    </row>
    <row r="60" spans="1:26" ht="15.75" thickBot="1" x14ac:dyDescent="0.3">
      <c r="R60" s="151"/>
      <c r="S60" s="151"/>
    </row>
    <row r="61" spans="1:26" ht="27" thickBot="1" x14ac:dyDescent="0.3">
      <c r="B61" s="1864" t="s">
        <v>63</v>
      </c>
      <c r="C61" s="1864"/>
      <c r="D61" s="1864"/>
      <c r="E61" s="1864"/>
      <c r="F61" s="1864"/>
      <c r="G61" s="1864"/>
      <c r="H61" s="1864"/>
      <c r="I61" s="1864"/>
      <c r="J61" s="1864"/>
      <c r="K61" s="1864"/>
      <c r="L61" s="1864"/>
      <c r="M61" s="1864"/>
      <c r="N61" s="1864"/>
      <c r="R61" s="151"/>
      <c r="S61" s="151"/>
    </row>
    <row r="62" spans="1:26" x14ac:dyDescent="0.25">
      <c r="R62" s="151"/>
      <c r="S62" s="151"/>
    </row>
    <row r="63" spans="1:26" x14ac:dyDescent="0.25">
      <c r="R63" s="151"/>
      <c r="S63" s="151"/>
    </row>
    <row r="64" spans="1:26" ht="105" x14ac:dyDescent="0.25">
      <c r="B64" s="193" t="s">
        <v>64</v>
      </c>
      <c r="C64" s="194" t="s">
        <v>65</v>
      </c>
      <c r="D64" s="194" t="s">
        <v>66</v>
      </c>
      <c r="E64" s="194" t="s">
        <v>67</v>
      </c>
      <c r="F64" s="194" t="s">
        <v>68</v>
      </c>
      <c r="G64" s="194" t="s">
        <v>69</v>
      </c>
      <c r="H64" s="194" t="s">
        <v>70</v>
      </c>
      <c r="I64" s="194" t="s">
        <v>71</v>
      </c>
      <c r="J64" s="194" t="s">
        <v>72</v>
      </c>
      <c r="K64" s="194" t="s">
        <v>73</v>
      </c>
      <c r="L64" s="194" t="s">
        <v>74</v>
      </c>
      <c r="M64" s="195" t="s">
        <v>75</v>
      </c>
      <c r="N64" s="195" t="s">
        <v>76</v>
      </c>
      <c r="O64" s="1875" t="s">
        <v>77</v>
      </c>
      <c r="P64" s="1876"/>
      <c r="Q64" s="195" t="s">
        <v>78</v>
      </c>
      <c r="R64" s="151"/>
      <c r="S64" s="151"/>
    </row>
    <row r="65" spans="1:19" s="1056" customFormat="1" ht="92.25" customHeight="1" x14ac:dyDescent="0.25">
      <c r="B65" s="715" t="s">
        <v>1925</v>
      </c>
      <c r="C65" s="715" t="s">
        <v>80</v>
      </c>
      <c r="D65" s="248" t="s">
        <v>4511</v>
      </c>
      <c r="E65" s="235">
        <v>200</v>
      </c>
      <c r="F65" s="1013" t="s">
        <v>82</v>
      </c>
      <c r="G65" s="1013" t="s">
        <v>82</v>
      </c>
      <c r="H65" s="235" t="s">
        <v>82</v>
      </c>
      <c r="I65" s="235" t="s">
        <v>18</v>
      </c>
      <c r="J65" s="235" t="s">
        <v>18</v>
      </c>
      <c r="K65" s="715" t="s">
        <v>18</v>
      </c>
      <c r="L65" s="715" t="s">
        <v>18</v>
      </c>
      <c r="M65" s="1011" t="s">
        <v>18</v>
      </c>
      <c r="N65" s="715" t="s">
        <v>18</v>
      </c>
      <c r="O65" s="1877" t="s">
        <v>4512</v>
      </c>
      <c r="P65" s="1878"/>
      <c r="Q65" s="715" t="s">
        <v>18</v>
      </c>
      <c r="R65" s="2790"/>
      <c r="S65" s="2790"/>
    </row>
    <row r="66" spans="1:19" ht="95.25" customHeight="1" x14ac:dyDescent="0.25">
      <c r="A66" s="48"/>
      <c r="B66" s="715" t="s">
        <v>1925</v>
      </c>
      <c r="C66" s="715" t="s">
        <v>80</v>
      </c>
      <c r="D66" s="248" t="s">
        <v>4513</v>
      </c>
      <c r="E66" s="235">
        <v>400</v>
      </c>
      <c r="F66" s="235" t="s">
        <v>82</v>
      </c>
      <c r="G66" s="235" t="s">
        <v>82</v>
      </c>
      <c r="H66" s="235" t="s">
        <v>694</v>
      </c>
      <c r="I66" s="235" t="s">
        <v>18</v>
      </c>
      <c r="J66" s="235" t="s">
        <v>18</v>
      </c>
      <c r="K66" s="715" t="s">
        <v>18</v>
      </c>
      <c r="L66" s="715" t="s">
        <v>18</v>
      </c>
      <c r="M66" s="715" t="s">
        <v>18</v>
      </c>
      <c r="N66" s="715" t="s">
        <v>18</v>
      </c>
      <c r="O66" s="1877" t="s">
        <v>4514</v>
      </c>
      <c r="P66" s="1878"/>
      <c r="Q66" s="715" t="s">
        <v>18</v>
      </c>
      <c r="R66" s="2790"/>
      <c r="S66" s="2790"/>
    </row>
    <row r="67" spans="1:19" x14ac:dyDescent="0.25">
      <c r="B67" s="224"/>
      <c r="C67" s="224"/>
      <c r="D67" s="227"/>
      <c r="E67" s="227"/>
      <c r="F67" s="378"/>
      <c r="G67" s="378"/>
      <c r="H67" s="378"/>
      <c r="I67" s="223"/>
      <c r="J67" s="223"/>
      <c r="K67" s="152"/>
      <c r="L67" s="152"/>
      <c r="M67" s="152"/>
      <c r="N67" s="152"/>
      <c r="O67" s="2003"/>
      <c r="P67" s="2004"/>
      <c r="Q67" s="152"/>
      <c r="R67" s="244"/>
      <c r="S67" s="244"/>
    </row>
    <row r="68" spans="1:19" x14ac:dyDescent="0.25">
      <c r="B68" s="1" t="s">
        <v>85</v>
      </c>
      <c r="R68" s="244"/>
      <c r="S68" s="244"/>
    </row>
    <row r="69" spans="1:19" x14ac:dyDescent="0.25">
      <c r="B69" s="1" t="s">
        <v>86</v>
      </c>
      <c r="R69" s="244"/>
      <c r="S69" s="244"/>
    </row>
    <row r="70" spans="1:19" x14ac:dyDescent="0.25">
      <c r="B70" s="1" t="s">
        <v>87</v>
      </c>
      <c r="R70" s="244"/>
      <c r="S70" s="244"/>
    </row>
    <row r="72" spans="1:19" ht="15.75" thickBot="1" x14ac:dyDescent="0.3"/>
    <row r="73" spans="1:19" ht="27" thickBot="1" x14ac:dyDescent="0.3">
      <c r="B73" s="1879" t="s">
        <v>88</v>
      </c>
      <c r="C73" s="1880"/>
      <c r="D73" s="1880"/>
      <c r="E73" s="1880"/>
      <c r="F73" s="1880"/>
      <c r="G73" s="1880"/>
      <c r="H73" s="1880"/>
      <c r="I73" s="1880"/>
      <c r="J73" s="1880"/>
      <c r="K73" s="1880"/>
      <c r="L73" s="1880"/>
      <c r="M73" s="1880"/>
      <c r="N73" s="1881"/>
    </row>
    <row r="78" spans="1:19" ht="75" x14ac:dyDescent="0.25">
      <c r="B78" s="193" t="s">
        <v>89</v>
      </c>
      <c r="C78" s="193" t="s">
        <v>90</v>
      </c>
      <c r="D78" s="193" t="s">
        <v>91</v>
      </c>
      <c r="E78" s="193" t="s">
        <v>92</v>
      </c>
      <c r="F78" s="193" t="s">
        <v>93</v>
      </c>
      <c r="G78" s="193" t="s">
        <v>94</v>
      </c>
      <c r="H78" s="193" t="s">
        <v>95</v>
      </c>
      <c r="I78" s="193" t="s">
        <v>96</v>
      </c>
      <c r="J78" s="1875" t="s">
        <v>97</v>
      </c>
      <c r="K78" s="1882"/>
      <c r="L78" s="1876"/>
      <c r="M78" s="193" t="s">
        <v>98</v>
      </c>
      <c r="N78" s="193" t="s">
        <v>254</v>
      </c>
      <c r="O78" s="193" t="s">
        <v>255</v>
      </c>
      <c r="P78" s="1875" t="s">
        <v>77</v>
      </c>
      <c r="Q78" s="1876"/>
    </row>
    <row r="79" spans="1:19" ht="60" customHeight="1" x14ac:dyDescent="0.25">
      <c r="B79" s="900" t="s">
        <v>1927</v>
      </c>
      <c r="C79" s="242" t="s">
        <v>102</v>
      </c>
      <c r="D79" s="225" t="s">
        <v>4515</v>
      </c>
      <c r="E79" s="224">
        <v>64739077</v>
      </c>
      <c r="F79" s="225" t="s">
        <v>417</v>
      </c>
      <c r="G79" s="893" t="s">
        <v>258</v>
      </c>
      <c r="H79" s="909">
        <v>36308</v>
      </c>
      <c r="I79" s="378" t="s">
        <v>82</v>
      </c>
      <c r="J79" s="225" t="s">
        <v>4516</v>
      </c>
      <c r="K79" s="898" t="s">
        <v>4517</v>
      </c>
      <c r="L79" s="223" t="s">
        <v>266</v>
      </c>
      <c r="M79" s="715" t="s">
        <v>18</v>
      </c>
      <c r="N79" s="715" t="s">
        <v>18</v>
      </c>
      <c r="O79" s="715" t="s">
        <v>18</v>
      </c>
      <c r="P79" s="1877" t="s">
        <v>4518</v>
      </c>
      <c r="Q79" s="1878"/>
      <c r="R79" s="1252"/>
      <c r="S79" s="1253"/>
    </row>
    <row r="80" spans="1:19" ht="207" customHeight="1" x14ac:dyDescent="0.25">
      <c r="B80" s="1254" t="s">
        <v>1927</v>
      </c>
      <c r="C80" s="1015" t="s">
        <v>102</v>
      </c>
      <c r="D80" s="1015" t="s">
        <v>4519</v>
      </c>
      <c r="E80" s="1141">
        <v>18777232</v>
      </c>
      <c r="F80" s="1015" t="s">
        <v>4520</v>
      </c>
      <c r="G80" s="1015" t="s">
        <v>4521</v>
      </c>
      <c r="H80" s="1142">
        <v>37876</v>
      </c>
      <c r="I80" s="1015" t="s">
        <v>82</v>
      </c>
      <c r="J80" s="1015" t="s">
        <v>4522</v>
      </c>
      <c r="K80" s="1143" t="s">
        <v>4523</v>
      </c>
      <c r="L80" s="1015" t="s">
        <v>266</v>
      </c>
      <c r="M80" s="1015" t="s">
        <v>18</v>
      </c>
      <c r="N80" s="1015" t="s">
        <v>18</v>
      </c>
      <c r="O80" s="1015" t="s">
        <v>18</v>
      </c>
      <c r="P80" s="2791" t="s">
        <v>4518</v>
      </c>
      <c r="Q80" s="2792"/>
      <c r="R80" s="1255" t="s">
        <v>4524</v>
      </c>
      <c r="S80" s="1256"/>
    </row>
    <row r="81" spans="2:18" ht="69" customHeight="1" x14ac:dyDescent="0.25">
      <c r="B81" s="2797" t="s">
        <v>1619</v>
      </c>
      <c r="C81" s="2401" t="s">
        <v>118</v>
      </c>
      <c r="D81" s="2401" t="s">
        <v>4525</v>
      </c>
      <c r="E81" s="2015">
        <v>94474876</v>
      </c>
      <c r="F81" s="2015" t="s">
        <v>203</v>
      </c>
      <c r="G81" s="2015" t="s">
        <v>4526</v>
      </c>
      <c r="H81" s="2794" t="s">
        <v>4527</v>
      </c>
      <c r="I81" s="2015" t="s">
        <v>82</v>
      </c>
      <c r="J81" s="1084" t="s">
        <v>4528</v>
      </c>
      <c r="K81" s="1258" t="s">
        <v>4529</v>
      </c>
      <c r="L81" s="1084" t="s">
        <v>1628</v>
      </c>
      <c r="M81" s="2015" t="s">
        <v>18</v>
      </c>
      <c r="N81" s="2015" t="s">
        <v>18</v>
      </c>
      <c r="O81" s="2015" t="s">
        <v>18</v>
      </c>
      <c r="P81" s="2018" t="s">
        <v>4530</v>
      </c>
      <c r="Q81" s="2019"/>
      <c r="R81" s="2793"/>
    </row>
    <row r="82" spans="2:18" ht="45" customHeight="1" x14ac:dyDescent="0.25">
      <c r="B82" s="2797"/>
      <c r="C82" s="2402"/>
      <c r="D82" s="2402"/>
      <c r="E82" s="2016"/>
      <c r="F82" s="2016"/>
      <c r="G82" s="2016"/>
      <c r="H82" s="2795"/>
      <c r="I82" s="2016"/>
      <c r="J82" s="1084" t="s">
        <v>4531</v>
      </c>
      <c r="K82" s="1258" t="s">
        <v>4532</v>
      </c>
      <c r="L82" s="1084" t="s">
        <v>4533</v>
      </c>
      <c r="M82" s="2016"/>
      <c r="N82" s="2016"/>
      <c r="O82" s="2016"/>
      <c r="P82" s="2020"/>
      <c r="Q82" s="2021"/>
      <c r="R82" s="2793"/>
    </row>
    <row r="83" spans="2:18" ht="82.5" customHeight="1" x14ac:dyDescent="0.25">
      <c r="B83" s="2797"/>
      <c r="C83" s="2402"/>
      <c r="D83" s="2402"/>
      <c r="E83" s="2016"/>
      <c r="F83" s="2016"/>
      <c r="G83" s="2016"/>
      <c r="H83" s="2795"/>
      <c r="I83" s="2016"/>
      <c r="J83" s="1084" t="s">
        <v>4534</v>
      </c>
      <c r="K83" s="1258" t="s">
        <v>4535</v>
      </c>
      <c r="L83" s="1084" t="s">
        <v>4536</v>
      </c>
      <c r="M83" s="2016"/>
      <c r="N83" s="2016"/>
      <c r="O83" s="2016"/>
      <c r="P83" s="2020"/>
      <c r="Q83" s="2021"/>
      <c r="R83" s="2793"/>
    </row>
    <row r="84" spans="2:18" ht="77.25" customHeight="1" x14ac:dyDescent="0.25">
      <c r="B84" s="2797"/>
      <c r="C84" s="2402"/>
      <c r="D84" s="2402"/>
      <c r="E84" s="2016"/>
      <c r="F84" s="2016"/>
      <c r="G84" s="2016"/>
      <c r="H84" s="2795"/>
      <c r="I84" s="2016"/>
      <c r="J84" s="1084" t="s">
        <v>4346</v>
      </c>
      <c r="K84" s="1258" t="s">
        <v>4537</v>
      </c>
      <c r="L84" s="1084" t="s">
        <v>203</v>
      </c>
      <c r="M84" s="2016"/>
      <c r="N84" s="2016"/>
      <c r="O84" s="2016"/>
      <c r="P84" s="2020"/>
      <c r="Q84" s="2021"/>
      <c r="R84" s="2793"/>
    </row>
    <row r="85" spans="2:18" ht="90" customHeight="1" x14ac:dyDescent="0.25">
      <c r="B85" s="2797"/>
      <c r="C85" s="2402"/>
      <c r="D85" s="2402"/>
      <c r="E85" s="2016"/>
      <c r="F85" s="2016"/>
      <c r="G85" s="2016"/>
      <c r="H85" s="2795"/>
      <c r="I85" s="2016"/>
      <c r="J85" s="1084" t="s">
        <v>4538</v>
      </c>
      <c r="K85" s="1258" t="s">
        <v>4539</v>
      </c>
      <c r="L85" s="1084" t="s">
        <v>4540</v>
      </c>
      <c r="M85" s="2016"/>
      <c r="N85" s="2016"/>
      <c r="O85" s="2016"/>
      <c r="P85" s="2020"/>
      <c r="Q85" s="2021"/>
      <c r="R85" s="2793"/>
    </row>
    <row r="86" spans="2:18" ht="60" x14ac:dyDescent="0.25">
      <c r="B86" s="2797"/>
      <c r="C86" s="2402"/>
      <c r="D86" s="2402"/>
      <c r="E86" s="2016"/>
      <c r="F86" s="2016"/>
      <c r="G86" s="2016"/>
      <c r="H86" s="2795"/>
      <c r="I86" s="2016"/>
      <c r="J86" s="1084" t="s">
        <v>4541</v>
      </c>
      <c r="K86" s="1258" t="s">
        <v>4542</v>
      </c>
      <c r="L86" s="1084" t="s">
        <v>4543</v>
      </c>
      <c r="M86" s="2016"/>
      <c r="N86" s="2016"/>
      <c r="O86" s="2016"/>
      <c r="P86" s="2020"/>
      <c r="Q86" s="2021"/>
      <c r="R86" s="2793"/>
    </row>
    <row r="87" spans="2:18" ht="75" customHeight="1" x14ac:dyDescent="0.25">
      <c r="B87" s="2797"/>
      <c r="C87" s="2402"/>
      <c r="D87" s="2402"/>
      <c r="E87" s="2016"/>
      <c r="F87" s="2016"/>
      <c r="G87" s="2016"/>
      <c r="H87" s="2795"/>
      <c r="I87" s="2016"/>
      <c r="J87" s="1084" t="s">
        <v>4544</v>
      </c>
      <c r="K87" s="1258" t="s">
        <v>4545</v>
      </c>
      <c r="L87" s="1084" t="s">
        <v>4546</v>
      </c>
      <c r="M87" s="2016"/>
      <c r="N87" s="2016"/>
      <c r="O87" s="2016"/>
      <c r="P87" s="2020"/>
      <c r="Q87" s="2021"/>
      <c r="R87" s="2793"/>
    </row>
    <row r="88" spans="2:18" ht="30" customHeight="1" x14ac:dyDescent="0.25">
      <c r="B88" s="2797"/>
      <c r="C88" s="2403"/>
      <c r="D88" s="2403"/>
      <c r="E88" s="2017"/>
      <c r="F88" s="2017"/>
      <c r="G88" s="2017"/>
      <c r="H88" s="2796"/>
      <c r="I88" s="2017"/>
      <c r="J88" s="1084" t="s">
        <v>4526</v>
      </c>
      <c r="K88" s="1258"/>
      <c r="L88" s="1084" t="s">
        <v>2802</v>
      </c>
      <c r="M88" s="2017"/>
      <c r="N88" s="2017"/>
      <c r="O88" s="2017"/>
      <c r="P88" s="1967"/>
      <c r="Q88" s="2022"/>
      <c r="R88" s="2793"/>
    </row>
    <row r="89" spans="2:18" ht="60.75" customHeight="1" x14ac:dyDescent="0.25">
      <c r="B89" s="2575" t="s">
        <v>1619</v>
      </c>
      <c r="C89" s="2080" t="s">
        <v>118</v>
      </c>
      <c r="D89" s="2080" t="s">
        <v>4547</v>
      </c>
      <c r="E89" s="2080">
        <v>23075380</v>
      </c>
      <c r="F89" s="2080" t="s">
        <v>308</v>
      </c>
      <c r="G89" s="2080" t="s">
        <v>4548</v>
      </c>
      <c r="H89" s="2077">
        <v>38693</v>
      </c>
      <c r="I89" s="2080" t="s">
        <v>82</v>
      </c>
      <c r="J89" s="1015" t="s">
        <v>4549</v>
      </c>
      <c r="K89" s="1143" t="s">
        <v>4550</v>
      </c>
      <c r="L89" s="1015" t="s">
        <v>4551</v>
      </c>
      <c r="M89" s="2080" t="s">
        <v>18</v>
      </c>
      <c r="N89" s="2080" t="s">
        <v>18</v>
      </c>
      <c r="O89" s="2080" t="s">
        <v>18</v>
      </c>
      <c r="P89" s="2039" t="s">
        <v>4552</v>
      </c>
      <c r="Q89" s="2040"/>
      <c r="R89" s="2790"/>
    </row>
    <row r="90" spans="2:18" ht="60.75" customHeight="1" x14ac:dyDescent="0.25">
      <c r="B90" s="2576"/>
      <c r="C90" s="2081"/>
      <c r="D90" s="2081"/>
      <c r="E90" s="2081"/>
      <c r="F90" s="2081"/>
      <c r="G90" s="2081"/>
      <c r="H90" s="2078"/>
      <c r="I90" s="2081"/>
      <c r="J90" s="1015" t="s">
        <v>4553</v>
      </c>
      <c r="K90" s="1143" t="s">
        <v>4554</v>
      </c>
      <c r="L90" s="1015" t="s">
        <v>4555</v>
      </c>
      <c r="M90" s="2081"/>
      <c r="N90" s="2081"/>
      <c r="O90" s="2081"/>
      <c r="P90" s="2041"/>
      <c r="Q90" s="2042"/>
      <c r="R90" s="2790"/>
    </row>
    <row r="91" spans="2:18" ht="60" x14ac:dyDescent="0.25">
      <c r="B91" s="2577"/>
      <c r="C91" s="2082"/>
      <c r="D91" s="2082"/>
      <c r="E91" s="2082"/>
      <c r="F91" s="2082"/>
      <c r="G91" s="2082"/>
      <c r="H91" s="2079"/>
      <c r="I91" s="2082"/>
      <c r="J91" s="1015" t="s">
        <v>4556</v>
      </c>
      <c r="K91" s="1143" t="s">
        <v>4557</v>
      </c>
      <c r="L91" s="1015" t="s">
        <v>4558</v>
      </c>
      <c r="M91" s="2082"/>
      <c r="N91" s="2082"/>
      <c r="O91" s="2082"/>
      <c r="P91" s="2049"/>
      <c r="Q91" s="2050"/>
      <c r="R91" s="2790"/>
    </row>
    <row r="92" spans="2:18" ht="45" customHeight="1" x14ac:dyDescent="0.25">
      <c r="B92" s="2575" t="s">
        <v>1619</v>
      </c>
      <c r="C92" s="2798" t="s">
        <v>118</v>
      </c>
      <c r="D92" s="2798" t="s">
        <v>4559</v>
      </c>
      <c r="E92" s="2801">
        <v>11041377653</v>
      </c>
      <c r="F92" s="2801" t="s">
        <v>308</v>
      </c>
      <c r="G92" s="2798" t="s">
        <v>1054</v>
      </c>
      <c r="H92" s="2804" t="s">
        <v>4560</v>
      </c>
      <c r="I92" s="2801" t="s">
        <v>82</v>
      </c>
      <c r="J92" s="1015" t="s">
        <v>4561</v>
      </c>
      <c r="K92" s="1143" t="s">
        <v>4562</v>
      </c>
      <c r="L92" s="1015" t="s">
        <v>2802</v>
      </c>
      <c r="M92" s="2080" t="s">
        <v>18</v>
      </c>
      <c r="N92" s="2080" t="s">
        <v>18</v>
      </c>
      <c r="O92" s="2080" t="s">
        <v>18</v>
      </c>
      <c r="P92" s="2018" t="s">
        <v>4563</v>
      </c>
      <c r="Q92" s="2019"/>
      <c r="R92" s="2790"/>
    </row>
    <row r="93" spans="2:18" ht="45" x14ac:dyDescent="0.25">
      <c r="B93" s="2576"/>
      <c r="C93" s="2799"/>
      <c r="D93" s="2799"/>
      <c r="E93" s="2802"/>
      <c r="F93" s="2802"/>
      <c r="G93" s="2799"/>
      <c r="H93" s="2805"/>
      <c r="I93" s="2802"/>
      <c r="J93" s="1015" t="s">
        <v>4422</v>
      </c>
      <c r="K93" s="1143" t="s">
        <v>4564</v>
      </c>
      <c r="L93" s="1015" t="s">
        <v>4565</v>
      </c>
      <c r="M93" s="2081"/>
      <c r="N93" s="2081"/>
      <c r="O93" s="2081"/>
      <c r="P93" s="2020"/>
      <c r="Q93" s="2021"/>
      <c r="R93" s="2790"/>
    </row>
    <row r="94" spans="2:18" ht="44.25" customHeight="1" x14ac:dyDescent="0.25">
      <c r="B94" s="2577"/>
      <c r="C94" s="2800"/>
      <c r="D94" s="2800"/>
      <c r="E94" s="2803"/>
      <c r="F94" s="2803"/>
      <c r="G94" s="2800"/>
      <c r="H94" s="2806"/>
      <c r="I94" s="2803"/>
      <c r="J94" s="967" t="s">
        <v>4566</v>
      </c>
      <c r="K94" s="1259" t="s">
        <v>4567</v>
      </c>
      <c r="L94" s="967" t="s">
        <v>4568</v>
      </c>
      <c r="M94" s="2082"/>
      <c r="N94" s="2082"/>
      <c r="O94" s="2082"/>
      <c r="P94" s="1967"/>
      <c r="Q94" s="2022"/>
      <c r="R94" s="2790"/>
    </row>
    <row r="95" spans="2:18" ht="60" x14ac:dyDescent="0.25">
      <c r="B95" s="2807" t="s">
        <v>1619</v>
      </c>
      <c r="C95" s="2798" t="s">
        <v>118</v>
      </c>
      <c r="D95" s="2798" t="s">
        <v>4569</v>
      </c>
      <c r="E95" s="2801">
        <v>3836754</v>
      </c>
      <c r="F95" s="2801" t="s">
        <v>203</v>
      </c>
      <c r="G95" s="2801" t="s">
        <v>258</v>
      </c>
      <c r="H95" s="2804">
        <v>39266</v>
      </c>
      <c r="I95" s="2801" t="s">
        <v>82</v>
      </c>
      <c r="J95" s="967" t="s">
        <v>3000</v>
      </c>
      <c r="K95" s="1259" t="s">
        <v>4570</v>
      </c>
      <c r="L95" s="967" t="s">
        <v>266</v>
      </c>
      <c r="M95" s="860" t="s">
        <v>18</v>
      </c>
      <c r="N95" s="860" t="s">
        <v>18</v>
      </c>
      <c r="O95" s="860" t="s">
        <v>18</v>
      </c>
      <c r="P95" s="2018" t="s">
        <v>4563</v>
      </c>
      <c r="Q95" s="2019"/>
      <c r="R95" s="2790"/>
    </row>
    <row r="96" spans="2:18" ht="30" x14ac:dyDescent="0.25">
      <c r="B96" s="2808"/>
      <c r="C96" s="2800"/>
      <c r="D96" s="2800"/>
      <c r="E96" s="2803"/>
      <c r="F96" s="2803"/>
      <c r="G96" s="2803"/>
      <c r="H96" s="2806"/>
      <c r="I96" s="2803"/>
      <c r="J96" s="226" t="s">
        <v>4571</v>
      </c>
      <c r="K96" s="1146" t="s">
        <v>4572</v>
      </c>
      <c r="L96" s="223" t="s">
        <v>266</v>
      </c>
      <c r="M96" s="715" t="s">
        <v>18</v>
      </c>
      <c r="N96" s="715" t="s">
        <v>18</v>
      </c>
      <c r="O96" s="715" t="s">
        <v>18</v>
      </c>
      <c r="P96" s="1967"/>
      <c r="Q96" s="2022"/>
      <c r="R96" s="2790"/>
    </row>
    <row r="97" spans="2:17" x14ac:dyDescent="0.25">
      <c r="B97" s="1159"/>
      <c r="C97" s="48"/>
      <c r="D97" s="230"/>
      <c r="G97" s="958"/>
      <c r="H97" s="987"/>
      <c r="K97" s="987"/>
      <c r="L97" s="230"/>
      <c r="M97" s="48"/>
      <c r="N97" s="48"/>
      <c r="O97" s="48"/>
    </row>
    <row r="98" spans="2:17" ht="15.75" thickBot="1" x14ac:dyDescent="0.3">
      <c r="B98" s="225"/>
      <c r="C98" s="48"/>
      <c r="D98" s="230"/>
      <c r="G98" s="958"/>
      <c r="H98" s="987"/>
      <c r="J98" s="230"/>
      <c r="K98" s="987"/>
      <c r="L98" s="230"/>
      <c r="M98" s="48"/>
      <c r="N98" s="48"/>
      <c r="O98" s="48"/>
    </row>
    <row r="99" spans="2:17" ht="27" thickBot="1" x14ac:dyDescent="0.3">
      <c r="B99" s="1879" t="s">
        <v>184</v>
      </c>
      <c r="C99" s="1880"/>
      <c r="D99" s="1880"/>
      <c r="E99" s="1880"/>
      <c r="F99" s="1880"/>
      <c r="G99" s="1880"/>
      <c r="H99" s="1880"/>
      <c r="I99" s="1880"/>
      <c r="J99" s="1880"/>
      <c r="K99" s="1880"/>
      <c r="L99" s="1880"/>
      <c r="M99" s="1880"/>
      <c r="N99" s="1881"/>
    </row>
    <row r="102" spans="2:17" ht="30" x14ac:dyDescent="0.25">
      <c r="B102" s="194" t="s">
        <v>17</v>
      </c>
      <c r="C102" s="194" t="s">
        <v>415</v>
      </c>
      <c r="D102" s="1875" t="s">
        <v>77</v>
      </c>
      <c r="E102" s="1876"/>
    </row>
    <row r="103" spans="2:17" x14ac:dyDescent="0.25">
      <c r="B103" s="229" t="s">
        <v>185</v>
      </c>
      <c r="C103" s="715" t="s">
        <v>18</v>
      </c>
      <c r="D103" s="1922"/>
      <c r="E103" s="1922"/>
    </row>
    <row r="106" spans="2:17" ht="26.25" x14ac:dyDescent="0.25">
      <c r="B106" s="1851" t="s">
        <v>186</v>
      </c>
      <c r="C106" s="1852"/>
      <c r="D106" s="1852"/>
      <c r="E106" s="1852"/>
      <c r="F106" s="1852"/>
      <c r="G106" s="1852"/>
      <c r="H106" s="1852"/>
      <c r="I106" s="1852"/>
      <c r="J106" s="1852"/>
      <c r="K106" s="1852"/>
      <c r="L106" s="1852"/>
      <c r="M106" s="1852"/>
      <c r="N106" s="1852"/>
      <c r="O106" s="1852"/>
      <c r="P106" s="1852"/>
    </row>
    <row r="108" spans="2:17" ht="15.75" thickBot="1" x14ac:dyDescent="0.3"/>
    <row r="109" spans="2:17" ht="27" thickBot="1" x14ac:dyDescent="0.3">
      <c r="B109" s="1879" t="s">
        <v>187</v>
      </c>
      <c r="C109" s="1880"/>
      <c r="D109" s="1880"/>
      <c r="E109" s="1880"/>
      <c r="F109" s="1880"/>
      <c r="G109" s="1880"/>
      <c r="H109" s="1880"/>
      <c r="I109" s="1880"/>
      <c r="J109" s="1880"/>
      <c r="K109" s="1880"/>
      <c r="L109" s="1880"/>
      <c r="M109" s="1880"/>
      <c r="N109" s="1881"/>
    </row>
    <row r="111" spans="2:17" ht="15.75" thickBot="1" x14ac:dyDescent="0.3">
      <c r="M111" s="163"/>
      <c r="N111" s="163"/>
    </row>
    <row r="112" spans="2:17" s="48" customFormat="1" ht="60.75" thickBot="1" x14ac:dyDescent="0.3">
      <c r="B112" s="164" t="s">
        <v>33</v>
      </c>
      <c r="C112" s="164" t="s">
        <v>34</v>
      </c>
      <c r="D112" s="164" t="s">
        <v>35</v>
      </c>
      <c r="E112" s="164" t="s">
        <v>36</v>
      </c>
      <c r="F112" s="164" t="s">
        <v>37</v>
      </c>
      <c r="G112" s="164" t="s">
        <v>38</v>
      </c>
      <c r="H112" s="164" t="s">
        <v>39</v>
      </c>
      <c r="I112" s="164" t="s">
        <v>40</v>
      </c>
      <c r="J112" s="164" t="s">
        <v>41</v>
      </c>
      <c r="K112" s="164" t="s">
        <v>42</v>
      </c>
      <c r="L112" s="164" t="s">
        <v>43</v>
      </c>
      <c r="M112" s="165" t="s">
        <v>44</v>
      </c>
      <c r="N112" s="164" t="s">
        <v>45</v>
      </c>
      <c r="O112" s="164" t="s">
        <v>46</v>
      </c>
      <c r="P112" s="166" t="s">
        <v>47</v>
      </c>
      <c r="Q112" s="166" t="s">
        <v>48</v>
      </c>
    </row>
    <row r="113" spans="1:26" s="61" customFormat="1" ht="15.75" thickBot="1" x14ac:dyDescent="0.3">
      <c r="A113" s="52">
        <v>1</v>
      </c>
      <c r="B113" s="1854"/>
      <c r="C113" s="1854"/>
      <c r="D113" s="1854"/>
      <c r="E113" s="1854"/>
      <c r="F113" s="1854"/>
      <c r="G113" s="1854"/>
      <c r="H113" s="1854"/>
      <c r="I113" s="1854"/>
      <c r="J113" s="1854"/>
      <c r="K113" s="1854"/>
      <c r="L113" s="1854"/>
      <c r="M113" s="1855"/>
      <c r="N113" s="178"/>
      <c r="O113" s="180"/>
      <c r="P113" s="180"/>
      <c r="Q113" s="181"/>
      <c r="R113" s="60"/>
      <c r="S113" s="60"/>
      <c r="T113" s="60"/>
      <c r="U113" s="60"/>
      <c r="V113" s="60"/>
      <c r="W113" s="60"/>
      <c r="X113" s="60"/>
      <c r="Y113" s="60"/>
      <c r="Z113" s="60"/>
    </row>
    <row r="114" spans="1:26" s="61" customFormat="1" x14ac:dyDescent="0.25">
      <c r="A114" s="52">
        <f t="shared" ref="A114:A120" si="0">+A113+1</f>
        <v>2</v>
      </c>
      <c r="B114" s="173" t="s">
        <v>4422</v>
      </c>
      <c r="C114" s="172" t="s">
        <v>416</v>
      </c>
      <c r="D114" s="172" t="s">
        <v>416</v>
      </c>
      <c r="E114" s="221">
        <v>499</v>
      </c>
      <c r="F114" s="175" t="s">
        <v>18</v>
      </c>
      <c r="G114" s="247">
        <v>1</v>
      </c>
      <c r="H114" s="220">
        <v>41250</v>
      </c>
      <c r="I114" s="220">
        <v>42003</v>
      </c>
      <c r="J114" s="176" t="s">
        <v>19</v>
      </c>
      <c r="K114" s="178">
        <v>23.76</v>
      </c>
      <c r="L114" s="178"/>
      <c r="M114" s="221">
        <v>90</v>
      </c>
      <c r="N114" s="221">
        <v>90</v>
      </c>
      <c r="O114" s="180">
        <v>341076202</v>
      </c>
      <c r="P114" s="180" t="s">
        <v>4573</v>
      </c>
      <c r="Q114" s="2091" t="s">
        <v>4574</v>
      </c>
      <c r="R114" s="60"/>
      <c r="S114" s="60"/>
      <c r="T114" s="60"/>
      <c r="U114" s="60"/>
      <c r="V114" s="60"/>
      <c r="W114" s="60"/>
      <c r="X114" s="60"/>
      <c r="Y114" s="60"/>
      <c r="Z114" s="60"/>
    </row>
    <row r="115" spans="1:26" s="61" customFormat="1" ht="30" x14ac:dyDescent="0.25">
      <c r="A115" s="52">
        <f t="shared" si="0"/>
        <v>3</v>
      </c>
      <c r="B115" s="173" t="s">
        <v>4422</v>
      </c>
      <c r="C115" s="172" t="s">
        <v>4503</v>
      </c>
      <c r="D115" s="172" t="s">
        <v>4503</v>
      </c>
      <c r="E115" s="221" t="s">
        <v>4575</v>
      </c>
      <c r="F115" s="175" t="s">
        <v>19</v>
      </c>
      <c r="G115" s="182">
        <v>1</v>
      </c>
      <c r="H115" s="220">
        <v>41103</v>
      </c>
      <c r="I115" s="220">
        <v>41243</v>
      </c>
      <c r="J115" s="176" t="s">
        <v>19</v>
      </c>
      <c r="K115" s="178">
        <v>0</v>
      </c>
      <c r="L115" s="178">
        <v>4.5599999999999996</v>
      </c>
      <c r="M115" s="221">
        <v>196</v>
      </c>
      <c r="N115" s="221">
        <v>196</v>
      </c>
      <c r="O115" s="180">
        <v>22000000</v>
      </c>
      <c r="P115" s="180">
        <v>52</v>
      </c>
      <c r="Q115" s="2393"/>
      <c r="R115" s="60"/>
      <c r="S115" s="60"/>
      <c r="T115" s="60"/>
      <c r="U115" s="60"/>
      <c r="V115" s="60"/>
      <c r="W115" s="60"/>
      <c r="X115" s="60"/>
      <c r="Y115" s="60"/>
      <c r="Z115" s="60"/>
    </row>
    <row r="116" spans="1:26" s="61" customFormat="1" ht="82.5" customHeight="1" x14ac:dyDescent="0.25">
      <c r="A116" s="52">
        <f t="shared" si="0"/>
        <v>4</v>
      </c>
      <c r="B116" s="173" t="s">
        <v>4422</v>
      </c>
      <c r="C116" s="172" t="s">
        <v>4506</v>
      </c>
      <c r="D116" s="172" t="s">
        <v>4506</v>
      </c>
      <c r="E116" s="221" t="s">
        <v>4575</v>
      </c>
      <c r="F116" s="175" t="s">
        <v>18</v>
      </c>
      <c r="G116" s="182">
        <v>1</v>
      </c>
      <c r="H116" s="220">
        <v>41319</v>
      </c>
      <c r="I116" s="220">
        <v>41508</v>
      </c>
      <c r="J116" s="176" t="s">
        <v>19</v>
      </c>
      <c r="K116" s="178">
        <v>0</v>
      </c>
      <c r="L116" s="178">
        <v>6.5</v>
      </c>
      <c r="M116" s="221">
        <v>276</v>
      </c>
      <c r="N116" s="221">
        <v>276</v>
      </c>
      <c r="O116" s="180">
        <v>51000000</v>
      </c>
      <c r="P116" s="180">
        <v>53</v>
      </c>
      <c r="Q116" s="2092"/>
      <c r="R116" s="60"/>
      <c r="S116" s="60"/>
      <c r="T116" s="60"/>
      <c r="U116" s="60"/>
      <c r="V116" s="60"/>
      <c r="W116" s="60"/>
      <c r="X116" s="60"/>
      <c r="Y116" s="60"/>
      <c r="Z116" s="60"/>
    </row>
    <row r="117" spans="1:26" s="61" customFormat="1" ht="45" x14ac:dyDescent="0.25">
      <c r="A117" s="52">
        <f t="shared" si="0"/>
        <v>5</v>
      </c>
      <c r="B117" s="173" t="s">
        <v>4576</v>
      </c>
      <c r="C117" s="173" t="s">
        <v>4577</v>
      </c>
      <c r="D117" s="173" t="s">
        <v>4577</v>
      </c>
      <c r="E117" s="221" t="s">
        <v>4578</v>
      </c>
      <c r="F117" s="175" t="s">
        <v>18</v>
      </c>
      <c r="G117" s="182">
        <v>1</v>
      </c>
      <c r="H117" s="220">
        <v>40192</v>
      </c>
      <c r="I117" s="220">
        <v>40512</v>
      </c>
      <c r="J117" s="176" t="s">
        <v>19</v>
      </c>
      <c r="K117" s="178">
        <v>10.53</v>
      </c>
      <c r="L117" s="178"/>
      <c r="M117" s="221">
        <v>83</v>
      </c>
      <c r="N117" s="221">
        <v>83</v>
      </c>
      <c r="O117" s="180">
        <v>8500000</v>
      </c>
      <c r="P117" s="180" t="s">
        <v>4579</v>
      </c>
      <c r="Q117" s="181"/>
      <c r="R117" s="60"/>
      <c r="S117" s="60"/>
      <c r="T117" s="60"/>
      <c r="U117" s="60"/>
      <c r="V117" s="60"/>
      <c r="W117" s="60"/>
      <c r="X117" s="60"/>
      <c r="Y117" s="60"/>
      <c r="Z117" s="60"/>
    </row>
    <row r="118" spans="1:26" s="61" customFormat="1" ht="45" x14ac:dyDescent="0.25">
      <c r="A118" s="52">
        <f t="shared" si="0"/>
        <v>6</v>
      </c>
      <c r="B118" s="173" t="s">
        <v>4576</v>
      </c>
      <c r="C118" s="173" t="s">
        <v>4577</v>
      </c>
      <c r="D118" s="173" t="s">
        <v>4577</v>
      </c>
      <c r="E118" s="221" t="s">
        <v>4578</v>
      </c>
      <c r="F118" s="175" t="s">
        <v>18</v>
      </c>
      <c r="G118" s="182">
        <v>1</v>
      </c>
      <c r="H118" s="220">
        <v>40571</v>
      </c>
      <c r="I118" s="220">
        <v>40877</v>
      </c>
      <c r="J118" s="176" t="s">
        <v>19</v>
      </c>
      <c r="K118" s="178">
        <v>10.06</v>
      </c>
      <c r="L118" s="176"/>
      <c r="M118" s="221">
        <v>80</v>
      </c>
      <c r="N118" s="221">
        <v>80</v>
      </c>
      <c r="O118" s="180">
        <v>9000000</v>
      </c>
      <c r="P118" s="180" t="s">
        <v>4580</v>
      </c>
      <c r="Q118" s="181"/>
      <c r="R118" s="60"/>
      <c r="S118" s="60"/>
      <c r="T118" s="60"/>
      <c r="U118" s="60"/>
      <c r="V118" s="60"/>
      <c r="W118" s="60"/>
      <c r="X118" s="60"/>
      <c r="Y118" s="60"/>
      <c r="Z118" s="60"/>
    </row>
    <row r="119" spans="1:26" s="61" customFormat="1" ht="75" x14ac:dyDescent="0.25">
      <c r="A119" s="52">
        <f t="shared" si="0"/>
        <v>7</v>
      </c>
      <c r="B119" s="173"/>
      <c r="C119" s="172"/>
      <c r="D119" s="173"/>
      <c r="E119" s="182"/>
      <c r="F119" s="175"/>
      <c r="G119" s="175"/>
      <c r="H119" s="175"/>
      <c r="I119" s="176"/>
      <c r="J119" s="176"/>
      <c r="K119" s="176"/>
      <c r="L119" s="176"/>
      <c r="M119" s="221"/>
      <c r="N119" s="178"/>
      <c r="O119" s="180"/>
      <c r="P119" s="180"/>
      <c r="Q119" s="1260" t="s">
        <v>4581</v>
      </c>
      <c r="R119" s="60"/>
      <c r="S119" s="60"/>
      <c r="T119" s="60"/>
      <c r="U119" s="60"/>
      <c r="V119" s="60"/>
      <c r="W119" s="60"/>
      <c r="X119" s="60"/>
      <c r="Y119" s="60"/>
      <c r="Z119" s="60"/>
    </row>
    <row r="120" spans="1:26" s="61" customFormat="1" x14ac:dyDescent="0.25">
      <c r="A120" s="52">
        <f t="shared" si="0"/>
        <v>8</v>
      </c>
      <c r="B120" s="173"/>
      <c r="C120" s="172"/>
      <c r="D120" s="173"/>
      <c r="E120" s="182"/>
      <c r="F120" s="175"/>
      <c r="G120" s="175"/>
      <c r="H120" s="175"/>
      <c r="I120" s="176"/>
      <c r="J120" s="176"/>
      <c r="K120" s="176"/>
      <c r="L120" s="176"/>
      <c r="M120" s="221"/>
      <c r="N120" s="178"/>
      <c r="O120" s="180"/>
      <c r="P120" s="180"/>
      <c r="Q120" s="181"/>
      <c r="R120" s="60"/>
      <c r="S120" s="60"/>
      <c r="T120" s="60"/>
      <c r="U120" s="60"/>
      <c r="V120" s="60"/>
      <c r="W120" s="60"/>
      <c r="X120" s="60"/>
      <c r="Y120" s="60"/>
      <c r="Z120" s="60"/>
    </row>
    <row r="121" spans="1:26" s="61" customFormat="1" x14ac:dyDescent="0.25">
      <c r="A121" s="52"/>
      <c r="B121" s="183" t="s">
        <v>28</v>
      </c>
      <c r="C121" s="172"/>
      <c r="D121" s="173"/>
      <c r="E121" s="182"/>
      <c r="F121" s="175"/>
      <c r="G121" s="175"/>
      <c r="H121" s="175"/>
      <c r="I121" s="176"/>
      <c r="J121" s="176"/>
      <c r="K121" s="185">
        <f>SUM(K113:K120)</f>
        <v>44.35</v>
      </c>
      <c r="L121" s="185">
        <f>SUM(L113:L120)</f>
        <v>11.059999999999999</v>
      </c>
      <c r="M121" s="797">
        <v>276</v>
      </c>
      <c r="N121" s="185" t="s">
        <v>2027</v>
      </c>
      <c r="O121" s="180"/>
      <c r="P121" s="180"/>
      <c r="Q121" s="187"/>
    </row>
    <row r="122" spans="1:26" x14ac:dyDescent="0.25">
      <c r="B122" s="69"/>
      <c r="C122" s="69"/>
      <c r="D122" s="69"/>
      <c r="E122" s="188"/>
      <c r="F122" s="69"/>
      <c r="G122" s="69"/>
      <c r="H122" s="69"/>
      <c r="I122" s="69"/>
      <c r="J122" s="69"/>
      <c r="K122" s="69"/>
      <c r="L122" s="69"/>
      <c r="M122" s="69"/>
      <c r="N122" s="69"/>
      <c r="O122" s="69"/>
      <c r="P122" s="69"/>
    </row>
    <row r="123" spans="1:26" ht="18.75" x14ac:dyDescent="0.25">
      <c r="B123" s="222" t="s">
        <v>192</v>
      </c>
      <c r="C123" s="250">
        <f>+K121</f>
        <v>44.35</v>
      </c>
      <c r="H123" s="191"/>
      <c r="I123" s="191"/>
      <c r="J123" s="191"/>
      <c r="K123" s="191"/>
      <c r="L123" s="191"/>
      <c r="M123" s="191"/>
      <c r="N123" s="69"/>
      <c r="O123" s="69"/>
      <c r="P123" s="69"/>
    </row>
    <row r="125" spans="1:26" ht="15.75" thickBot="1" x14ac:dyDescent="0.3"/>
    <row r="126" spans="1:26" ht="30.75" thickBot="1" x14ac:dyDescent="0.3">
      <c r="B126" s="232" t="s">
        <v>193</v>
      </c>
      <c r="C126" s="233" t="s">
        <v>194</v>
      </c>
      <c r="D126" s="232" t="s">
        <v>27</v>
      </c>
      <c r="E126" s="233" t="s">
        <v>195</v>
      </c>
    </row>
    <row r="127" spans="1:26" x14ac:dyDescent="0.25">
      <c r="B127" s="103" t="s">
        <v>196</v>
      </c>
      <c r="C127" s="234">
        <v>20</v>
      </c>
      <c r="D127" s="234"/>
      <c r="E127" s="1923">
        <f>+D127+D128+D129</f>
        <v>40</v>
      </c>
    </row>
    <row r="128" spans="1:26" x14ac:dyDescent="0.25">
      <c r="B128" s="103" t="s">
        <v>197</v>
      </c>
      <c r="C128" s="235">
        <v>30</v>
      </c>
      <c r="D128" s="715">
        <v>0</v>
      </c>
      <c r="E128" s="1924"/>
    </row>
    <row r="129" spans="2:17" ht="15.75" thickBot="1" x14ac:dyDescent="0.3">
      <c r="B129" s="103" t="s">
        <v>198</v>
      </c>
      <c r="C129" s="236">
        <v>40</v>
      </c>
      <c r="D129" s="236">
        <v>40</v>
      </c>
      <c r="E129" s="1925"/>
    </row>
    <row r="131" spans="2:17" ht="15.75" thickBot="1" x14ac:dyDescent="0.3"/>
    <row r="132" spans="2:17" ht="27" thickBot="1" x14ac:dyDescent="0.3">
      <c r="B132" s="1879" t="s">
        <v>199</v>
      </c>
      <c r="C132" s="1880"/>
      <c r="D132" s="1880"/>
      <c r="E132" s="1880"/>
      <c r="F132" s="1880"/>
      <c r="G132" s="1880"/>
      <c r="H132" s="1880"/>
      <c r="I132" s="1880"/>
      <c r="J132" s="1880"/>
      <c r="K132" s="1880"/>
      <c r="L132" s="1880"/>
      <c r="M132" s="1880"/>
      <c r="N132" s="1881"/>
    </row>
    <row r="134" spans="2:17" ht="75" x14ac:dyDescent="0.25">
      <c r="B134" s="193" t="s">
        <v>89</v>
      </c>
      <c r="C134" s="193" t="s">
        <v>90</v>
      </c>
      <c r="D134" s="193" t="s">
        <v>91</v>
      </c>
      <c r="E134" s="193" t="s">
        <v>92</v>
      </c>
      <c r="F134" s="193" t="s">
        <v>93</v>
      </c>
      <c r="G134" s="193" t="s">
        <v>94</v>
      </c>
      <c r="H134" s="193" t="s">
        <v>95</v>
      </c>
      <c r="I134" s="193" t="s">
        <v>96</v>
      </c>
      <c r="J134" s="1875" t="s">
        <v>97</v>
      </c>
      <c r="K134" s="1882"/>
      <c r="L134" s="1876"/>
      <c r="M134" s="193" t="s">
        <v>98</v>
      </c>
      <c r="N134" s="193" t="s">
        <v>254</v>
      </c>
      <c r="O134" s="193" t="s">
        <v>255</v>
      </c>
      <c r="P134" s="1875" t="s">
        <v>77</v>
      </c>
      <c r="Q134" s="1876"/>
    </row>
    <row r="135" spans="2:17" ht="30" x14ac:dyDescent="0.25">
      <c r="B135" s="1990" t="s">
        <v>3385</v>
      </c>
      <c r="C135" s="1990" t="s">
        <v>201</v>
      </c>
      <c r="D135" s="1990" t="s">
        <v>4582</v>
      </c>
      <c r="E135" s="1994">
        <v>64577395</v>
      </c>
      <c r="F135" s="1994" t="s">
        <v>308</v>
      </c>
      <c r="G135" s="1994" t="s">
        <v>2909</v>
      </c>
      <c r="H135" s="1999">
        <v>36805</v>
      </c>
      <c r="I135" s="2001" t="s">
        <v>82</v>
      </c>
      <c r="J135" s="225" t="s">
        <v>4583</v>
      </c>
      <c r="K135" s="898" t="s">
        <v>4584</v>
      </c>
      <c r="L135" s="226" t="s">
        <v>266</v>
      </c>
      <c r="M135" s="1870" t="s">
        <v>18</v>
      </c>
      <c r="N135" s="1980" t="s">
        <v>18</v>
      </c>
      <c r="O135" s="1870" t="s">
        <v>18</v>
      </c>
      <c r="P135" s="1998"/>
      <c r="Q135" s="1998"/>
    </row>
    <row r="136" spans="2:17" ht="60" x14ac:dyDescent="0.25">
      <c r="B136" s="2006"/>
      <c r="C136" s="2006"/>
      <c r="D136" s="2006"/>
      <c r="E136" s="2009"/>
      <c r="F136" s="2009"/>
      <c r="G136" s="2009"/>
      <c r="H136" s="2000"/>
      <c r="I136" s="2002"/>
      <c r="J136" s="225" t="s">
        <v>4585</v>
      </c>
      <c r="K136" s="898" t="s">
        <v>4586</v>
      </c>
      <c r="L136" s="226" t="s">
        <v>4587</v>
      </c>
      <c r="M136" s="1871"/>
      <c r="N136" s="2025"/>
      <c r="O136" s="1871"/>
      <c r="P136" s="1963"/>
      <c r="Q136" s="1964"/>
    </row>
    <row r="137" spans="2:17" ht="75" x14ac:dyDescent="0.25">
      <c r="B137" s="225" t="s">
        <v>4588</v>
      </c>
      <c r="C137" s="893">
        <v>1</v>
      </c>
      <c r="D137" s="225" t="s">
        <v>4589</v>
      </c>
      <c r="E137" s="224">
        <v>45554349</v>
      </c>
      <c r="F137" s="225" t="s">
        <v>4590</v>
      </c>
      <c r="G137" s="894" t="s">
        <v>4591</v>
      </c>
      <c r="H137" s="909">
        <v>37967</v>
      </c>
      <c r="I137" s="227" t="s">
        <v>82</v>
      </c>
      <c r="J137" s="225" t="s">
        <v>4592</v>
      </c>
      <c r="K137" s="898" t="s">
        <v>4593</v>
      </c>
      <c r="L137" s="226" t="s">
        <v>266</v>
      </c>
      <c r="M137" s="715" t="s">
        <v>18</v>
      </c>
      <c r="N137" s="715" t="s">
        <v>18</v>
      </c>
      <c r="O137" s="715" t="s">
        <v>18</v>
      </c>
      <c r="P137" s="2003"/>
      <c r="Q137" s="2004"/>
    </row>
    <row r="138" spans="2:17" ht="30" x14ac:dyDescent="0.25">
      <c r="B138" s="225" t="s">
        <v>4594</v>
      </c>
      <c r="C138" s="893">
        <v>1</v>
      </c>
      <c r="D138" s="225" t="s">
        <v>4595</v>
      </c>
      <c r="E138" s="224">
        <v>1143343005</v>
      </c>
      <c r="F138" s="225" t="s">
        <v>388</v>
      </c>
      <c r="G138" s="893" t="s">
        <v>4596</v>
      </c>
      <c r="H138" s="909">
        <v>41159</v>
      </c>
      <c r="I138" s="227" t="s">
        <v>82</v>
      </c>
      <c r="J138" s="225" t="s">
        <v>4597</v>
      </c>
      <c r="K138" s="898" t="s">
        <v>4598</v>
      </c>
      <c r="L138" s="223" t="s">
        <v>266</v>
      </c>
      <c r="M138" s="242" t="s">
        <v>18</v>
      </c>
      <c r="N138" s="715" t="s">
        <v>18</v>
      </c>
      <c r="O138" s="715" t="s">
        <v>18</v>
      </c>
      <c r="P138" s="1998"/>
      <c r="Q138" s="1998"/>
    </row>
    <row r="139" spans="2:17" x14ac:dyDescent="0.25">
      <c r="B139" s="225"/>
      <c r="C139" s="48"/>
      <c r="F139" s="230"/>
      <c r="H139" s="987"/>
      <c r="K139" s="987"/>
      <c r="M139" s="48"/>
      <c r="N139" s="48"/>
      <c r="O139" s="48"/>
    </row>
    <row r="140" spans="2:17" x14ac:dyDescent="0.25">
      <c r="C140" s="48"/>
      <c r="D140" s="230"/>
      <c r="G140" s="230"/>
      <c r="K140" s="987"/>
      <c r="M140" s="48"/>
      <c r="N140" s="48"/>
      <c r="O140" s="48"/>
    </row>
    <row r="141" spans="2:17" ht="15.75" thickBot="1" x14ac:dyDescent="0.3">
      <c r="C141" s="48"/>
    </row>
    <row r="142" spans="2:17" ht="30" x14ac:dyDescent="0.25">
      <c r="B142" s="162" t="s">
        <v>17</v>
      </c>
      <c r="C142" s="162" t="s">
        <v>193</v>
      </c>
      <c r="D142" s="193" t="s">
        <v>194</v>
      </c>
      <c r="E142" s="162" t="s">
        <v>27</v>
      </c>
      <c r="F142" s="233" t="s">
        <v>235</v>
      </c>
      <c r="G142" s="857"/>
    </row>
    <row r="143" spans="2:17" ht="108" x14ac:dyDescent="0.2">
      <c r="B143" s="1969" t="s">
        <v>236</v>
      </c>
      <c r="C143" s="196" t="s">
        <v>237</v>
      </c>
      <c r="D143" s="715">
        <v>25</v>
      </c>
      <c r="E143" s="715">
        <v>25</v>
      </c>
      <c r="F143" s="1970">
        <f>+E143+E144+E145</f>
        <v>60</v>
      </c>
      <c r="G143" s="858"/>
    </row>
    <row r="144" spans="2:17" ht="96" x14ac:dyDescent="0.2">
      <c r="B144" s="1969"/>
      <c r="C144" s="196" t="s">
        <v>238</v>
      </c>
      <c r="D144" s="242">
        <v>25</v>
      </c>
      <c r="E144" s="715">
        <v>25</v>
      </c>
      <c r="F144" s="1971"/>
      <c r="G144" s="858"/>
    </row>
    <row r="145" spans="2:7" ht="60" x14ac:dyDescent="0.2">
      <c r="B145" s="1969"/>
      <c r="C145" s="196" t="s">
        <v>239</v>
      </c>
      <c r="D145" s="715">
        <v>10</v>
      </c>
      <c r="E145" s="715">
        <v>10</v>
      </c>
      <c r="F145" s="1972"/>
      <c r="G145" s="858"/>
    </row>
    <row r="146" spans="2:7" x14ac:dyDescent="0.25">
      <c r="C146"/>
    </row>
    <row r="149" spans="2:7" x14ac:dyDescent="0.25">
      <c r="B149" s="160" t="s">
        <v>240</v>
      </c>
    </row>
    <row r="152" spans="2:7" x14ac:dyDescent="0.25">
      <c r="B152" s="41" t="s">
        <v>17</v>
      </c>
      <c r="C152" s="41" t="s">
        <v>26</v>
      </c>
      <c r="D152" s="162" t="s">
        <v>27</v>
      </c>
      <c r="E152" s="162" t="s">
        <v>28</v>
      </c>
    </row>
    <row r="153" spans="2:7" ht="28.5" x14ac:dyDescent="0.25">
      <c r="B153" s="45" t="s">
        <v>393</v>
      </c>
      <c r="C153" s="684">
        <v>40</v>
      </c>
      <c r="D153" s="715">
        <v>40</v>
      </c>
      <c r="E153" s="1870">
        <f>+D153+D154</f>
        <v>100</v>
      </c>
    </row>
    <row r="154" spans="2:7" ht="42.75" x14ac:dyDescent="0.25">
      <c r="B154" s="45" t="s">
        <v>394</v>
      </c>
      <c r="C154" s="684">
        <v>60</v>
      </c>
      <c r="D154" s="715">
        <v>60</v>
      </c>
      <c r="E154" s="1871"/>
    </row>
    <row r="158" spans="2:7" ht="30" x14ac:dyDescent="0.25">
      <c r="B158" s="1231" t="s">
        <v>4599</v>
      </c>
    </row>
    <row r="160" spans="2:7" x14ac:dyDescent="0.25">
      <c r="B160" s="856" t="s">
        <v>4600</v>
      </c>
    </row>
  </sheetData>
  <mergeCells count="105">
    <mergeCell ref="P137:Q137"/>
    <mergeCell ref="P138:Q138"/>
    <mergeCell ref="B143:B145"/>
    <mergeCell ref="F143:F145"/>
    <mergeCell ref="E153:E154"/>
    <mergeCell ref="H135:H136"/>
    <mergeCell ref="I135:I136"/>
    <mergeCell ref="M135:M136"/>
    <mergeCell ref="N135:N136"/>
    <mergeCell ref="O135:O136"/>
    <mergeCell ref="P135:Q135"/>
    <mergeCell ref="P136:Q136"/>
    <mergeCell ref="B135:B136"/>
    <mergeCell ref="C135:C136"/>
    <mergeCell ref="D135:D136"/>
    <mergeCell ref="E135:E136"/>
    <mergeCell ref="F135:F136"/>
    <mergeCell ref="G135:G136"/>
    <mergeCell ref="B113:M113"/>
    <mergeCell ref="Q114:Q116"/>
    <mergeCell ref="E127:E129"/>
    <mergeCell ref="B132:N132"/>
    <mergeCell ref="J134:L134"/>
    <mergeCell ref="P134:Q134"/>
    <mergeCell ref="R95:R96"/>
    <mergeCell ref="B99:N99"/>
    <mergeCell ref="D102:E102"/>
    <mergeCell ref="D103:E103"/>
    <mergeCell ref="B106:P106"/>
    <mergeCell ref="B109:N109"/>
    <mergeCell ref="B95:B96"/>
    <mergeCell ref="C95:C96"/>
    <mergeCell ref="D95:D96"/>
    <mergeCell ref="E95:E96"/>
    <mergeCell ref="F95:F96"/>
    <mergeCell ref="G95:G96"/>
    <mergeCell ref="H95:H96"/>
    <mergeCell ref="I95:I96"/>
    <mergeCell ref="P95:Q96"/>
    <mergeCell ref="P89:Q91"/>
    <mergeCell ref="R89:R91"/>
    <mergeCell ref="B92:B94"/>
    <mergeCell ref="C92:C94"/>
    <mergeCell ref="D92:D94"/>
    <mergeCell ref="E92:E94"/>
    <mergeCell ref="F92:F94"/>
    <mergeCell ref="G92:G94"/>
    <mergeCell ref="R92:R94"/>
    <mergeCell ref="H92:H94"/>
    <mergeCell ref="I92:I94"/>
    <mergeCell ref="M92:M94"/>
    <mergeCell ref="N92:N94"/>
    <mergeCell ref="O92:O94"/>
    <mergeCell ref="P92:Q94"/>
    <mergeCell ref="R81:R88"/>
    <mergeCell ref="B89:B91"/>
    <mergeCell ref="C89:C91"/>
    <mergeCell ref="D89:D91"/>
    <mergeCell ref="E89:E91"/>
    <mergeCell ref="F89:F91"/>
    <mergeCell ref="G89:G91"/>
    <mergeCell ref="H89:H91"/>
    <mergeCell ref="I89:I91"/>
    <mergeCell ref="M89:M91"/>
    <mergeCell ref="H81:H88"/>
    <mergeCell ref="I81:I88"/>
    <mergeCell ref="M81:M88"/>
    <mergeCell ref="N81:N88"/>
    <mergeCell ref="O81:O88"/>
    <mergeCell ref="P81:Q88"/>
    <mergeCell ref="B81:B88"/>
    <mergeCell ref="C81:C88"/>
    <mergeCell ref="D81:D88"/>
    <mergeCell ref="E81:E88"/>
    <mergeCell ref="F81:F88"/>
    <mergeCell ref="G81:G88"/>
    <mergeCell ref="N89:N91"/>
    <mergeCell ref="O89:O91"/>
    <mergeCell ref="O67:P67"/>
    <mergeCell ref="B73:N73"/>
    <mergeCell ref="J78:L78"/>
    <mergeCell ref="P78:Q78"/>
    <mergeCell ref="P79:Q79"/>
    <mergeCell ref="P80:Q80"/>
    <mergeCell ref="C59:N59"/>
    <mergeCell ref="B61:N61"/>
    <mergeCell ref="O64:P64"/>
    <mergeCell ref="O65:P65"/>
    <mergeCell ref="B2:P2"/>
    <mergeCell ref="B4:P4"/>
    <mergeCell ref="C6:N6"/>
    <mergeCell ref="C7:N7"/>
    <mergeCell ref="C8:N8"/>
    <mergeCell ref="C9:N9"/>
    <mergeCell ref="R65:S65"/>
    <mergeCell ref="O66:P66"/>
    <mergeCell ref="R66:S66"/>
    <mergeCell ref="C10:E10"/>
    <mergeCell ref="B14:C21"/>
    <mergeCell ref="B22:C22"/>
    <mergeCell ref="E40:E41"/>
    <mergeCell ref="M45:N45"/>
    <mergeCell ref="B55:B56"/>
    <mergeCell ref="C55:C56"/>
    <mergeCell ref="D55:E55"/>
  </mergeCells>
  <dataValidations count="2">
    <dataValidation type="decimal" allowBlank="1" showInputMessage="1" showErrorMessage="1" sqref="WVH983070 WLL983070 C65566 IV65566 SR65566 ACN65566 AMJ65566 AWF65566 BGB65566 BPX65566 BZT65566 CJP65566 CTL65566 DDH65566 DND65566 DWZ65566 EGV65566 EQR65566 FAN65566 FKJ65566 FUF65566 GEB65566 GNX65566 GXT65566 HHP65566 HRL65566 IBH65566 ILD65566 IUZ65566 JEV65566 JOR65566 JYN65566 KIJ65566 KSF65566 LCB65566 LLX65566 LVT65566 MFP65566 MPL65566 MZH65566 NJD65566 NSZ65566 OCV65566 OMR65566 OWN65566 PGJ65566 PQF65566 QAB65566 QJX65566 QTT65566 RDP65566 RNL65566 RXH65566 SHD65566 SQZ65566 TAV65566 TKR65566 TUN65566 UEJ65566 UOF65566 UYB65566 VHX65566 VRT65566 WBP65566 WLL65566 WVH65566 C131102 IV131102 SR131102 ACN131102 AMJ131102 AWF131102 BGB131102 BPX131102 BZT131102 CJP131102 CTL131102 DDH131102 DND131102 DWZ131102 EGV131102 EQR131102 FAN131102 FKJ131102 FUF131102 GEB131102 GNX131102 GXT131102 HHP131102 HRL131102 IBH131102 ILD131102 IUZ131102 JEV131102 JOR131102 JYN131102 KIJ131102 KSF131102 LCB131102 LLX131102 LVT131102 MFP131102 MPL131102 MZH131102 NJD131102 NSZ131102 OCV131102 OMR131102 OWN131102 PGJ131102 PQF131102 QAB131102 QJX131102 QTT131102 RDP131102 RNL131102 RXH131102 SHD131102 SQZ131102 TAV131102 TKR131102 TUN131102 UEJ131102 UOF131102 UYB131102 VHX131102 VRT131102 WBP131102 WLL131102 WVH131102 C196638 IV196638 SR196638 ACN196638 AMJ196638 AWF196638 BGB196638 BPX196638 BZT196638 CJP196638 CTL196638 DDH196638 DND196638 DWZ196638 EGV196638 EQR196638 FAN196638 FKJ196638 FUF196638 GEB196638 GNX196638 GXT196638 HHP196638 HRL196638 IBH196638 ILD196638 IUZ196638 JEV196638 JOR196638 JYN196638 KIJ196638 KSF196638 LCB196638 LLX196638 LVT196638 MFP196638 MPL196638 MZH196638 NJD196638 NSZ196638 OCV196638 OMR196638 OWN196638 PGJ196638 PQF196638 QAB196638 QJX196638 QTT196638 RDP196638 RNL196638 RXH196638 SHD196638 SQZ196638 TAV196638 TKR196638 TUN196638 UEJ196638 UOF196638 UYB196638 VHX196638 VRT196638 WBP196638 WLL196638 WVH196638 C262174 IV262174 SR262174 ACN262174 AMJ262174 AWF262174 BGB262174 BPX262174 BZT262174 CJP262174 CTL262174 DDH262174 DND262174 DWZ262174 EGV262174 EQR262174 FAN262174 FKJ262174 FUF262174 GEB262174 GNX262174 GXT262174 HHP262174 HRL262174 IBH262174 ILD262174 IUZ262174 JEV262174 JOR262174 JYN262174 KIJ262174 KSF262174 LCB262174 LLX262174 LVT262174 MFP262174 MPL262174 MZH262174 NJD262174 NSZ262174 OCV262174 OMR262174 OWN262174 PGJ262174 PQF262174 QAB262174 QJX262174 QTT262174 RDP262174 RNL262174 RXH262174 SHD262174 SQZ262174 TAV262174 TKR262174 TUN262174 UEJ262174 UOF262174 UYB262174 VHX262174 VRT262174 WBP262174 WLL262174 WVH262174 C327710 IV327710 SR327710 ACN327710 AMJ327710 AWF327710 BGB327710 BPX327710 BZT327710 CJP327710 CTL327710 DDH327710 DND327710 DWZ327710 EGV327710 EQR327710 FAN327710 FKJ327710 FUF327710 GEB327710 GNX327710 GXT327710 HHP327710 HRL327710 IBH327710 ILD327710 IUZ327710 JEV327710 JOR327710 JYN327710 KIJ327710 KSF327710 LCB327710 LLX327710 LVT327710 MFP327710 MPL327710 MZH327710 NJD327710 NSZ327710 OCV327710 OMR327710 OWN327710 PGJ327710 PQF327710 QAB327710 QJX327710 QTT327710 RDP327710 RNL327710 RXH327710 SHD327710 SQZ327710 TAV327710 TKR327710 TUN327710 UEJ327710 UOF327710 UYB327710 VHX327710 VRT327710 WBP327710 WLL327710 WVH327710 C393246 IV393246 SR393246 ACN393246 AMJ393246 AWF393246 BGB393246 BPX393246 BZT393246 CJP393246 CTL393246 DDH393246 DND393246 DWZ393246 EGV393246 EQR393246 FAN393246 FKJ393246 FUF393246 GEB393246 GNX393246 GXT393246 HHP393246 HRL393246 IBH393246 ILD393246 IUZ393246 JEV393246 JOR393246 JYN393246 KIJ393246 KSF393246 LCB393246 LLX393246 LVT393246 MFP393246 MPL393246 MZH393246 NJD393246 NSZ393246 OCV393246 OMR393246 OWN393246 PGJ393246 PQF393246 QAB393246 QJX393246 QTT393246 RDP393246 RNL393246 RXH393246 SHD393246 SQZ393246 TAV393246 TKR393246 TUN393246 UEJ393246 UOF393246 UYB393246 VHX393246 VRT393246 WBP393246 WLL393246 WVH393246 C458782 IV458782 SR458782 ACN458782 AMJ458782 AWF458782 BGB458782 BPX458782 BZT458782 CJP458782 CTL458782 DDH458782 DND458782 DWZ458782 EGV458782 EQR458782 FAN458782 FKJ458782 FUF458782 GEB458782 GNX458782 GXT458782 HHP458782 HRL458782 IBH458782 ILD458782 IUZ458782 JEV458782 JOR458782 JYN458782 KIJ458782 KSF458782 LCB458782 LLX458782 LVT458782 MFP458782 MPL458782 MZH458782 NJD458782 NSZ458782 OCV458782 OMR458782 OWN458782 PGJ458782 PQF458782 QAB458782 QJX458782 QTT458782 RDP458782 RNL458782 RXH458782 SHD458782 SQZ458782 TAV458782 TKR458782 TUN458782 UEJ458782 UOF458782 UYB458782 VHX458782 VRT458782 WBP458782 WLL458782 WVH458782 C524318 IV524318 SR524318 ACN524318 AMJ524318 AWF524318 BGB524318 BPX524318 BZT524318 CJP524318 CTL524318 DDH524318 DND524318 DWZ524318 EGV524318 EQR524318 FAN524318 FKJ524318 FUF524318 GEB524318 GNX524318 GXT524318 HHP524318 HRL524318 IBH524318 ILD524318 IUZ524318 JEV524318 JOR524318 JYN524318 KIJ524318 KSF524318 LCB524318 LLX524318 LVT524318 MFP524318 MPL524318 MZH524318 NJD524318 NSZ524318 OCV524318 OMR524318 OWN524318 PGJ524318 PQF524318 QAB524318 QJX524318 QTT524318 RDP524318 RNL524318 RXH524318 SHD524318 SQZ524318 TAV524318 TKR524318 TUN524318 UEJ524318 UOF524318 UYB524318 VHX524318 VRT524318 WBP524318 WLL524318 WVH524318 C589854 IV589854 SR589854 ACN589854 AMJ589854 AWF589854 BGB589854 BPX589854 BZT589854 CJP589854 CTL589854 DDH589854 DND589854 DWZ589854 EGV589854 EQR589854 FAN589854 FKJ589854 FUF589854 GEB589854 GNX589854 GXT589854 HHP589854 HRL589854 IBH589854 ILD589854 IUZ589854 JEV589854 JOR589854 JYN589854 KIJ589854 KSF589854 LCB589854 LLX589854 LVT589854 MFP589854 MPL589854 MZH589854 NJD589854 NSZ589854 OCV589854 OMR589854 OWN589854 PGJ589854 PQF589854 QAB589854 QJX589854 QTT589854 RDP589854 RNL589854 RXH589854 SHD589854 SQZ589854 TAV589854 TKR589854 TUN589854 UEJ589854 UOF589854 UYB589854 VHX589854 VRT589854 WBP589854 WLL589854 WVH589854 C655390 IV655390 SR655390 ACN655390 AMJ655390 AWF655390 BGB655390 BPX655390 BZT655390 CJP655390 CTL655390 DDH655390 DND655390 DWZ655390 EGV655390 EQR655390 FAN655390 FKJ655390 FUF655390 GEB655390 GNX655390 GXT655390 HHP655390 HRL655390 IBH655390 ILD655390 IUZ655390 JEV655390 JOR655390 JYN655390 KIJ655390 KSF655390 LCB655390 LLX655390 LVT655390 MFP655390 MPL655390 MZH655390 NJD655390 NSZ655390 OCV655390 OMR655390 OWN655390 PGJ655390 PQF655390 QAB655390 QJX655390 QTT655390 RDP655390 RNL655390 RXH655390 SHD655390 SQZ655390 TAV655390 TKR655390 TUN655390 UEJ655390 UOF655390 UYB655390 VHX655390 VRT655390 WBP655390 WLL655390 WVH655390 C720926 IV720926 SR720926 ACN720926 AMJ720926 AWF720926 BGB720926 BPX720926 BZT720926 CJP720926 CTL720926 DDH720926 DND720926 DWZ720926 EGV720926 EQR720926 FAN720926 FKJ720926 FUF720926 GEB720926 GNX720926 GXT720926 HHP720926 HRL720926 IBH720926 ILD720926 IUZ720926 JEV720926 JOR720926 JYN720926 KIJ720926 KSF720926 LCB720926 LLX720926 LVT720926 MFP720926 MPL720926 MZH720926 NJD720926 NSZ720926 OCV720926 OMR720926 OWN720926 PGJ720926 PQF720926 QAB720926 QJX720926 QTT720926 RDP720926 RNL720926 RXH720926 SHD720926 SQZ720926 TAV720926 TKR720926 TUN720926 UEJ720926 UOF720926 UYB720926 VHX720926 VRT720926 WBP720926 WLL720926 WVH720926 C786462 IV786462 SR786462 ACN786462 AMJ786462 AWF786462 BGB786462 BPX786462 BZT786462 CJP786462 CTL786462 DDH786462 DND786462 DWZ786462 EGV786462 EQR786462 FAN786462 FKJ786462 FUF786462 GEB786462 GNX786462 GXT786462 HHP786462 HRL786462 IBH786462 ILD786462 IUZ786462 JEV786462 JOR786462 JYN786462 KIJ786462 KSF786462 LCB786462 LLX786462 LVT786462 MFP786462 MPL786462 MZH786462 NJD786462 NSZ786462 OCV786462 OMR786462 OWN786462 PGJ786462 PQF786462 QAB786462 QJX786462 QTT786462 RDP786462 RNL786462 RXH786462 SHD786462 SQZ786462 TAV786462 TKR786462 TUN786462 UEJ786462 UOF786462 UYB786462 VHX786462 VRT786462 WBP786462 WLL786462 WVH786462 C851998 IV851998 SR851998 ACN851998 AMJ851998 AWF851998 BGB851998 BPX851998 BZT851998 CJP851998 CTL851998 DDH851998 DND851998 DWZ851998 EGV851998 EQR851998 FAN851998 FKJ851998 FUF851998 GEB851998 GNX851998 GXT851998 HHP851998 HRL851998 IBH851998 ILD851998 IUZ851998 JEV851998 JOR851998 JYN851998 KIJ851998 KSF851998 LCB851998 LLX851998 LVT851998 MFP851998 MPL851998 MZH851998 NJD851998 NSZ851998 OCV851998 OMR851998 OWN851998 PGJ851998 PQF851998 QAB851998 QJX851998 QTT851998 RDP851998 RNL851998 RXH851998 SHD851998 SQZ851998 TAV851998 TKR851998 TUN851998 UEJ851998 UOF851998 UYB851998 VHX851998 VRT851998 WBP851998 WLL851998 WVH851998 C917534 IV917534 SR917534 ACN917534 AMJ917534 AWF917534 BGB917534 BPX917534 BZT917534 CJP917534 CTL917534 DDH917534 DND917534 DWZ917534 EGV917534 EQR917534 FAN917534 FKJ917534 FUF917534 GEB917534 GNX917534 GXT917534 HHP917534 HRL917534 IBH917534 ILD917534 IUZ917534 JEV917534 JOR917534 JYN917534 KIJ917534 KSF917534 LCB917534 LLX917534 LVT917534 MFP917534 MPL917534 MZH917534 NJD917534 NSZ917534 OCV917534 OMR917534 OWN917534 PGJ917534 PQF917534 QAB917534 QJX917534 QTT917534 RDP917534 RNL917534 RXH917534 SHD917534 SQZ917534 TAV917534 TKR917534 TUN917534 UEJ917534 UOF917534 UYB917534 VHX917534 VRT917534 WBP917534 WLL917534 WVH917534 C983070 IV983070 SR983070 ACN983070 AMJ983070 AWF983070 BGB983070 BPX983070 BZT983070 CJP983070 CTL983070 DDH983070 DND983070 DWZ983070 EGV983070 EQR983070 FAN983070 FKJ983070 FUF983070 GEB983070 GNX983070 GXT983070 HHP983070 HRL983070 IBH983070 ILD983070 IUZ983070 JEV983070 JOR983070 JYN983070 KIJ983070 KSF983070 LCB983070 LLX983070 LVT983070 MFP983070 MPL983070 MZH983070 NJD983070 NSZ983070 OCV983070 OMR983070 OWN983070 PGJ983070 PQF983070 QAB983070 QJX983070 QTT983070 RDP983070 RNL983070 RXH983070 SHD983070 SQZ983070 TAV983070 TKR983070 TUN983070 UEJ983070 UOF983070 UYB983070 VHX983070 VRT983070 WBP983070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0 A65566 IS65566 SO65566 ACK65566 AMG65566 AWC65566 BFY65566 BPU65566 BZQ65566 CJM65566 CTI65566 DDE65566 DNA65566 DWW65566 EGS65566 EQO65566 FAK65566 FKG65566 FUC65566 GDY65566 GNU65566 GXQ65566 HHM65566 HRI65566 IBE65566 ILA65566 IUW65566 JES65566 JOO65566 JYK65566 KIG65566 KSC65566 LBY65566 LLU65566 LVQ65566 MFM65566 MPI65566 MZE65566 NJA65566 NSW65566 OCS65566 OMO65566 OWK65566 PGG65566 PQC65566 PZY65566 QJU65566 QTQ65566 RDM65566 RNI65566 RXE65566 SHA65566 SQW65566 TAS65566 TKO65566 TUK65566 UEG65566 UOC65566 UXY65566 VHU65566 VRQ65566 WBM65566 WLI65566 WVE65566 A131102 IS131102 SO131102 ACK131102 AMG131102 AWC131102 BFY131102 BPU131102 BZQ131102 CJM131102 CTI131102 DDE131102 DNA131102 DWW131102 EGS131102 EQO131102 FAK131102 FKG131102 FUC131102 GDY131102 GNU131102 GXQ131102 HHM131102 HRI131102 IBE131102 ILA131102 IUW131102 JES131102 JOO131102 JYK131102 KIG131102 KSC131102 LBY131102 LLU131102 LVQ131102 MFM131102 MPI131102 MZE131102 NJA131102 NSW131102 OCS131102 OMO131102 OWK131102 PGG131102 PQC131102 PZY131102 QJU131102 QTQ131102 RDM131102 RNI131102 RXE131102 SHA131102 SQW131102 TAS131102 TKO131102 TUK131102 UEG131102 UOC131102 UXY131102 VHU131102 VRQ131102 WBM131102 WLI131102 WVE131102 A196638 IS196638 SO196638 ACK196638 AMG196638 AWC196638 BFY196638 BPU196638 BZQ196638 CJM196638 CTI196638 DDE196638 DNA196638 DWW196638 EGS196638 EQO196638 FAK196638 FKG196638 FUC196638 GDY196638 GNU196638 GXQ196638 HHM196638 HRI196638 IBE196638 ILA196638 IUW196638 JES196638 JOO196638 JYK196638 KIG196638 KSC196638 LBY196638 LLU196638 LVQ196638 MFM196638 MPI196638 MZE196638 NJA196638 NSW196638 OCS196638 OMO196638 OWK196638 PGG196638 PQC196638 PZY196638 QJU196638 QTQ196638 RDM196638 RNI196638 RXE196638 SHA196638 SQW196638 TAS196638 TKO196638 TUK196638 UEG196638 UOC196638 UXY196638 VHU196638 VRQ196638 WBM196638 WLI196638 WVE196638 A262174 IS262174 SO262174 ACK262174 AMG262174 AWC262174 BFY262174 BPU262174 BZQ262174 CJM262174 CTI262174 DDE262174 DNA262174 DWW262174 EGS262174 EQO262174 FAK262174 FKG262174 FUC262174 GDY262174 GNU262174 GXQ262174 HHM262174 HRI262174 IBE262174 ILA262174 IUW262174 JES262174 JOO262174 JYK262174 KIG262174 KSC262174 LBY262174 LLU262174 LVQ262174 MFM262174 MPI262174 MZE262174 NJA262174 NSW262174 OCS262174 OMO262174 OWK262174 PGG262174 PQC262174 PZY262174 QJU262174 QTQ262174 RDM262174 RNI262174 RXE262174 SHA262174 SQW262174 TAS262174 TKO262174 TUK262174 UEG262174 UOC262174 UXY262174 VHU262174 VRQ262174 WBM262174 WLI262174 WVE262174 A327710 IS327710 SO327710 ACK327710 AMG327710 AWC327710 BFY327710 BPU327710 BZQ327710 CJM327710 CTI327710 DDE327710 DNA327710 DWW327710 EGS327710 EQO327710 FAK327710 FKG327710 FUC327710 GDY327710 GNU327710 GXQ327710 HHM327710 HRI327710 IBE327710 ILA327710 IUW327710 JES327710 JOO327710 JYK327710 KIG327710 KSC327710 LBY327710 LLU327710 LVQ327710 MFM327710 MPI327710 MZE327710 NJA327710 NSW327710 OCS327710 OMO327710 OWK327710 PGG327710 PQC327710 PZY327710 QJU327710 QTQ327710 RDM327710 RNI327710 RXE327710 SHA327710 SQW327710 TAS327710 TKO327710 TUK327710 UEG327710 UOC327710 UXY327710 VHU327710 VRQ327710 WBM327710 WLI327710 WVE327710 A393246 IS393246 SO393246 ACK393246 AMG393246 AWC393246 BFY393246 BPU393246 BZQ393246 CJM393246 CTI393246 DDE393246 DNA393246 DWW393246 EGS393246 EQO393246 FAK393246 FKG393246 FUC393246 GDY393246 GNU393246 GXQ393246 HHM393246 HRI393246 IBE393246 ILA393246 IUW393246 JES393246 JOO393246 JYK393246 KIG393246 KSC393246 LBY393246 LLU393246 LVQ393246 MFM393246 MPI393246 MZE393246 NJA393246 NSW393246 OCS393246 OMO393246 OWK393246 PGG393246 PQC393246 PZY393246 QJU393246 QTQ393246 RDM393246 RNI393246 RXE393246 SHA393246 SQW393246 TAS393246 TKO393246 TUK393246 UEG393246 UOC393246 UXY393246 VHU393246 VRQ393246 WBM393246 WLI393246 WVE393246 A458782 IS458782 SO458782 ACK458782 AMG458782 AWC458782 BFY458782 BPU458782 BZQ458782 CJM458782 CTI458782 DDE458782 DNA458782 DWW458782 EGS458782 EQO458782 FAK458782 FKG458782 FUC458782 GDY458782 GNU458782 GXQ458782 HHM458782 HRI458782 IBE458782 ILA458782 IUW458782 JES458782 JOO458782 JYK458782 KIG458782 KSC458782 LBY458782 LLU458782 LVQ458782 MFM458782 MPI458782 MZE458782 NJA458782 NSW458782 OCS458782 OMO458782 OWK458782 PGG458782 PQC458782 PZY458782 QJU458782 QTQ458782 RDM458782 RNI458782 RXE458782 SHA458782 SQW458782 TAS458782 TKO458782 TUK458782 UEG458782 UOC458782 UXY458782 VHU458782 VRQ458782 WBM458782 WLI458782 WVE458782 A524318 IS524318 SO524318 ACK524318 AMG524318 AWC524318 BFY524318 BPU524318 BZQ524318 CJM524318 CTI524318 DDE524318 DNA524318 DWW524318 EGS524318 EQO524318 FAK524318 FKG524318 FUC524318 GDY524318 GNU524318 GXQ524318 HHM524318 HRI524318 IBE524318 ILA524318 IUW524318 JES524318 JOO524318 JYK524318 KIG524318 KSC524318 LBY524318 LLU524318 LVQ524318 MFM524318 MPI524318 MZE524318 NJA524318 NSW524318 OCS524318 OMO524318 OWK524318 PGG524318 PQC524318 PZY524318 QJU524318 QTQ524318 RDM524318 RNI524318 RXE524318 SHA524318 SQW524318 TAS524318 TKO524318 TUK524318 UEG524318 UOC524318 UXY524318 VHU524318 VRQ524318 WBM524318 WLI524318 WVE524318 A589854 IS589854 SO589854 ACK589854 AMG589854 AWC589854 BFY589854 BPU589854 BZQ589854 CJM589854 CTI589854 DDE589854 DNA589854 DWW589854 EGS589854 EQO589854 FAK589854 FKG589854 FUC589854 GDY589854 GNU589854 GXQ589854 HHM589854 HRI589854 IBE589854 ILA589854 IUW589854 JES589854 JOO589854 JYK589854 KIG589854 KSC589854 LBY589854 LLU589854 LVQ589854 MFM589854 MPI589854 MZE589854 NJA589854 NSW589854 OCS589854 OMO589854 OWK589854 PGG589854 PQC589854 PZY589854 QJU589854 QTQ589854 RDM589854 RNI589854 RXE589854 SHA589854 SQW589854 TAS589854 TKO589854 TUK589854 UEG589854 UOC589854 UXY589854 VHU589854 VRQ589854 WBM589854 WLI589854 WVE589854 A655390 IS655390 SO655390 ACK655390 AMG655390 AWC655390 BFY655390 BPU655390 BZQ655390 CJM655390 CTI655390 DDE655390 DNA655390 DWW655390 EGS655390 EQO655390 FAK655390 FKG655390 FUC655390 GDY655390 GNU655390 GXQ655390 HHM655390 HRI655390 IBE655390 ILA655390 IUW655390 JES655390 JOO655390 JYK655390 KIG655390 KSC655390 LBY655390 LLU655390 LVQ655390 MFM655390 MPI655390 MZE655390 NJA655390 NSW655390 OCS655390 OMO655390 OWK655390 PGG655390 PQC655390 PZY655390 QJU655390 QTQ655390 RDM655390 RNI655390 RXE655390 SHA655390 SQW655390 TAS655390 TKO655390 TUK655390 UEG655390 UOC655390 UXY655390 VHU655390 VRQ655390 WBM655390 WLI655390 WVE655390 A720926 IS720926 SO720926 ACK720926 AMG720926 AWC720926 BFY720926 BPU720926 BZQ720926 CJM720926 CTI720926 DDE720926 DNA720926 DWW720926 EGS720926 EQO720926 FAK720926 FKG720926 FUC720926 GDY720926 GNU720926 GXQ720926 HHM720926 HRI720926 IBE720926 ILA720926 IUW720926 JES720926 JOO720926 JYK720926 KIG720926 KSC720926 LBY720926 LLU720926 LVQ720926 MFM720926 MPI720926 MZE720926 NJA720926 NSW720926 OCS720926 OMO720926 OWK720926 PGG720926 PQC720926 PZY720926 QJU720926 QTQ720926 RDM720926 RNI720926 RXE720926 SHA720926 SQW720926 TAS720926 TKO720926 TUK720926 UEG720926 UOC720926 UXY720926 VHU720926 VRQ720926 WBM720926 WLI720926 WVE720926 A786462 IS786462 SO786462 ACK786462 AMG786462 AWC786462 BFY786462 BPU786462 BZQ786462 CJM786462 CTI786462 DDE786462 DNA786462 DWW786462 EGS786462 EQO786462 FAK786462 FKG786462 FUC786462 GDY786462 GNU786462 GXQ786462 HHM786462 HRI786462 IBE786462 ILA786462 IUW786462 JES786462 JOO786462 JYK786462 KIG786462 KSC786462 LBY786462 LLU786462 LVQ786462 MFM786462 MPI786462 MZE786462 NJA786462 NSW786462 OCS786462 OMO786462 OWK786462 PGG786462 PQC786462 PZY786462 QJU786462 QTQ786462 RDM786462 RNI786462 RXE786462 SHA786462 SQW786462 TAS786462 TKO786462 TUK786462 UEG786462 UOC786462 UXY786462 VHU786462 VRQ786462 WBM786462 WLI786462 WVE786462 A851998 IS851998 SO851998 ACK851998 AMG851998 AWC851998 BFY851998 BPU851998 BZQ851998 CJM851998 CTI851998 DDE851998 DNA851998 DWW851998 EGS851998 EQO851998 FAK851998 FKG851998 FUC851998 GDY851998 GNU851998 GXQ851998 HHM851998 HRI851998 IBE851998 ILA851998 IUW851998 JES851998 JOO851998 JYK851998 KIG851998 KSC851998 LBY851998 LLU851998 LVQ851998 MFM851998 MPI851998 MZE851998 NJA851998 NSW851998 OCS851998 OMO851998 OWK851998 PGG851998 PQC851998 PZY851998 QJU851998 QTQ851998 RDM851998 RNI851998 RXE851998 SHA851998 SQW851998 TAS851998 TKO851998 TUK851998 UEG851998 UOC851998 UXY851998 VHU851998 VRQ851998 WBM851998 WLI851998 WVE851998 A917534 IS917534 SO917534 ACK917534 AMG917534 AWC917534 BFY917534 BPU917534 BZQ917534 CJM917534 CTI917534 DDE917534 DNA917534 DWW917534 EGS917534 EQO917534 FAK917534 FKG917534 FUC917534 GDY917534 GNU917534 GXQ917534 HHM917534 HRI917534 IBE917534 ILA917534 IUW917534 JES917534 JOO917534 JYK917534 KIG917534 KSC917534 LBY917534 LLU917534 LVQ917534 MFM917534 MPI917534 MZE917534 NJA917534 NSW917534 OCS917534 OMO917534 OWK917534 PGG917534 PQC917534 PZY917534 QJU917534 QTQ917534 RDM917534 RNI917534 RXE917534 SHA917534 SQW917534 TAS917534 TKO917534 TUK917534 UEG917534 UOC917534 UXY917534 VHU917534 VRQ917534 WBM917534 WLI917534 WVE917534 A983070 IS983070 SO983070 ACK983070 AMG983070 AWC983070 BFY983070 BPU983070 BZQ983070 CJM983070 CTI983070 DDE983070 DNA983070 DWW983070 EGS983070 EQO983070 FAK983070 FKG983070 FUC983070 GDY983070 GNU983070 GXQ983070 HHM983070 HRI983070 IBE983070 ILA983070 IUW983070 JES983070 JOO983070 JYK983070 KIG983070 KSC983070 LBY983070 LLU983070 LVQ983070 MFM983070 MPI983070 MZE983070 NJA983070 NSW983070 OCS983070 OMO983070 OWK983070 PGG983070 PQC983070 PZY983070 QJU983070 QTQ983070 RDM983070 RNI983070 RXE983070 SHA983070 SQW983070 TAS983070 TKO983070 TUK983070 UEG983070 UOC983070 UXY983070 VHU983070 VRQ983070 WBM983070 WLI983070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legacy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4"/>
  <sheetViews>
    <sheetView topLeftCell="A11" zoomScale="70" zoomScaleNormal="70" workbookViewId="0">
      <selection activeCell="S87" sqref="S87"/>
    </sheetView>
  </sheetViews>
  <sheetFormatPr baseColWidth="10" defaultRowHeight="15" x14ac:dyDescent="0.25"/>
  <cols>
    <col min="1" max="1" width="3.140625" style="1" bestFit="1" customWidth="1"/>
    <col min="2" max="2" width="65.28515625" style="1" customWidth="1"/>
    <col min="3" max="3" width="31.140625" style="1" customWidth="1"/>
    <col min="4" max="4" width="26.7109375" style="1" customWidth="1"/>
    <col min="5" max="5" width="25" style="1" customWidth="1"/>
    <col min="6" max="7" width="29.7109375" style="1" customWidth="1"/>
    <col min="8" max="8" width="24.5703125" style="1" customWidth="1"/>
    <col min="9" max="9" width="14.7109375" style="1" customWidth="1"/>
    <col min="10" max="10" width="20.28515625" style="1" customWidth="1"/>
    <col min="11" max="11" width="22" style="1" customWidth="1"/>
    <col min="12" max="12" width="29.28515625" style="1" customWidth="1"/>
    <col min="13" max="13" width="18.7109375" style="1" customWidth="1"/>
    <col min="14" max="14" width="22.140625" style="1" customWidth="1"/>
    <col min="15" max="15" width="14.140625" style="1" customWidth="1"/>
    <col min="16" max="16" width="19.5703125" style="1" bestFit="1" customWidth="1"/>
    <col min="17" max="17" width="34.42578125" style="1" customWidth="1"/>
    <col min="18" max="18" width="15.140625" style="1" customWidth="1"/>
    <col min="19" max="19" width="14" style="1" customWidth="1"/>
    <col min="20" max="20" width="16" style="1" customWidth="1"/>
    <col min="21" max="21" width="25" style="1" customWidth="1"/>
    <col min="22"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4" t="s">
        <v>3079</v>
      </c>
      <c r="D6" s="1854"/>
      <c r="E6" s="1854"/>
      <c r="F6" s="1854"/>
      <c r="G6" s="1854"/>
      <c r="H6" s="1854"/>
      <c r="I6" s="1854"/>
      <c r="J6" s="1854"/>
      <c r="K6" s="1854"/>
      <c r="L6" s="1854"/>
      <c r="M6" s="1854"/>
      <c r="N6" s="1855"/>
    </row>
    <row r="7" spans="2:16" ht="16.5" thickBot="1" x14ac:dyDescent="0.3">
      <c r="B7" s="127" t="s">
        <v>4</v>
      </c>
      <c r="C7" s="1854"/>
      <c r="D7" s="1854"/>
      <c r="E7" s="1854"/>
      <c r="F7" s="1854"/>
      <c r="G7" s="1854"/>
      <c r="H7" s="1854"/>
      <c r="I7" s="1854"/>
      <c r="J7" s="1854"/>
      <c r="K7" s="1854"/>
      <c r="L7" s="1854"/>
      <c r="M7" s="1854"/>
      <c r="N7" s="1855"/>
    </row>
    <row r="8" spans="2:16" ht="16.5" thickBot="1" x14ac:dyDescent="0.3">
      <c r="B8" s="127" t="s">
        <v>5</v>
      </c>
      <c r="C8" s="1856"/>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16</v>
      </c>
      <c r="D10" s="1865"/>
      <c r="E10" s="1866"/>
      <c r="F10" s="216"/>
      <c r="G10" s="216"/>
      <c r="H10" s="216"/>
      <c r="I10" s="216"/>
      <c r="J10" s="216"/>
      <c r="K10" s="216"/>
      <c r="L10" s="216"/>
      <c r="M10" s="216"/>
      <c r="N10" s="217"/>
    </row>
    <row r="11" spans="2:16" ht="16.5" thickBot="1" x14ac:dyDescent="0.3">
      <c r="B11" s="130" t="s">
        <v>8</v>
      </c>
      <c r="C11" s="1161">
        <v>41984</v>
      </c>
      <c r="D11" s="218"/>
      <c r="E11" s="218"/>
      <c r="F11" s="218"/>
      <c r="G11" s="218"/>
      <c r="H11" s="218"/>
      <c r="I11" s="218"/>
      <c r="J11" s="218"/>
      <c r="K11" s="218"/>
      <c r="L11" s="218"/>
      <c r="M11" s="218"/>
      <c r="N11" s="219"/>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9</v>
      </c>
      <c r="C14" s="1867"/>
      <c r="D14" s="702" t="s">
        <v>10</v>
      </c>
      <c r="E14" s="702" t="s">
        <v>11</v>
      </c>
      <c r="F14" s="702" t="s">
        <v>12</v>
      </c>
      <c r="G14" s="139"/>
      <c r="I14" s="140"/>
      <c r="J14" s="140"/>
      <c r="K14" s="140"/>
      <c r="L14" s="140"/>
      <c r="M14" s="140"/>
      <c r="N14" s="137"/>
    </row>
    <row r="15" spans="2:16" x14ac:dyDescent="0.25">
      <c r="B15" s="1867"/>
      <c r="C15" s="1867"/>
      <c r="D15" s="702">
        <v>16</v>
      </c>
      <c r="E15" s="141">
        <v>1252968600</v>
      </c>
      <c r="F15" s="141">
        <v>600</v>
      </c>
      <c r="G15" s="143"/>
      <c r="I15" s="144"/>
      <c r="J15" s="144"/>
      <c r="K15" s="144"/>
      <c r="L15" s="144"/>
      <c r="M15" s="144"/>
      <c r="N15" s="137"/>
    </row>
    <row r="16" spans="2:16" x14ac:dyDescent="0.25">
      <c r="B16" s="1867"/>
      <c r="C16" s="1867"/>
      <c r="D16" s="702"/>
      <c r="E16" s="141"/>
      <c r="F16" s="141"/>
      <c r="G16" s="143"/>
      <c r="I16" s="144"/>
      <c r="J16" s="144"/>
      <c r="K16" s="144"/>
      <c r="L16" s="144"/>
      <c r="M16" s="144"/>
      <c r="N16" s="137"/>
    </row>
    <row r="17" spans="1:14" x14ac:dyDescent="0.25">
      <c r="B17" s="1867"/>
      <c r="C17" s="1867"/>
      <c r="D17" s="702"/>
      <c r="E17" s="141"/>
      <c r="F17" s="141"/>
      <c r="G17" s="143"/>
      <c r="I17" s="144"/>
      <c r="J17" s="144"/>
      <c r="K17" s="144"/>
      <c r="L17" s="144"/>
      <c r="M17" s="144"/>
      <c r="N17" s="137"/>
    </row>
    <row r="18" spans="1:14" x14ac:dyDescent="0.25">
      <c r="B18" s="1867"/>
      <c r="C18" s="1867"/>
      <c r="D18" s="702"/>
      <c r="E18" s="145"/>
      <c r="F18" s="141"/>
      <c r="G18" s="143"/>
      <c r="H18" s="146"/>
      <c r="I18" s="144"/>
      <c r="J18" s="144"/>
      <c r="K18" s="144"/>
      <c r="L18" s="144"/>
      <c r="M18" s="144"/>
      <c r="N18" s="147"/>
    </row>
    <row r="19" spans="1:14" x14ac:dyDescent="0.25">
      <c r="B19" s="1867"/>
      <c r="C19" s="1867"/>
      <c r="D19" s="702"/>
      <c r="E19" s="145"/>
      <c r="F19" s="141"/>
      <c r="G19" s="143"/>
      <c r="H19" s="146"/>
      <c r="I19" s="148"/>
      <c r="J19" s="148"/>
      <c r="K19" s="148"/>
      <c r="L19" s="148"/>
      <c r="M19" s="148"/>
      <c r="N19" s="147"/>
    </row>
    <row r="20" spans="1:14" x14ac:dyDescent="0.25">
      <c r="B20" s="1867"/>
      <c r="C20" s="1867"/>
      <c r="D20" s="702"/>
      <c r="E20" s="145"/>
      <c r="F20" s="141"/>
      <c r="G20" s="143"/>
      <c r="H20" s="146"/>
      <c r="I20" s="48"/>
      <c r="J20" s="48"/>
      <c r="K20" s="48"/>
      <c r="L20" s="48"/>
      <c r="M20" s="48"/>
      <c r="N20" s="147"/>
    </row>
    <row r="21" spans="1:14" x14ac:dyDescent="0.25">
      <c r="B21" s="1867"/>
      <c r="C21" s="1867"/>
      <c r="D21" s="702"/>
      <c r="E21" s="145"/>
      <c r="F21" s="141"/>
      <c r="G21" s="143"/>
      <c r="H21" s="146"/>
      <c r="I21" s="48"/>
      <c r="J21" s="48"/>
      <c r="K21" s="48"/>
      <c r="L21" s="48"/>
      <c r="M21" s="48"/>
      <c r="N21" s="147"/>
    </row>
    <row r="22" spans="1:14" ht="15.75" thickBot="1" x14ac:dyDescent="0.3">
      <c r="B22" s="1868" t="s">
        <v>13</v>
      </c>
      <c r="C22" s="1869"/>
      <c r="D22" s="702">
        <v>16</v>
      </c>
      <c r="E22" s="141">
        <v>1252968600</v>
      </c>
      <c r="F22" s="141">
        <v>600</v>
      </c>
      <c r="G22" s="143"/>
      <c r="H22" s="146"/>
      <c r="I22" s="48"/>
      <c r="J22" s="48"/>
      <c r="K22" s="48"/>
      <c r="L22" s="48"/>
      <c r="M22" s="48"/>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480</v>
      </c>
      <c r="D24" s="154"/>
      <c r="E24" s="155">
        <f>E22</f>
        <v>1252968600</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715" t="s">
        <v>21</v>
      </c>
      <c r="D30" s="152"/>
      <c r="E30"/>
      <c r="F30"/>
      <c r="G30"/>
      <c r="H30"/>
      <c r="I30" s="48"/>
      <c r="J30" s="48"/>
      <c r="K30" s="48"/>
      <c r="L30" s="48"/>
      <c r="M30" s="48"/>
      <c r="N30" s="137"/>
    </row>
    <row r="31" spans="1:14" x14ac:dyDescent="0.25">
      <c r="A31" s="36"/>
      <c r="B31" s="152" t="s">
        <v>22</v>
      </c>
      <c r="C31" s="715" t="s">
        <v>21</v>
      </c>
      <c r="D31" s="715"/>
      <c r="E31"/>
      <c r="F31"/>
      <c r="G31"/>
      <c r="H31"/>
      <c r="I31" s="48"/>
      <c r="J31" s="48"/>
      <c r="K31" s="48"/>
      <c r="L31" s="48"/>
      <c r="M31" s="48"/>
      <c r="N31" s="137"/>
    </row>
    <row r="32" spans="1:14" x14ac:dyDescent="0.25">
      <c r="A32" s="36"/>
      <c r="B32" s="152" t="s">
        <v>23</v>
      </c>
      <c r="C32" s="715" t="s">
        <v>21</v>
      </c>
      <c r="D32" s="152"/>
      <c r="E32"/>
      <c r="F32"/>
      <c r="G32"/>
      <c r="H32"/>
      <c r="I32" s="48"/>
      <c r="J32" s="48"/>
      <c r="K32" s="48"/>
      <c r="L32" s="48"/>
      <c r="M32" s="48"/>
      <c r="N32" s="137"/>
    </row>
    <row r="33" spans="1:17" x14ac:dyDescent="0.25">
      <c r="A33" s="36"/>
      <c r="B33" s="152" t="s">
        <v>24</v>
      </c>
      <c r="C33" s="715"/>
      <c r="D33" s="152" t="s">
        <v>21</v>
      </c>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715">
        <v>40</v>
      </c>
      <c r="E40" s="1870">
        <f>+D40+D41</f>
        <v>75</v>
      </c>
      <c r="F40"/>
      <c r="G40"/>
      <c r="H40"/>
      <c r="I40" s="48"/>
      <c r="J40" s="48"/>
      <c r="K40" s="48"/>
      <c r="L40" s="48"/>
      <c r="M40" s="48"/>
      <c r="N40" s="137"/>
    </row>
    <row r="41" spans="1:17" ht="57" x14ac:dyDescent="0.25">
      <c r="A41" s="36"/>
      <c r="B41" s="45" t="s">
        <v>30</v>
      </c>
      <c r="C41" s="684">
        <v>60</v>
      </c>
      <c r="D41" s="715">
        <v>35</v>
      </c>
      <c r="E41" s="187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x14ac:dyDescent="0.25">
      <c r="A49" s="52">
        <v>1</v>
      </c>
      <c r="B49" s="183" t="s">
        <v>3079</v>
      </c>
      <c r="C49" s="172" t="s">
        <v>3079</v>
      </c>
      <c r="D49" s="172" t="s">
        <v>3080</v>
      </c>
      <c r="E49" s="221" t="s">
        <v>3081</v>
      </c>
      <c r="F49" s="175" t="s">
        <v>18</v>
      </c>
      <c r="G49" s="247">
        <v>1</v>
      </c>
      <c r="H49" s="220">
        <v>40190</v>
      </c>
      <c r="I49" s="220">
        <v>40949</v>
      </c>
      <c r="J49" s="176" t="s">
        <v>19</v>
      </c>
      <c r="K49" s="178">
        <v>24.93</v>
      </c>
      <c r="L49" s="178"/>
      <c r="M49" s="221">
        <v>1395</v>
      </c>
      <c r="N49" s="221">
        <v>100</v>
      </c>
      <c r="O49" s="180">
        <v>498415200</v>
      </c>
      <c r="P49" s="180" t="s">
        <v>3082</v>
      </c>
      <c r="Q49" s="181"/>
      <c r="R49" s="60"/>
      <c r="S49" s="60"/>
      <c r="T49" s="60"/>
      <c r="U49" s="60"/>
      <c r="V49" s="60"/>
      <c r="W49" s="60"/>
      <c r="X49" s="60"/>
      <c r="Y49" s="60"/>
      <c r="Z49" s="60"/>
    </row>
    <row r="50" spans="1:26" s="61" customFormat="1" x14ac:dyDescent="0.25">
      <c r="A50" s="52">
        <v>4</v>
      </c>
      <c r="B50" s="173"/>
      <c r="C50" s="172"/>
      <c r="D50" s="172"/>
      <c r="E50" s="182"/>
      <c r="F50" s="175"/>
      <c r="G50" s="182"/>
      <c r="H50" s="220"/>
      <c r="I50" s="176"/>
      <c r="J50" s="176"/>
      <c r="K50" s="176"/>
      <c r="L50" s="176"/>
      <c r="M50" s="178"/>
      <c r="N50" s="178"/>
      <c r="O50" s="180"/>
      <c r="P50" s="180"/>
      <c r="Q50" s="181"/>
      <c r="R50" s="60"/>
      <c r="S50" s="60"/>
      <c r="T50" s="60"/>
      <c r="U50" s="60"/>
      <c r="V50" s="60"/>
      <c r="W50" s="60"/>
      <c r="X50" s="60"/>
      <c r="Y50" s="60"/>
      <c r="Z50" s="60"/>
    </row>
    <row r="51" spans="1:26" s="61" customFormat="1" x14ac:dyDescent="0.25">
      <c r="A51" s="52"/>
      <c r="B51" s="183" t="s">
        <v>28</v>
      </c>
      <c r="C51" s="172"/>
      <c r="D51" s="173"/>
      <c r="E51" s="182"/>
      <c r="F51" s="175"/>
      <c r="G51" s="182"/>
      <c r="H51" s="175"/>
      <c r="I51" s="176"/>
      <c r="J51" s="176"/>
      <c r="K51" s="185">
        <f>SUM(K49:K50)</f>
        <v>24.93</v>
      </c>
      <c r="L51" s="185">
        <f>SUM(L49:L50)</f>
        <v>0</v>
      </c>
      <c r="M51" s="797">
        <f>SUM(M49:M50)</f>
        <v>1395</v>
      </c>
      <c r="N51" s="185">
        <f>SUM(N49:N50)</f>
        <v>100</v>
      </c>
      <c r="O51" s="180"/>
      <c r="P51" s="180"/>
      <c r="Q51" s="187"/>
    </row>
    <row r="52" spans="1:26" s="69" customFormat="1" x14ac:dyDescent="0.25">
      <c r="E52" s="188"/>
    </row>
    <row r="53" spans="1:26" s="69" customFormat="1" x14ac:dyDescent="0.25">
      <c r="B53" s="1860" t="s">
        <v>56</v>
      </c>
      <c r="C53" s="1860" t="s">
        <v>57</v>
      </c>
      <c r="D53" s="1862" t="s">
        <v>58</v>
      </c>
      <c r="E53" s="1862"/>
    </row>
    <row r="54" spans="1:26" s="69" customFormat="1" x14ac:dyDescent="0.25">
      <c r="B54" s="1861"/>
      <c r="C54" s="1861"/>
      <c r="D54" s="703" t="s">
        <v>59</v>
      </c>
      <c r="E54" s="190" t="s">
        <v>60</v>
      </c>
    </row>
    <row r="55" spans="1:26" s="69" customFormat="1" ht="18.75" x14ac:dyDescent="0.25">
      <c r="B55" s="222" t="s">
        <v>61</v>
      </c>
      <c r="C55" s="798">
        <f>+K51</f>
        <v>24.93</v>
      </c>
      <c r="D55" s="774" t="s">
        <v>21</v>
      </c>
      <c r="E55" s="774"/>
      <c r="F55" s="191"/>
      <c r="G55" s="191"/>
      <c r="H55" s="191"/>
      <c r="I55" s="191"/>
      <c r="J55" s="191"/>
      <c r="K55" s="191"/>
      <c r="L55" s="191"/>
      <c r="M55" s="191"/>
    </row>
    <row r="56" spans="1:26" s="69" customFormat="1" x14ac:dyDescent="0.25">
      <c r="B56" s="222" t="s">
        <v>62</v>
      </c>
      <c r="C56" s="978" t="s">
        <v>3083</v>
      </c>
      <c r="D56" s="774" t="s">
        <v>21</v>
      </c>
      <c r="E56" s="774"/>
    </row>
    <row r="57" spans="1:26" s="69" customFormat="1" x14ac:dyDescent="0.25">
      <c r="B57" s="192"/>
      <c r="C57" s="1863"/>
      <c r="D57" s="1863"/>
      <c r="E57" s="1863"/>
      <c r="F57" s="1863"/>
      <c r="G57" s="1863"/>
      <c r="H57" s="1863"/>
      <c r="I57" s="1863"/>
      <c r="J57" s="1863"/>
      <c r="K57" s="1863"/>
      <c r="L57" s="1863"/>
      <c r="M57" s="1863"/>
      <c r="N57" s="1863"/>
    </row>
    <row r="58" spans="1:26" ht="15.75" thickBot="1" x14ac:dyDescent="0.3"/>
    <row r="59" spans="1:26" ht="27" thickBot="1" x14ac:dyDescent="0.3">
      <c r="B59" s="1864" t="s">
        <v>63</v>
      </c>
      <c r="C59" s="1864"/>
      <c r="D59" s="1864"/>
      <c r="E59" s="1864"/>
      <c r="F59" s="1864"/>
      <c r="G59" s="1864"/>
      <c r="H59" s="1864"/>
      <c r="I59" s="1864"/>
      <c r="J59" s="1864"/>
      <c r="K59" s="1864"/>
      <c r="L59" s="1864"/>
      <c r="M59" s="1864"/>
      <c r="N59" s="1864"/>
    </row>
    <row r="62" spans="1:26" ht="90" x14ac:dyDescent="0.25">
      <c r="B62" s="193" t="s">
        <v>64</v>
      </c>
      <c r="C62" s="194" t="s">
        <v>65</v>
      </c>
      <c r="D62" s="194" t="s">
        <v>66</v>
      </c>
      <c r="E62" s="194" t="s">
        <v>67</v>
      </c>
      <c r="F62" s="194" t="s">
        <v>68</v>
      </c>
      <c r="G62" s="194" t="s">
        <v>69</v>
      </c>
      <c r="H62" s="194" t="s">
        <v>70</v>
      </c>
      <c r="I62" s="194" t="s">
        <v>71</v>
      </c>
      <c r="J62" s="194" t="s">
        <v>72</v>
      </c>
      <c r="K62" s="194" t="s">
        <v>73</v>
      </c>
      <c r="L62" s="194" t="s">
        <v>74</v>
      </c>
      <c r="M62" s="195" t="s">
        <v>75</v>
      </c>
      <c r="N62" s="195" t="s">
        <v>76</v>
      </c>
      <c r="O62" s="1875" t="s">
        <v>77</v>
      </c>
      <c r="P62" s="1876"/>
      <c r="Q62" s="194" t="s">
        <v>78</v>
      </c>
    </row>
    <row r="63" spans="1:26" ht="45" x14ac:dyDescent="0.25">
      <c r="B63" s="173" t="s">
        <v>3084</v>
      </c>
      <c r="C63" s="224" t="s">
        <v>252</v>
      </c>
      <c r="D63" s="394" t="s">
        <v>3085</v>
      </c>
      <c r="E63" s="774">
        <v>200</v>
      </c>
      <c r="F63" s="1013" t="s">
        <v>694</v>
      </c>
      <c r="G63" s="1013" t="s">
        <v>694</v>
      </c>
      <c r="H63" s="235" t="s">
        <v>18</v>
      </c>
      <c r="I63" s="774" t="s">
        <v>694</v>
      </c>
      <c r="J63" s="774" t="s">
        <v>18</v>
      </c>
      <c r="K63" s="152" t="s">
        <v>18</v>
      </c>
      <c r="L63" s="152" t="s">
        <v>18</v>
      </c>
      <c r="M63" s="1007" t="s">
        <v>18</v>
      </c>
      <c r="N63" s="152" t="s">
        <v>18</v>
      </c>
      <c r="O63" s="1963"/>
      <c r="P63" s="1964"/>
      <c r="Q63" s="152" t="s">
        <v>18</v>
      </c>
    </row>
    <row r="64" spans="1:26" ht="45" x14ac:dyDescent="0.25">
      <c r="B64" s="173" t="s">
        <v>3086</v>
      </c>
      <c r="C64" s="224" t="s">
        <v>252</v>
      </c>
      <c r="D64" s="394" t="s">
        <v>3087</v>
      </c>
      <c r="E64" s="227">
        <v>400</v>
      </c>
      <c r="F64" s="378" t="s">
        <v>694</v>
      </c>
      <c r="G64" s="378" t="s">
        <v>694</v>
      </c>
      <c r="H64" s="378" t="s">
        <v>18</v>
      </c>
      <c r="I64" s="223" t="s">
        <v>694</v>
      </c>
      <c r="J64" s="223" t="s">
        <v>18</v>
      </c>
      <c r="K64" s="152" t="s">
        <v>18</v>
      </c>
      <c r="L64" s="152" t="s">
        <v>18</v>
      </c>
      <c r="M64" s="152" t="s">
        <v>18</v>
      </c>
      <c r="N64" s="152" t="s">
        <v>18</v>
      </c>
      <c r="O64" s="1963"/>
      <c r="P64" s="1964"/>
      <c r="Q64" s="152" t="s">
        <v>18</v>
      </c>
    </row>
    <row r="65" spans="2:17" x14ac:dyDescent="0.25">
      <c r="B65" s="152"/>
      <c r="C65" s="152"/>
      <c r="D65" s="152"/>
      <c r="E65" s="152"/>
      <c r="F65" s="152"/>
      <c r="G65" s="152"/>
      <c r="H65" s="152"/>
      <c r="I65" s="152"/>
      <c r="J65" s="152"/>
      <c r="K65" s="152"/>
      <c r="L65" s="152"/>
      <c r="M65" s="152"/>
      <c r="N65" s="152"/>
      <c r="O65" s="2003"/>
      <c r="P65" s="2004"/>
      <c r="Q65" s="152"/>
    </row>
    <row r="66" spans="2:17" x14ac:dyDescent="0.25">
      <c r="B66" s="1" t="s">
        <v>85</v>
      </c>
    </row>
    <row r="67" spans="2:17" x14ac:dyDescent="0.25">
      <c r="B67" s="1" t="s">
        <v>86</v>
      </c>
    </row>
    <row r="68" spans="2:17" x14ac:dyDescent="0.25">
      <c r="B68" s="1" t="s">
        <v>87</v>
      </c>
    </row>
    <row r="70" spans="2:17" ht="15.75" thickBot="1" x14ac:dyDescent="0.3"/>
    <row r="71" spans="2:17" ht="27" thickBot="1" x14ac:dyDescent="0.3">
      <c r="B71" s="1879" t="s">
        <v>88</v>
      </c>
      <c r="C71" s="1880"/>
      <c r="D71" s="1880"/>
      <c r="E71" s="1880"/>
      <c r="F71" s="1880"/>
      <c r="G71" s="1880"/>
      <c r="H71" s="1880"/>
      <c r="I71" s="1880"/>
      <c r="J71" s="1880"/>
      <c r="K71" s="1880"/>
      <c r="L71" s="1880"/>
      <c r="M71" s="1880"/>
      <c r="N71" s="1881"/>
    </row>
    <row r="72" spans="2:17" ht="16.5" customHeight="1" x14ac:dyDescent="0.25"/>
    <row r="74" spans="2:17" ht="75" x14ac:dyDescent="0.25">
      <c r="B74" s="193" t="s">
        <v>89</v>
      </c>
      <c r="C74" s="193" t="s">
        <v>90</v>
      </c>
      <c r="D74" s="193" t="s">
        <v>91</v>
      </c>
      <c r="E74" s="193" t="s">
        <v>92</v>
      </c>
      <c r="F74" s="193" t="s">
        <v>93</v>
      </c>
      <c r="G74" s="193" t="s">
        <v>94</v>
      </c>
      <c r="H74" s="193" t="s">
        <v>95</v>
      </c>
      <c r="I74" s="193" t="s">
        <v>96</v>
      </c>
      <c r="J74" s="1875" t="s">
        <v>97</v>
      </c>
      <c r="K74" s="1882"/>
      <c r="L74" s="1876"/>
      <c r="M74" s="193" t="s">
        <v>98</v>
      </c>
      <c r="N74" s="193" t="s">
        <v>254</v>
      </c>
      <c r="O74" s="193" t="s">
        <v>255</v>
      </c>
      <c r="P74" s="1875" t="s">
        <v>77</v>
      </c>
      <c r="Q74" s="1876"/>
    </row>
    <row r="75" spans="2:17" ht="45" x14ac:dyDescent="0.25">
      <c r="B75" s="1980" t="s">
        <v>3088</v>
      </c>
      <c r="C75" s="1980" t="s">
        <v>102</v>
      </c>
      <c r="D75" s="1980" t="s">
        <v>3089</v>
      </c>
      <c r="E75" s="1870">
        <v>36563558</v>
      </c>
      <c r="F75" s="1980" t="s">
        <v>1232</v>
      </c>
      <c r="G75" s="1980" t="s">
        <v>1308</v>
      </c>
      <c r="H75" s="2252">
        <v>33078</v>
      </c>
      <c r="I75" s="2066" t="s">
        <v>82</v>
      </c>
      <c r="J75" s="1162" t="s">
        <v>3090</v>
      </c>
      <c r="K75" s="1162" t="s">
        <v>3091</v>
      </c>
      <c r="L75" s="1163" t="s">
        <v>3092</v>
      </c>
      <c r="M75" s="1870" t="s">
        <v>18</v>
      </c>
      <c r="N75" s="799" t="s">
        <v>19</v>
      </c>
      <c r="O75" s="1970" t="s">
        <v>18</v>
      </c>
      <c r="P75" s="2809" t="s">
        <v>3093</v>
      </c>
      <c r="Q75" s="2810"/>
    </row>
    <row r="76" spans="2:17" ht="75" x14ac:dyDescent="0.25">
      <c r="B76" s="1981"/>
      <c r="C76" s="1981"/>
      <c r="D76" s="1981"/>
      <c r="E76" s="1924"/>
      <c r="F76" s="1981"/>
      <c r="G76" s="1981"/>
      <c r="H76" s="2204"/>
      <c r="I76" s="2067"/>
      <c r="J76" s="1162" t="s">
        <v>3094</v>
      </c>
      <c r="K76" s="1162" t="s">
        <v>3095</v>
      </c>
      <c r="L76" s="1163" t="s">
        <v>3096</v>
      </c>
      <c r="M76" s="1924"/>
      <c r="N76" s="799" t="s">
        <v>19</v>
      </c>
      <c r="O76" s="1971"/>
      <c r="P76" s="2811"/>
      <c r="Q76" s="2812"/>
    </row>
    <row r="77" spans="2:17" ht="60" x14ac:dyDescent="0.25">
      <c r="B77" s="1981"/>
      <c r="C77" s="1981"/>
      <c r="D77" s="1981"/>
      <c r="E77" s="1924"/>
      <c r="F77" s="1981"/>
      <c r="G77" s="1981"/>
      <c r="H77" s="2204"/>
      <c r="I77" s="2067"/>
      <c r="J77" s="1162" t="s">
        <v>3097</v>
      </c>
      <c r="K77" s="1162" t="s">
        <v>3098</v>
      </c>
      <c r="L77" s="1163" t="s">
        <v>3099</v>
      </c>
      <c r="M77" s="1924"/>
      <c r="N77" s="799" t="s">
        <v>19</v>
      </c>
      <c r="O77" s="1971"/>
      <c r="P77" s="2811"/>
      <c r="Q77" s="2812"/>
    </row>
    <row r="78" spans="2:17" ht="90" x14ac:dyDescent="0.25">
      <c r="B78" s="1981"/>
      <c r="C78" s="1981"/>
      <c r="D78" s="1981"/>
      <c r="E78" s="1924"/>
      <c r="F78" s="1981"/>
      <c r="G78" s="1981"/>
      <c r="H78" s="2204"/>
      <c r="I78" s="2067"/>
      <c r="J78" s="1162" t="s">
        <v>3100</v>
      </c>
      <c r="K78" s="1162" t="s">
        <v>3101</v>
      </c>
      <c r="L78" s="1163" t="s">
        <v>3102</v>
      </c>
      <c r="M78" s="1924"/>
      <c r="N78" s="799" t="s">
        <v>19</v>
      </c>
      <c r="O78" s="1971"/>
      <c r="P78" s="2811"/>
      <c r="Q78" s="2812"/>
    </row>
    <row r="79" spans="2:17" ht="60" x14ac:dyDescent="0.25">
      <c r="B79" s="1981"/>
      <c r="C79" s="1981"/>
      <c r="D79" s="1981"/>
      <c r="E79" s="1924"/>
      <c r="F79" s="1981"/>
      <c r="G79" s="1981"/>
      <c r="H79" s="2204"/>
      <c r="I79" s="2067"/>
      <c r="J79" s="1162" t="s">
        <v>3103</v>
      </c>
      <c r="K79" s="1162" t="s">
        <v>3104</v>
      </c>
      <c r="L79" s="1163" t="s">
        <v>3105</v>
      </c>
      <c r="M79" s="1924"/>
      <c r="N79" s="799" t="s">
        <v>19</v>
      </c>
      <c r="O79" s="1971"/>
      <c r="P79" s="2811"/>
      <c r="Q79" s="2812"/>
    </row>
    <row r="80" spans="2:17" ht="45" x14ac:dyDescent="0.25">
      <c r="B80" s="1981"/>
      <c r="C80" s="1981"/>
      <c r="D80" s="1981"/>
      <c r="E80" s="1924"/>
      <c r="F80" s="1981"/>
      <c r="G80" s="1981"/>
      <c r="H80" s="2204"/>
      <c r="I80" s="2067"/>
      <c r="J80" s="1162" t="s">
        <v>3106</v>
      </c>
      <c r="K80" s="1162" t="s">
        <v>3107</v>
      </c>
      <c r="L80" s="1163" t="s">
        <v>129</v>
      </c>
      <c r="M80" s="1924"/>
      <c r="N80" s="799" t="s">
        <v>19</v>
      </c>
      <c r="O80" s="1971"/>
      <c r="P80" s="2811"/>
      <c r="Q80" s="2812"/>
    </row>
    <row r="81" spans="2:21" ht="44.25" customHeight="1" x14ac:dyDescent="0.25">
      <c r="B81" s="2025"/>
      <c r="C81" s="2025"/>
      <c r="D81" s="2025"/>
      <c r="E81" s="1871"/>
      <c r="F81" s="2025"/>
      <c r="G81" s="2025"/>
      <c r="H81" s="2205"/>
      <c r="I81" s="2068"/>
      <c r="J81" s="1164" t="s">
        <v>3108</v>
      </c>
      <c r="K81" s="1165" t="s">
        <v>3109</v>
      </c>
      <c r="L81" s="1166" t="s">
        <v>3110</v>
      </c>
      <c r="M81" s="1871"/>
      <c r="N81" s="1167" t="s">
        <v>18</v>
      </c>
      <c r="O81" s="1972"/>
      <c r="P81" s="2813"/>
      <c r="Q81" s="2814"/>
    </row>
    <row r="82" spans="2:21" ht="60" x14ac:dyDescent="0.25">
      <c r="B82" s="1168" t="s">
        <v>3111</v>
      </c>
      <c r="C82" s="242" t="s">
        <v>102</v>
      </c>
      <c r="D82" s="1169" t="s">
        <v>3112</v>
      </c>
      <c r="E82" s="396">
        <v>33311017</v>
      </c>
      <c r="F82" s="229" t="s">
        <v>308</v>
      </c>
      <c r="G82" s="893" t="s">
        <v>3113</v>
      </c>
      <c r="H82" s="1016">
        <v>39171</v>
      </c>
      <c r="I82" s="235" t="s">
        <v>82</v>
      </c>
      <c r="J82" s="242" t="s">
        <v>3114</v>
      </c>
      <c r="K82" s="898" t="s">
        <v>3115</v>
      </c>
      <c r="L82" s="226" t="s">
        <v>3116</v>
      </c>
      <c r="M82" s="715" t="s">
        <v>18</v>
      </c>
      <c r="N82" s="715" t="s">
        <v>18</v>
      </c>
      <c r="O82" s="715" t="s">
        <v>18</v>
      </c>
      <c r="P82" s="2734" t="s">
        <v>3117</v>
      </c>
      <c r="Q82" s="2735"/>
    </row>
    <row r="83" spans="2:21" ht="60" x14ac:dyDescent="0.25">
      <c r="B83" s="2822" t="s">
        <v>2498</v>
      </c>
      <c r="C83" s="1980" t="s">
        <v>118</v>
      </c>
      <c r="D83" s="2192" t="s">
        <v>3118</v>
      </c>
      <c r="E83" s="2815">
        <v>1052957941</v>
      </c>
      <c r="F83" s="2192" t="s">
        <v>370</v>
      </c>
      <c r="G83" s="2192" t="s">
        <v>263</v>
      </c>
      <c r="H83" s="2252">
        <v>41194</v>
      </c>
      <c r="I83" s="2066" t="s">
        <v>82</v>
      </c>
      <c r="J83" s="225" t="s">
        <v>3119</v>
      </c>
      <c r="K83" s="898" t="s">
        <v>3120</v>
      </c>
      <c r="L83" s="226" t="s">
        <v>3121</v>
      </c>
      <c r="M83" s="1870" t="s">
        <v>18</v>
      </c>
      <c r="N83" s="1870" t="s">
        <v>18</v>
      </c>
      <c r="O83" s="1870" t="s">
        <v>18</v>
      </c>
      <c r="P83" s="2817" t="s">
        <v>3122</v>
      </c>
      <c r="Q83" s="2818"/>
    </row>
    <row r="84" spans="2:21" ht="45" x14ac:dyDescent="0.25">
      <c r="B84" s="2823"/>
      <c r="C84" s="2025"/>
      <c r="D84" s="2194"/>
      <c r="E84" s="2816"/>
      <c r="F84" s="2194"/>
      <c r="G84" s="2194"/>
      <c r="H84" s="2205"/>
      <c r="I84" s="2068"/>
      <c r="J84" s="225" t="s">
        <v>3079</v>
      </c>
      <c r="K84" s="1170" t="s">
        <v>3123</v>
      </c>
      <c r="L84" s="1171" t="s">
        <v>3124</v>
      </c>
      <c r="M84" s="1871"/>
      <c r="N84" s="1871"/>
      <c r="O84" s="1871"/>
      <c r="P84" s="2819"/>
      <c r="Q84" s="2820"/>
    </row>
    <row r="85" spans="2:21" ht="45" x14ac:dyDescent="0.25">
      <c r="B85" s="1017" t="s">
        <v>2498</v>
      </c>
      <c r="C85" s="242" t="s">
        <v>118</v>
      </c>
      <c r="D85" s="225" t="s">
        <v>3125</v>
      </c>
      <c r="E85" s="224">
        <v>1052949163</v>
      </c>
      <c r="F85" s="225" t="s">
        <v>370</v>
      </c>
      <c r="G85" s="893" t="s">
        <v>3126</v>
      </c>
      <c r="H85" s="909">
        <v>39879</v>
      </c>
      <c r="I85" s="378" t="s">
        <v>82</v>
      </c>
      <c r="J85" s="225" t="s">
        <v>3114</v>
      </c>
      <c r="K85" s="898" t="s">
        <v>3127</v>
      </c>
      <c r="L85" s="226" t="s">
        <v>3128</v>
      </c>
      <c r="M85" s="715" t="s">
        <v>18</v>
      </c>
      <c r="N85" s="715" t="s">
        <v>18</v>
      </c>
      <c r="O85" s="715" t="s">
        <v>18</v>
      </c>
      <c r="P85" s="700"/>
      <c r="Q85" s="701"/>
    </row>
    <row r="86" spans="2:21" ht="162.75" customHeight="1" x14ac:dyDescent="0.25">
      <c r="B86" s="1017" t="s">
        <v>2498</v>
      </c>
      <c r="C86" s="906" t="s">
        <v>118</v>
      </c>
      <c r="D86" s="225" t="s">
        <v>3129</v>
      </c>
      <c r="E86" s="224">
        <v>1047394380</v>
      </c>
      <c r="F86" s="225" t="s">
        <v>370</v>
      </c>
      <c r="G86" s="893" t="s">
        <v>3130</v>
      </c>
      <c r="H86" s="909">
        <v>40368</v>
      </c>
      <c r="I86" s="378" t="s">
        <v>82</v>
      </c>
      <c r="J86" s="225" t="s">
        <v>3131</v>
      </c>
      <c r="K86" s="898" t="s">
        <v>3132</v>
      </c>
      <c r="L86" s="226" t="s">
        <v>370</v>
      </c>
      <c r="M86" s="715" t="s">
        <v>18</v>
      </c>
      <c r="N86" s="715" t="s">
        <v>18</v>
      </c>
      <c r="O86" s="715" t="s">
        <v>18</v>
      </c>
      <c r="P86" s="2572" t="str">
        <f>'[1]Tiempos de Paz 29'!$Q$88</f>
        <v>SE HABILITA PARA ESTA REGIONAL TENIENDO EN CUENTA QUE LA FECHA Y HORA RADICADO DE LA PRESENTACION DE LA PROPUESTA FUE PRIMERO QUE LA PRESENTADA POR LA REGIONAL MAGDALENA</v>
      </c>
      <c r="Q86" s="2573"/>
      <c r="R86" s="2020" t="s">
        <v>3133</v>
      </c>
      <c r="S86" s="2821"/>
      <c r="T86" s="2821"/>
      <c r="U86" s="1156" t="s">
        <v>3134</v>
      </c>
    </row>
    <row r="87" spans="2:21" ht="45" x14ac:dyDescent="0.25">
      <c r="B87" s="1017" t="s">
        <v>2498</v>
      </c>
      <c r="C87" s="242" t="s">
        <v>118</v>
      </c>
      <c r="D87" s="225" t="s">
        <v>3135</v>
      </c>
      <c r="E87" s="224">
        <v>36722517</v>
      </c>
      <c r="F87" s="225" t="s">
        <v>370</v>
      </c>
      <c r="G87" s="893" t="s">
        <v>3136</v>
      </c>
      <c r="H87" s="909">
        <v>39991</v>
      </c>
      <c r="I87" s="378" t="s">
        <v>82</v>
      </c>
      <c r="J87" s="225" t="s">
        <v>3131</v>
      </c>
      <c r="K87" s="898" t="s">
        <v>3132</v>
      </c>
      <c r="L87" s="226" t="s">
        <v>3137</v>
      </c>
      <c r="M87" s="715" t="s">
        <v>18</v>
      </c>
      <c r="N87" s="715" t="s">
        <v>18</v>
      </c>
      <c r="O87" s="715" t="s">
        <v>18</v>
      </c>
      <c r="P87" s="1875"/>
      <c r="Q87" s="1876"/>
    </row>
    <row r="88" spans="2:21" ht="15.75" thickBot="1" x14ac:dyDescent="0.3">
      <c r="B88" s="225"/>
      <c r="C88" s="48"/>
      <c r="D88" s="230"/>
      <c r="G88" s="958"/>
      <c r="H88" s="987"/>
      <c r="J88" s="230"/>
      <c r="K88" s="987"/>
      <c r="L88" s="230"/>
      <c r="M88" s="48"/>
      <c r="N88" s="48"/>
      <c r="O88" s="48"/>
    </row>
    <row r="89" spans="2:21" ht="27" thickBot="1" x14ac:dyDescent="0.3">
      <c r="B89" s="1879" t="s">
        <v>184</v>
      </c>
      <c r="C89" s="1880"/>
      <c r="D89" s="1880"/>
      <c r="E89" s="1880"/>
      <c r="F89" s="1880"/>
      <c r="G89" s="1880"/>
      <c r="H89" s="1880"/>
      <c r="I89" s="1880"/>
      <c r="J89" s="1880"/>
      <c r="K89" s="1880"/>
      <c r="L89" s="1880"/>
      <c r="M89" s="1880"/>
      <c r="N89" s="1881"/>
    </row>
    <row r="92" spans="2:21" ht="30" x14ac:dyDescent="0.25">
      <c r="B92" s="194" t="s">
        <v>17</v>
      </c>
      <c r="C92" s="194" t="s">
        <v>415</v>
      </c>
      <c r="D92" s="1875" t="s">
        <v>77</v>
      </c>
      <c r="E92" s="1876"/>
    </row>
    <row r="93" spans="2:21" ht="104.25" customHeight="1" x14ac:dyDescent="0.25">
      <c r="B93" s="229" t="s">
        <v>185</v>
      </c>
      <c r="C93" s="235" t="s">
        <v>18</v>
      </c>
      <c r="D93" s="2716" t="s">
        <v>3138</v>
      </c>
      <c r="E93" s="2298"/>
    </row>
    <row r="96" spans="2:21" ht="26.25" x14ac:dyDescent="0.25">
      <c r="B96" s="1851" t="s">
        <v>186</v>
      </c>
      <c r="C96" s="1852"/>
      <c r="D96" s="1852"/>
      <c r="E96" s="1852"/>
      <c r="F96" s="1852"/>
      <c r="G96" s="1852"/>
      <c r="H96" s="1852"/>
      <c r="I96" s="1852"/>
      <c r="J96" s="1852"/>
      <c r="K96" s="1852"/>
      <c r="L96" s="1852"/>
      <c r="M96" s="1852"/>
      <c r="N96" s="1852"/>
      <c r="O96" s="1852"/>
      <c r="P96" s="1852"/>
    </row>
    <row r="98" spans="1:26" ht="15.75" thickBot="1" x14ac:dyDescent="0.3"/>
    <row r="99" spans="1:26" ht="27" thickBot="1" x14ac:dyDescent="0.3">
      <c r="B99" s="1879" t="s">
        <v>187</v>
      </c>
      <c r="C99" s="1880"/>
      <c r="D99" s="1880"/>
      <c r="E99" s="1880"/>
      <c r="F99" s="1880"/>
      <c r="G99" s="1880"/>
      <c r="H99" s="1880"/>
      <c r="I99" s="1880"/>
      <c r="J99" s="1880"/>
      <c r="K99" s="1880"/>
      <c r="L99" s="1880"/>
      <c r="M99" s="1880"/>
      <c r="N99" s="1881"/>
    </row>
    <row r="101" spans="1:26" ht="15.75" thickBot="1" x14ac:dyDescent="0.3">
      <c r="M101" s="163"/>
      <c r="N101" s="163"/>
    </row>
    <row r="102" spans="1:26" s="48" customFormat="1" ht="60.75" thickBot="1" x14ac:dyDescent="0.3">
      <c r="B102" s="164" t="s">
        <v>33</v>
      </c>
      <c r="C102" s="164" t="s">
        <v>34</v>
      </c>
      <c r="D102" s="164" t="s">
        <v>35</v>
      </c>
      <c r="E102" s="164" t="s">
        <v>36</v>
      </c>
      <c r="F102" s="164" t="s">
        <v>37</v>
      </c>
      <c r="G102" s="164" t="s">
        <v>38</v>
      </c>
      <c r="H102" s="164" t="s">
        <v>39</v>
      </c>
      <c r="I102" s="164" t="s">
        <v>40</v>
      </c>
      <c r="J102" s="164" t="s">
        <v>41</v>
      </c>
      <c r="K102" s="164" t="s">
        <v>42</v>
      </c>
      <c r="L102" s="164" t="s">
        <v>43</v>
      </c>
      <c r="M102" s="165" t="s">
        <v>44</v>
      </c>
      <c r="N102" s="164" t="s">
        <v>45</v>
      </c>
      <c r="O102" s="164" t="s">
        <v>46</v>
      </c>
      <c r="P102" s="166" t="s">
        <v>47</v>
      </c>
      <c r="Q102" s="166" t="s">
        <v>48</v>
      </c>
    </row>
    <row r="103" spans="1:26" s="61" customFormat="1" ht="15.75" thickBot="1" x14ac:dyDescent="0.3">
      <c r="A103" s="52">
        <v>1</v>
      </c>
      <c r="B103" s="1854"/>
      <c r="C103" s="1854"/>
      <c r="D103" s="1854"/>
      <c r="E103" s="1854"/>
      <c r="F103" s="1854"/>
      <c r="G103" s="1854"/>
      <c r="H103" s="1854"/>
      <c r="I103" s="1854"/>
      <c r="J103" s="1854"/>
      <c r="K103" s="1854"/>
      <c r="L103" s="1854"/>
      <c r="M103" s="1855"/>
      <c r="N103" s="178"/>
      <c r="O103" s="180"/>
      <c r="P103" s="180"/>
      <c r="Q103" s="181"/>
      <c r="R103" s="60"/>
      <c r="S103" s="60"/>
      <c r="T103" s="60"/>
      <c r="U103" s="60"/>
      <c r="V103" s="60"/>
      <c r="W103" s="60"/>
      <c r="X103" s="60"/>
      <c r="Y103" s="60"/>
      <c r="Z103" s="60"/>
    </row>
    <row r="104" spans="1:26" s="61" customFormat="1" x14ac:dyDescent="0.25">
      <c r="A104" s="52">
        <f>+A103+1</f>
        <v>2</v>
      </c>
      <c r="B104" s="173"/>
      <c r="C104" s="172"/>
      <c r="D104" s="172"/>
      <c r="E104" s="221"/>
      <c r="F104" s="175"/>
      <c r="G104" s="247"/>
      <c r="H104" s="220"/>
      <c r="I104" s="176"/>
      <c r="J104" s="176"/>
      <c r="K104" s="178"/>
      <c r="L104" s="178"/>
      <c r="M104" s="178"/>
      <c r="N104" s="178"/>
      <c r="O104" s="180"/>
      <c r="P104" s="180"/>
      <c r="Q104" s="181"/>
      <c r="R104" s="60"/>
      <c r="S104" s="60"/>
      <c r="T104" s="60"/>
      <c r="U104" s="60"/>
      <c r="V104" s="60"/>
      <c r="W104" s="60"/>
      <c r="X104" s="60"/>
      <c r="Y104" s="60"/>
      <c r="Z104" s="60"/>
    </row>
    <row r="105" spans="1:26" s="61" customFormat="1" ht="51" customHeight="1" x14ac:dyDescent="0.25">
      <c r="A105" s="52">
        <f>+A104+1</f>
        <v>3</v>
      </c>
      <c r="B105" s="53" t="s">
        <v>3079</v>
      </c>
      <c r="C105" s="54" t="s">
        <v>3079</v>
      </c>
      <c r="D105" s="54" t="s">
        <v>3139</v>
      </c>
      <c r="E105" s="288" t="s">
        <v>3140</v>
      </c>
      <c r="F105" s="289" t="s">
        <v>18</v>
      </c>
      <c r="G105" s="207">
        <v>1</v>
      </c>
      <c r="H105" s="290">
        <v>40938</v>
      </c>
      <c r="I105" s="290">
        <v>41698</v>
      </c>
      <c r="J105" s="291" t="s">
        <v>19</v>
      </c>
      <c r="K105" s="293">
        <v>24.93</v>
      </c>
      <c r="L105" s="293"/>
      <c r="M105" s="288">
        <v>1438</v>
      </c>
      <c r="N105" s="288">
        <v>100</v>
      </c>
      <c r="O105" s="294">
        <v>578830300</v>
      </c>
      <c r="P105" s="294" t="s">
        <v>3141</v>
      </c>
      <c r="Q105" s="64"/>
      <c r="R105" s="60"/>
      <c r="S105" s="60"/>
      <c r="T105" s="60"/>
      <c r="U105" s="60"/>
      <c r="V105" s="60"/>
      <c r="W105" s="60"/>
      <c r="X105" s="60"/>
      <c r="Y105" s="60"/>
      <c r="Z105" s="60"/>
    </row>
    <row r="106" spans="1:26" x14ac:dyDescent="0.25">
      <c r="B106" s="53"/>
      <c r="C106" s="54"/>
      <c r="D106" s="54"/>
      <c r="E106" s="207"/>
      <c r="F106" s="289"/>
      <c r="G106" s="207"/>
      <c r="H106" s="290"/>
      <c r="I106" s="291"/>
      <c r="J106" s="291"/>
      <c r="K106" s="291"/>
      <c r="L106" s="291"/>
      <c r="M106" s="293"/>
      <c r="N106" s="293"/>
      <c r="O106" s="294"/>
      <c r="P106" s="294"/>
      <c r="Q106" s="64"/>
    </row>
    <row r="107" spans="1:26" ht="15.75" thickBot="1" x14ac:dyDescent="0.3"/>
    <row r="108" spans="1:26" ht="30.75" thickBot="1" x14ac:dyDescent="0.3">
      <c r="B108" s="101" t="s">
        <v>193</v>
      </c>
      <c r="C108" s="102" t="s">
        <v>194</v>
      </c>
      <c r="D108" s="101" t="s">
        <v>27</v>
      </c>
      <c r="E108" s="102" t="s">
        <v>195</v>
      </c>
      <c r="F108" s="3"/>
      <c r="G108" s="3"/>
      <c r="H108" s="3"/>
      <c r="I108" s="3"/>
      <c r="J108" s="3"/>
      <c r="K108" s="3"/>
      <c r="L108" s="3"/>
      <c r="M108" s="3"/>
      <c r="N108" s="3"/>
    </row>
    <row r="109" spans="1:26" x14ac:dyDescent="0.25">
      <c r="B109" s="103" t="s">
        <v>196</v>
      </c>
      <c r="C109" s="104">
        <v>20</v>
      </c>
      <c r="D109" s="104">
        <v>0</v>
      </c>
      <c r="E109" s="2320">
        <f>+D109+D110+D111</f>
        <v>40</v>
      </c>
      <c r="F109" s="3"/>
      <c r="G109" s="3"/>
      <c r="H109" s="3"/>
      <c r="I109" s="3"/>
      <c r="J109" s="3"/>
      <c r="K109" s="3"/>
      <c r="L109" s="3"/>
      <c r="M109" s="3"/>
      <c r="N109" s="3"/>
    </row>
    <row r="110" spans="1:26" x14ac:dyDescent="0.25">
      <c r="B110" s="103" t="s">
        <v>197</v>
      </c>
      <c r="C110" s="689">
        <v>30</v>
      </c>
      <c r="D110" s="690">
        <v>0</v>
      </c>
      <c r="E110" s="2100"/>
      <c r="F110" s="3"/>
      <c r="G110" s="3"/>
      <c r="H110" s="3"/>
      <c r="I110" s="3"/>
      <c r="J110" s="3"/>
      <c r="K110" s="3"/>
      <c r="L110" s="3"/>
      <c r="M110" s="3"/>
      <c r="N110" s="3"/>
    </row>
    <row r="111" spans="1:26" ht="15.75" thickBot="1" x14ac:dyDescent="0.3">
      <c r="B111" s="103" t="s">
        <v>198</v>
      </c>
      <c r="C111" s="106">
        <v>40</v>
      </c>
      <c r="D111" s="106">
        <v>40</v>
      </c>
      <c r="E111" s="2321"/>
      <c r="F111" s="3"/>
      <c r="G111" s="3"/>
      <c r="H111" s="3"/>
      <c r="I111" s="3"/>
      <c r="J111" s="3"/>
      <c r="K111" s="3"/>
      <c r="L111" s="3"/>
      <c r="M111" s="3"/>
      <c r="N111" s="3"/>
    </row>
    <row r="112" spans="1:26" x14ac:dyDescent="0.25">
      <c r="B112" s="3"/>
      <c r="C112" s="3"/>
      <c r="D112" s="3"/>
      <c r="E112" s="3"/>
      <c r="F112" s="3"/>
      <c r="G112" s="3"/>
      <c r="H112" s="3"/>
      <c r="I112" s="3"/>
      <c r="J112" s="3"/>
      <c r="K112" s="3"/>
      <c r="L112" s="3"/>
      <c r="M112" s="3"/>
      <c r="N112" s="3"/>
    </row>
    <row r="113" spans="2:17" ht="15.75" thickBot="1" x14ac:dyDescent="0.3">
      <c r="B113" s="3"/>
      <c r="C113" s="3"/>
      <c r="D113" s="3"/>
      <c r="E113" s="3"/>
      <c r="F113" s="3"/>
      <c r="G113" s="3"/>
      <c r="H113" s="3"/>
      <c r="I113" s="3"/>
      <c r="J113" s="3"/>
      <c r="K113" s="3"/>
      <c r="L113" s="3"/>
      <c r="M113" s="3"/>
      <c r="N113" s="3"/>
    </row>
    <row r="114" spans="2:17" ht="27" thickBot="1" x14ac:dyDescent="0.3">
      <c r="B114" s="2359" t="s">
        <v>199</v>
      </c>
      <c r="C114" s="2360"/>
      <c r="D114" s="2360"/>
      <c r="E114" s="2360"/>
      <c r="F114" s="2360"/>
      <c r="G114" s="2360"/>
      <c r="H114" s="2360"/>
      <c r="I114" s="2360"/>
      <c r="J114" s="2360"/>
      <c r="K114" s="2360"/>
      <c r="L114" s="2360"/>
      <c r="M114" s="2360"/>
      <c r="N114" s="2361"/>
    </row>
    <row r="115" spans="2:17" x14ac:dyDescent="0.25">
      <c r="B115" s="3"/>
      <c r="C115" s="3"/>
      <c r="D115" s="3"/>
      <c r="E115" s="3"/>
      <c r="F115" s="3"/>
      <c r="G115" s="3"/>
      <c r="H115" s="3"/>
      <c r="I115" s="3"/>
      <c r="J115" s="3"/>
      <c r="K115" s="3"/>
      <c r="L115" s="3"/>
      <c r="M115" s="3"/>
      <c r="N115" s="3"/>
    </row>
    <row r="116" spans="2:17" ht="75" x14ac:dyDescent="0.25">
      <c r="B116" s="41" t="s">
        <v>89</v>
      </c>
      <c r="C116" s="41" t="s">
        <v>90</v>
      </c>
      <c r="D116" s="41" t="s">
        <v>91</v>
      </c>
      <c r="E116" s="41" t="s">
        <v>92</v>
      </c>
      <c r="F116" s="41" t="s">
        <v>93</v>
      </c>
      <c r="G116" s="41" t="s">
        <v>94</v>
      </c>
      <c r="H116" s="41" t="s">
        <v>95</v>
      </c>
      <c r="I116" s="41" t="s">
        <v>96</v>
      </c>
      <c r="J116" s="2189" t="s">
        <v>97</v>
      </c>
      <c r="K116" s="2190"/>
      <c r="L116" s="2191"/>
      <c r="M116" s="41" t="s">
        <v>98</v>
      </c>
      <c r="N116" s="41" t="s">
        <v>405</v>
      </c>
      <c r="O116" s="193" t="s">
        <v>255</v>
      </c>
      <c r="P116" s="1875" t="s">
        <v>77</v>
      </c>
      <c r="Q116" s="1876"/>
    </row>
    <row r="117" spans="2:17" ht="160.5" customHeight="1" x14ac:dyDescent="0.25">
      <c r="B117" s="201" t="s">
        <v>3142</v>
      </c>
      <c r="C117" s="1172" t="s">
        <v>201</v>
      </c>
      <c r="D117" s="201" t="s">
        <v>3143</v>
      </c>
      <c r="E117" s="212">
        <v>57437129</v>
      </c>
      <c r="F117" s="201" t="s">
        <v>3144</v>
      </c>
      <c r="G117" s="118" t="s">
        <v>3145</v>
      </c>
      <c r="H117" s="121">
        <v>37973</v>
      </c>
      <c r="I117" s="202" t="s">
        <v>82</v>
      </c>
      <c r="J117" s="201" t="s">
        <v>3146</v>
      </c>
      <c r="K117" s="305" t="s">
        <v>3147</v>
      </c>
      <c r="L117" s="119" t="s">
        <v>3148</v>
      </c>
      <c r="M117" s="690" t="s">
        <v>18</v>
      </c>
      <c r="N117" s="690" t="s">
        <v>19</v>
      </c>
      <c r="O117" s="715" t="s">
        <v>18</v>
      </c>
      <c r="P117" s="2048" t="s">
        <v>3149</v>
      </c>
      <c r="Q117" s="2048"/>
    </row>
    <row r="118" spans="2:17" ht="113.25" customHeight="1" x14ac:dyDescent="0.25">
      <c r="B118" s="201" t="s">
        <v>1129</v>
      </c>
      <c r="C118" s="1172" t="s">
        <v>201</v>
      </c>
      <c r="D118" s="201" t="s">
        <v>3150</v>
      </c>
      <c r="E118" s="122">
        <v>57432190</v>
      </c>
      <c r="F118" s="118" t="s">
        <v>3151</v>
      </c>
      <c r="G118" s="118" t="s">
        <v>1435</v>
      </c>
      <c r="H118" s="124">
        <v>37975</v>
      </c>
      <c r="I118" s="1173" t="s">
        <v>82</v>
      </c>
      <c r="J118" s="118" t="s">
        <v>3146</v>
      </c>
      <c r="K118" s="305" t="s">
        <v>3152</v>
      </c>
      <c r="L118" s="117" t="s">
        <v>3153</v>
      </c>
      <c r="M118" s="690" t="s">
        <v>18</v>
      </c>
      <c r="N118" s="690" t="s">
        <v>18</v>
      </c>
      <c r="O118" s="715" t="s">
        <v>18</v>
      </c>
      <c r="P118" s="1963"/>
      <c r="Q118" s="1964"/>
    </row>
    <row r="119" spans="2:17" ht="64.5" customHeight="1" x14ac:dyDescent="0.2">
      <c r="B119" s="201" t="s">
        <v>223</v>
      </c>
      <c r="C119" s="1172" t="s">
        <v>201</v>
      </c>
      <c r="D119" s="201" t="s">
        <v>3154</v>
      </c>
      <c r="E119" s="122">
        <v>72217785</v>
      </c>
      <c r="F119" s="118" t="s">
        <v>388</v>
      </c>
      <c r="G119" s="118" t="s">
        <v>3155</v>
      </c>
      <c r="H119" s="124">
        <v>38423</v>
      </c>
      <c r="I119" s="1173" t="s">
        <v>694</v>
      </c>
      <c r="J119" s="118"/>
      <c r="K119" s="308"/>
      <c r="L119" s="88"/>
      <c r="M119" s="690" t="s">
        <v>18</v>
      </c>
      <c r="N119" s="690" t="s">
        <v>18</v>
      </c>
      <c r="O119" s="715" t="s">
        <v>18</v>
      </c>
      <c r="P119" s="1998"/>
      <c r="Q119" s="1998"/>
    </row>
    <row r="120" spans="2:17" x14ac:dyDescent="0.25">
      <c r="B120" s="3"/>
      <c r="C120" s="13"/>
      <c r="D120" s="87"/>
      <c r="E120" s="3"/>
      <c r="F120" s="3"/>
      <c r="G120" s="87"/>
      <c r="H120" s="310"/>
      <c r="I120" s="3"/>
      <c r="J120" s="3"/>
      <c r="K120" s="90"/>
      <c r="L120" s="3"/>
      <c r="M120" s="13"/>
      <c r="N120" s="13"/>
      <c r="O120" s="48"/>
    </row>
    <row r="121" spans="2:17" ht="15.75" thickBot="1" x14ac:dyDescent="0.3">
      <c r="B121" s="3"/>
      <c r="C121" s="13"/>
      <c r="D121" s="3"/>
      <c r="E121" s="3"/>
      <c r="F121" s="3"/>
      <c r="G121" s="3"/>
      <c r="H121" s="3"/>
      <c r="I121" s="3"/>
      <c r="J121" s="3"/>
      <c r="K121" s="3"/>
      <c r="L121" s="3"/>
      <c r="M121" s="3"/>
      <c r="N121" s="3"/>
    </row>
    <row r="122" spans="2:17" ht="30" x14ac:dyDescent="0.25">
      <c r="B122" s="44" t="s">
        <v>17</v>
      </c>
      <c r="C122" s="44" t="s">
        <v>193</v>
      </c>
      <c r="D122" s="41" t="s">
        <v>194</v>
      </c>
      <c r="E122" s="44" t="s">
        <v>27</v>
      </c>
      <c r="F122" s="102" t="s">
        <v>235</v>
      </c>
      <c r="G122" s="107"/>
      <c r="H122" s="3"/>
      <c r="I122" s="3"/>
      <c r="J122" s="3"/>
      <c r="K122" s="3"/>
      <c r="L122" s="3"/>
      <c r="M122" s="3"/>
      <c r="N122" s="3"/>
    </row>
    <row r="123" spans="2:17" ht="108" x14ac:dyDescent="0.2">
      <c r="B123" s="1969" t="s">
        <v>236</v>
      </c>
      <c r="C123" s="196" t="s">
        <v>237</v>
      </c>
      <c r="D123" s="690">
        <v>25</v>
      </c>
      <c r="E123" s="690">
        <v>0</v>
      </c>
      <c r="F123" s="2323">
        <f>+E123+E124+E125</f>
        <v>35</v>
      </c>
      <c r="G123" s="109"/>
      <c r="H123" s="3"/>
      <c r="I123" s="3"/>
      <c r="J123" s="3"/>
      <c r="K123" s="3"/>
      <c r="L123" s="3"/>
      <c r="M123" s="3"/>
      <c r="N123" s="3"/>
    </row>
    <row r="124" spans="2:17" ht="96" x14ac:dyDescent="0.2">
      <c r="B124" s="1969"/>
      <c r="C124" s="196" t="s">
        <v>238</v>
      </c>
      <c r="D124" s="684">
        <v>25</v>
      </c>
      <c r="E124" s="690">
        <v>25</v>
      </c>
      <c r="F124" s="2324"/>
      <c r="G124" s="109"/>
      <c r="H124" s="3"/>
      <c r="I124" s="3"/>
      <c r="J124" s="3"/>
      <c r="K124" s="3"/>
      <c r="L124" s="3"/>
      <c r="M124" s="3"/>
      <c r="N124" s="3"/>
    </row>
    <row r="125" spans="2:17" ht="85.5" customHeight="1" x14ac:dyDescent="0.2">
      <c r="B125" s="1969"/>
      <c r="C125" s="196" t="s">
        <v>239</v>
      </c>
      <c r="D125" s="690">
        <v>10</v>
      </c>
      <c r="E125" s="690">
        <v>10</v>
      </c>
      <c r="F125" s="2325"/>
      <c r="G125" s="109"/>
      <c r="H125" s="3"/>
      <c r="I125" s="3"/>
      <c r="J125" s="3"/>
      <c r="K125" s="3"/>
      <c r="L125" s="3"/>
      <c r="M125" s="3"/>
      <c r="N125" s="3"/>
    </row>
    <row r="126" spans="2:17" x14ac:dyDescent="0.2">
      <c r="B126" s="3"/>
      <c r="C126" s="40"/>
      <c r="D126" s="3"/>
      <c r="E126" s="3"/>
      <c r="F126" s="3"/>
      <c r="G126" s="3"/>
      <c r="H126" s="3"/>
      <c r="I126" s="3"/>
      <c r="J126" s="3"/>
      <c r="K126" s="3"/>
      <c r="L126" s="3"/>
      <c r="M126" s="3"/>
      <c r="N126" s="3"/>
    </row>
    <row r="127" spans="2:17" x14ac:dyDescent="0.25">
      <c r="B127" s="3"/>
      <c r="C127" s="3"/>
      <c r="D127" s="3"/>
      <c r="E127" s="3"/>
      <c r="F127" s="3"/>
      <c r="G127" s="3"/>
      <c r="H127" s="3"/>
      <c r="I127" s="3"/>
      <c r="J127" s="3"/>
      <c r="K127" s="3"/>
      <c r="L127" s="3"/>
      <c r="M127" s="3"/>
      <c r="N127" s="3"/>
    </row>
    <row r="128" spans="2:17" x14ac:dyDescent="0.25">
      <c r="B128" s="3"/>
      <c r="C128" s="3"/>
      <c r="D128" s="3"/>
      <c r="E128" s="3"/>
      <c r="F128" s="3"/>
      <c r="G128" s="3"/>
      <c r="H128" s="3"/>
      <c r="I128" s="3"/>
      <c r="J128" s="3"/>
      <c r="K128" s="3"/>
      <c r="L128" s="3"/>
      <c r="M128" s="3"/>
      <c r="N128" s="3"/>
    </row>
    <row r="129" spans="2:14" x14ac:dyDescent="0.25">
      <c r="B129" s="39" t="s">
        <v>240</v>
      </c>
      <c r="C129" s="3"/>
      <c r="D129" s="3"/>
      <c r="E129" s="3"/>
      <c r="F129" s="3"/>
      <c r="G129" s="3"/>
      <c r="H129" s="3"/>
      <c r="I129" s="3"/>
      <c r="J129" s="3"/>
      <c r="K129" s="3"/>
      <c r="L129" s="3"/>
      <c r="M129" s="3"/>
      <c r="N129" s="3"/>
    </row>
    <row r="130" spans="2:14" x14ac:dyDescent="0.25">
      <c r="B130" s="3"/>
      <c r="C130" s="3"/>
      <c r="D130" s="3"/>
      <c r="E130" s="3"/>
      <c r="F130" s="3"/>
      <c r="G130" s="3"/>
      <c r="H130" s="3"/>
      <c r="I130" s="3"/>
      <c r="J130" s="3"/>
      <c r="K130" s="3"/>
      <c r="L130" s="3"/>
      <c r="M130" s="3"/>
      <c r="N130" s="3"/>
    </row>
    <row r="131" spans="2:14" x14ac:dyDescent="0.25">
      <c r="B131" s="3"/>
      <c r="C131" s="3"/>
      <c r="D131" s="3"/>
      <c r="E131" s="3"/>
      <c r="F131" s="3"/>
      <c r="G131" s="3"/>
      <c r="H131" s="3"/>
      <c r="I131" s="3"/>
      <c r="J131" s="3"/>
      <c r="K131" s="3"/>
      <c r="L131" s="3"/>
      <c r="M131" s="3"/>
      <c r="N131" s="3"/>
    </row>
    <row r="132" spans="2:14" x14ac:dyDescent="0.25">
      <c r="B132" s="41" t="s">
        <v>17</v>
      </c>
      <c r="C132" s="41" t="s">
        <v>26</v>
      </c>
      <c r="D132" s="44" t="s">
        <v>27</v>
      </c>
      <c r="E132" s="44" t="s">
        <v>28</v>
      </c>
      <c r="F132" s="3"/>
      <c r="G132" s="3"/>
      <c r="H132" s="3"/>
      <c r="I132" s="3"/>
      <c r="J132" s="3"/>
      <c r="K132" s="3"/>
      <c r="L132" s="3"/>
      <c r="M132" s="3"/>
      <c r="N132" s="3"/>
    </row>
    <row r="133" spans="2:14" ht="28.5" x14ac:dyDescent="0.25">
      <c r="B133" s="45" t="s">
        <v>812</v>
      </c>
      <c r="C133" s="684">
        <v>40</v>
      </c>
      <c r="D133" s="690">
        <f>+E109</f>
        <v>40</v>
      </c>
      <c r="E133" s="2099">
        <f>+D133+D134</f>
        <v>75</v>
      </c>
      <c r="F133" s="3"/>
      <c r="G133" s="3"/>
      <c r="H133" s="3"/>
      <c r="I133" s="3"/>
      <c r="J133" s="3"/>
      <c r="K133" s="3"/>
      <c r="L133" s="3"/>
      <c r="M133" s="3"/>
      <c r="N133" s="3"/>
    </row>
    <row r="134" spans="2:14" ht="57" x14ac:dyDescent="0.25">
      <c r="B134" s="45" t="s">
        <v>813</v>
      </c>
      <c r="C134" s="684">
        <v>60</v>
      </c>
      <c r="D134" s="690">
        <f>+F123</f>
        <v>35</v>
      </c>
      <c r="E134" s="2101"/>
      <c r="F134" s="3"/>
      <c r="G134" s="3"/>
      <c r="H134" s="3"/>
      <c r="I134" s="3"/>
      <c r="J134" s="3"/>
      <c r="K134" s="3"/>
      <c r="L134" s="3"/>
      <c r="M134" s="3"/>
      <c r="N134" s="3"/>
    </row>
  </sheetData>
  <mergeCells count="66">
    <mergeCell ref="E133:E134"/>
    <mergeCell ref="J116:L116"/>
    <mergeCell ref="P116:Q116"/>
    <mergeCell ref="P117:Q117"/>
    <mergeCell ref="P118:Q118"/>
    <mergeCell ref="P119:Q119"/>
    <mergeCell ref="B123:B125"/>
    <mergeCell ref="F123:F125"/>
    <mergeCell ref="D93:E93"/>
    <mergeCell ref="B96:P96"/>
    <mergeCell ref="B99:N99"/>
    <mergeCell ref="B103:M103"/>
    <mergeCell ref="E109:E111"/>
    <mergeCell ref="B114:N114"/>
    <mergeCell ref="R86:T86"/>
    <mergeCell ref="P87:Q87"/>
    <mergeCell ref="B89:N89"/>
    <mergeCell ref="N83:N84"/>
    <mergeCell ref="O83:O84"/>
    <mergeCell ref="B83:B84"/>
    <mergeCell ref="C83:C84"/>
    <mergeCell ref="P82:Q82"/>
    <mergeCell ref="D92:E92"/>
    <mergeCell ref="G83:G84"/>
    <mergeCell ref="H83:H84"/>
    <mergeCell ref="I83:I84"/>
    <mergeCell ref="M83:M84"/>
    <mergeCell ref="D83:D84"/>
    <mergeCell ref="E83:E84"/>
    <mergeCell ref="F83:F84"/>
    <mergeCell ref="P83:Q84"/>
    <mergeCell ref="P86:Q86"/>
    <mergeCell ref="B71:N71"/>
    <mergeCell ref="J74:L74"/>
    <mergeCell ref="P74:Q74"/>
    <mergeCell ref="B75:B81"/>
    <mergeCell ref="C75:C81"/>
    <mergeCell ref="D75:D81"/>
    <mergeCell ref="E75:E81"/>
    <mergeCell ref="F75:F81"/>
    <mergeCell ref="G75:G81"/>
    <mergeCell ref="H75:H81"/>
    <mergeCell ref="I75:I81"/>
    <mergeCell ref="M75:M81"/>
    <mergeCell ref="O75:O81"/>
    <mergeCell ref="P75:Q81"/>
    <mergeCell ref="O65:P65"/>
    <mergeCell ref="C10:E10"/>
    <mergeCell ref="B14:C21"/>
    <mergeCell ref="B22:C22"/>
    <mergeCell ref="E40:E41"/>
    <mergeCell ref="M45:N45"/>
    <mergeCell ref="B53:B54"/>
    <mergeCell ref="C53:C54"/>
    <mergeCell ref="D53:E53"/>
    <mergeCell ref="C57:N57"/>
    <mergeCell ref="B59:N59"/>
    <mergeCell ref="O62:P62"/>
    <mergeCell ref="O63:P63"/>
    <mergeCell ref="O64:P64"/>
    <mergeCell ref="C9:N9"/>
    <mergeCell ref="B2:P2"/>
    <mergeCell ref="B4:P4"/>
    <mergeCell ref="C6:N6"/>
    <mergeCell ref="C7:N7"/>
    <mergeCell ref="C8:N8"/>
  </mergeCells>
  <dataValidations count="2">
    <dataValidation type="decimal" allowBlank="1" showInputMessage="1" showErrorMessage="1" sqref="WVH983050 WLL983050 C65546 IV65546 SR65546 ACN65546 AMJ65546 AWF65546 BGB65546 BPX65546 BZT65546 CJP65546 CTL65546 DDH65546 DND65546 DWZ65546 EGV65546 EQR65546 FAN65546 FKJ65546 FUF65546 GEB65546 GNX65546 GXT65546 HHP65546 HRL65546 IBH65546 ILD65546 IUZ65546 JEV65546 JOR65546 JYN65546 KIJ65546 KSF65546 LCB65546 LLX65546 LVT65546 MFP65546 MPL65546 MZH65546 NJD65546 NSZ65546 OCV65546 OMR65546 OWN65546 PGJ65546 PQF65546 QAB65546 QJX65546 QTT65546 RDP65546 RNL65546 RXH65546 SHD65546 SQZ65546 TAV65546 TKR65546 TUN65546 UEJ65546 UOF65546 UYB65546 VHX65546 VRT65546 WBP65546 WLL65546 WVH65546 C131082 IV131082 SR131082 ACN131082 AMJ131082 AWF131082 BGB131082 BPX131082 BZT131082 CJP131082 CTL131082 DDH131082 DND131082 DWZ131082 EGV131082 EQR131082 FAN131082 FKJ131082 FUF131082 GEB131082 GNX131082 GXT131082 HHP131082 HRL131082 IBH131082 ILD131082 IUZ131082 JEV131082 JOR131082 JYN131082 KIJ131082 KSF131082 LCB131082 LLX131082 LVT131082 MFP131082 MPL131082 MZH131082 NJD131082 NSZ131082 OCV131082 OMR131082 OWN131082 PGJ131082 PQF131082 QAB131082 QJX131082 QTT131082 RDP131082 RNL131082 RXH131082 SHD131082 SQZ131082 TAV131082 TKR131082 TUN131082 UEJ131082 UOF131082 UYB131082 VHX131082 VRT131082 WBP131082 WLL131082 WVH131082 C196618 IV196618 SR196618 ACN196618 AMJ196618 AWF196618 BGB196618 BPX196618 BZT196618 CJP196618 CTL196618 DDH196618 DND196618 DWZ196618 EGV196618 EQR196618 FAN196618 FKJ196618 FUF196618 GEB196618 GNX196618 GXT196618 HHP196618 HRL196618 IBH196618 ILD196618 IUZ196618 JEV196618 JOR196618 JYN196618 KIJ196618 KSF196618 LCB196618 LLX196618 LVT196618 MFP196618 MPL196618 MZH196618 NJD196618 NSZ196618 OCV196618 OMR196618 OWN196618 PGJ196618 PQF196618 QAB196618 QJX196618 QTT196618 RDP196618 RNL196618 RXH196618 SHD196618 SQZ196618 TAV196618 TKR196618 TUN196618 UEJ196618 UOF196618 UYB196618 VHX196618 VRT196618 WBP196618 WLL196618 WVH196618 C262154 IV262154 SR262154 ACN262154 AMJ262154 AWF262154 BGB262154 BPX262154 BZT262154 CJP262154 CTL262154 DDH262154 DND262154 DWZ262154 EGV262154 EQR262154 FAN262154 FKJ262154 FUF262154 GEB262154 GNX262154 GXT262154 HHP262154 HRL262154 IBH262154 ILD262154 IUZ262154 JEV262154 JOR262154 JYN262154 KIJ262154 KSF262154 LCB262154 LLX262154 LVT262154 MFP262154 MPL262154 MZH262154 NJD262154 NSZ262154 OCV262154 OMR262154 OWN262154 PGJ262154 PQF262154 QAB262154 QJX262154 QTT262154 RDP262154 RNL262154 RXH262154 SHD262154 SQZ262154 TAV262154 TKR262154 TUN262154 UEJ262154 UOF262154 UYB262154 VHX262154 VRT262154 WBP262154 WLL262154 WVH262154 C327690 IV327690 SR327690 ACN327690 AMJ327690 AWF327690 BGB327690 BPX327690 BZT327690 CJP327690 CTL327690 DDH327690 DND327690 DWZ327690 EGV327690 EQR327690 FAN327690 FKJ327690 FUF327690 GEB327690 GNX327690 GXT327690 HHP327690 HRL327690 IBH327690 ILD327690 IUZ327690 JEV327690 JOR327690 JYN327690 KIJ327690 KSF327690 LCB327690 LLX327690 LVT327690 MFP327690 MPL327690 MZH327690 NJD327690 NSZ327690 OCV327690 OMR327690 OWN327690 PGJ327690 PQF327690 QAB327690 QJX327690 QTT327690 RDP327690 RNL327690 RXH327690 SHD327690 SQZ327690 TAV327690 TKR327690 TUN327690 UEJ327690 UOF327690 UYB327690 VHX327690 VRT327690 WBP327690 WLL327690 WVH327690 C393226 IV393226 SR393226 ACN393226 AMJ393226 AWF393226 BGB393226 BPX393226 BZT393226 CJP393226 CTL393226 DDH393226 DND393226 DWZ393226 EGV393226 EQR393226 FAN393226 FKJ393226 FUF393226 GEB393226 GNX393226 GXT393226 HHP393226 HRL393226 IBH393226 ILD393226 IUZ393226 JEV393226 JOR393226 JYN393226 KIJ393226 KSF393226 LCB393226 LLX393226 LVT393226 MFP393226 MPL393226 MZH393226 NJD393226 NSZ393226 OCV393226 OMR393226 OWN393226 PGJ393226 PQF393226 QAB393226 QJX393226 QTT393226 RDP393226 RNL393226 RXH393226 SHD393226 SQZ393226 TAV393226 TKR393226 TUN393226 UEJ393226 UOF393226 UYB393226 VHX393226 VRT393226 WBP393226 WLL393226 WVH393226 C458762 IV458762 SR458762 ACN458762 AMJ458762 AWF458762 BGB458762 BPX458762 BZT458762 CJP458762 CTL458762 DDH458762 DND458762 DWZ458762 EGV458762 EQR458762 FAN458762 FKJ458762 FUF458762 GEB458762 GNX458762 GXT458762 HHP458762 HRL458762 IBH458762 ILD458762 IUZ458762 JEV458762 JOR458762 JYN458762 KIJ458762 KSF458762 LCB458762 LLX458762 LVT458762 MFP458762 MPL458762 MZH458762 NJD458762 NSZ458762 OCV458762 OMR458762 OWN458762 PGJ458762 PQF458762 QAB458762 QJX458762 QTT458762 RDP458762 RNL458762 RXH458762 SHD458762 SQZ458762 TAV458762 TKR458762 TUN458762 UEJ458762 UOF458762 UYB458762 VHX458762 VRT458762 WBP458762 WLL458762 WVH458762 C524298 IV524298 SR524298 ACN524298 AMJ524298 AWF524298 BGB524298 BPX524298 BZT524298 CJP524298 CTL524298 DDH524298 DND524298 DWZ524298 EGV524298 EQR524298 FAN524298 FKJ524298 FUF524298 GEB524298 GNX524298 GXT524298 HHP524298 HRL524298 IBH524298 ILD524298 IUZ524298 JEV524298 JOR524298 JYN524298 KIJ524298 KSF524298 LCB524298 LLX524298 LVT524298 MFP524298 MPL524298 MZH524298 NJD524298 NSZ524298 OCV524298 OMR524298 OWN524298 PGJ524298 PQF524298 QAB524298 QJX524298 QTT524298 RDP524298 RNL524298 RXH524298 SHD524298 SQZ524298 TAV524298 TKR524298 TUN524298 UEJ524298 UOF524298 UYB524298 VHX524298 VRT524298 WBP524298 WLL524298 WVH524298 C589834 IV589834 SR589834 ACN589834 AMJ589834 AWF589834 BGB589834 BPX589834 BZT589834 CJP589834 CTL589834 DDH589834 DND589834 DWZ589834 EGV589834 EQR589834 FAN589834 FKJ589834 FUF589834 GEB589834 GNX589834 GXT589834 HHP589834 HRL589834 IBH589834 ILD589834 IUZ589834 JEV589834 JOR589834 JYN589834 KIJ589834 KSF589834 LCB589834 LLX589834 LVT589834 MFP589834 MPL589834 MZH589834 NJD589834 NSZ589834 OCV589834 OMR589834 OWN589834 PGJ589834 PQF589834 QAB589834 QJX589834 QTT589834 RDP589834 RNL589834 RXH589834 SHD589834 SQZ589834 TAV589834 TKR589834 TUN589834 UEJ589834 UOF589834 UYB589834 VHX589834 VRT589834 WBP589834 WLL589834 WVH589834 C655370 IV655370 SR655370 ACN655370 AMJ655370 AWF655370 BGB655370 BPX655370 BZT655370 CJP655370 CTL655370 DDH655370 DND655370 DWZ655370 EGV655370 EQR655370 FAN655370 FKJ655370 FUF655370 GEB655370 GNX655370 GXT655370 HHP655370 HRL655370 IBH655370 ILD655370 IUZ655370 JEV655370 JOR655370 JYN655370 KIJ655370 KSF655370 LCB655370 LLX655370 LVT655370 MFP655370 MPL655370 MZH655370 NJD655370 NSZ655370 OCV655370 OMR655370 OWN655370 PGJ655370 PQF655370 QAB655370 QJX655370 QTT655370 RDP655370 RNL655370 RXH655370 SHD655370 SQZ655370 TAV655370 TKR655370 TUN655370 UEJ655370 UOF655370 UYB655370 VHX655370 VRT655370 WBP655370 WLL655370 WVH655370 C720906 IV720906 SR720906 ACN720906 AMJ720906 AWF720906 BGB720906 BPX720906 BZT720906 CJP720906 CTL720906 DDH720906 DND720906 DWZ720906 EGV720906 EQR720906 FAN720906 FKJ720906 FUF720906 GEB720906 GNX720906 GXT720906 HHP720906 HRL720906 IBH720906 ILD720906 IUZ720906 JEV720906 JOR720906 JYN720906 KIJ720906 KSF720906 LCB720906 LLX720906 LVT720906 MFP720906 MPL720906 MZH720906 NJD720906 NSZ720906 OCV720906 OMR720906 OWN720906 PGJ720906 PQF720906 QAB720906 QJX720906 QTT720906 RDP720906 RNL720906 RXH720906 SHD720906 SQZ720906 TAV720906 TKR720906 TUN720906 UEJ720906 UOF720906 UYB720906 VHX720906 VRT720906 WBP720906 WLL720906 WVH720906 C786442 IV786442 SR786442 ACN786442 AMJ786442 AWF786442 BGB786442 BPX786442 BZT786442 CJP786442 CTL786442 DDH786442 DND786442 DWZ786442 EGV786442 EQR786442 FAN786442 FKJ786442 FUF786442 GEB786442 GNX786442 GXT786442 HHP786442 HRL786442 IBH786442 ILD786442 IUZ786442 JEV786442 JOR786442 JYN786442 KIJ786442 KSF786442 LCB786442 LLX786442 LVT786442 MFP786442 MPL786442 MZH786442 NJD786442 NSZ786442 OCV786442 OMR786442 OWN786442 PGJ786442 PQF786442 QAB786442 QJX786442 QTT786442 RDP786442 RNL786442 RXH786442 SHD786442 SQZ786442 TAV786442 TKR786442 TUN786442 UEJ786442 UOF786442 UYB786442 VHX786442 VRT786442 WBP786442 WLL786442 WVH786442 C851978 IV851978 SR851978 ACN851978 AMJ851978 AWF851978 BGB851978 BPX851978 BZT851978 CJP851978 CTL851978 DDH851978 DND851978 DWZ851978 EGV851978 EQR851978 FAN851978 FKJ851978 FUF851978 GEB851978 GNX851978 GXT851978 HHP851978 HRL851978 IBH851978 ILD851978 IUZ851978 JEV851978 JOR851978 JYN851978 KIJ851978 KSF851978 LCB851978 LLX851978 LVT851978 MFP851978 MPL851978 MZH851978 NJD851978 NSZ851978 OCV851978 OMR851978 OWN851978 PGJ851978 PQF851978 QAB851978 QJX851978 QTT851978 RDP851978 RNL851978 RXH851978 SHD851978 SQZ851978 TAV851978 TKR851978 TUN851978 UEJ851978 UOF851978 UYB851978 VHX851978 VRT851978 WBP851978 WLL851978 WVH851978 C917514 IV917514 SR917514 ACN917514 AMJ917514 AWF917514 BGB917514 BPX917514 BZT917514 CJP917514 CTL917514 DDH917514 DND917514 DWZ917514 EGV917514 EQR917514 FAN917514 FKJ917514 FUF917514 GEB917514 GNX917514 GXT917514 HHP917514 HRL917514 IBH917514 ILD917514 IUZ917514 JEV917514 JOR917514 JYN917514 KIJ917514 KSF917514 LCB917514 LLX917514 LVT917514 MFP917514 MPL917514 MZH917514 NJD917514 NSZ917514 OCV917514 OMR917514 OWN917514 PGJ917514 PQF917514 QAB917514 QJX917514 QTT917514 RDP917514 RNL917514 RXH917514 SHD917514 SQZ917514 TAV917514 TKR917514 TUN917514 UEJ917514 UOF917514 UYB917514 VHX917514 VRT917514 WBP917514 WLL917514 WVH917514 C983050 IV983050 SR983050 ACN983050 AMJ983050 AWF983050 BGB983050 BPX983050 BZT983050 CJP983050 CTL983050 DDH983050 DND983050 DWZ983050 EGV983050 EQR983050 FAN983050 FKJ983050 FUF983050 GEB983050 GNX983050 GXT983050 HHP983050 HRL983050 IBH983050 ILD983050 IUZ983050 JEV983050 JOR983050 JYN983050 KIJ983050 KSF983050 LCB983050 LLX983050 LVT983050 MFP983050 MPL983050 MZH983050 NJD983050 NSZ983050 OCV983050 OMR983050 OWN983050 PGJ983050 PQF983050 QAB983050 QJX983050 QTT983050 RDP983050 RNL983050 RXH983050 SHD983050 SQZ983050 TAV983050 TKR983050 TUN983050 UEJ983050 UOF983050 UYB983050 VHX983050 VRT983050 WBP983050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50 A65546 IS65546 SO65546 ACK65546 AMG65546 AWC65546 BFY65546 BPU65546 BZQ65546 CJM65546 CTI65546 DDE65546 DNA65546 DWW65546 EGS65546 EQO65546 FAK65546 FKG65546 FUC65546 GDY65546 GNU65546 GXQ65546 HHM65546 HRI65546 IBE65546 ILA65546 IUW65546 JES65546 JOO65546 JYK65546 KIG65546 KSC65546 LBY65546 LLU65546 LVQ65546 MFM65546 MPI65546 MZE65546 NJA65546 NSW65546 OCS65546 OMO65546 OWK65546 PGG65546 PQC65546 PZY65546 QJU65546 QTQ65546 RDM65546 RNI65546 RXE65546 SHA65546 SQW65546 TAS65546 TKO65546 TUK65546 UEG65546 UOC65546 UXY65546 VHU65546 VRQ65546 WBM65546 WLI65546 WVE65546 A131082 IS131082 SO131082 ACK131082 AMG131082 AWC131082 BFY131082 BPU131082 BZQ131082 CJM131082 CTI131082 DDE131082 DNA131082 DWW131082 EGS131082 EQO131082 FAK131082 FKG131082 FUC131082 GDY131082 GNU131082 GXQ131082 HHM131082 HRI131082 IBE131082 ILA131082 IUW131082 JES131082 JOO131082 JYK131082 KIG131082 KSC131082 LBY131082 LLU131082 LVQ131082 MFM131082 MPI131082 MZE131082 NJA131082 NSW131082 OCS131082 OMO131082 OWK131082 PGG131082 PQC131082 PZY131082 QJU131082 QTQ131082 RDM131082 RNI131082 RXE131082 SHA131082 SQW131082 TAS131082 TKO131082 TUK131082 UEG131082 UOC131082 UXY131082 VHU131082 VRQ131082 WBM131082 WLI131082 WVE131082 A196618 IS196618 SO196618 ACK196618 AMG196618 AWC196618 BFY196618 BPU196618 BZQ196618 CJM196618 CTI196618 DDE196618 DNA196618 DWW196618 EGS196618 EQO196618 FAK196618 FKG196618 FUC196618 GDY196618 GNU196618 GXQ196618 HHM196618 HRI196618 IBE196618 ILA196618 IUW196618 JES196618 JOO196618 JYK196618 KIG196618 KSC196618 LBY196618 LLU196618 LVQ196618 MFM196618 MPI196618 MZE196618 NJA196618 NSW196618 OCS196618 OMO196618 OWK196618 PGG196618 PQC196618 PZY196618 QJU196618 QTQ196618 RDM196618 RNI196618 RXE196618 SHA196618 SQW196618 TAS196618 TKO196618 TUK196618 UEG196618 UOC196618 UXY196618 VHU196618 VRQ196618 WBM196618 WLI196618 WVE196618 A262154 IS262154 SO262154 ACK262154 AMG262154 AWC262154 BFY262154 BPU262154 BZQ262154 CJM262154 CTI262154 DDE262154 DNA262154 DWW262154 EGS262154 EQO262154 FAK262154 FKG262154 FUC262154 GDY262154 GNU262154 GXQ262154 HHM262154 HRI262154 IBE262154 ILA262154 IUW262154 JES262154 JOO262154 JYK262154 KIG262154 KSC262154 LBY262154 LLU262154 LVQ262154 MFM262154 MPI262154 MZE262154 NJA262154 NSW262154 OCS262154 OMO262154 OWK262154 PGG262154 PQC262154 PZY262154 QJU262154 QTQ262154 RDM262154 RNI262154 RXE262154 SHA262154 SQW262154 TAS262154 TKO262154 TUK262154 UEG262154 UOC262154 UXY262154 VHU262154 VRQ262154 WBM262154 WLI262154 WVE262154 A327690 IS327690 SO327690 ACK327690 AMG327690 AWC327690 BFY327690 BPU327690 BZQ327690 CJM327690 CTI327690 DDE327690 DNA327690 DWW327690 EGS327690 EQO327690 FAK327690 FKG327690 FUC327690 GDY327690 GNU327690 GXQ327690 HHM327690 HRI327690 IBE327690 ILA327690 IUW327690 JES327690 JOO327690 JYK327690 KIG327690 KSC327690 LBY327690 LLU327690 LVQ327690 MFM327690 MPI327690 MZE327690 NJA327690 NSW327690 OCS327690 OMO327690 OWK327690 PGG327690 PQC327690 PZY327690 QJU327690 QTQ327690 RDM327690 RNI327690 RXE327690 SHA327690 SQW327690 TAS327690 TKO327690 TUK327690 UEG327690 UOC327690 UXY327690 VHU327690 VRQ327690 WBM327690 WLI327690 WVE327690 A393226 IS393226 SO393226 ACK393226 AMG393226 AWC393226 BFY393226 BPU393226 BZQ393226 CJM393226 CTI393226 DDE393226 DNA393226 DWW393226 EGS393226 EQO393226 FAK393226 FKG393226 FUC393226 GDY393226 GNU393226 GXQ393226 HHM393226 HRI393226 IBE393226 ILA393226 IUW393226 JES393226 JOO393226 JYK393226 KIG393226 KSC393226 LBY393226 LLU393226 LVQ393226 MFM393226 MPI393226 MZE393226 NJA393226 NSW393226 OCS393226 OMO393226 OWK393226 PGG393226 PQC393226 PZY393226 QJU393226 QTQ393226 RDM393226 RNI393226 RXE393226 SHA393226 SQW393226 TAS393226 TKO393226 TUK393226 UEG393226 UOC393226 UXY393226 VHU393226 VRQ393226 WBM393226 WLI393226 WVE393226 A458762 IS458762 SO458762 ACK458762 AMG458762 AWC458762 BFY458762 BPU458762 BZQ458762 CJM458762 CTI458762 DDE458762 DNA458762 DWW458762 EGS458762 EQO458762 FAK458762 FKG458762 FUC458762 GDY458762 GNU458762 GXQ458762 HHM458762 HRI458762 IBE458762 ILA458762 IUW458762 JES458762 JOO458762 JYK458762 KIG458762 KSC458762 LBY458762 LLU458762 LVQ458762 MFM458762 MPI458762 MZE458762 NJA458762 NSW458762 OCS458762 OMO458762 OWK458762 PGG458762 PQC458762 PZY458762 QJU458762 QTQ458762 RDM458762 RNI458762 RXE458762 SHA458762 SQW458762 TAS458762 TKO458762 TUK458762 UEG458762 UOC458762 UXY458762 VHU458762 VRQ458762 WBM458762 WLI458762 WVE458762 A524298 IS524298 SO524298 ACK524298 AMG524298 AWC524298 BFY524298 BPU524298 BZQ524298 CJM524298 CTI524298 DDE524298 DNA524298 DWW524298 EGS524298 EQO524298 FAK524298 FKG524298 FUC524298 GDY524298 GNU524298 GXQ524298 HHM524298 HRI524298 IBE524298 ILA524298 IUW524298 JES524298 JOO524298 JYK524298 KIG524298 KSC524298 LBY524298 LLU524298 LVQ524298 MFM524298 MPI524298 MZE524298 NJA524298 NSW524298 OCS524298 OMO524298 OWK524298 PGG524298 PQC524298 PZY524298 QJU524298 QTQ524298 RDM524298 RNI524298 RXE524298 SHA524298 SQW524298 TAS524298 TKO524298 TUK524298 UEG524298 UOC524298 UXY524298 VHU524298 VRQ524298 WBM524298 WLI524298 WVE524298 A589834 IS589834 SO589834 ACK589834 AMG589834 AWC589834 BFY589834 BPU589834 BZQ589834 CJM589834 CTI589834 DDE589834 DNA589834 DWW589834 EGS589834 EQO589834 FAK589834 FKG589834 FUC589834 GDY589834 GNU589834 GXQ589834 HHM589834 HRI589834 IBE589834 ILA589834 IUW589834 JES589834 JOO589834 JYK589834 KIG589834 KSC589834 LBY589834 LLU589834 LVQ589834 MFM589834 MPI589834 MZE589834 NJA589834 NSW589834 OCS589834 OMO589834 OWK589834 PGG589834 PQC589834 PZY589834 QJU589834 QTQ589834 RDM589834 RNI589834 RXE589834 SHA589834 SQW589834 TAS589834 TKO589834 TUK589834 UEG589834 UOC589834 UXY589834 VHU589834 VRQ589834 WBM589834 WLI589834 WVE589834 A655370 IS655370 SO655370 ACK655370 AMG655370 AWC655370 BFY655370 BPU655370 BZQ655370 CJM655370 CTI655370 DDE655370 DNA655370 DWW655370 EGS655370 EQO655370 FAK655370 FKG655370 FUC655370 GDY655370 GNU655370 GXQ655370 HHM655370 HRI655370 IBE655370 ILA655370 IUW655370 JES655370 JOO655370 JYK655370 KIG655370 KSC655370 LBY655370 LLU655370 LVQ655370 MFM655370 MPI655370 MZE655370 NJA655370 NSW655370 OCS655370 OMO655370 OWK655370 PGG655370 PQC655370 PZY655370 QJU655370 QTQ655370 RDM655370 RNI655370 RXE655370 SHA655370 SQW655370 TAS655370 TKO655370 TUK655370 UEG655370 UOC655370 UXY655370 VHU655370 VRQ655370 WBM655370 WLI655370 WVE655370 A720906 IS720906 SO720906 ACK720906 AMG720906 AWC720906 BFY720906 BPU720906 BZQ720906 CJM720906 CTI720906 DDE720906 DNA720906 DWW720906 EGS720906 EQO720906 FAK720906 FKG720906 FUC720906 GDY720906 GNU720906 GXQ720906 HHM720906 HRI720906 IBE720906 ILA720906 IUW720906 JES720906 JOO720906 JYK720906 KIG720906 KSC720906 LBY720906 LLU720906 LVQ720906 MFM720906 MPI720906 MZE720906 NJA720906 NSW720906 OCS720906 OMO720906 OWK720906 PGG720906 PQC720906 PZY720906 QJU720906 QTQ720906 RDM720906 RNI720906 RXE720906 SHA720906 SQW720906 TAS720906 TKO720906 TUK720906 UEG720906 UOC720906 UXY720906 VHU720906 VRQ720906 WBM720906 WLI720906 WVE720906 A786442 IS786442 SO786442 ACK786442 AMG786442 AWC786442 BFY786442 BPU786442 BZQ786442 CJM786442 CTI786442 DDE786442 DNA786442 DWW786442 EGS786442 EQO786442 FAK786442 FKG786442 FUC786442 GDY786442 GNU786442 GXQ786442 HHM786442 HRI786442 IBE786442 ILA786442 IUW786442 JES786442 JOO786442 JYK786442 KIG786442 KSC786442 LBY786442 LLU786442 LVQ786442 MFM786442 MPI786442 MZE786442 NJA786442 NSW786442 OCS786442 OMO786442 OWK786442 PGG786442 PQC786442 PZY786442 QJU786442 QTQ786442 RDM786442 RNI786442 RXE786442 SHA786442 SQW786442 TAS786442 TKO786442 TUK786442 UEG786442 UOC786442 UXY786442 VHU786442 VRQ786442 WBM786442 WLI786442 WVE786442 A851978 IS851978 SO851978 ACK851978 AMG851978 AWC851978 BFY851978 BPU851978 BZQ851978 CJM851978 CTI851978 DDE851978 DNA851978 DWW851978 EGS851978 EQO851978 FAK851978 FKG851978 FUC851978 GDY851978 GNU851978 GXQ851978 HHM851978 HRI851978 IBE851978 ILA851978 IUW851978 JES851978 JOO851978 JYK851978 KIG851978 KSC851978 LBY851978 LLU851978 LVQ851978 MFM851978 MPI851978 MZE851978 NJA851978 NSW851978 OCS851978 OMO851978 OWK851978 PGG851978 PQC851978 PZY851978 QJU851978 QTQ851978 RDM851978 RNI851978 RXE851978 SHA851978 SQW851978 TAS851978 TKO851978 TUK851978 UEG851978 UOC851978 UXY851978 VHU851978 VRQ851978 WBM851978 WLI851978 WVE851978 A917514 IS917514 SO917514 ACK917514 AMG917514 AWC917514 BFY917514 BPU917514 BZQ917514 CJM917514 CTI917514 DDE917514 DNA917514 DWW917514 EGS917514 EQO917514 FAK917514 FKG917514 FUC917514 GDY917514 GNU917514 GXQ917514 HHM917514 HRI917514 IBE917514 ILA917514 IUW917514 JES917514 JOO917514 JYK917514 KIG917514 KSC917514 LBY917514 LLU917514 LVQ917514 MFM917514 MPI917514 MZE917514 NJA917514 NSW917514 OCS917514 OMO917514 OWK917514 PGG917514 PQC917514 PZY917514 QJU917514 QTQ917514 RDM917514 RNI917514 RXE917514 SHA917514 SQW917514 TAS917514 TKO917514 TUK917514 UEG917514 UOC917514 UXY917514 VHU917514 VRQ917514 WBM917514 WLI917514 WVE917514 A983050 IS983050 SO983050 ACK983050 AMG983050 AWC983050 BFY983050 BPU983050 BZQ983050 CJM983050 CTI983050 DDE983050 DNA983050 DWW983050 EGS983050 EQO983050 FAK983050 FKG983050 FUC983050 GDY983050 GNU983050 GXQ983050 HHM983050 HRI983050 IBE983050 ILA983050 IUW983050 JES983050 JOO983050 JYK983050 KIG983050 KSC983050 LBY983050 LLU983050 LVQ983050 MFM983050 MPI983050 MZE983050 NJA983050 NSW983050 OCS983050 OMO983050 OWK983050 PGG983050 PQC983050 PZY983050 QJU983050 QTQ983050 RDM983050 RNI983050 RXE983050 SHA983050 SQW983050 TAS983050 TKO983050 TUK983050 UEG983050 UOC983050 UXY983050 VHU983050 VRQ983050 WBM983050 WLI983050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3"/>
  <sheetViews>
    <sheetView topLeftCell="B19" zoomScale="80" zoomScaleNormal="80" workbookViewId="0">
      <selection activeCell="E32" sqref="E32"/>
    </sheetView>
  </sheetViews>
  <sheetFormatPr baseColWidth="10" defaultRowHeight="15" x14ac:dyDescent="0.25"/>
  <cols>
    <col min="1" max="1" width="3.140625" style="1" bestFit="1" customWidth="1"/>
    <col min="2" max="2" width="65.85546875" style="1" customWidth="1"/>
    <col min="3" max="3" width="31.140625" style="1" customWidth="1"/>
    <col min="4" max="4" width="26.7109375" style="1" customWidth="1"/>
    <col min="5" max="5" width="25" style="1" customWidth="1"/>
    <col min="6" max="7" width="29.7109375" style="1" customWidth="1"/>
    <col min="8" max="8" width="18.85546875" style="1" customWidth="1"/>
    <col min="9" max="9" width="21.85546875" style="1" customWidth="1"/>
    <col min="10" max="10" width="20.28515625" style="1" customWidth="1"/>
    <col min="11" max="11" width="33.140625" style="1" customWidth="1"/>
    <col min="12" max="12" width="32.42578125" style="1" customWidth="1"/>
    <col min="13" max="13" width="18.7109375" style="1" customWidth="1"/>
    <col min="14" max="14" width="22.140625" style="1" customWidth="1"/>
    <col min="15" max="15" width="26.140625" style="1" customWidth="1"/>
    <col min="16" max="16" width="19.5703125" style="1" bestFit="1" customWidth="1"/>
    <col min="17" max="17" width="29.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1" spans="2:17" x14ac:dyDescent="0.25">
      <c r="B1" s="3"/>
      <c r="C1" s="3"/>
      <c r="D1" s="3"/>
      <c r="E1" s="3"/>
      <c r="F1" s="3"/>
      <c r="G1" s="3"/>
      <c r="H1" s="3"/>
      <c r="I1" s="3"/>
      <c r="J1" s="3"/>
      <c r="K1" s="3"/>
      <c r="L1" s="3"/>
      <c r="M1" s="3"/>
      <c r="N1" s="3"/>
      <c r="O1" s="3"/>
      <c r="P1" s="3"/>
      <c r="Q1" s="3"/>
    </row>
    <row r="2" spans="2:17" ht="26.25" x14ac:dyDescent="0.25">
      <c r="B2" s="2349" t="s">
        <v>0</v>
      </c>
      <c r="C2" s="2350"/>
      <c r="D2" s="2350"/>
      <c r="E2" s="2350"/>
      <c r="F2" s="2350"/>
      <c r="G2" s="2350"/>
      <c r="H2" s="2350"/>
      <c r="I2" s="2350"/>
      <c r="J2" s="2350"/>
      <c r="K2" s="2350"/>
      <c r="L2" s="2350"/>
      <c r="M2" s="2350"/>
      <c r="N2" s="2350"/>
      <c r="O2" s="2350"/>
      <c r="P2" s="2350"/>
      <c r="Q2" s="3"/>
    </row>
    <row r="3" spans="2:17" x14ac:dyDescent="0.25">
      <c r="B3" s="3"/>
      <c r="C3" s="3"/>
      <c r="D3" s="3"/>
      <c r="E3" s="3"/>
      <c r="F3" s="3"/>
      <c r="G3" s="3"/>
      <c r="H3" s="3"/>
      <c r="I3" s="3"/>
      <c r="J3" s="3"/>
      <c r="K3" s="3"/>
      <c r="L3" s="3"/>
      <c r="M3" s="3"/>
      <c r="N3" s="3"/>
      <c r="O3" s="3"/>
      <c r="P3" s="3"/>
      <c r="Q3" s="3"/>
    </row>
    <row r="4" spans="2:17" ht="26.25" x14ac:dyDescent="0.25">
      <c r="B4" s="2349" t="s">
        <v>1</v>
      </c>
      <c r="C4" s="2350"/>
      <c r="D4" s="2350"/>
      <c r="E4" s="2350"/>
      <c r="F4" s="2350"/>
      <c r="G4" s="2350"/>
      <c r="H4" s="2350"/>
      <c r="I4" s="2350"/>
      <c r="J4" s="2350"/>
      <c r="K4" s="2350"/>
      <c r="L4" s="2350"/>
      <c r="M4" s="2350"/>
      <c r="N4" s="2350"/>
      <c r="O4" s="2350"/>
      <c r="P4" s="2350"/>
      <c r="Q4" s="3"/>
    </row>
    <row r="5" spans="2:17" ht="15.75" thickBot="1" x14ac:dyDescent="0.3">
      <c r="B5" s="3"/>
      <c r="C5" s="3"/>
      <c r="D5" s="3"/>
      <c r="E5" s="3"/>
      <c r="F5" s="3"/>
      <c r="G5" s="3"/>
      <c r="H5" s="3"/>
      <c r="I5" s="3"/>
      <c r="J5" s="3"/>
      <c r="K5" s="3"/>
      <c r="L5" s="3"/>
      <c r="M5" s="3"/>
      <c r="N5" s="3"/>
      <c r="O5" s="3"/>
      <c r="P5" s="3"/>
      <c r="Q5" s="3"/>
    </row>
    <row r="6" spans="2:17" ht="21" thickBot="1" x14ac:dyDescent="0.3">
      <c r="B6" s="278" t="s">
        <v>2</v>
      </c>
      <c r="C6" s="1854" t="s">
        <v>6575</v>
      </c>
      <c r="D6" s="1854"/>
      <c r="E6" s="1854"/>
      <c r="F6" s="1854"/>
      <c r="G6" s="1854"/>
      <c r="H6" s="1854"/>
      <c r="I6" s="1854"/>
      <c r="J6" s="1854"/>
      <c r="K6" s="1854"/>
      <c r="L6" s="1854"/>
      <c r="M6" s="1854"/>
      <c r="N6" s="1855"/>
      <c r="O6" s="3"/>
      <c r="P6" s="3"/>
      <c r="Q6" s="3"/>
    </row>
    <row r="7" spans="2:17" ht="15.75" thickBot="1" x14ac:dyDescent="0.3">
      <c r="B7" s="279" t="s">
        <v>4</v>
      </c>
      <c r="C7" s="1854" t="s">
        <v>6576</v>
      </c>
      <c r="D7" s="1854"/>
      <c r="E7" s="1854"/>
      <c r="F7" s="1854"/>
      <c r="G7" s="1854"/>
      <c r="H7" s="1854"/>
      <c r="I7" s="1854"/>
      <c r="J7" s="1854"/>
      <c r="K7" s="1854"/>
      <c r="L7" s="1854"/>
      <c r="M7" s="1854"/>
      <c r="N7" s="1855"/>
      <c r="O7" s="3"/>
      <c r="P7" s="3"/>
      <c r="Q7" s="3"/>
    </row>
    <row r="8" spans="2:17" ht="15.75" thickBot="1" x14ac:dyDescent="0.3">
      <c r="B8" s="279" t="s">
        <v>5</v>
      </c>
      <c r="C8" s="1854" t="s">
        <v>6577</v>
      </c>
      <c r="D8" s="1854"/>
      <c r="E8" s="1854"/>
      <c r="F8" s="1854"/>
      <c r="G8" s="1854"/>
      <c r="H8" s="1854"/>
      <c r="I8" s="1854"/>
      <c r="J8" s="1854"/>
      <c r="K8" s="1854"/>
      <c r="L8" s="1854"/>
      <c r="M8" s="1854"/>
      <c r="N8" s="1855"/>
      <c r="O8" s="3"/>
      <c r="P8" s="3"/>
      <c r="Q8" s="3"/>
    </row>
    <row r="9" spans="2:17" ht="15.75" thickBot="1" x14ac:dyDescent="0.3">
      <c r="B9" s="279" t="s">
        <v>6</v>
      </c>
      <c r="C9" s="1854"/>
      <c r="D9" s="1854"/>
      <c r="E9" s="1854"/>
      <c r="F9" s="1854"/>
      <c r="G9" s="1854"/>
      <c r="H9" s="1854"/>
      <c r="I9" s="1854"/>
      <c r="J9" s="1854"/>
      <c r="K9" s="1854"/>
      <c r="L9" s="1854"/>
      <c r="M9" s="1854"/>
      <c r="N9" s="1855"/>
      <c r="O9" s="3"/>
      <c r="P9" s="3"/>
      <c r="Q9" s="3"/>
    </row>
    <row r="10" spans="2:17" ht="15.75" thickBot="1" x14ac:dyDescent="0.3">
      <c r="B10" s="279" t="s">
        <v>7</v>
      </c>
      <c r="C10" s="2028" t="s">
        <v>6578</v>
      </c>
      <c r="D10" s="2028"/>
      <c r="E10" s="2029"/>
      <c r="F10" s="4"/>
      <c r="G10" s="4"/>
      <c r="H10" s="4"/>
      <c r="I10" s="4"/>
      <c r="J10" s="4"/>
      <c r="K10" s="4"/>
      <c r="L10" s="4"/>
      <c r="M10" s="4"/>
      <c r="N10" s="5"/>
      <c r="O10" s="3"/>
      <c r="P10" s="3"/>
      <c r="Q10" s="3"/>
    </row>
    <row r="11" spans="2:17" ht="15.75" thickBot="1" x14ac:dyDescent="0.3">
      <c r="B11" s="280" t="s">
        <v>8</v>
      </c>
      <c r="C11" s="262">
        <v>41985</v>
      </c>
      <c r="D11" s="1630"/>
      <c r="E11" s="1630"/>
      <c r="F11" s="1630"/>
      <c r="G11" s="1630"/>
      <c r="H11" s="1630"/>
      <c r="I11" s="1630"/>
      <c r="J11" s="1630"/>
      <c r="K11" s="1630"/>
      <c r="L11" s="1630"/>
      <c r="M11" s="1630"/>
      <c r="N11" s="1631"/>
      <c r="O11" s="3"/>
      <c r="P11" s="3"/>
      <c r="Q11" s="3"/>
    </row>
    <row r="12" spans="2:17" ht="15.75" x14ac:dyDescent="0.25">
      <c r="B12" s="281"/>
      <c r="C12" s="11"/>
      <c r="D12" s="282"/>
      <c r="E12" s="282"/>
      <c r="F12" s="282"/>
      <c r="G12" s="282"/>
      <c r="H12" s="282"/>
      <c r="I12" s="13"/>
      <c r="J12" s="13"/>
      <c r="K12" s="13"/>
      <c r="L12" s="13"/>
      <c r="M12" s="13"/>
      <c r="N12" s="282"/>
      <c r="O12" s="3"/>
      <c r="P12" s="3"/>
      <c r="Q12" s="3"/>
    </row>
    <row r="13" spans="2:17" x14ac:dyDescent="0.25">
      <c r="B13" s="3"/>
      <c r="C13" s="3"/>
      <c r="D13" s="3"/>
      <c r="E13" s="3"/>
      <c r="F13" s="3"/>
      <c r="G13" s="3"/>
      <c r="H13" s="3"/>
      <c r="I13" s="13"/>
      <c r="J13" s="13"/>
      <c r="K13" s="13"/>
      <c r="L13" s="13"/>
      <c r="M13" s="13"/>
      <c r="N13" s="14"/>
      <c r="O13" s="3"/>
      <c r="P13" s="3"/>
      <c r="Q13" s="3"/>
    </row>
    <row r="14" spans="2:17" x14ac:dyDescent="0.25">
      <c r="B14" s="2288" t="s">
        <v>9</v>
      </c>
      <c r="C14" s="2288"/>
      <c r="D14" s="1622" t="s">
        <v>10</v>
      </c>
      <c r="E14" s="1622" t="s">
        <v>11</v>
      </c>
      <c r="F14" s="1622" t="s">
        <v>12</v>
      </c>
      <c r="G14" s="16"/>
      <c r="H14" s="3"/>
      <c r="I14" s="17"/>
      <c r="J14" s="17"/>
      <c r="K14" s="17"/>
      <c r="L14" s="17"/>
      <c r="M14" s="17"/>
      <c r="N14" s="14"/>
      <c r="O14" s="3"/>
      <c r="P14" s="3"/>
      <c r="Q14" s="3"/>
    </row>
    <row r="15" spans="2:17" x14ac:dyDescent="0.25">
      <c r="B15" s="2288"/>
      <c r="C15" s="2288"/>
      <c r="D15" s="1622">
        <v>1</v>
      </c>
      <c r="E15" s="18">
        <v>1252968600</v>
      </c>
      <c r="F15" s="1769">
        <v>600</v>
      </c>
      <c r="G15" s="20"/>
      <c r="H15" s="3"/>
      <c r="I15" s="21"/>
      <c r="J15" s="21"/>
      <c r="K15" s="21"/>
      <c r="L15" s="21"/>
      <c r="M15" s="21"/>
      <c r="N15" s="14"/>
      <c r="O15" s="3"/>
      <c r="P15" s="3"/>
      <c r="Q15" s="3"/>
    </row>
    <row r="16" spans="2:17" x14ac:dyDescent="0.25">
      <c r="B16" s="2288"/>
      <c r="C16" s="2288"/>
      <c r="D16" s="1622">
        <v>2</v>
      </c>
      <c r="E16" s="18"/>
      <c r="F16" s="18"/>
      <c r="G16" s="20"/>
      <c r="H16" s="3"/>
      <c r="I16" s="21"/>
      <c r="J16" s="21"/>
      <c r="K16" s="21"/>
      <c r="L16" s="21"/>
      <c r="M16" s="21"/>
      <c r="N16" s="14"/>
      <c r="O16" s="3"/>
      <c r="P16" s="3"/>
      <c r="Q16" s="3"/>
    </row>
    <row r="17" spans="1:17" x14ac:dyDescent="0.25">
      <c r="B17" s="2288"/>
      <c r="C17" s="2288"/>
      <c r="D17" s="1622">
        <v>3</v>
      </c>
      <c r="E17" s="18"/>
      <c r="F17" s="18"/>
      <c r="G17" s="20"/>
      <c r="H17" s="3"/>
      <c r="I17" s="21"/>
      <c r="J17" s="21"/>
      <c r="K17" s="21"/>
      <c r="L17" s="21"/>
      <c r="M17" s="21"/>
      <c r="N17" s="14"/>
      <c r="O17" s="3"/>
      <c r="P17" s="3"/>
      <c r="Q17" s="3"/>
    </row>
    <row r="18" spans="1:17" x14ac:dyDescent="0.25">
      <c r="B18" s="2288"/>
      <c r="C18" s="2288"/>
      <c r="D18" s="1622">
        <v>4</v>
      </c>
      <c r="E18" s="22"/>
      <c r="F18" s="18"/>
      <c r="G18" s="20"/>
      <c r="H18" s="23"/>
      <c r="I18" s="21"/>
      <c r="J18" s="21"/>
      <c r="K18" s="21"/>
      <c r="L18" s="21"/>
      <c r="M18" s="21"/>
      <c r="N18" s="24"/>
      <c r="O18" s="3"/>
      <c r="P18" s="3"/>
      <c r="Q18" s="3"/>
    </row>
    <row r="19" spans="1:17" x14ac:dyDescent="0.25">
      <c r="B19" s="2288"/>
      <c r="C19" s="2288"/>
      <c r="D19" s="1622">
        <v>5</v>
      </c>
      <c r="E19" s="22"/>
      <c r="F19" s="18"/>
      <c r="G19" s="20"/>
      <c r="H19" s="23"/>
      <c r="I19" s="25"/>
      <c r="J19" s="25"/>
      <c r="K19" s="25"/>
      <c r="L19" s="25"/>
      <c r="M19" s="25"/>
      <c r="N19" s="24"/>
      <c r="O19" s="3"/>
      <c r="P19" s="3"/>
      <c r="Q19" s="3"/>
    </row>
    <row r="20" spans="1:17" x14ac:dyDescent="0.25">
      <c r="B20" s="2288"/>
      <c r="C20" s="2288"/>
      <c r="D20" s="1622">
        <v>6</v>
      </c>
      <c r="E20" s="22"/>
      <c r="F20" s="18"/>
      <c r="G20" s="20"/>
      <c r="H20" s="23"/>
      <c r="I20" s="13"/>
      <c r="J20" s="13"/>
      <c r="K20" s="13"/>
      <c r="L20" s="13"/>
      <c r="M20" s="13"/>
      <c r="N20" s="24"/>
      <c r="O20" s="3"/>
      <c r="P20" s="3"/>
      <c r="Q20" s="3"/>
    </row>
    <row r="21" spans="1:17" x14ac:dyDescent="0.25">
      <c r="B21" s="2288"/>
      <c r="C21" s="2288"/>
      <c r="D21" s="1622">
        <v>7</v>
      </c>
      <c r="E21" s="22"/>
      <c r="F21" s="18"/>
      <c r="G21" s="20"/>
      <c r="H21" s="23"/>
      <c r="I21" s="13"/>
      <c r="J21" s="13"/>
      <c r="K21" s="13"/>
      <c r="L21" s="13"/>
      <c r="M21" s="13"/>
      <c r="N21" s="24"/>
      <c r="O21" s="3"/>
      <c r="P21" s="3"/>
      <c r="Q21" s="3"/>
    </row>
    <row r="22" spans="1:17" ht="15.75" thickBot="1" x14ac:dyDescent="0.3">
      <c r="B22" s="2289" t="s">
        <v>13</v>
      </c>
      <c r="C22" s="2290"/>
      <c r="D22" s="1622"/>
      <c r="E22" s="501">
        <f>SUM(E15:E21)</f>
        <v>1252968600</v>
      </c>
      <c r="F22" s="18">
        <f>SUM(F15:F21)</f>
        <v>600</v>
      </c>
      <c r="G22" s="20"/>
      <c r="H22" s="23"/>
      <c r="I22" s="13"/>
      <c r="J22" s="13"/>
      <c r="K22" s="13"/>
      <c r="L22" s="13"/>
      <c r="M22" s="13"/>
      <c r="N22" s="24"/>
      <c r="O22" s="3"/>
      <c r="P22" s="3"/>
      <c r="Q22" s="3"/>
    </row>
    <row r="23" spans="1:17" ht="43.5" thickBot="1" x14ac:dyDescent="0.3">
      <c r="A23" s="27"/>
      <c r="B23" s="28" t="s">
        <v>14</v>
      </c>
      <c r="C23" s="28" t="s">
        <v>15</v>
      </c>
      <c r="D23" s="3"/>
      <c r="E23" s="17"/>
      <c r="F23" s="17"/>
      <c r="G23" s="17"/>
      <c r="H23" s="17"/>
      <c r="I23" s="29"/>
      <c r="J23" s="29"/>
      <c r="K23" s="29"/>
      <c r="L23" s="29"/>
      <c r="M23" s="29"/>
      <c r="N23" s="3"/>
      <c r="O23" s="3"/>
      <c r="P23" s="3"/>
      <c r="Q23" s="3"/>
    </row>
    <row r="24" spans="1:17" ht="15.75" thickBot="1" x14ac:dyDescent="0.3">
      <c r="A24" s="30">
        <v>1</v>
      </c>
      <c r="B24" s="3"/>
      <c r="C24" s="31">
        <v>480</v>
      </c>
      <c r="D24" s="32"/>
      <c r="E24" s="33">
        <f>E22</f>
        <v>1252968600</v>
      </c>
      <c r="F24" s="34"/>
      <c r="G24" s="34"/>
      <c r="H24" s="34"/>
      <c r="I24" s="35"/>
      <c r="J24" s="35"/>
      <c r="K24" s="35"/>
      <c r="L24" s="35"/>
      <c r="M24" s="35"/>
      <c r="N24" s="3"/>
      <c r="O24" s="3"/>
      <c r="P24" s="3"/>
      <c r="Q24" s="3"/>
    </row>
    <row r="25" spans="1:17" x14ac:dyDescent="0.25">
      <c r="A25" s="36"/>
      <c r="B25" s="3"/>
      <c r="C25" s="37"/>
      <c r="D25" s="21"/>
      <c r="E25" s="38"/>
      <c r="F25" s="34"/>
      <c r="G25" s="34"/>
      <c r="H25" s="34"/>
      <c r="I25" s="35"/>
      <c r="J25" s="35"/>
      <c r="K25" s="35"/>
      <c r="L25" s="35"/>
      <c r="M25" s="35"/>
      <c r="N25" s="3"/>
      <c r="O25" s="3"/>
      <c r="P25" s="3"/>
      <c r="Q25" s="3"/>
    </row>
    <row r="26" spans="1:17" x14ac:dyDescent="0.25">
      <c r="A26" s="36"/>
      <c r="B26" s="3"/>
      <c r="C26" s="37"/>
      <c r="D26" s="21"/>
      <c r="E26" s="38"/>
      <c r="F26" s="34"/>
      <c r="G26" s="34"/>
      <c r="H26" s="34"/>
      <c r="I26" s="35"/>
      <c r="J26" s="35"/>
      <c r="K26" s="35"/>
      <c r="L26" s="35"/>
      <c r="M26" s="35"/>
      <c r="N26" s="3"/>
      <c r="O26" s="3"/>
      <c r="P26" s="3"/>
      <c r="Q26" s="3"/>
    </row>
    <row r="27" spans="1:17" x14ac:dyDescent="0.2">
      <c r="A27" s="36"/>
      <c r="B27" s="39" t="s">
        <v>16</v>
      </c>
      <c r="C27" s="40"/>
      <c r="D27" s="40"/>
      <c r="E27" s="40"/>
      <c r="F27" s="40"/>
      <c r="G27" s="40"/>
      <c r="H27" s="40"/>
      <c r="I27" s="13"/>
      <c r="J27" s="13"/>
      <c r="K27" s="13"/>
      <c r="L27" s="13"/>
      <c r="M27" s="13"/>
      <c r="N27" s="14"/>
      <c r="O27" s="3"/>
      <c r="P27" s="3"/>
      <c r="Q27" s="3"/>
    </row>
    <row r="28" spans="1:17" x14ac:dyDescent="0.2">
      <c r="A28" s="36"/>
      <c r="B28" s="40"/>
      <c r="C28" s="40"/>
      <c r="D28" s="40"/>
      <c r="E28" s="40"/>
      <c r="F28" s="40"/>
      <c r="G28" s="40"/>
      <c r="H28" s="40"/>
      <c r="I28" s="13"/>
      <c r="J28" s="13"/>
      <c r="K28" s="13"/>
      <c r="L28" s="13"/>
      <c r="M28" s="13"/>
      <c r="N28" s="14"/>
      <c r="O28" s="3"/>
      <c r="P28" s="3"/>
      <c r="Q28" s="3"/>
    </row>
    <row r="29" spans="1:17" x14ac:dyDescent="0.2">
      <c r="A29" s="36"/>
      <c r="B29" s="41" t="s">
        <v>17</v>
      </c>
      <c r="C29" s="41" t="s">
        <v>18</v>
      </c>
      <c r="D29" s="41" t="s">
        <v>19</v>
      </c>
      <c r="E29" s="40"/>
      <c r="F29" s="40"/>
      <c r="G29" s="40"/>
      <c r="H29" s="40"/>
      <c r="I29" s="13"/>
      <c r="J29" s="13"/>
      <c r="K29" s="13"/>
      <c r="L29" s="13"/>
      <c r="M29" s="13"/>
      <c r="N29" s="14"/>
      <c r="O29" s="3"/>
      <c r="P29" s="3"/>
      <c r="Q29" s="3"/>
    </row>
    <row r="30" spans="1:17" x14ac:dyDescent="0.2">
      <c r="A30" s="36"/>
      <c r="B30" s="42" t="s">
        <v>20</v>
      </c>
      <c r="C30" s="1607"/>
      <c r="D30" s="1607" t="s">
        <v>21</v>
      </c>
      <c r="E30" s="40"/>
      <c r="F30" s="40"/>
      <c r="G30" s="40"/>
      <c r="H30" s="40"/>
      <c r="I30" s="13"/>
      <c r="J30" s="13"/>
      <c r="K30" s="13"/>
      <c r="L30" s="13"/>
      <c r="M30" s="13"/>
      <c r="N30" s="14"/>
      <c r="O30" s="3"/>
      <c r="P30" s="3"/>
      <c r="Q30" s="3"/>
    </row>
    <row r="31" spans="1:17" x14ac:dyDescent="0.2">
      <c r="A31" s="36"/>
      <c r="B31" s="42" t="s">
        <v>22</v>
      </c>
      <c r="C31" s="1607" t="s">
        <v>21</v>
      </c>
      <c r="D31" s="1607"/>
      <c r="E31" s="40"/>
      <c r="F31" s="40"/>
      <c r="G31" s="40"/>
      <c r="H31" s="40"/>
      <c r="I31" s="13"/>
      <c r="J31" s="13"/>
      <c r="K31" s="13"/>
      <c r="L31" s="13"/>
      <c r="M31" s="13"/>
      <c r="N31" s="14"/>
      <c r="O31" s="3"/>
      <c r="P31" s="3"/>
      <c r="Q31" s="3"/>
    </row>
    <row r="32" spans="1:17" x14ac:dyDescent="0.2">
      <c r="A32" s="36"/>
      <c r="B32" s="42" t="s">
        <v>23</v>
      </c>
      <c r="C32" s="1607"/>
      <c r="D32" s="1607" t="s">
        <v>21</v>
      </c>
      <c r="E32" s="40"/>
      <c r="F32" s="40"/>
      <c r="G32" s="40"/>
      <c r="H32" s="40"/>
      <c r="I32" s="13"/>
      <c r="J32" s="13"/>
      <c r="K32" s="13"/>
      <c r="L32" s="13"/>
      <c r="M32" s="13"/>
      <c r="N32" s="14"/>
      <c r="O32" s="3"/>
      <c r="P32" s="3"/>
      <c r="Q32" s="3"/>
    </row>
    <row r="33" spans="1:17" x14ac:dyDescent="0.2">
      <c r="A33" s="36"/>
      <c r="B33" s="42" t="s">
        <v>24</v>
      </c>
      <c r="C33" s="1607"/>
      <c r="D33" s="1607" t="s">
        <v>21</v>
      </c>
      <c r="E33" s="40"/>
      <c r="F33" s="40"/>
      <c r="G33" s="40"/>
      <c r="H33" s="40"/>
      <c r="I33" s="13"/>
      <c r="J33" s="13"/>
      <c r="K33" s="13"/>
      <c r="L33" s="13"/>
      <c r="M33" s="13"/>
      <c r="N33" s="14"/>
      <c r="O33" s="3"/>
      <c r="P33" s="3"/>
      <c r="Q33" s="3"/>
    </row>
    <row r="34" spans="1:17" x14ac:dyDescent="0.2">
      <c r="A34" s="36"/>
      <c r="B34" s="40"/>
      <c r="C34" s="40"/>
      <c r="D34" s="40"/>
      <c r="E34" s="40"/>
      <c r="F34" s="40"/>
      <c r="G34" s="40"/>
      <c r="H34" s="40"/>
      <c r="I34" s="13"/>
      <c r="J34" s="13"/>
      <c r="K34" s="13"/>
      <c r="L34" s="13"/>
      <c r="M34" s="13"/>
      <c r="N34" s="14"/>
      <c r="O34" s="3"/>
      <c r="P34" s="3"/>
      <c r="Q34" s="3"/>
    </row>
    <row r="35" spans="1:17" x14ac:dyDescent="0.2">
      <c r="A35" s="36"/>
      <c r="B35" s="40"/>
      <c r="C35" s="40"/>
      <c r="D35" s="40"/>
      <c r="E35" s="40"/>
      <c r="F35" s="40"/>
      <c r="G35" s="40"/>
      <c r="H35" s="40"/>
      <c r="I35" s="13"/>
      <c r="J35" s="13"/>
      <c r="K35" s="13"/>
      <c r="L35" s="13"/>
      <c r="M35" s="13"/>
      <c r="N35" s="14"/>
      <c r="O35" s="3"/>
      <c r="P35" s="3"/>
      <c r="Q35" s="3"/>
    </row>
    <row r="36" spans="1:17" x14ac:dyDescent="0.2">
      <c r="A36" s="36"/>
      <c r="B36" s="39" t="s">
        <v>25</v>
      </c>
      <c r="C36" s="40"/>
      <c r="D36" s="40"/>
      <c r="E36" s="40"/>
      <c r="F36" s="40"/>
      <c r="G36" s="40"/>
      <c r="H36" s="40"/>
      <c r="I36" s="13"/>
      <c r="J36" s="13"/>
      <c r="K36" s="13"/>
      <c r="L36" s="13"/>
      <c r="M36" s="13"/>
      <c r="N36" s="14"/>
      <c r="O36" s="3"/>
      <c r="P36" s="3"/>
      <c r="Q36" s="3"/>
    </row>
    <row r="37" spans="1:17" x14ac:dyDescent="0.2">
      <c r="A37" s="36"/>
      <c r="B37" s="40"/>
      <c r="C37" s="40"/>
      <c r="D37" s="40"/>
      <c r="E37" s="40"/>
      <c r="F37" s="40"/>
      <c r="G37" s="40"/>
      <c r="H37" s="40"/>
      <c r="I37" s="13"/>
      <c r="J37" s="13"/>
      <c r="K37" s="13"/>
      <c r="L37" s="13"/>
      <c r="M37" s="13"/>
      <c r="N37" s="14"/>
      <c r="O37" s="3"/>
      <c r="P37" s="3"/>
      <c r="Q37" s="3"/>
    </row>
    <row r="38" spans="1:17" x14ac:dyDescent="0.2">
      <c r="A38" s="36"/>
      <c r="B38" s="40"/>
      <c r="C38" s="40"/>
      <c r="D38" s="40"/>
      <c r="E38" s="40"/>
      <c r="F38" s="40"/>
      <c r="G38" s="40"/>
      <c r="H38" s="40"/>
      <c r="I38" s="13"/>
      <c r="J38" s="13"/>
      <c r="K38" s="13"/>
      <c r="L38" s="13"/>
      <c r="M38" s="13"/>
      <c r="N38" s="14"/>
      <c r="O38" s="3"/>
      <c r="P38" s="3"/>
      <c r="Q38" s="3"/>
    </row>
    <row r="39" spans="1:17" x14ac:dyDescent="0.2">
      <c r="A39" s="36"/>
      <c r="B39" s="41" t="s">
        <v>17</v>
      </c>
      <c r="C39" s="41" t="s">
        <v>26</v>
      </c>
      <c r="D39" s="44" t="s">
        <v>27</v>
      </c>
      <c r="E39" s="44" t="s">
        <v>28</v>
      </c>
      <c r="F39" s="40"/>
      <c r="G39" s="40"/>
      <c r="H39" s="40"/>
      <c r="I39" s="13"/>
      <c r="J39" s="13"/>
      <c r="K39" s="13"/>
      <c r="L39" s="13"/>
      <c r="M39" s="13"/>
      <c r="N39" s="14"/>
      <c r="O39" s="3"/>
      <c r="P39" s="3"/>
      <c r="Q39" s="3"/>
    </row>
    <row r="40" spans="1:17" ht="28.5" x14ac:dyDescent="0.2">
      <c r="A40" s="36"/>
      <c r="B40" s="45" t="s">
        <v>29</v>
      </c>
      <c r="C40" s="1619">
        <v>40</v>
      </c>
      <c r="D40" s="1607">
        <v>30</v>
      </c>
      <c r="E40" s="2099">
        <f>+D40+D41</f>
        <v>30</v>
      </c>
      <c r="F40" s="40"/>
      <c r="G40" s="40"/>
      <c r="H40" s="40"/>
      <c r="I40" s="13"/>
      <c r="J40" s="13"/>
      <c r="K40" s="13"/>
      <c r="L40" s="13"/>
      <c r="M40" s="13"/>
      <c r="N40" s="14"/>
      <c r="O40" s="3"/>
      <c r="P40" s="3"/>
      <c r="Q40" s="3"/>
    </row>
    <row r="41" spans="1:17" ht="57" x14ac:dyDescent="0.2">
      <c r="A41" s="36"/>
      <c r="B41" s="45" t="s">
        <v>30</v>
      </c>
      <c r="C41" s="1619">
        <v>60</v>
      </c>
      <c r="D41" s="1607">
        <f>+F142</f>
        <v>0</v>
      </c>
      <c r="E41" s="2101"/>
      <c r="F41" s="40"/>
      <c r="G41" s="40"/>
      <c r="H41" s="40"/>
      <c r="I41" s="13"/>
      <c r="J41" s="13"/>
      <c r="K41" s="13"/>
      <c r="L41" s="13"/>
      <c r="M41" s="13"/>
      <c r="N41" s="14"/>
      <c r="O41" s="3"/>
      <c r="P41" s="3"/>
      <c r="Q41" s="3"/>
    </row>
    <row r="42" spans="1:17" x14ac:dyDescent="0.25">
      <c r="A42" s="36"/>
      <c r="B42" s="3"/>
      <c r="C42" s="37"/>
      <c r="D42" s="21"/>
      <c r="E42" s="38"/>
      <c r="F42" s="34"/>
      <c r="G42" s="34"/>
      <c r="H42" s="34"/>
      <c r="I42" s="35"/>
      <c r="J42" s="35"/>
      <c r="K42" s="35"/>
      <c r="L42" s="35"/>
      <c r="M42" s="35"/>
      <c r="N42" s="3"/>
      <c r="O42" s="3"/>
      <c r="P42" s="3"/>
      <c r="Q42" s="3"/>
    </row>
    <row r="43" spans="1:17" x14ac:dyDescent="0.25">
      <c r="A43" s="36"/>
      <c r="B43" s="3"/>
      <c r="C43" s="37"/>
      <c r="D43" s="21"/>
      <c r="E43" s="38"/>
      <c r="F43" s="34"/>
      <c r="G43" s="34"/>
      <c r="H43" s="34"/>
      <c r="I43" s="35"/>
      <c r="J43" s="35"/>
      <c r="K43" s="35"/>
      <c r="L43" s="35"/>
      <c r="M43" s="35"/>
      <c r="N43" s="3"/>
      <c r="O43" s="3"/>
      <c r="P43" s="3"/>
      <c r="Q43" s="3"/>
    </row>
    <row r="44" spans="1:17" x14ac:dyDescent="0.25">
      <c r="A44" s="36"/>
      <c r="B44" s="3"/>
      <c r="C44" s="37"/>
      <c r="D44" s="21"/>
      <c r="E44" s="38"/>
      <c r="F44" s="34"/>
      <c r="G44" s="34"/>
      <c r="H44" s="34"/>
      <c r="I44" s="35"/>
      <c r="J44" s="35"/>
      <c r="K44" s="35"/>
      <c r="L44" s="35"/>
      <c r="M44" s="35"/>
      <c r="N44" s="3"/>
      <c r="O44" s="3"/>
      <c r="P44" s="3"/>
      <c r="Q44" s="3"/>
    </row>
    <row r="45" spans="1:17" ht="15.75" thickBot="1" x14ac:dyDescent="0.3">
      <c r="B45" s="3"/>
      <c r="C45" s="3"/>
      <c r="D45" s="3"/>
      <c r="E45" s="3"/>
      <c r="F45" s="3"/>
      <c r="G45" s="3"/>
      <c r="H45" s="3"/>
      <c r="I45" s="3"/>
      <c r="J45" s="3"/>
      <c r="K45" s="3"/>
      <c r="L45" s="3"/>
      <c r="M45" s="2291" t="s">
        <v>31</v>
      </c>
      <c r="N45" s="2291"/>
      <c r="O45" s="3"/>
      <c r="P45" s="3"/>
      <c r="Q45" s="3"/>
    </row>
    <row r="46" spans="1:17" x14ac:dyDescent="0.25">
      <c r="B46" s="39" t="s">
        <v>32</v>
      </c>
      <c r="C46" s="3"/>
      <c r="D46" s="3"/>
      <c r="E46" s="3"/>
      <c r="F46" s="3"/>
      <c r="G46" s="3"/>
      <c r="H46" s="3"/>
      <c r="I46" s="3"/>
      <c r="J46" s="3"/>
      <c r="K46" s="3"/>
      <c r="L46" s="3"/>
      <c r="M46" s="47"/>
      <c r="N46" s="47"/>
      <c r="O46" s="3"/>
      <c r="P46" s="3"/>
      <c r="Q46" s="3"/>
    </row>
    <row r="47" spans="1:17" ht="15.75" thickBot="1" x14ac:dyDescent="0.3">
      <c r="B47" s="3"/>
      <c r="C47" s="3"/>
      <c r="D47" s="3"/>
      <c r="E47" s="3"/>
      <c r="F47" s="3"/>
      <c r="G47" s="3"/>
      <c r="H47" s="3"/>
      <c r="I47" s="3"/>
      <c r="J47" s="3"/>
      <c r="K47" s="3"/>
      <c r="L47" s="3"/>
      <c r="M47" s="47"/>
      <c r="N47" s="47"/>
      <c r="O47" s="3"/>
      <c r="P47" s="3"/>
      <c r="Q47" s="3"/>
    </row>
    <row r="48" spans="1:17" s="1612" customFormat="1" ht="81.75" customHeight="1" x14ac:dyDescent="0.25">
      <c r="B48" s="49" t="s">
        <v>33</v>
      </c>
      <c r="C48" s="49" t="s">
        <v>34</v>
      </c>
      <c r="D48" s="49" t="s">
        <v>35</v>
      </c>
      <c r="E48" s="49" t="s">
        <v>36</v>
      </c>
      <c r="F48" s="49" t="s">
        <v>37</v>
      </c>
      <c r="G48" s="49" t="s">
        <v>38</v>
      </c>
      <c r="H48" s="49" t="s">
        <v>39</v>
      </c>
      <c r="I48" s="49" t="s">
        <v>40</v>
      </c>
      <c r="J48" s="49" t="s">
        <v>41</v>
      </c>
      <c r="K48" s="49" t="s">
        <v>42</v>
      </c>
      <c r="L48" s="49" t="s">
        <v>43</v>
      </c>
      <c r="M48" s="50" t="s">
        <v>44</v>
      </c>
      <c r="N48" s="49" t="s">
        <v>45</v>
      </c>
      <c r="O48" s="49" t="s">
        <v>46</v>
      </c>
      <c r="P48" s="51" t="s">
        <v>47</v>
      </c>
      <c r="Q48" s="51" t="s">
        <v>48</v>
      </c>
    </row>
    <row r="49" spans="1:26" s="61" customFormat="1" ht="84" customHeight="1" x14ac:dyDescent="0.25">
      <c r="A49" s="52">
        <v>1</v>
      </c>
      <c r="B49" s="53" t="s">
        <v>6579</v>
      </c>
      <c r="C49" s="110" t="s">
        <v>6579</v>
      </c>
      <c r="D49" s="53" t="s">
        <v>188</v>
      </c>
      <c r="E49" s="1770">
        <v>701820120084</v>
      </c>
      <c r="F49" s="54" t="s">
        <v>18</v>
      </c>
      <c r="G49" s="65">
        <v>0.5</v>
      </c>
      <c r="H49" s="873">
        <v>40941</v>
      </c>
      <c r="I49" s="873">
        <v>41121</v>
      </c>
      <c r="J49" s="56" t="s">
        <v>413</v>
      </c>
      <c r="K49" s="57">
        <v>5.93</v>
      </c>
      <c r="L49" s="57">
        <v>0</v>
      </c>
      <c r="M49" s="58">
        <v>180</v>
      </c>
      <c r="N49" s="58">
        <v>100</v>
      </c>
      <c r="O49" s="63">
        <v>159808404</v>
      </c>
      <c r="P49" s="63" t="s">
        <v>6439</v>
      </c>
      <c r="Q49" s="187"/>
      <c r="R49" s="60"/>
      <c r="S49" s="60"/>
      <c r="T49" s="60"/>
      <c r="U49" s="60"/>
      <c r="V49" s="60"/>
      <c r="W49" s="60"/>
      <c r="X49" s="60"/>
      <c r="Y49" s="60"/>
      <c r="Z49" s="60"/>
    </row>
    <row r="50" spans="1:26" s="61" customFormat="1" ht="39" customHeight="1" x14ac:dyDescent="0.25">
      <c r="A50" s="52"/>
      <c r="B50" s="53" t="s">
        <v>2102</v>
      </c>
      <c r="C50" s="954" t="s">
        <v>2102</v>
      </c>
      <c r="D50" s="53" t="s">
        <v>188</v>
      </c>
      <c r="E50" s="1770">
        <v>701820120176</v>
      </c>
      <c r="F50" s="54" t="s">
        <v>18</v>
      </c>
      <c r="G50" s="65">
        <v>0.5</v>
      </c>
      <c r="H50" s="873">
        <v>40939</v>
      </c>
      <c r="I50" s="873">
        <v>41274</v>
      </c>
      <c r="J50" s="56" t="s">
        <v>413</v>
      </c>
      <c r="K50" s="57">
        <v>5.07</v>
      </c>
      <c r="L50" s="57">
        <v>5.93</v>
      </c>
      <c r="M50" s="58">
        <v>400</v>
      </c>
      <c r="N50" s="58">
        <v>100</v>
      </c>
      <c r="O50" s="63">
        <v>290046916</v>
      </c>
      <c r="P50" s="63" t="s">
        <v>6580</v>
      </c>
      <c r="Q50" s="1771" t="s">
        <v>6581</v>
      </c>
      <c r="R50" s="60"/>
      <c r="S50" s="60"/>
      <c r="T50" s="60"/>
      <c r="U50" s="60"/>
      <c r="V50" s="60"/>
      <c r="W50" s="60"/>
      <c r="X50" s="60"/>
      <c r="Y50" s="60"/>
      <c r="Z50" s="60"/>
    </row>
    <row r="51" spans="1:26" s="61" customFormat="1" ht="68.25" customHeight="1" x14ac:dyDescent="0.25">
      <c r="A51" s="52"/>
      <c r="B51" s="53" t="s">
        <v>6579</v>
      </c>
      <c r="C51" s="1721" t="s">
        <v>6579</v>
      </c>
      <c r="D51" s="53" t="s">
        <v>188</v>
      </c>
      <c r="E51" s="1770">
        <v>701820100141</v>
      </c>
      <c r="F51" s="54" t="s">
        <v>18</v>
      </c>
      <c r="G51" s="55">
        <v>0.5</v>
      </c>
      <c r="H51" s="62">
        <v>40213</v>
      </c>
      <c r="I51" s="268">
        <v>40543</v>
      </c>
      <c r="J51" s="56" t="s">
        <v>19</v>
      </c>
      <c r="K51" s="57">
        <v>10.86</v>
      </c>
      <c r="L51" s="57">
        <v>0</v>
      </c>
      <c r="M51" s="58">
        <v>560</v>
      </c>
      <c r="N51" s="58">
        <v>100</v>
      </c>
      <c r="O51" s="63">
        <v>290046916</v>
      </c>
      <c r="P51" s="63" t="s">
        <v>6582</v>
      </c>
      <c r="Q51" s="1395"/>
      <c r="R51" s="60"/>
      <c r="S51" s="60"/>
      <c r="T51" s="60"/>
      <c r="U51" s="60"/>
      <c r="V51" s="60"/>
      <c r="W51" s="60"/>
      <c r="X51" s="60"/>
      <c r="Y51" s="60"/>
      <c r="Z51" s="60"/>
    </row>
    <row r="52" spans="1:26" s="61" customFormat="1" ht="77.25" customHeight="1" x14ac:dyDescent="0.25">
      <c r="A52" s="52" t="e">
        <f>+#REF!+1</f>
        <v>#REF!</v>
      </c>
      <c r="B52" s="53" t="s">
        <v>6579</v>
      </c>
      <c r="C52" s="1721" t="s">
        <v>6579</v>
      </c>
      <c r="D52" s="53" t="s">
        <v>188</v>
      </c>
      <c r="E52" s="1770">
        <v>701820120321</v>
      </c>
      <c r="F52" s="54" t="s">
        <v>18</v>
      </c>
      <c r="G52" s="65">
        <v>0.5</v>
      </c>
      <c r="H52" s="873">
        <v>41095</v>
      </c>
      <c r="I52" s="1772">
        <v>41273</v>
      </c>
      <c r="J52" s="56" t="s">
        <v>19</v>
      </c>
      <c r="K52" s="57">
        <v>0.83</v>
      </c>
      <c r="L52" s="57">
        <v>5</v>
      </c>
      <c r="M52" s="58">
        <v>148</v>
      </c>
      <c r="N52" s="58">
        <v>100</v>
      </c>
      <c r="O52" s="63">
        <v>143716107</v>
      </c>
      <c r="P52" s="63" t="s">
        <v>6583</v>
      </c>
      <c r="Q52" s="1771" t="s">
        <v>6581</v>
      </c>
      <c r="R52" s="60"/>
      <c r="S52" s="60"/>
      <c r="T52" s="60"/>
      <c r="U52" s="60"/>
      <c r="V52" s="60"/>
      <c r="W52" s="60"/>
      <c r="X52" s="60"/>
      <c r="Y52" s="60"/>
      <c r="Z52" s="60"/>
    </row>
    <row r="53" spans="1:26" s="61" customFormat="1" ht="77.25" customHeight="1" x14ac:dyDescent="0.25">
      <c r="A53" s="52"/>
      <c r="B53" s="53"/>
      <c r="C53" s="1721"/>
      <c r="D53" s="53"/>
      <c r="E53" s="1770"/>
      <c r="F53" s="54"/>
      <c r="G53" s="65"/>
      <c r="H53" s="873"/>
      <c r="I53" s="1772"/>
      <c r="J53" s="56"/>
      <c r="K53" s="57"/>
      <c r="L53" s="57"/>
      <c r="M53" s="58"/>
      <c r="N53" s="58"/>
      <c r="O53" s="63"/>
      <c r="P53" s="63"/>
      <c r="Q53" s="661" t="s">
        <v>6584</v>
      </c>
      <c r="R53" s="60"/>
      <c r="S53" s="60"/>
      <c r="T53" s="60"/>
      <c r="U53" s="60"/>
      <c r="V53" s="60"/>
      <c r="W53" s="60"/>
      <c r="X53" s="60"/>
      <c r="Y53" s="60"/>
      <c r="Z53" s="60"/>
    </row>
    <row r="54" spans="1:26" s="61" customFormat="1" ht="33" customHeight="1" x14ac:dyDescent="0.25">
      <c r="A54" s="52"/>
      <c r="B54" s="66" t="s">
        <v>28</v>
      </c>
      <c r="C54" s="54"/>
      <c r="D54" s="53"/>
      <c r="E54" s="65"/>
      <c r="F54" s="54"/>
      <c r="G54" s="54"/>
      <c r="H54" s="54"/>
      <c r="I54" s="56"/>
      <c r="J54" s="56"/>
      <c r="K54" s="67">
        <f>SUM(K49:K52)</f>
        <v>22.689999999999998</v>
      </c>
      <c r="L54" s="67">
        <f>SUM(L50:L52)</f>
        <v>10.93</v>
      </c>
      <c r="M54" s="418">
        <f>SUM(M49:M51)</f>
        <v>1140</v>
      </c>
      <c r="N54" s="418"/>
      <c r="O54" s="294"/>
      <c r="P54" s="294"/>
      <c r="Q54" s="64"/>
    </row>
    <row r="55" spans="1:26" s="69" customFormat="1" x14ac:dyDescent="0.25">
      <c r="B55" s="70"/>
      <c r="C55" s="70"/>
      <c r="D55" s="70"/>
      <c r="E55" s="71"/>
      <c r="F55" s="70"/>
      <c r="G55" s="70"/>
      <c r="H55" s="70"/>
      <c r="I55" s="70"/>
      <c r="J55" s="70"/>
      <c r="K55" s="70"/>
      <c r="L55" s="70"/>
      <c r="M55" s="1773"/>
      <c r="N55" s="70"/>
      <c r="O55" s="70"/>
      <c r="P55" s="70"/>
      <c r="Q55" s="70"/>
    </row>
    <row r="56" spans="1:26" s="69" customFormat="1" x14ac:dyDescent="0.25">
      <c r="B56" s="2145" t="s">
        <v>56</v>
      </c>
      <c r="C56" s="2145" t="s">
        <v>57</v>
      </c>
      <c r="D56" s="2147" t="s">
        <v>58</v>
      </c>
      <c r="E56" s="2147"/>
      <c r="F56" s="70"/>
      <c r="G56" s="70"/>
      <c r="H56" s="70"/>
      <c r="I56" s="70"/>
      <c r="J56" s="70"/>
      <c r="K56" s="70"/>
      <c r="L56" s="70"/>
      <c r="M56" s="70"/>
      <c r="N56" s="70"/>
      <c r="O56" s="70"/>
      <c r="P56" s="70"/>
      <c r="Q56" s="70"/>
    </row>
    <row r="57" spans="1:26" s="69" customFormat="1" x14ac:dyDescent="0.25">
      <c r="B57" s="2146"/>
      <c r="C57" s="2146"/>
      <c r="D57" s="1611" t="s">
        <v>59</v>
      </c>
      <c r="E57" s="73" t="s">
        <v>60</v>
      </c>
      <c r="F57" s="70"/>
      <c r="G57" s="70"/>
      <c r="H57" s="70"/>
      <c r="I57" s="70"/>
      <c r="J57" s="70"/>
      <c r="K57" s="70"/>
      <c r="L57" s="70"/>
      <c r="M57" s="70"/>
      <c r="N57" s="70"/>
      <c r="O57" s="70"/>
      <c r="P57" s="70"/>
      <c r="Q57" s="70"/>
    </row>
    <row r="58" spans="1:26" s="69" customFormat="1" ht="18" x14ac:dyDescent="0.25">
      <c r="B58" s="74" t="s">
        <v>61</v>
      </c>
      <c r="C58" s="75">
        <f>+K54</f>
        <v>22.689999999999998</v>
      </c>
      <c r="D58" s="1623"/>
      <c r="E58" s="76" t="s">
        <v>21</v>
      </c>
      <c r="F58" s="208"/>
      <c r="G58" s="208"/>
      <c r="H58" s="208"/>
      <c r="I58" s="208"/>
      <c r="J58" s="208"/>
      <c r="K58" s="208"/>
      <c r="L58" s="208"/>
      <c r="M58" s="208"/>
      <c r="N58" s="70"/>
      <c r="O58" s="70"/>
      <c r="P58" s="70"/>
      <c r="Q58" s="70"/>
    </row>
    <row r="59" spans="1:26" s="69" customFormat="1" x14ac:dyDescent="0.25">
      <c r="B59" s="74" t="s">
        <v>62</v>
      </c>
      <c r="C59" s="75">
        <f>+M54</f>
        <v>1140</v>
      </c>
      <c r="D59" s="1623" t="s">
        <v>21</v>
      </c>
      <c r="E59" s="76"/>
      <c r="F59" s="70"/>
      <c r="G59" s="70"/>
      <c r="H59" s="70"/>
      <c r="I59" s="70"/>
      <c r="J59" s="70"/>
      <c r="K59" s="70"/>
      <c r="L59" s="70"/>
      <c r="M59" s="70"/>
      <c r="N59" s="70"/>
      <c r="O59" s="70"/>
      <c r="P59" s="70"/>
      <c r="Q59" s="70"/>
    </row>
    <row r="60" spans="1:26" s="69" customFormat="1" x14ac:dyDescent="0.25">
      <c r="B60" s="298"/>
      <c r="C60" s="2351"/>
      <c r="D60" s="2351"/>
      <c r="E60" s="2351"/>
      <c r="F60" s="2351"/>
      <c r="G60" s="2351"/>
      <c r="H60" s="2351"/>
      <c r="I60" s="2351"/>
      <c r="J60" s="2351"/>
      <c r="K60" s="2351"/>
      <c r="L60" s="2351"/>
      <c r="M60" s="2351"/>
      <c r="N60" s="2351"/>
      <c r="O60" s="70"/>
      <c r="P60" s="70"/>
      <c r="Q60" s="70"/>
    </row>
    <row r="61" spans="1:26" ht="15.75" thickBot="1" x14ac:dyDescent="0.3">
      <c r="B61" s="3"/>
      <c r="C61" s="3"/>
      <c r="D61" s="3"/>
      <c r="E61" s="3"/>
      <c r="F61" s="3"/>
      <c r="G61" s="3"/>
      <c r="H61" s="3"/>
      <c r="I61" s="3"/>
      <c r="J61" s="3"/>
      <c r="K61" s="3"/>
      <c r="L61" s="3"/>
      <c r="M61" s="3"/>
      <c r="N61" s="3"/>
      <c r="O61" s="3"/>
      <c r="P61" s="3"/>
      <c r="Q61" s="3"/>
    </row>
    <row r="62" spans="1:26" ht="27" thickBot="1" x14ac:dyDescent="0.3">
      <c r="B62" s="2352" t="s">
        <v>63</v>
      </c>
      <c r="C62" s="2352"/>
      <c r="D62" s="2352"/>
      <c r="E62" s="2352"/>
      <c r="F62" s="2352"/>
      <c r="G62" s="2352"/>
      <c r="H62" s="2352"/>
      <c r="I62" s="2352"/>
      <c r="J62" s="2352"/>
      <c r="K62" s="2352"/>
      <c r="L62" s="2352"/>
      <c r="M62" s="2352"/>
      <c r="N62" s="2352"/>
      <c r="O62" s="3"/>
      <c r="P62" s="3"/>
      <c r="Q62" s="3"/>
    </row>
    <row r="63" spans="1:26" x14ac:dyDescent="0.25">
      <c r="B63" s="3"/>
      <c r="C63" s="3"/>
      <c r="D63" s="3"/>
      <c r="E63" s="3"/>
      <c r="F63" s="3"/>
      <c r="G63" s="3"/>
      <c r="H63" s="3"/>
      <c r="I63" s="3"/>
      <c r="J63" s="3"/>
      <c r="K63" s="3"/>
      <c r="L63" s="3"/>
      <c r="M63" s="3"/>
      <c r="N63" s="3"/>
      <c r="O63" s="3"/>
      <c r="P63" s="3"/>
      <c r="Q63" s="3"/>
    </row>
    <row r="64" spans="1:26" x14ac:dyDescent="0.25">
      <c r="B64" s="3"/>
      <c r="C64" s="3"/>
      <c r="D64" s="3"/>
      <c r="E64" s="3"/>
      <c r="F64" s="3"/>
      <c r="G64" s="3"/>
      <c r="H64" s="3"/>
      <c r="I64" s="3"/>
      <c r="J64" s="3"/>
      <c r="K64" s="3"/>
      <c r="L64" s="3"/>
      <c r="M64" s="3"/>
      <c r="N64" s="3"/>
      <c r="O64" s="3"/>
      <c r="P64" s="3"/>
      <c r="Q64" s="3"/>
    </row>
    <row r="65" spans="2:17" ht="141.75" customHeight="1" x14ac:dyDescent="0.25">
      <c r="B65" s="41" t="s">
        <v>64</v>
      </c>
      <c r="C65" s="41" t="s">
        <v>65</v>
      </c>
      <c r="D65" s="41" t="s">
        <v>66</v>
      </c>
      <c r="E65" s="41" t="s">
        <v>67</v>
      </c>
      <c r="F65" s="41" t="s">
        <v>68</v>
      </c>
      <c r="G65" s="41" t="s">
        <v>69</v>
      </c>
      <c r="H65" s="41" t="s">
        <v>70</v>
      </c>
      <c r="I65" s="41" t="s">
        <v>71</v>
      </c>
      <c r="J65" s="41" t="s">
        <v>72</v>
      </c>
      <c r="K65" s="41" t="s">
        <v>73</v>
      </c>
      <c r="L65" s="41" t="s">
        <v>74</v>
      </c>
      <c r="M65" s="1614" t="s">
        <v>75</v>
      </c>
      <c r="N65" s="1614" t="s">
        <v>6480</v>
      </c>
      <c r="O65" s="2189" t="s">
        <v>77</v>
      </c>
      <c r="P65" s="2191"/>
      <c r="Q65" s="41" t="s">
        <v>78</v>
      </c>
    </row>
    <row r="66" spans="2:17" ht="105" customHeight="1" x14ac:dyDescent="0.2">
      <c r="B66" s="1607" t="s">
        <v>6585</v>
      </c>
      <c r="C66" s="1619" t="s">
        <v>6586</v>
      </c>
      <c r="D66" s="88" t="s">
        <v>6587</v>
      </c>
      <c r="E66" s="1623">
        <v>200</v>
      </c>
      <c r="F66" s="1623" t="s">
        <v>82</v>
      </c>
      <c r="G66" s="1623" t="s">
        <v>82</v>
      </c>
      <c r="H66" s="1623" t="s">
        <v>82</v>
      </c>
      <c r="I66" s="1623" t="s">
        <v>694</v>
      </c>
      <c r="J66" s="1623" t="s">
        <v>19</v>
      </c>
      <c r="K66" s="1607" t="s">
        <v>694</v>
      </c>
      <c r="L66" s="1607" t="s">
        <v>694</v>
      </c>
      <c r="M66" s="1607" t="s">
        <v>694</v>
      </c>
      <c r="N66" s="1607" t="s">
        <v>694</v>
      </c>
      <c r="O66" s="2114" t="s">
        <v>6588</v>
      </c>
      <c r="P66" s="2115"/>
      <c r="Q66" s="2096" t="s">
        <v>19</v>
      </c>
    </row>
    <row r="67" spans="2:17" ht="57" x14ac:dyDescent="0.2">
      <c r="B67" s="1607" t="s">
        <v>6589</v>
      </c>
      <c r="C67" s="1619" t="s">
        <v>6586</v>
      </c>
      <c r="D67" s="88" t="s">
        <v>6590</v>
      </c>
      <c r="E67" s="1623">
        <v>400</v>
      </c>
      <c r="F67" s="1623" t="s">
        <v>82</v>
      </c>
      <c r="G67" s="1623" t="s">
        <v>82</v>
      </c>
      <c r="H67" s="1623" t="s">
        <v>82</v>
      </c>
      <c r="I67" s="1623" t="s">
        <v>18</v>
      </c>
      <c r="J67" s="1623" t="s">
        <v>19</v>
      </c>
      <c r="K67" s="1607" t="s">
        <v>694</v>
      </c>
      <c r="L67" s="1607" t="s">
        <v>694</v>
      </c>
      <c r="M67" s="1607" t="s">
        <v>694</v>
      </c>
      <c r="N67" s="1607" t="s">
        <v>694</v>
      </c>
      <c r="O67" s="2118"/>
      <c r="P67" s="2119"/>
      <c r="Q67" s="2098"/>
    </row>
    <row r="68" spans="2:17" x14ac:dyDescent="0.25">
      <c r="B68" s="42"/>
      <c r="C68" s="42"/>
      <c r="D68" s="42"/>
      <c r="E68" s="42"/>
      <c r="F68" s="42"/>
      <c r="G68" s="42"/>
      <c r="H68" s="42"/>
      <c r="I68" s="42"/>
      <c r="J68" s="42"/>
      <c r="K68" s="42"/>
      <c r="L68" s="42"/>
      <c r="M68" s="42"/>
      <c r="N68" s="42"/>
      <c r="O68" s="2094"/>
      <c r="P68" s="2095"/>
      <c r="Q68" s="42"/>
    </row>
    <row r="69" spans="2:17" x14ac:dyDescent="0.25">
      <c r="B69" s="3" t="s">
        <v>85</v>
      </c>
      <c r="C69" s="3"/>
      <c r="D69" s="3"/>
      <c r="E69" s="3"/>
      <c r="F69" s="3"/>
      <c r="G69" s="3"/>
      <c r="H69" s="3"/>
      <c r="I69" s="3"/>
      <c r="J69" s="3"/>
      <c r="K69" s="3"/>
      <c r="L69" s="3"/>
      <c r="M69" s="3"/>
      <c r="N69" s="3"/>
      <c r="O69" s="3"/>
      <c r="P69" s="3"/>
      <c r="Q69" s="3"/>
    </row>
    <row r="70" spans="2:17" x14ac:dyDescent="0.25">
      <c r="B70" s="3" t="s">
        <v>86</v>
      </c>
      <c r="C70" s="3"/>
      <c r="D70" s="3"/>
      <c r="E70" s="3"/>
      <c r="F70" s="3"/>
      <c r="G70" s="3"/>
      <c r="H70" s="3"/>
      <c r="I70" s="3"/>
      <c r="J70" s="3"/>
      <c r="K70" s="3"/>
      <c r="L70" s="3"/>
      <c r="M70" s="3"/>
      <c r="N70" s="3"/>
      <c r="O70" s="3"/>
      <c r="P70" s="3"/>
      <c r="Q70" s="3"/>
    </row>
    <row r="71" spans="2:17" x14ac:dyDescent="0.25">
      <c r="B71" s="3" t="s">
        <v>87</v>
      </c>
      <c r="C71" s="3"/>
      <c r="D71" s="3"/>
      <c r="E71" s="3"/>
      <c r="F71" s="3"/>
      <c r="G71" s="3"/>
      <c r="H71" s="3"/>
      <c r="I71" s="3"/>
      <c r="J71" s="3"/>
      <c r="K71" s="3"/>
      <c r="L71" s="3"/>
      <c r="M71" s="3"/>
      <c r="N71" s="3"/>
      <c r="O71" s="3"/>
      <c r="P71" s="3"/>
      <c r="Q71" s="3"/>
    </row>
    <row r="72" spans="2:17" x14ac:dyDescent="0.25">
      <c r="B72" s="3"/>
      <c r="C72" s="3"/>
      <c r="D72" s="3"/>
      <c r="E72" s="3"/>
      <c r="F72" s="3"/>
      <c r="G72" s="3"/>
      <c r="H72" s="3"/>
      <c r="I72" s="3"/>
      <c r="J72" s="3"/>
      <c r="K72" s="3"/>
      <c r="L72" s="3"/>
      <c r="M72" s="3"/>
      <c r="N72" s="3"/>
      <c r="O72" s="3"/>
      <c r="P72" s="3"/>
      <c r="Q72" s="3"/>
    </row>
    <row r="73" spans="2:17" ht="15.75" thickBot="1" x14ac:dyDescent="0.3">
      <c r="B73" s="3"/>
      <c r="C73" s="3"/>
      <c r="D73" s="3"/>
      <c r="E73" s="3"/>
      <c r="F73" s="3"/>
      <c r="G73" s="3"/>
      <c r="H73" s="3"/>
      <c r="I73" s="3"/>
      <c r="J73" s="3"/>
      <c r="K73" s="3"/>
      <c r="L73" s="3"/>
      <c r="M73" s="3"/>
      <c r="N73" s="3"/>
      <c r="O73" s="3"/>
      <c r="P73" s="3"/>
      <c r="Q73" s="3"/>
    </row>
    <row r="74" spans="2:17" ht="27" thickBot="1" x14ac:dyDescent="0.3">
      <c r="B74" s="2359" t="s">
        <v>88</v>
      </c>
      <c r="C74" s="2360"/>
      <c r="D74" s="2360"/>
      <c r="E74" s="2360"/>
      <c r="F74" s="2360"/>
      <c r="G74" s="2360"/>
      <c r="H74" s="2360"/>
      <c r="I74" s="2360"/>
      <c r="J74" s="2360"/>
      <c r="K74" s="2360"/>
      <c r="L74" s="2360"/>
      <c r="M74" s="2360"/>
      <c r="N74" s="2361"/>
      <c r="O74" s="3"/>
      <c r="P74" s="3"/>
      <c r="Q74" s="3"/>
    </row>
    <row r="75" spans="2:17" x14ac:dyDescent="0.25">
      <c r="B75" s="3"/>
      <c r="C75" s="3"/>
      <c r="D75" s="3"/>
      <c r="E75" s="3"/>
      <c r="F75" s="3"/>
      <c r="G75" s="3"/>
      <c r="H75" s="3"/>
      <c r="I75" s="3"/>
      <c r="J75" s="3"/>
      <c r="K75" s="3"/>
      <c r="L75" s="3"/>
      <c r="M75" s="3"/>
      <c r="N75" s="3"/>
      <c r="O75" s="3"/>
      <c r="P75" s="3"/>
      <c r="Q75" s="3"/>
    </row>
    <row r="76" spans="2:17" x14ac:dyDescent="0.25">
      <c r="B76" s="3"/>
      <c r="C76" s="3"/>
      <c r="D76" s="3"/>
      <c r="E76" s="3"/>
      <c r="F76" s="3"/>
      <c r="G76" s="3"/>
      <c r="H76" s="3"/>
      <c r="I76" s="3"/>
      <c r="J76" s="3"/>
      <c r="K76" s="3"/>
      <c r="L76" s="3"/>
      <c r="M76" s="3"/>
      <c r="N76" s="3"/>
      <c r="O76" s="3"/>
      <c r="P76" s="3"/>
      <c r="Q76" s="3"/>
    </row>
    <row r="77" spans="2:17" x14ac:dyDescent="0.25">
      <c r="B77" s="3"/>
      <c r="C77" s="3"/>
      <c r="D77" s="3"/>
      <c r="E77" s="3"/>
      <c r="F77" s="3"/>
      <c r="G77" s="3"/>
      <c r="H77" s="3"/>
      <c r="I77" s="3"/>
      <c r="J77" s="3"/>
      <c r="K77" s="3"/>
      <c r="L77" s="3"/>
      <c r="M77" s="3"/>
      <c r="N77" s="3"/>
      <c r="O77" s="3"/>
      <c r="P77" s="3"/>
      <c r="Q77" s="3"/>
    </row>
    <row r="78" spans="2:17" x14ac:dyDescent="0.25">
      <c r="B78" s="3"/>
      <c r="C78" s="3"/>
      <c r="D78" s="3" t="s">
        <v>401</v>
      </c>
      <c r="E78" s="3"/>
      <c r="F78" s="3"/>
      <c r="G78" s="3"/>
      <c r="H78" s="3"/>
      <c r="I78" s="3"/>
      <c r="J78" s="3"/>
      <c r="K78" s="3"/>
      <c r="L78" s="3"/>
      <c r="M78" s="3"/>
      <c r="N78" s="3"/>
      <c r="O78" s="3"/>
      <c r="P78" s="3"/>
      <c r="Q78" s="3"/>
    </row>
    <row r="79" spans="2:17" ht="75" x14ac:dyDescent="0.25">
      <c r="B79" s="41" t="s">
        <v>89</v>
      </c>
      <c r="C79" s="41" t="s">
        <v>90</v>
      </c>
      <c r="D79" s="41" t="s">
        <v>91</v>
      </c>
      <c r="E79" s="41" t="s">
        <v>92</v>
      </c>
      <c r="F79" s="41" t="s">
        <v>93</v>
      </c>
      <c r="G79" s="41" t="s">
        <v>94</v>
      </c>
      <c r="H79" s="41" t="s">
        <v>95</v>
      </c>
      <c r="I79" s="41" t="s">
        <v>96</v>
      </c>
      <c r="J79" s="2189" t="s">
        <v>97</v>
      </c>
      <c r="K79" s="2190"/>
      <c r="L79" s="2191"/>
      <c r="M79" s="41" t="s">
        <v>98</v>
      </c>
      <c r="N79" s="41" t="s">
        <v>405</v>
      </c>
      <c r="O79" s="41" t="s">
        <v>406</v>
      </c>
      <c r="P79" s="2189" t="s">
        <v>77</v>
      </c>
      <c r="Q79" s="2191"/>
    </row>
    <row r="80" spans="2:17" ht="225" customHeight="1" x14ac:dyDescent="0.25">
      <c r="B80" s="1619" t="s">
        <v>6591</v>
      </c>
      <c r="C80" s="1647" t="s">
        <v>102</v>
      </c>
      <c r="D80" s="1647" t="s">
        <v>6592</v>
      </c>
      <c r="E80" s="1647">
        <v>64569752</v>
      </c>
      <c r="F80" s="1647" t="s">
        <v>417</v>
      </c>
      <c r="G80" s="1647" t="s">
        <v>6593</v>
      </c>
      <c r="H80" s="1774" t="s">
        <v>6594</v>
      </c>
      <c r="I80" s="1775" t="s">
        <v>82</v>
      </c>
      <c r="J80" s="1776" t="s">
        <v>6595</v>
      </c>
      <c r="K80" s="1624" t="s">
        <v>6596</v>
      </c>
      <c r="L80" s="1624" t="s">
        <v>6597</v>
      </c>
      <c r="M80" s="1775" t="s">
        <v>18</v>
      </c>
      <c r="N80" s="984" t="s">
        <v>19</v>
      </c>
      <c r="O80" s="1775" t="s">
        <v>6598</v>
      </c>
      <c r="P80" s="2828" t="s">
        <v>6599</v>
      </c>
      <c r="Q80" s="2829"/>
    </row>
    <row r="81" spans="2:17" ht="105" customHeight="1" x14ac:dyDescent="0.25">
      <c r="B81" s="2096" t="s">
        <v>6591</v>
      </c>
      <c r="C81" s="2668" t="s">
        <v>102</v>
      </c>
      <c r="D81" s="2668" t="s">
        <v>6600</v>
      </c>
      <c r="E81" s="2668">
        <v>64868217</v>
      </c>
      <c r="F81" s="2668" t="s">
        <v>6601</v>
      </c>
      <c r="G81" s="2668" t="s">
        <v>2920</v>
      </c>
      <c r="H81" s="2830">
        <v>36798</v>
      </c>
      <c r="I81" s="2668" t="s">
        <v>82</v>
      </c>
      <c r="J81" s="1647" t="s">
        <v>6602</v>
      </c>
      <c r="K81" s="1647" t="s">
        <v>6603</v>
      </c>
      <c r="L81" s="1647" t="s">
        <v>6604</v>
      </c>
      <c r="M81" s="2668" t="s">
        <v>18</v>
      </c>
      <c r="N81" s="2832" t="s">
        <v>19</v>
      </c>
      <c r="O81" s="2668" t="s">
        <v>18</v>
      </c>
      <c r="P81" s="2824" t="s">
        <v>6605</v>
      </c>
      <c r="Q81" s="2825"/>
    </row>
    <row r="82" spans="2:17" ht="81.75" customHeight="1" x14ac:dyDescent="0.25">
      <c r="B82" s="2098"/>
      <c r="C82" s="2670"/>
      <c r="D82" s="2670"/>
      <c r="E82" s="2670"/>
      <c r="F82" s="2670"/>
      <c r="G82" s="2670"/>
      <c r="H82" s="2831"/>
      <c r="I82" s="2670"/>
      <c r="J82" s="1647" t="s">
        <v>6606</v>
      </c>
      <c r="K82" s="1647" t="s">
        <v>6607</v>
      </c>
      <c r="L82" s="1775" t="s">
        <v>6608</v>
      </c>
      <c r="M82" s="2670"/>
      <c r="N82" s="2833"/>
      <c r="O82" s="2670"/>
      <c r="P82" s="2826"/>
      <c r="Q82" s="2827"/>
    </row>
    <row r="83" spans="2:17" ht="158.25" customHeight="1" x14ac:dyDescent="0.25">
      <c r="B83" s="2096" t="s">
        <v>6609</v>
      </c>
      <c r="C83" s="2096" t="s">
        <v>118</v>
      </c>
      <c r="D83" s="2096" t="s">
        <v>6610</v>
      </c>
      <c r="E83" s="2099">
        <v>33355060</v>
      </c>
      <c r="F83" s="2099" t="s">
        <v>370</v>
      </c>
      <c r="G83" s="2668" t="s">
        <v>6593</v>
      </c>
      <c r="H83" s="2134">
        <v>41264</v>
      </c>
      <c r="I83" s="2137" t="s">
        <v>18</v>
      </c>
      <c r="J83" s="301" t="s">
        <v>6611</v>
      </c>
      <c r="K83" s="301" t="s">
        <v>6612</v>
      </c>
      <c r="L83" s="301" t="s">
        <v>6613</v>
      </c>
      <c r="M83" s="2099" t="s">
        <v>18</v>
      </c>
      <c r="N83" s="2099" t="s">
        <v>18</v>
      </c>
      <c r="O83" s="2099" t="s">
        <v>18</v>
      </c>
      <c r="P83" s="2039" t="s">
        <v>6614</v>
      </c>
      <c r="Q83" s="2040"/>
    </row>
    <row r="84" spans="2:17" ht="122.25" customHeight="1" x14ac:dyDescent="0.25">
      <c r="B84" s="2098"/>
      <c r="C84" s="2098"/>
      <c r="D84" s="2098"/>
      <c r="E84" s="2101"/>
      <c r="F84" s="2101"/>
      <c r="G84" s="2670"/>
      <c r="H84" s="2136"/>
      <c r="I84" s="2139"/>
      <c r="J84" s="1619" t="s">
        <v>6615</v>
      </c>
      <c r="K84" s="1619" t="s">
        <v>6616</v>
      </c>
      <c r="L84" s="301" t="s">
        <v>6617</v>
      </c>
      <c r="M84" s="2101"/>
      <c r="N84" s="2101"/>
      <c r="O84" s="2101"/>
      <c r="P84" s="2049"/>
      <c r="Q84" s="2050"/>
    </row>
    <row r="85" spans="2:17" ht="81.75" customHeight="1" x14ac:dyDescent="0.25">
      <c r="B85" s="2096" t="s">
        <v>6618</v>
      </c>
      <c r="C85" s="2096" t="s">
        <v>118</v>
      </c>
      <c r="D85" s="2099" t="s">
        <v>4046</v>
      </c>
      <c r="E85" s="2099">
        <v>1102832485</v>
      </c>
      <c r="F85" s="2836" t="s">
        <v>308</v>
      </c>
      <c r="G85" s="2839" t="s">
        <v>6593</v>
      </c>
      <c r="H85" s="2842">
        <v>41264</v>
      </c>
      <c r="I85" s="2845" t="s">
        <v>18</v>
      </c>
      <c r="J85" s="1619" t="s">
        <v>6619</v>
      </c>
      <c r="K85" s="1613" t="s">
        <v>6620</v>
      </c>
      <c r="L85" s="1624" t="s">
        <v>6621</v>
      </c>
      <c r="M85" s="2099" t="s">
        <v>18</v>
      </c>
      <c r="N85" s="2099" t="s">
        <v>18</v>
      </c>
      <c r="O85" s="2099" t="s">
        <v>18</v>
      </c>
      <c r="P85" s="2824"/>
      <c r="Q85" s="2825"/>
    </row>
    <row r="86" spans="2:17" ht="152.25" customHeight="1" x14ac:dyDescent="0.25">
      <c r="B86" s="2097"/>
      <c r="C86" s="2097"/>
      <c r="D86" s="2100"/>
      <c r="E86" s="2100"/>
      <c r="F86" s="2837"/>
      <c r="G86" s="2840"/>
      <c r="H86" s="2843"/>
      <c r="I86" s="2846"/>
      <c r="J86" s="1619" t="s">
        <v>6622</v>
      </c>
      <c r="K86" s="1613" t="s">
        <v>6623</v>
      </c>
      <c r="L86" s="1624" t="s">
        <v>6624</v>
      </c>
      <c r="M86" s="2100"/>
      <c r="N86" s="2100"/>
      <c r="O86" s="2100"/>
      <c r="P86" s="2834"/>
      <c r="Q86" s="2835"/>
    </row>
    <row r="87" spans="2:17" ht="81.75" customHeight="1" x14ac:dyDescent="0.25">
      <c r="B87" s="2098"/>
      <c r="C87" s="2098"/>
      <c r="D87" s="2101"/>
      <c r="E87" s="2101"/>
      <c r="F87" s="2838"/>
      <c r="G87" s="2841"/>
      <c r="H87" s="2844"/>
      <c r="I87" s="2847"/>
      <c r="J87" s="301" t="s">
        <v>6625</v>
      </c>
      <c r="K87" s="1613" t="s">
        <v>6626</v>
      </c>
      <c r="L87" s="1624" t="s">
        <v>6627</v>
      </c>
      <c r="M87" s="2101"/>
      <c r="N87" s="2101"/>
      <c r="O87" s="2101"/>
      <c r="P87" s="2826"/>
      <c r="Q87" s="2827"/>
    </row>
    <row r="88" spans="2:17" ht="81.75" customHeight="1" x14ac:dyDescent="0.25">
      <c r="B88" s="1619" t="s">
        <v>6628</v>
      </c>
      <c r="C88" s="1619" t="s">
        <v>118</v>
      </c>
      <c r="D88" s="1607"/>
      <c r="E88" s="1607"/>
      <c r="F88" s="1777"/>
      <c r="G88" s="1775"/>
      <c r="H88" s="1778"/>
      <c r="I88" s="1779"/>
      <c r="J88" s="301"/>
      <c r="K88" s="1613"/>
      <c r="L88" s="1624"/>
      <c r="M88" s="1607"/>
      <c r="N88" s="1607"/>
      <c r="O88" s="1607"/>
      <c r="P88" s="2824" t="s">
        <v>6629</v>
      </c>
      <c r="Q88" s="2825"/>
    </row>
    <row r="89" spans="2:17" ht="81.75" customHeight="1" x14ac:dyDescent="0.25">
      <c r="B89" s="1619" t="s">
        <v>6628</v>
      </c>
      <c r="C89" s="1619" t="s">
        <v>118</v>
      </c>
      <c r="D89" s="1607"/>
      <c r="E89" s="1607"/>
      <c r="F89" s="1777"/>
      <c r="G89" s="1775"/>
      <c r="H89" s="1778"/>
      <c r="I89" s="1779"/>
      <c r="J89" s="301"/>
      <c r="K89" s="1613"/>
      <c r="L89" s="1624"/>
      <c r="M89" s="1607"/>
      <c r="N89" s="1607"/>
      <c r="O89" s="1607"/>
      <c r="P89" s="2826"/>
      <c r="Q89" s="2827"/>
    </row>
    <row r="90" spans="2:17" ht="33" customHeight="1" x14ac:dyDescent="0.25">
      <c r="B90" s="1780"/>
      <c r="C90" s="990"/>
      <c r="D90" s="303"/>
      <c r="E90" s="303"/>
      <c r="F90" s="303"/>
      <c r="G90" s="401"/>
      <c r="H90" s="1183"/>
      <c r="I90" s="25"/>
      <c r="J90" s="990"/>
      <c r="K90" s="1409"/>
      <c r="L90" s="25"/>
      <c r="M90" s="303"/>
      <c r="N90" s="303"/>
      <c r="O90" s="303"/>
      <c r="P90" s="401"/>
      <c r="Q90" s="401"/>
    </row>
    <row r="91" spans="2:17" x14ac:dyDescent="0.25">
      <c r="B91" s="3"/>
      <c r="C91" s="3"/>
      <c r="D91" s="3"/>
      <c r="E91" s="3"/>
      <c r="F91" s="3"/>
      <c r="G91" s="3"/>
      <c r="H91" s="3"/>
      <c r="I91" s="3"/>
      <c r="J91" s="3"/>
      <c r="K91" s="3"/>
      <c r="L91" s="3"/>
      <c r="M91" s="3"/>
      <c r="N91" s="3"/>
      <c r="O91" s="3"/>
      <c r="P91" s="3"/>
      <c r="Q91" s="3"/>
    </row>
    <row r="92" spans="2:17" ht="15.75" thickBot="1" x14ac:dyDescent="0.3">
      <c r="B92" s="3"/>
      <c r="C92" s="3"/>
      <c r="D92" s="3"/>
      <c r="E92" s="3"/>
      <c r="F92" s="3"/>
      <c r="G92" s="3"/>
      <c r="H92" s="3"/>
      <c r="I92" s="3"/>
      <c r="J92" s="3"/>
      <c r="K92" s="3"/>
      <c r="L92" s="3"/>
      <c r="M92" s="3"/>
      <c r="N92" s="3"/>
      <c r="O92" s="3"/>
      <c r="P92" s="3"/>
      <c r="Q92" s="3"/>
    </row>
    <row r="93" spans="2:17" ht="27" thickBot="1" x14ac:dyDescent="0.3">
      <c r="B93" s="2359" t="s">
        <v>184</v>
      </c>
      <c r="C93" s="2360"/>
      <c r="D93" s="2360"/>
      <c r="E93" s="2360"/>
      <c r="F93" s="2360"/>
      <c r="G93" s="2360"/>
      <c r="H93" s="2360"/>
      <c r="I93" s="2360"/>
      <c r="J93" s="2360"/>
      <c r="K93" s="2360"/>
      <c r="L93" s="2360"/>
      <c r="M93" s="2360"/>
      <c r="N93" s="2361"/>
      <c r="O93" s="3"/>
      <c r="P93" s="3"/>
      <c r="Q93" s="3"/>
    </row>
    <row r="94" spans="2:17" x14ac:dyDescent="0.25">
      <c r="B94" s="3"/>
      <c r="C94" s="3"/>
      <c r="D94" s="3"/>
      <c r="E94" s="3"/>
      <c r="F94" s="3"/>
      <c r="G94" s="3"/>
      <c r="H94" s="3"/>
      <c r="I94" s="3"/>
      <c r="J94" s="3"/>
      <c r="K94" s="3"/>
      <c r="L94" s="3"/>
      <c r="M94" s="3"/>
      <c r="N94" s="3"/>
      <c r="O94" s="3"/>
      <c r="P94" s="3"/>
      <c r="Q94" s="3"/>
    </row>
    <row r="95" spans="2:17" x14ac:dyDescent="0.25">
      <c r="B95" s="3"/>
      <c r="C95" s="3"/>
      <c r="D95" s="3"/>
      <c r="E95" s="3"/>
      <c r="F95" s="3"/>
      <c r="G95" s="3"/>
      <c r="H95" s="3"/>
      <c r="I95" s="3"/>
      <c r="J95" s="3"/>
      <c r="K95" s="3"/>
      <c r="L95" s="3"/>
      <c r="M95" s="3"/>
      <c r="N95" s="3"/>
      <c r="O95" s="3"/>
      <c r="P95" s="3"/>
      <c r="Q95" s="3"/>
    </row>
    <row r="96" spans="2:17" ht="30" x14ac:dyDescent="0.25">
      <c r="B96" s="79" t="s">
        <v>17</v>
      </c>
      <c r="C96" s="79" t="s">
        <v>404</v>
      </c>
      <c r="D96" s="2189" t="s">
        <v>77</v>
      </c>
      <c r="E96" s="2191"/>
      <c r="F96" s="3"/>
      <c r="G96" s="3"/>
      <c r="H96" s="3"/>
      <c r="I96" s="3"/>
      <c r="J96" s="3"/>
      <c r="K96" s="3"/>
      <c r="L96" s="3"/>
      <c r="M96" s="3"/>
      <c r="N96" s="3"/>
      <c r="O96" s="3"/>
      <c r="P96" s="3"/>
      <c r="Q96" s="3"/>
    </row>
    <row r="97" spans="1:26" ht="28.5" x14ac:dyDescent="0.25">
      <c r="B97" s="91" t="s">
        <v>185</v>
      </c>
      <c r="C97" s="1607" t="s">
        <v>18</v>
      </c>
      <c r="D97" s="2144"/>
      <c r="E97" s="2144"/>
      <c r="F97" s="3"/>
      <c r="G97" s="3"/>
      <c r="H97" s="3"/>
      <c r="I97" s="3"/>
      <c r="J97" s="3"/>
      <c r="K97" s="3"/>
      <c r="L97" s="3"/>
      <c r="M97" s="3"/>
      <c r="N97" s="3"/>
      <c r="O97" s="3"/>
      <c r="P97" s="3"/>
      <c r="Q97" s="3"/>
    </row>
    <row r="98" spans="1:26" x14ac:dyDescent="0.25">
      <c r="B98" s="3"/>
      <c r="C98" s="3"/>
      <c r="D98" s="3"/>
      <c r="E98" s="3"/>
      <c r="F98" s="3"/>
      <c r="G98" s="3"/>
      <c r="H98" s="3"/>
      <c r="I98" s="3"/>
      <c r="J98" s="3"/>
      <c r="K98" s="3"/>
      <c r="L98" s="3"/>
      <c r="M98" s="3"/>
      <c r="N98" s="3"/>
      <c r="O98" s="3"/>
      <c r="P98" s="3"/>
      <c r="Q98" s="3"/>
    </row>
    <row r="99" spans="1:26" x14ac:dyDescent="0.25">
      <c r="B99" s="3"/>
      <c r="C99" s="3"/>
      <c r="D99" s="3"/>
      <c r="E99" s="3"/>
      <c r="F99" s="3"/>
      <c r="G99" s="3"/>
      <c r="H99" s="3"/>
      <c r="I99" s="3"/>
      <c r="J99" s="3"/>
      <c r="K99" s="3"/>
      <c r="L99" s="3"/>
      <c r="M99" s="3"/>
      <c r="N99" s="3"/>
      <c r="O99" s="3"/>
      <c r="P99" s="3"/>
      <c r="Q99" s="3"/>
    </row>
    <row r="100" spans="1:26" ht="26.25" x14ac:dyDescent="0.25">
      <c r="B100" s="2349" t="s">
        <v>186</v>
      </c>
      <c r="C100" s="2350"/>
      <c r="D100" s="2350"/>
      <c r="E100" s="2350"/>
      <c r="F100" s="2350"/>
      <c r="G100" s="2350"/>
      <c r="H100" s="2350"/>
      <c r="I100" s="2350"/>
      <c r="J100" s="2350"/>
      <c r="K100" s="2350"/>
      <c r="L100" s="2350"/>
      <c r="M100" s="2350"/>
      <c r="N100" s="2350"/>
      <c r="O100" s="2350"/>
      <c r="P100" s="2350"/>
      <c r="Q100" s="3"/>
    </row>
    <row r="101" spans="1:26" x14ac:dyDescent="0.25">
      <c r="B101" s="3"/>
      <c r="C101" s="3"/>
      <c r="D101" s="3"/>
      <c r="E101" s="3"/>
      <c r="F101" s="3"/>
      <c r="G101" s="3"/>
      <c r="H101" s="3"/>
      <c r="I101" s="3"/>
      <c r="J101" s="3"/>
      <c r="K101" s="3"/>
      <c r="L101" s="3"/>
      <c r="M101" s="3"/>
      <c r="N101" s="3"/>
      <c r="O101" s="3"/>
      <c r="P101" s="3"/>
      <c r="Q101" s="3"/>
    </row>
    <row r="102" spans="1:26" ht="15.75" thickBot="1" x14ac:dyDescent="0.3">
      <c r="B102" s="3"/>
      <c r="C102" s="3"/>
      <c r="D102" s="3"/>
      <c r="E102" s="3"/>
      <c r="F102" s="3"/>
      <c r="G102" s="3"/>
      <c r="H102" s="3"/>
      <c r="I102" s="3"/>
      <c r="J102" s="3"/>
      <c r="K102" s="3"/>
      <c r="L102" s="3"/>
      <c r="M102" s="3"/>
      <c r="N102" s="3"/>
      <c r="O102" s="3"/>
      <c r="P102" s="3"/>
      <c r="Q102" s="3"/>
    </row>
    <row r="103" spans="1:26" ht="27" thickBot="1" x14ac:dyDescent="0.3">
      <c r="B103" s="2359" t="s">
        <v>187</v>
      </c>
      <c r="C103" s="2360"/>
      <c r="D103" s="2360"/>
      <c r="E103" s="2360"/>
      <c r="F103" s="2360"/>
      <c r="G103" s="2360"/>
      <c r="H103" s="2360"/>
      <c r="I103" s="2360"/>
      <c r="J103" s="2360"/>
      <c r="K103" s="2360"/>
      <c r="L103" s="2360"/>
      <c r="M103" s="2360"/>
      <c r="N103" s="2361"/>
      <c r="O103" s="3"/>
      <c r="P103" s="3"/>
      <c r="Q103" s="3"/>
    </row>
    <row r="104" spans="1:26" x14ac:dyDescent="0.25">
      <c r="B104" s="3"/>
      <c r="C104" s="3"/>
      <c r="D104" s="3"/>
      <c r="E104" s="3"/>
      <c r="F104" s="3"/>
      <c r="G104" s="3"/>
      <c r="H104" s="3"/>
      <c r="I104" s="3"/>
      <c r="J104" s="3"/>
      <c r="K104" s="3"/>
      <c r="L104" s="3"/>
      <c r="M104" s="3"/>
      <c r="N104" s="3"/>
      <c r="O104" s="3"/>
      <c r="P104" s="3"/>
      <c r="Q104" s="3"/>
    </row>
    <row r="105" spans="1:26" ht="15.75" thickBot="1" x14ac:dyDescent="0.3">
      <c r="B105" s="3"/>
      <c r="C105" s="3"/>
      <c r="D105" s="3"/>
      <c r="E105" s="3"/>
      <c r="F105" s="3"/>
      <c r="G105" s="3"/>
      <c r="H105" s="3"/>
      <c r="I105" s="3"/>
      <c r="J105" s="3"/>
      <c r="K105" s="3"/>
      <c r="L105" s="3"/>
      <c r="M105" s="47"/>
      <c r="N105" s="47"/>
      <c r="O105" s="3"/>
      <c r="P105" s="3"/>
      <c r="Q105" s="3"/>
    </row>
    <row r="106" spans="1:26" s="1612" customFormat="1" ht="75" x14ac:dyDescent="0.25">
      <c r="B106" s="49" t="s">
        <v>33</v>
      </c>
      <c r="C106" s="49" t="s">
        <v>34</v>
      </c>
      <c r="D106" s="49" t="s">
        <v>35</v>
      </c>
      <c r="E106" s="49" t="s">
        <v>36</v>
      </c>
      <c r="F106" s="49" t="s">
        <v>37</v>
      </c>
      <c r="G106" s="49" t="s">
        <v>38</v>
      </c>
      <c r="H106" s="49" t="s">
        <v>39</v>
      </c>
      <c r="I106" s="49" t="s">
        <v>40</v>
      </c>
      <c r="J106" s="49" t="s">
        <v>41</v>
      </c>
      <c r="K106" s="49" t="s">
        <v>42</v>
      </c>
      <c r="L106" s="49" t="s">
        <v>43</v>
      </c>
      <c r="M106" s="50" t="s">
        <v>44</v>
      </c>
      <c r="N106" s="49" t="s">
        <v>45</v>
      </c>
      <c r="O106" s="49" t="s">
        <v>46</v>
      </c>
      <c r="P106" s="51" t="s">
        <v>47</v>
      </c>
      <c r="Q106" s="51" t="s">
        <v>48</v>
      </c>
    </row>
    <row r="107" spans="1:26" s="61" customFormat="1" ht="71.25" customHeight="1" x14ac:dyDescent="0.25">
      <c r="A107" s="52">
        <v>1</v>
      </c>
      <c r="B107" s="66" t="s">
        <v>2102</v>
      </c>
      <c r="C107" s="54" t="s">
        <v>2102</v>
      </c>
      <c r="D107" s="53" t="s">
        <v>188</v>
      </c>
      <c r="E107" s="1770">
        <v>701820110096</v>
      </c>
      <c r="F107" s="54" t="s">
        <v>18</v>
      </c>
      <c r="G107" s="65">
        <v>0.5</v>
      </c>
      <c r="H107" s="873">
        <v>40575</v>
      </c>
      <c r="I107" s="873">
        <v>40908</v>
      </c>
      <c r="J107" s="56" t="s">
        <v>19</v>
      </c>
      <c r="K107" s="58">
        <v>11</v>
      </c>
      <c r="L107" s="56"/>
      <c r="M107" s="58">
        <v>218</v>
      </c>
      <c r="N107" s="65">
        <v>1</v>
      </c>
      <c r="O107" s="63">
        <v>134489783</v>
      </c>
      <c r="P107" s="63" t="s">
        <v>6630</v>
      </c>
      <c r="Q107" s="64"/>
      <c r="R107" s="60"/>
      <c r="S107" s="60"/>
      <c r="T107" s="60"/>
      <c r="U107" s="60"/>
      <c r="V107" s="60"/>
      <c r="W107" s="60"/>
      <c r="X107" s="60"/>
      <c r="Y107" s="60"/>
      <c r="Z107" s="60"/>
    </row>
    <row r="108" spans="1:26" s="61" customFormat="1" ht="47.25" customHeight="1" x14ac:dyDescent="0.25">
      <c r="A108" s="52">
        <f>+A107+1</f>
        <v>2</v>
      </c>
      <c r="B108" s="66" t="s">
        <v>6579</v>
      </c>
      <c r="C108" s="66" t="s">
        <v>6579</v>
      </c>
      <c r="D108" s="53" t="s">
        <v>188</v>
      </c>
      <c r="E108" s="58">
        <v>701820110058</v>
      </c>
      <c r="F108" s="54" t="s">
        <v>18</v>
      </c>
      <c r="G108" s="65">
        <v>0.5</v>
      </c>
      <c r="H108" s="873">
        <v>40578</v>
      </c>
      <c r="I108" s="873">
        <v>40908</v>
      </c>
      <c r="J108" s="56" t="s">
        <v>413</v>
      </c>
      <c r="K108" s="58">
        <v>0</v>
      </c>
      <c r="L108" s="270">
        <v>10.86</v>
      </c>
      <c r="M108" s="58">
        <v>50</v>
      </c>
      <c r="N108" s="65">
        <v>1</v>
      </c>
      <c r="O108" s="63">
        <v>68020816</v>
      </c>
      <c r="P108" s="63" t="s">
        <v>6631</v>
      </c>
      <c r="Q108" s="64"/>
      <c r="R108" s="60"/>
      <c r="S108" s="60"/>
      <c r="T108" s="60"/>
      <c r="U108" s="60"/>
      <c r="V108" s="60"/>
      <c r="W108" s="60"/>
      <c r="X108" s="60"/>
      <c r="Y108" s="60"/>
      <c r="Z108" s="60"/>
    </row>
    <row r="109" spans="1:26" s="61" customFormat="1" ht="54.75" customHeight="1" x14ac:dyDescent="0.25">
      <c r="A109" s="52">
        <f>+A108+1</f>
        <v>3</v>
      </c>
      <c r="B109" s="66" t="s">
        <v>6579</v>
      </c>
      <c r="C109" s="66" t="s">
        <v>6579</v>
      </c>
      <c r="D109" s="53" t="s">
        <v>188</v>
      </c>
      <c r="E109" s="58">
        <v>701820130352</v>
      </c>
      <c r="F109" s="54" t="s">
        <v>18</v>
      </c>
      <c r="G109" s="65">
        <v>0.5</v>
      </c>
      <c r="H109" s="54" t="s">
        <v>6632</v>
      </c>
      <c r="I109" s="62">
        <v>41912</v>
      </c>
      <c r="J109" s="56" t="s">
        <v>19</v>
      </c>
      <c r="K109" s="57">
        <v>1.26</v>
      </c>
      <c r="L109" s="56"/>
      <c r="M109" s="58">
        <v>450</v>
      </c>
      <c r="N109" s="65">
        <v>1</v>
      </c>
      <c r="O109" s="63">
        <v>1112435113</v>
      </c>
      <c r="P109" s="63" t="s">
        <v>6633</v>
      </c>
      <c r="Q109" s="64"/>
      <c r="R109" s="60"/>
      <c r="S109" s="60"/>
      <c r="T109" s="60"/>
      <c r="U109" s="60"/>
      <c r="V109" s="60"/>
      <c r="W109" s="60"/>
      <c r="X109" s="60"/>
      <c r="Y109" s="60"/>
      <c r="Z109" s="60"/>
    </row>
    <row r="110" spans="1:26" s="61" customFormat="1" ht="36" customHeight="1" x14ac:dyDescent="0.25">
      <c r="A110" s="52"/>
      <c r="B110" s="66" t="s">
        <v>28</v>
      </c>
      <c r="C110" s="54"/>
      <c r="D110" s="53"/>
      <c r="E110" s="207"/>
      <c r="F110" s="289"/>
      <c r="G110" s="289"/>
      <c r="H110" s="289"/>
      <c r="I110" s="291"/>
      <c r="J110" s="291"/>
      <c r="K110" s="67">
        <f>SUM(K107:K109)</f>
        <v>12.26</v>
      </c>
      <c r="L110" s="67">
        <f>SUM(L107:L109)</f>
        <v>10.86</v>
      </c>
      <c r="M110" s="418">
        <f>SUM(M107:M109)</f>
        <v>718</v>
      </c>
      <c r="N110" s="65">
        <v>1</v>
      </c>
      <c r="O110" s="294"/>
      <c r="P110" s="294"/>
      <c r="Q110" s="64"/>
    </row>
    <row r="111" spans="1:26" x14ac:dyDescent="0.25">
      <c r="B111" s="70"/>
      <c r="C111" s="70"/>
      <c r="D111" s="70"/>
      <c r="E111" s="71"/>
      <c r="F111" s="70"/>
      <c r="G111" s="70"/>
      <c r="H111" s="70"/>
      <c r="I111" s="70"/>
      <c r="J111" s="70"/>
      <c r="K111" s="70"/>
      <c r="L111" s="70"/>
      <c r="M111" s="70"/>
      <c r="N111" s="70"/>
      <c r="O111" s="70"/>
      <c r="P111" s="70"/>
      <c r="Q111" s="3"/>
    </row>
    <row r="112" spans="1:26" ht="18" x14ac:dyDescent="0.25">
      <c r="B112" s="74" t="s">
        <v>192</v>
      </c>
      <c r="C112" s="100">
        <f>+K110</f>
        <v>12.26</v>
      </c>
      <c r="D112" s="3"/>
      <c r="E112" s="3"/>
      <c r="F112" s="3"/>
      <c r="G112" s="3"/>
      <c r="H112" s="208"/>
      <c r="I112" s="208"/>
      <c r="J112" s="208"/>
      <c r="K112" s="208"/>
      <c r="L112" s="208"/>
      <c r="M112" s="208"/>
      <c r="N112" s="70"/>
      <c r="O112" s="70"/>
      <c r="P112" s="70"/>
      <c r="Q112" s="3"/>
    </row>
    <row r="113" spans="2:17" x14ac:dyDescent="0.25">
      <c r="B113" s="3"/>
      <c r="C113" s="3"/>
      <c r="D113" s="3"/>
      <c r="E113" s="3"/>
      <c r="F113" s="3"/>
      <c r="G113" s="3"/>
      <c r="H113" s="3"/>
      <c r="I113" s="3"/>
      <c r="J113" s="3"/>
      <c r="K113" s="3"/>
      <c r="L113" s="3"/>
      <c r="M113" s="3"/>
      <c r="N113" s="3"/>
      <c r="O113" s="3"/>
      <c r="P113" s="3"/>
      <c r="Q113" s="3"/>
    </row>
    <row r="114" spans="2:17" ht="15.75" thickBot="1" x14ac:dyDescent="0.3">
      <c r="B114" s="3"/>
      <c r="C114" s="3"/>
      <c r="D114" s="3"/>
      <c r="E114" s="3"/>
      <c r="F114" s="3"/>
      <c r="G114" s="3"/>
      <c r="H114" s="3"/>
      <c r="I114" s="3"/>
      <c r="J114" s="3"/>
      <c r="K114" s="3"/>
      <c r="L114" s="3"/>
      <c r="M114" s="3"/>
      <c r="N114" s="3"/>
      <c r="O114" s="3"/>
      <c r="P114" s="3"/>
      <c r="Q114" s="3"/>
    </row>
    <row r="115" spans="2:17" ht="30.75" thickBot="1" x14ac:dyDescent="0.3">
      <c r="B115" s="101" t="s">
        <v>193</v>
      </c>
      <c r="C115" s="102" t="s">
        <v>194</v>
      </c>
      <c r="D115" s="101" t="s">
        <v>27</v>
      </c>
      <c r="E115" s="102" t="s">
        <v>195</v>
      </c>
      <c r="F115" s="3"/>
      <c r="G115" s="3"/>
      <c r="H115" s="3"/>
      <c r="I115" s="3"/>
      <c r="J115" s="3"/>
      <c r="K115" s="3"/>
      <c r="L115" s="3"/>
      <c r="M115" s="3"/>
      <c r="N115" s="3"/>
      <c r="O115" s="3"/>
      <c r="P115" s="3"/>
      <c r="Q115" s="3"/>
    </row>
    <row r="116" spans="2:17" ht="36" customHeight="1" x14ac:dyDescent="0.25">
      <c r="B116" s="103" t="s">
        <v>196</v>
      </c>
      <c r="C116" s="104">
        <v>20</v>
      </c>
      <c r="D116" s="104">
        <v>0</v>
      </c>
      <c r="E116" s="2320">
        <v>30</v>
      </c>
      <c r="F116" s="3"/>
      <c r="G116" s="3"/>
      <c r="H116" s="3"/>
      <c r="I116" s="3"/>
      <c r="J116" s="3"/>
      <c r="K116" s="3"/>
      <c r="L116" s="3"/>
      <c r="M116" s="3"/>
      <c r="N116" s="3"/>
      <c r="O116" s="3"/>
      <c r="P116" s="3"/>
      <c r="Q116" s="3"/>
    </row>
    <row r="117" spans="2:17" ht="29.25" customHeight="1" x14ac:dyDescent="0.25">
      <c r="B117" s="103" t="s">
        <v>197</v>
      </c>
      <c r="C117" s="1623">
        <v>30</v>
      </c>
      <c r="D117" s="1607">
        <v>30</v>
      </c>
      <c r="E117" s="2100"/>
      <c r="F117" s="3"/>
      <c r="G117" s="3"/>
      <c r="H117" s="3"/>
      <c r="I117" s="3"/>
      <c r="J117" s="3"/>
      <c r="K117" s="3"/>
      <c r="L117" s="3"/>
      <c r="M117" s="3"/>
      <c r="N117" s="3"/>
      <c r="O117" s="3"/>
      <c r="P117" s="3"/>
      <c r="Q117" s="3"/>
    </row>
    <row r="118" spans="2:17" ht="37.5" customHeight="1" thickBot="1" x14ac:dyDescent="0.3">
      <c r="B118" s="103" t="s">
        <v>198</v>
      </c>
      <c r="C118" s="106">
        <v>40</v>
      </c>
      <c r="D118" s="106">
        <v>0</v>
      </c>
      <c r="E118" s="2321"/>
      <c r="F118" s="3"/>
      <c r="G118" s="3"/>
      <c r="H118" s="3"/>
      <c r="I118" s="3"/>
      <c r="J118" s="3"/>
      <c r="K118" s="3"/>
      <c r="L118" s="3"/>
      <c r="M118" s="3"/>
      <c r="N118" s="3"/>
      <c r="O118" s="3"/>
      <c r="P118" s="3"/>
      <c r="Q118" s="3"/>
    </row>
    <row r="119" spans="2:17" x14ac:dyDescent="0.25">
      <c r="B119" s="3"/>
      <c r="C119" s="3"/>
      <c r="D119" s="3"/>
      <c r="E119" s="3"/>
      <c r="F119" s="3"/>
      <c r="G119" s="3"/>
      <c r="H119" s="3"/>
      <c r="I119" s="3"/>
      <c r="J119" s="3"/>
      <c r="K119" s="3"/>
      <c r="L119" s="3"/>
      <c r="M119" s="3"/>
      <c r="N119" s="3"/>
      <c r="O119" s="3"/>
      <c r="P119" s="3"/>
      <c r="Q119" s="3"/>
    </row>
    <row r="120" spans="2:17" ht="15.75" thickBot="1" x14ac:dyDescent="0.3">
      <c r="B120" s="3"/>
      <c r="C120" s="3"/>
      <c r="D120" s="3"/>
      <c r="E120" s="3"/>
      <c r="F120" s="3"/>
      <c r="G120" s="3"/>
      <c r="H120" s="3"/>
      <c r="I120" s="3"/>
      <c r="J120" s="3"/>
      <c r="K120" s="3"/>
      <c r="L120" s="3"/>
      <c r="M120" s="3"/>
      <c r="N120" s="3"/>
      <c r="O120" s="3"/>
      <c r="P120" s="3"/>
      <c r="Q120" s="3"/>
    </row>
    <row r="121" spans="2:17" ht="27" thickBot="1" x14ac:dyDescent="0.3">
      <c r="B121" s="2359" t="s">
        <v>199</v>
      </c>
      <c r="C121" s="2360"/>
      <c r="D121" s="2360"/>
      <c r="E121" s="2360"/>
      <c r="F121" s="2360"/>
      <c r="G121" s="2360"/>
      <c r="H121" s="2360"/>
      <c r="I121" s="2360"/>
      <c r="J121" s="2360"/>
      <c r="K121" s="2360"/>
      <c r="L121" s="2360"/>
      <c r="M121" s="2360"/>
      <c r="N121" s="2361"/>
      <c r="O121" s="3"/>
      <c r="P121" s="3"/>
      <c r="Q121" s="3"/>
    </row>
    <row r="122" spans="2:17" x14ac:dyDescent="0.25">
      <c r="B122" s="3"/>
      <c r="C122" s="3"/>
      <c r="D122" s="3"/>
      <c r="E122" s="3"/>
      <c r="F122" s="3"/>
      <c r="G122" s="3"/>
      <c r="H122" s="3"/>
      <c r="I122" s="3"/>
      <c r="J122" s="3"/>
      <c r="K122" s="3"/>
      <c r="L122" s="3"/>
      <c r="M122" s="3"/>
      <c r="N122" s="3"/>
      <c r="O122" s="3"/>
      <c r="P122" s="3"/>
      <c r="Q122" s="3"/>
    </row>
    <row r="123" spans="2:17" ht="75" x14ac:dyDescent="0.25">
      <c r="B123" s="41" t="s">
        <v>89</v>
      </c>
      <c r="C123" s="41" t="s">
        <v>90</v>
      </c>
      <c r="D123" s="41" t="s">
        <v>91</v>
      </c>
      <c r="E123" s="41" t="s">
        <v>92</v>
      </c>
      <c r="F123" s="41" t="s">
        <v>93</v>
      </c>
      <c r="G123" s="41" t="s">
        <v>94</v>
      </c>
      <c r="H123" s="41" t="s">
        <v>95</v>
      </c>
      <c r="I123" s="41" t="s">
        <v>96</v>
      </c>
      <c r="J123" s="2189" t="s">
        <v>97</v>
      </c>
      <c r="K123" s="2190"/>
      <c r="L123" s="2191"/>
      <c r="M123" s="41" t="s">
        <v>98</v>
      </c>
      <c r="N123" s="41" t="s">
        <v>405</v>
      </c>
      <c r="O123" s="41" t="s">
        <v>406</v>
      </c>
      <c r="P123" s="2189" t="s">
        <v>77</v>
      </c>
      <c r="Q123" s="2191"/>
    </row>
    <row r="124" spans="2:17" ht="110.25" customHeight="1" x14ac:dyDescent="0.25">
      <c r="B124" s="91" t="s">
        <v>200</v>
      </c>
      <c r="C124" s="1619" t="s">
        <v>661</v>
      </c>
      <c r="D124" s="1607" t="s">
        <v>6634</v>
      </c>
      <c r="E124" s="1607">
        <v>1108765756</v>
      </c>
      <c r="F124" s="118" t="s">
        <v>6635</v>
      </c>
      <c r="G124" s="118" t="s">
        <v>6636</v>
      </c>
      <c r="H124" s="951">
        <v>38658</v>
      </c>
      <c r="I124" s="1623" t="s">
        <v>82</v>
      </c>
      <c r="J124" s="1619" t="s">
        <v>6637</v>
      </c>
      <c r="K124" s="1781" t="s">
        <v>6638</v>
      </c>
      <c r="L124" s="1613" t="s">
        <v>6639</v>
      </c>
      <c r="M124" s="1607" t="s">
        <v>403</v>
      </c>
      <c r="N124" s="538" t="s">
        <v>19</v>
      </c>
      <c r="O124" s="1607" t="s">
        <v>18</v>
      </c>
      <c r="P124" s="2700" t="s">
        <v>6640</v>
      </c>
      <c r="Q124" s="2701"/>
    </row>
    <row r="125" spans="2:17" ht="69" customHeight="1" x14ac:dyDescent="0.25">
      <c r="B125" s="2111" t="s">
        <v>200</v>
      </c>
      <c r="C125" s="2096" t="s">
        <v>661</v>
      </c>
      <c r="D125" s="2096" t="s">
        <v>6641</v>
      </c>
      <c r="E125" s="2099">
        <v>1143331912</v>
      </c>
      <c r="F125" s="2096" t="s">
        <v>533</v>
      </c>
      <c r="G125" s="2096" t="s">
        <v>3284</v>
      </c>
      <c r="H125" s="2096" t="s">
        <v>6642</v>
      </c>
      <c r="I125" s="2137" t="s">
        <v>18</v>
      </c>
      <c r="J125" s="201" t="s">
        <v>6643</v>
      </c>
      <c r="K125" s="86" t="s">
        <v>6644</v>
      </c>
      <c r="L125" s="1623" t="s">
        <v>6645</v>
      </c>
      <c r="M125" s="2099" t="s">
        <v>403</v>
      </c>
      <c r="N125" s="2362" t="s">
        <v>19</v>
      </c>
      <c r="O125" s="2099" t="s">
        <v>18</v>
      </c>
      <c r="P125" s="2848" t="s">
        <v>6646</v>
      </c>
      <c r="Q125" s="2849"/>
    </row>
    <row r="126" spans="2:17" ht="83.25" customHeight="1" x14ac:dyDescent="0.25">
      <c r="B126" s="2113"/>
      <c r="C126" s="2098"/>
      <c r="D126" s="2098"/>
      <c r="E126" s="2101"/>
      <c r="F126" s="2098"/>
      <c r="G126" s="2098"/>
      <c r="H126" s="2098"/>
      <c r="I126" s="2139"/>
      <c r="J126" s="201" t="s">
        <v>6647</v>
      </c>
      <c r="K126" s="86" t="s">
        <v>6648</v>
      </c>
      <c r="L126" s="1613" t="s">
        <v>6649</v>
      </c>
      <c r="M126" s="2101"/>
      <c r="N126" s="2363"/>
      <c r="O126" s="2101"/>
      <c r="P126" s="2850"/>
      <c r="Q126" s="2851"/>
    </row>
    <row r="127" spans="2:17" ht="48.75" customHeight="1" x14ac:dyDescent="0.25">
      <c r="B127" s="91" t="s">
        <v>223</v>
      </c>
      <c r="C127" s="91"/>
      <c r="D127" s="42"/>
      <c r="E127" s="42"/>
      <c r="F127" s="42"/>
      <c r="G127" s="42"/>
      <c r="H127" s="42"/>
      <c r="I127" s="76"/>
      <c r="J127" s="42"/>
      <c r="K127" s="76"/>
      <c r="L127" s="76"/>
      <c r="M127" s="42"/>
      <c r="N127" s="42"/>
      <c r="O127" s="42"/>
      <c r="P127" s="2094" t="s">
        <v>6650</v>
      </c>
      <c r="Q127" s="2095"/>
    </row>
    <row r="128" spans="2:17" x14ac:dyDescent="0.25">
      <c r="B128" s="3"/>
      <c r="C128" s="3"/>
      <c r="D128" s="3"/>
      <c r="E128" s="3"/>
      <c r="F128" s="3"/>
      <c r="G128" s="3"/>
      <c r="H128" s="3"/>
      <c r="I128" s="3"/>
      <c r="J128" s="3"/>
      <c r="K128" s="3"/>
      <c r="L128" s="3"/>
      <c r="M128" s="3"/>
      <c r="N128" s="3"/>
      <c r="O128" s="3"/>
      <c r="P128" s="3"/>
      <c r="Q128" s="3"/>
    </row>
    <row r="129" spans="2:17" x14ac:dyDescent="0.25">
      <c r="B129" s="3"/>
      <c r="C129" s="3"/>
      <c r="D129" s="3"/>
      <c r="E129" s="3"/>
      <c r="F129" s="3"/>
      <c r="G129" s="3"/>
      <c r="H129" s="3"/>
      <c r="I129" s="3"/>
      <c r="J129" s="3"/>
      <c r="K129" s="3"/>
      <c r="L129" s="3"/>
      <c r="M129" s="3"/>
      <c r="N129" s="3"/>
      <c r="O129" s="3"/>
      <c r="P129" s="3"/>
      <c r="Q129" s="3"/>
    </row>
    <row r="130" spans="2:17" ht="15.75" thickBot="1" x14ac:dyDescent="0.3">
      <c r="B130" s="3"/>
      <c r="C130" s="3"/>
      <c r="D130" s="3"/>
      <c r="E130" s="3"/>
      <c r="F130" s="3"/>
      <c r="G130" s="3"/>
      <c r="H130" s="3"/>
      <c r="I130" s="3"/>
      <c r="J130" s="3"/>
      <c r="K130" s="3"/>
      <c r="L130" s="3"/>
      <c r="M130" s="3"/>
      <c r="N130" s="3"/>
      <c r="O130" s="3"/>
      <c r="P130" s="3"/>
      <c r="Q130" s="3"/>
    </row>
    <row r="131" spans="2:17" ht="30" x14ac:dyDescent="0.25">
      <c r="B131" s="44" t="s">
        <v>17</v>
      </c>
      <c r="C131" s="44" t="s">
        <v>193</v>
      </c>
      <c r="D131" s="41" t="s">
        <v>194</v>
      </c>
      <c r="E131" s="44" t="s">
        <v>27</v>
      </c>
      <c r="F131" s="102" t="s">
        <v>235</v>
      </c>
      <c r="G131" s="107"/>
      <c r="H131" s="3"/>
      <c r="I131" s="3"/>
      <c r="J131" s="3"/>
      <c r="K131" s="3"/>
      <c r="L131" s="3"/>
      <c r="M131" s="3"/>
      <c r="N131" s="3"/>
      <c r="O131" s="3"/>
      <c r="P131" s="3"/>
      <c r="Q131" s="3"/>
    </row>
    <row r="132" spans="2:17" ht="108" x14ac:dyDescent="0.2">
      <c r="B132" s="2322" t="s">
        <v>236</v>
      </c>
      <c r="C132" s="196" t="s">
        <v>237</v>
      </c>
      <c r="D132" s="1607">
        <v>25</v>
      </c>
      <c r="E132" s="1607">
        <v>0</v>
      </c>
      <c r="F132" s="2323">
        <f>+E132+E133+E134</f>
        <v>0</v>
      </c>
      <c r="G132" s="109"/>
      <c r="H132" s="3"/>
      <c r="I132" s="3"/>
      <c r="J132" s="3"/>
      <c r="K132" s="3"/>
      <c r="L132" s="3"/>
      <c r="M132" s="3"/>
      <c r="N132" s="3"/>
      <c r="O132" s="3"/>
      <c r="P132" s="3"/>
      <c r="Q132" s="3"/>
    </row>
    <row r="133" spans="2:17" ht="96" x14ac:dyDescent="0.2">
      <c r="B133" s="2322"/>
      <c r="C133" s="196" t="s">
        <v>238</v>
      </c>
      <c r="D133" s="1619">
        <v>25</v>
      </c>
      <c r="E133" s="1607">
        <v>0</v>
      </c>
      <c r="F133" s="2324"/>
      <c r="G133" s="109"/>
      <c r="H133" s="3"/>
      <c r="I133" s="3"/>
      <c r="J133" s="3"/>
      <c r="K133" s="3"/>
      <c r="L133" s="3"/>
      <c r="M133" s="3"/>
      <c r="N133" s="3"/>
      <c r="O133" s="3"/>
      <c r="P133" s="3"/>
      <c r="Q133" s="3"/>
    </row>
    <row r="134" spans="2:17" ht="60" x14ac:dyDescent="0.2">
      <c r="B134" s="2322"/>
      <c r="C134" s="196" t="s">
        <v>239</v>
      </c>
      <c r="D134" s="1607">
        <v>10</v>
      </c>
      <c r="E134" s="1607">
        <v>0</v>
      </c>
      <c r="F134" s="2325"/>
      <c r="G134" s="109"/>
      <c r="H134" s="3"/>
      <c r="I134" s="3"/>
      <c r="J134" s="3"/>
      <c r="K134" s="3"/>
      <c r="L134" s="3"/>
      <c r="M134" s="3"/>
      <c r="N134" s="3"/>
      <c r="O134" s="3"/>
      <c r="P134" s="3"/>
      <c r="Q134" s="3"/>
    </row>
    <row r="135" spans="2:17" x14ac:dyDescent="0.2">
      <c r="B135" s="3"/>
      <c r="C135" s="40"/>
      <c r="D135" s="3"/>
      <c r="E135" s="3"/>
      <c r="F135" s="3"/>
      <c r="G135" s="3"/>
      <c r="H135" s="3"/>
      <c r="I135" s="3"/>
      <c r="J135" s="3"/>
      <c r="K135" s="3"/>
      <c r="L135" s="3"/>
      <c r="M135" s="3"/>
      <c r="N135" s="3"/>
      <c r="O135" s="3"/>
      <c r="P135" s="3"/>
      <c r="Q135" s="3"/>
    </row>
    <row r="136" spans="2:17" x14ac:dyDescent="0.25">
      <c r="B136" s="3"/>
      <c r="C136" s="3"/>
      <c r="D136" s="3"/>
      <c r="E136" s="3"/>
      <c r="F136" s="3"/>
      <c r="G136" s="3"/>
      <c r="H136" s="3"/>
      <c r="I136" s="3"/>
      <c r="J136" s="3"/>
      <c r="K136" s="3"/>
      <c r="L136" s="3"/>
      <c r="M136" s="3"/>
      <c r="N136" s="3"/>
      <c r="O136" s="3"/>
      <c r="P136" s="3"/>
      <c r="Q136" s="3"/>
    </row>
    <row r="137" spans="2:17" x14ac:dyDescent="0.25">
      <c r="B137" s="3"/>
      <c r="C137" s="3"/>
      <c r="D137" s="3"/>
      <c r="E137" s="3"/>
      <c r="F137" s="3"/>
      <c r="G137" s="3"/>
      <c r="H137" s="3"/>
      <c r="I137" s="3"/>
      <c r="J137" s="3"/>
      <c r="K137" s="3"/>
      <c r="L137" s="3"/>
      <c r="M137" s="3"/>
      <c r="N137" s="3"/>
      <c r="O137" s="3"/>
      <c r="P137" s="3"/>
      <c r="Q137" s="3"/>
    </row>
    <row r="138" spans="2:17" x14ac:dyDescent="0.25">
      <c r="B138" s="39" t="s">
        <v>240</v>
      </c>
      <c r="C138" s="3"/>
      <c r="D138" s="3"/>
      <c r="E138" s="3"/>
      <c r="F138" s="3"/>
      <c r="G138" s="3"/>
      <c r="H138" s="3"/>
      <c r="I138" s="3"/>
      <c r="J138" s="3"/>
      <c r="K138" s="3"/>
      <c r="L138" s="3"/>
      <c r="M138" s="3"/>
      <c r="N138" s="3"/>
      <c r="O138" s="3"/>
      <c r="P138" s="3"/>
      <c r="Q138" s="3"/>
    </row>
    <row r="139" spans="2:17" x14ac:dyDescent="0.25">
      <c r="B139" s="3"/>
      <c r="C139" s="3"/>
      <c r="D139" s="3"/>
      <c r="E139" s="3"/>
      <c r="F139" s="3"/>
      <c r="G139" s="3"/>
      <c r="H139" s="3"/>
      <c r="I139" s="3"/>
      <c r="J139" s="3"/>
      <c r="K139" s="3"/>
      <c r="L139" s="3"/>
      <c r="M139" s="3"/>
      <c r="N139" s="3"/>
      <c r="O139" s="3"/>
      <c r="P139" s="3"/>
      <c r="Q139" s="3"/>
    </row>
    <row r="140" spans="2:17" x14ac:dyDescent="0.25">
      <c r="B140" s="3"/>
      <c r="C140" s="3"/>
      <c r="D140" s="3"/>
      <c r="E140" s="3"/>
      <c r="F140" s="3"/>
      <c r="G140" s="3"/>
      <c r="H140" s="3"/>
      <c r="I140" s="3"/>
      <c r="J140" s="3"/>
      <c r="K140" s="3"/>
      <c r="L140" s="3"/>
      <c r="M140" s="3"/>
      <c r="N140" s="3"/>
      <c r="O140" s="3"/>
      <c r="P140" s="3"/>
      <c r="Q140" s="3"/>
    </row>
    <row r="141" spans="2:17" x14ac:dyDescent="0.25">
      <c r="B141" s="41" t="s">
        <v>17</v>
      </c>
      <c r="C141" s="41" t="s">
        <v>26</v>
      </c>
      <c r="D141" s="44" t="s">
        <v>27</v>
      </c>
      <c r="E141" s="44" t="s">
        <v>28</v>
      </c>
      <c r="F141" s="3"/>
      <c r="G141" s="3"/>
      <c r="H141" s="3"/>
      <c r="I141" s="3"/>
      <c r="J141" s="3"/>
      <c r="K141" s="3"/>
      <c r="L141" s="3"/>
      <c r="M141" s="3"/>
      <c r="N141" s="3"/>
      <c r="O141" s="3"/>
      <c r="P141" s="3"/>
      <c r="Q141" s="3"/>
    </row>
    <row r="142" spans="2:17" ht="50.25" customHeight="1" x14ac:dyDescent="0.25">
      <c r="B142" s="45" t="s">
        <v>812</v>
      </c>
      <c r="C142" s="1619">
        <v>40</v>
      </c>
      <c r="D142" s="1607">
        <f>+E116</f>
        <v>30</v>
      </c>
      <c r="E142" s="2099">
        <f>+D142+D143</f>
        <v>30</v>
      </c>
      <c r="F142" s="3"/>
      <c r="G142" s="3"/>
      <c r="H142" s="3"/>
      <c r="I142" s="3"/>
      <c r="J142" s="3"/>
      <c r="K142" s="3"/>
      <c r="L142" s="3"/>
      <c r="M142" s="3"/>
      <c r="N142" s="3"/>
      <c r="O142" s="3"/>
      <c r="P142" s="3"/>
      <c r="Q142" s="3"/>
    </row>
    <row r="143" spans="2:17" ht="72" customHeight="1" x14ac:dyDescent="0.25">
      <c r="B143" s="45" t="s">
        <v>813</v>
      </c>
      <c r="C143" s="1619">
        <v>60</v>
      </c>
      <c r="D143" s="1607">
        <f>+F132</f>
        <v>0</v>
      </c>
      <c r="E143" s="2101"/>
      <c r="F143" s="3"/>
      <c r="G143" s="3"/>
      <c r="H143" s="3"/>
      <c r="I143" s="3"/>
      <c r="J143" s="3"/>
      <c r="K143" s="3"/>
      <c r="L143" s="3"/>
      <c r="M143" s="3"/>
      <c r="N143" s="3"/>
      <c r="O143" s="3"/>
      <c r="P143" s="3"/>
      <c r="Q143" s="3"/>
    </row>
  </sheetData>
  <mergeCells count="87">
    <mergeCell ref="P125:Q126"/>
    <mergeCell ref="P127:Q127"/>
    <mergeCell ref="B132:B134"/>
    <mergeCell ref="F132:F134"/>
    <mergeCell ref="E142:E143"/>
    <mergeCell ref="G125:G126"/>
    <mergeCell ref="H125:H126"/>
    <mergeCell ref="I125:I126"/>
    <mergeCell ref="M125:M126"/>
    <mergeCell ref="N125:N126"/>
    <mergeCell ref="O125:O126"/>
    <mergeCell ref="B125:B126"/>
    <mergeCell ref="C125:C126"/>
    <mergeCell ref="D125:D126"/>
    <mergeCell ref="E125:E126"/>
    <mergeCell ref="F125:F126"/>
    <mergeCell ref="E116:E118"/>
    <mergeCell ref="B121:N121"/>
    <mergeCell ref="J123:L123"/>
    <mergeCell ref="P123:Q123"/>
    <mergeCell ref="P124:Q124"/>
    <mergeCell ref="P88:Q89"/>
    <mergeCell ref="B93:N93"/>
    <mergeCell ref="D96:E96"/>
    <mergeCell ref="D97:E97"/>
    <mergeCell ref="B100:P100"/>
    <mergeCell ref="B103:N103"/>
    <mergeCell ref="H85:H87"/>
    <mergeCell ref="I85:I87"/>
    <mergeCell ref="M85:M87"/>
    <mergeCell ref="N85:N87"/>
    <mergeCell ref="O85:O87"/>
    <mergeCell ref="P85:Q87"/>
    <mergeCell ref="B85:B87"/>
    <mergeCell ref="C85:C87"/>
    <mergeCell ref="D85:D87"/>
    <mergeCell ref="E85:E87"/>
    <mergeCell ref="F85:F87"/>
    <mergeCell ref="G85:G87"/>
    <mergeCell ref="O81:O82"/>
    <mergeCell ref="P83:Q84"/>
    <mergeCell ref="B83:B84"/>
    <mergeCell ref="C83:C84"/>
    <mergeCell ref="D83:D84"/>
    <mergeCell ref="E83:E84"/>
    <mergeCell ref="F83:F84"/>
    <mergeCell ref="G83:G84"/>
    <mergeCell ref="H83:H84"/>
    <mergeCell ref="I83:I84"/>
    <mergeCell ref="M83:M84"/>
    <mergeCell ref="N83:N84"/>
    <mergeCell ref="O83:O84"/>
    <mergeCell ref="Q66:Q67"/>
    <mergeCell ref="P81:Q82"/>
    <mergeCell ref="B74:N74"/>
    <mergeCell ref="J79:L79"/>
    <mergeCell ref="P79:Q79"/>
    <mergeCell ref="P80:Q80"/>
    <mergeCell ref="B81:B82"/>
    <mergeCell ref="C81:C82"/>
    <mergeCell ref="D81:D82"/>
    <mergeCell ref="E81:E82"/>
    <mergeCell ref="F81:F82"/>
    <mergeCell ref="G81:G82"/>
    <mergeCell ref="H81:H82"/>
    <mergeCell ref="I81:I82"/>
    <mergeCell ref="M81:M82"/>
    <mergeCell ref="N81:N82"/>
    <mergeCell ref="O68:P68"/>
    <mergeCell ref="C10:E10"/>
    <mergeCell ref="B14:C21"/>
    <mergeCell ref="B22:C22"/>
    <mergeCell ref="E40:E41"/>
    <mergeCell ref="M45:N45"/>
    <mergeCell ref="B56:B57"/>
    <mergeCell ref="C56:C57"/>
    <mergeCell ref="D56:E56"/>
    <mergeCell ref="C60:N60"/>
    <mergeCell ref="B62:N62"/>
    <mergeCell ref="O65:P65"/>
    <mergeCell ref="O66:P67"/>
    <mergeCell ref="C9:N9"/>
    <mergeCell ref="B2:P2"/>
    <mergeCell ref="B4:P4"/>
    <mergeCell ref="C6:N6"/>
    <mergeCell ref="C7:N7"/>
    <mergeCell ref="C8:N8"/>
  </mergeCells>
  <dataValidations count="2">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6"/>
  <sheetViews>
    <sheetView topLeftCell="A16" zoomScale="80" zoomScaleNormal="80" workbookViewId="0">
      <selection activeCell="D86" sqref="D86:D87"/>
    </sheetView>
  </sheetViews>
  <sheetFormatPr baseColWidth="10" defaultRowHeight="15" x14ac:dyDescent="0.25"/>
  <cols>
    <col min="1" max="1" width="3.140625" style="1" bestFit="1" customWidth="1"/>
    <col min="2" max="2" width="102.7109375" style="69" bestFit="1" customWidth="1"/>
    <col min="3" max="3" width="31.140625" style="69" customWidth="1"/>
    <col min="4" max="4" width="26.7109375" style="69" customWidth="1"/>
    <col min="5" max="5" width="25" style="69" customWidth="1"/>
    <col min="6" max="6" width="36.28515625" style="69" customWidth="1"/>
    <col min="7" max="7" width="29.7109375" style="69" customWidth="1"/>
    <col min="8" max="8" width="24.5703125" style="69" customWidth="1"/>
    <col min="9" max="9" width="24" style="69" customWidth="1"/>
    <col min="10" max="10" width="20.28515625" style="69" customWidth="1"/>
    <col min="11" max="11" width="24.85546875" style="69" bestFit="1" customWidth="1"/>
    <col min="12" max="13" width="18.7109375" style="69" customWidth="1"/>
    <col min="14" max="14" width="22.140625" style="69" customWidth="1"/>
    <col min="15" max="15" width="26.140625" style="69" customWidth="1"/>
    <col min="16" max="16" width="19.5703125" style="69" bestFit="1" customWidth="1"/>
    <col min="17" max="17" width="24.7109375" style="69" customWidth="1"/>
    <col min="18" max="18" width="39"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2486" t="s">
        <v>0</v>
      </c>
      <c r="C2" s="2487"/>
      <c r="D2" s="2487"/>
      <c r="E2" s="2487"/>
      <c r="F2" s="2487"/>
      <c r="G2" s="2487"/>
      <c r="H2" s="2487"/>
      <c r="I2" s="2487"/>
      <c r="J2" s="2487"/>
      <c r="K2" s="2487"/>
      <c r="L2" s="2487"/>
      <c r="M2" s="2487"/>
      <c r="N2" s="2487"/>
      <c r="O2" s="2487"/>
      <c r="P2" s="2487"/>
    </row>
    <row r="4" spans="2:16" ht="26.25" x14ac:dyDescent="0.25">
      <c r="B4" s="2486" t="s">
        <v>5106</v>
      </c>
      <c r="C4" s="2487"/>
      <c r="D4" s="2487"/>
      <c r="E4" s="2487"/>
      <c r="F4" s="2487"/>
      <c r="G4" s="2487"/>
      <c r="H4" s="2487"/>
      <c r="I4" s="2487"/>
      <c r="J4" s="2487"/>
      <c r="K4" s="2487"/>
      <c r="L4" s="2487"/>
      <c r="M4" s="2487"/>
      <c r="N4" s="2487"/>
      <c r="O4" s="2487"/>
      <c r="P4" s="2487"/>
    </row>
    <row r="5" spans="2:16" ht="15.75" thickBot="1" x14ac:dyDescent="0.3"/>
    <row r="6" spans="2:16" ht="15.75" thickBot="1" x14ac:dyDescent="0.3">
      <c r="B6" s="2" t="s">
        <v>941</v>
      </c>
      <c r="C6" s="2488" t="s">
        <v>5107</v>
      </c>
      <c r="D6" s="2488"/>
      <c r="E6" s="2488"/>
      <c r="F6" s="2488"/>
      <c r="G6" s="2488"/>
      <c r="H6" s="2488"/>
      <c r="I6" s="2488"/>
      <c r="J6" s="2488"/>
      <c r="K6" s="2488"/>
      <c r="L6" s="2488"/>
      <c r="M6" s="2488"/>
      <c r="N6" s="2489"/>
    </row>
    <row r="7" spans="2:16" ht="16.5" thickBot="1" x14ac:dyDescent="0.3">
      <c r="B7" s="127" t="s">
        <v>4</v>
      </c>
      <c r="C7" s="2488"/>
      <c r="D7" s="2488"/>
      <c r="E7" s="2488"/>
      <c r="F7" s="2488"/>
      <c r="G7" s="2488"/>
      <c r="H7" s="2488"/>
      <c r="I7" s="2488"/>
      <c r="J7" s="2488"/>
      <c r="K7" s="2488"/>
      <c r="L7" s="2488"/>
      <c r="M7" s="2488"/>
      <c r="N7" s="2489"/>
    </row>
    <row r="8" spans="2:16" ht="16.5" thickBot="1" x14ac:dyDescent="0.3">
      <c r="B8" s="127" t="s">
        <v>5</v>
      </c>
      <c r="C8" s="2490"/>
      <c r="D8" s="2490"/>
      <c r="E8" s="2490"/>
      <c r="F8" s="2490"/>
      <c r="G8" s="2490"/>
      <c r="H8" s="2490"/>
      <c r="I8" s="2490"/>
      <c r="J8" s="2490"/>
      <c r="K8" s="2490"/>
      <c r="L8" s="2490"/>
      <c r="M8" s="2490"/>
      <c r="N8" s="2491"/>
    </row>
    <row r="9" spans="2:16" ht="16.5" thickBot="1" x14ac:dyDescent="0.3">
      <c r="B9" s="127" t="s">
        <v>6</v>
      </c>
      <c r="C9" s="2490"/>
      <c r="D9" s="2490"/>
      <c r="E9" s="2490"/>
      <c r="F9" s="2490"/>
      <c r="G9" s="2490"/>
      <c r="H9" s="2490"/>
      <c r="I9" s="2490"/>
      <c r="J9" s="2490"/>
      <c r="K9" s="2490"/>
      <c r="L9" s="2490"/>
      <c r="M9" s="2490"/>
      <c r="N9" s="2491"/>
    </row>
    <row r="10" spans="2:16" ht="16.5" thickBot="1" x14ac:dyDescent="0.3">
      <c r="B10" s="127" t="s">
        <v>7</v>
      </c>
      <c r="C10" s="2852">
        <v>16</v>
      </c>
      <c r="D10" s="2852"/>
      <c r="E10" s="2853"/>
      <c r="F10" s="763"/>
      <c r="G10" s="763"/>
      <c r="H10" s="763"/>
      <c r="I10" s="763"/>
      <c r="J10" s="763"/>
      <c r="K10" s="763"/>
      <c r="L10" s="763"/>
      <c r="M10" s="763"/>
      <c r="N10" s="764"/>
    </row>
    <row r="11" spans="2:16" ht="16.5" thickBot="1" x14ac:dyDescent="0.3">
      <c r="B11" s="130" t="s">
        <v>8</v>
      </c>
      <c r="C11" s="664">
        <v>41981</v>
      </c>
      <c r="D11" s="218"/>
      <c r="E11" s="218"/>
      <c r="F11" s="218"/>
      <c r="G11" s="218"/>
      <c r="H11" s="218"/>
      <c r="I11" s="218"/>
      <c r="J11" s="218"/>
      <c r="K11" s="218"/>
      <c r="L11" s="218"/>
      <c r="M11" s="218"/>
      <c r="N11" s="219"/>
    </row>
    <row r="12" spans="2:16" ht="15.75" x14ac:dyDescent="0.25">
      <c r="B12" s="134"/>
      <c r="C12" s="135"/>
      <c r="D12" s="136"/>
      <c r="E12" s="136"/>
      <c r="F12" s="136"/>
      <c r="G12" s="136"/>
      <c r="H12" s="136"/>
      <c r="I12" s="766"/>
      <c r="J12" s="766"/>
      <c r="K12" s="766"/>
      <c r="L12" s="766"/>
      <c r="M12" s="766"/>
      <c r="N12" s="136"/>
    </row>
    <row r="13" spans="2:16" x14ac:dyDescent="0.25">
      <c r="I13" s="766"/>
      <c r="J13" s="766"/>
      <c r="K13" s="766"/>
      <c r="L13" s="766"/>
      <c r="M13" s="766"/>
      <c r="N13" s="767"/>
    </row>
    <row r="14" spans="2:16" x14ac:dyDescent="0.25">
      <c r="B14" s="2497" t="s">
        <v>9</v>
      </c>
      <c r="C14" s="2497"/>
      <c r="D14" s="768" t="s">
        <v>10</v>
      </c>
      <c r="E14" s="768" t="s">
        <v>11</v>
      </c>
      <c r="F14" s="768" t="s">
        <v>12</v>
      </c>
      <c r="G14" s="769"/>
      <c r="I14" s="140"/>
      <c r="J14" s="140"/>
      <c r="K14" s="140"/>
      <c r="L14" s="140"/>
      <c r="M14" s="140"/>
      <c r="N14" s="767"/>
    </row>
    <row r="15" spans="2:16" x14ac:dyDescent="0.25">
      <c r="B15" s="2497"/>
      <c r="C15" s="2497"/>
      <c r="D15" s="1363">
        <v>16</v>
      </c>
      <c r="E15" s="773">
        <v>1252968600</v>
      </c>
      <c r="F15" s="771">
        <v>600</v>
      </c>
      <c r="G15" s="772"/>
      <c r="I15" s="144"/>
      <c r="J15" s="144"/>
      <c r="K15" s="144"/>
      <c r="L15" s="144"/>
      <c r="M15" s="144"/>
      <c r="N15" s="767"/>
    </row>
    <row r="16" spans="2:16" x14ac:dyDescent="0.25">
      <c r="B16" s="2497"/>
      <c r="C16" s="2497"/>
      <c r="D16" s="768"/>
      <c r="E16" s="773"/>
      <c r="F16" s="771"/>
      <c r="G16" s="772"/>
      <c r="I16" s="144"/>
      <c r="J16" s="144"/>
      <c r="K16" s="144"/>
      <c r="L16" s="144"/>
      <c r="M16" s="144"/>
      <c r="N16" s="767"/>
    </row>
    <row r="17" spans="1:14" x14ac:dyDescent="0.25">
      <c r="B17" s="2497"/>
      <c r="C17" s="2497"/>
      <c r="D17" s="768"/>
      <c r="E17" s="773"/>
      <c r="F17" s="771"/>
      <c r="G17" s="772"/>
      <c r="I17" s="144"/>
      <c r="J17" s="144"/>
      <c r="K17" s="144"/>
      <c r="L17" s="144"/>
      <c r="M17" s="144"/>
      <c r="N17" s="767"/>
    </row>
    <row r="18" spans="1:14" x14ac:dyDescent="0.25">
      <c r="B18" s="2497"/>
      <c r="C18" s="2497"/>
      <c r="D18" s="768"/>
      <c r="E18" s="774"/>
      <c r="F18" s="771"/>
      <c r="G18" s="772"/>
      <c r="H18" s="146"/>
      <c r="I18" s="144"/>
      <c r="J18" s="144"/>
      <c r="K18" s="144"/>
      <c r="L18" s="144"/>
      <c r="M18" s="144"/>
      <c r="N18" s="775"/>
    </row>
    <row r="19" spans="1:14" x14ac:dyDescent="0.25">
      <c r="B19" s="2497"/>
      <c r="C19" s="2497"/>
      <c r="D19" s="768"/>
      <c r="E19" s="774"/>
      <c r="F19" s="771"/>
      <c r="G19" s="772"/>
      <c r="H19" s="146"/>
      <c r="I19" s="148"/>
      <c r="J19" s="148"/>
      <c r="K19" s="148"/>
      <c r="L19" s="148"/>
      <c r="M19" s="148"/>
      <c r="N19" s="775"/>
    </row>
    <row r="20" spans="1:14" x14ac:dyDescent="0.25">
      <c r="B20" s="2497"/>
      <c r="C20" s="2497"/>
      <c r="D20" s="768"/>
      <c r="E20" s="774"/>
      <c r="F20" s="771"/>
      <c r="G20" s="772"/>
      <c r="H20" s="146"/>
      <c r="I20" s="766"/>
      <c r="J20" s="766"/>
      <c r="K20" s="766"/>
      <c r="L20" s="766"/>
      <c r="M20" s="766"/>
      <c r="N20" s="775"/>
    </row>
    <row r="21" spans="1:14" x14ac:dyDescent="0.25">
      <c r="B21" s="2497"/>
      <c r="C21" s="2497"/>
      <c r="D21" s="768"/>
      <c r="E21" s="774"/>
      <c r="F21" s="771"/>
      <c r="G21" s="772"/>
      <c r="H21" s="146"/>
      <c r="I21" s="766"/>
      <c r="J21" s="766"/>
      <c r="K21" s="766"/>
      <c r="L21" s="766"/>
      <c r="M21" s="766"/>
      <c r="N21" s="775"/>
    </row>
    <row r="22" spans="1:14" ht="15.75" thickBot="1" x14ac:dyDescent="0.3">
      <c r="B22" s="2498" t="s">
        <v>13</v>
      </c>
      <c r="C22" s="2499"/>
      <c r="D22" s="768"/>
      <c r="E22" s="773">
        <v>1252968600</v>
      </c>
      <c r="F22" s="771">
        <f>SUM(F15:F21)</f>
        <v>600</v>
      </c>
      <c r="G22" s="772"/>
      <c r="H22" s="146"/>
      <c r="I22" s="766"/>
      <c r="J22" s="766"/>
      <c r="K22" s="766"/>
      <c r="L22" s="766"/>
      <c r="M22" s="766"/>
      <c r="N22" s="775"/>
    </row>
    <row r="23" spans="1:14" ht="45.75" thickBot="1" x14ac:dyDescent="0.3">
      <c r="A23" s="27"/>
      <c r="B23" s="776" t="s">
        <v>14</v>
      </c>
      <c r="C23" s="776" t="s">
        <v>15</v>
      </c>
      <c r="E23" s="140"/>
      <c r="F23" s="140"/>
      <c r="G23" s="140"/>
      <c r="H23" s="140"/>
      <c r="I23" s="777"/>
      <c r="J23" s="777"/>
      <c r="K23" s="777"/>
      <c r="L23" s="777"/>
      <c r="M23" s="777"/>
    </row>
    <row r="24" spans="1:14" ht="15.75" thickBot="1" x14ac:dyDescent="0.3">
      <c r="A24" s="30">
        <v>1</v>
      </c>
      <c r="C24" s="778">
        <f>+F22*0.8</f>
        <v>480</v>
      </c>
      <c r="D24" s="144"/>
      <c r="E24" s="779">
        <f>E22</f>
        <v>1252968600</v>
      </c>
      <c r="F24" s="156"/>
      <c r="G24" s="156"/>
      <c r="H24" s="156"/>
      <c r="I24" s="780"/>
      <c r="J24" s="780"/>
      <c r="K24" s="780"/>
      <c r="L24" s="780"/>
      <c r="M24" s="780"/>
    </row>
    <row r="25" spans="1:14" x14ac:dyDescent="0.25">
      <c r="A25" s="36"/>
      <c r="C25" s="158"/>
      <c r="D25" s="144"/>
      <c r="E25" s="159"/>
      <c r="F25" s="156"/>
      <c r="G25" s="156"/>
      <c r="H25" s="156"/>
      <c r="I25" s="780"/>
      <c r="J25" s="780"/>
      <c r="K25" s="780"/>
      <c r="L25" s="780"/>
      <c r="M25" s="780"/>
    </row>
    <row r="26" spans="1:14" x14ac:dyDescent="0.25">
      <c r="A26" s="36"/>
      <c r="C26" s="158"/>
      <c r="D26" s="144"/>
      <c r="E26" s="159"/>
      <c r="F26" s="156"/>
      <c r="G26" s="156"/>
      <c r="H26" s="156"/>
      <c r="I26" s="780"/>
      <c r="J26" s="780"/>
      <c r="K26" s="780"/>
      <c r="L26" s="780"/>
      <c r="M26" s="780"/>
    </row>
    <row r="27" spans="1:14" x14ac:dyDescent="0.25">
      <c r="A27" s="36"/>
      <c r="B27" s="781" t="s">
        <v>16</v>
      </c>
      <c r="C27" s="782"/>
      <c r="D27" s="782"/>
      <c r="E27" s="782"/>
      <c r="F27" s="782"/>
      <c r="G27" s="782"/>
      <c r="H27" s="782"/>
      <c r="I27" s="766"/>
      <c r="J27" s="766"/>
      <c r="K27" s="766"/>
      <c r="L27" s="766"/>
      <c r="M27" s="766"/>
      <c r="N27" s="767"/>
    </row>
    <row r="28" spans="1:14" x14ac:dyDescent="0.25">
      <c r="A28" s="36"/>
      <c r="B28" s="782"/>
      <c r="C28" s="782"/>
      <c r="D28" s="782"/>
      <c r="E28" s="782"/>
      <c r="F28" s="782"/>
      <c r="G28" s="782"/>
      <c r="H28" s="782"/>
      <c r="I28" s="766"/>
      <c r="J28" s="766"/>
      <c r="K28" s="766"/>
      <c r="L28" s="766"/>
      <c r="M28" s="766"/>
      <c r="N28" s="767"/>
    </row>
    <row r="29" spans="1:14" x14ac:dyDescent="0.25">
      <c r="A29" s="36"/>
      <c r="B29" s="438" t="s">
        <v>17</v>
      </c>
      <c r="C29" s="438" t="s">
        <v>18</v>
      </c>
      <c r="D29" s="438" t="s">
        <v>19</v>
      </c>
      <c r="E29" s="782"/>
      <c r="F29" s="782"/>
      <c r="G29" s="782"/>
      <c r="H29" s="782"/>
      <c r="I29" s="766"/>
      <c r="J29" s="766"/>
      <c r="K29" s="766"/>
      <c r="L29" s="766"/>
      <c r="M29" s="766"/>
      <c r="N29" s="767"/>
    </row>
    <row r="30" spans="1:14" x14ac:dyDescent="0.25">
      <c r="A30" s="36"/>
      <c r="B30" s="774" t="s">
        <v>20</v>
      </c>
      <c r="C30" s="774" t="s">
        <v>21</v>
      </c>
      <c r="D30" s="774"/>
      <c r="E30" s="782"/>
      <c r="F30" s="782"/>
      <c r="G30" s="782"/>
      <c r="H30" s="782"/>
      <c r="I30" s="766"/>
      <c r="J30" s="766"/>
      <c r="K30" s="766"/>
      <c r="L30" s="766"/>
      <c r="M30" s="766"/>
      <c r="N30" s="767"/>
    </row>
    <row r="31" spans="1:14" x14ac:dyDescent="0.25">
      <c r="A31" s="36"/>
      <c r="B31" s="774" t="s">
        <v>22</v>
      </c>
      <c r="C31" s="774" t="s">
        <v>21</v>
      </c>
      <c r="D31" s="774"/>
      <c r="E31" s="782"/>
      <c r="F31" s="782"/>
      <c r="G31" s="782"/>
      <c r="H31" s="782"/>
      <c r="I31" s="766"/>
      <c r="J31" s="766"/>
      <c r="K31" s="766"/>
      <c r="L31" s="766"/>
      <c r="M31" s="766"/>
      <c r="N31" s="767"/>
    </row>
    <row r="32" spans="1:14" x14ac:dyDescent="0.25">
      <c r="A32" s="36"/>
      <c r="B32" s="774" t="s">
        <v>23</v>
      </c>
      <c r="C32" s="774" t="s">
        <v>21</v>
      </c>
      <c r="D32" s="774"/>
      <c r="E32" s="782"/>
      <c r="F32" s="782"/>
      <c r="G32" s="782"/>
      <c r="H32" s="782"/>
      <c r="I32" s="766"/>
      <c r="J32" s="766"/>
      <c r="K32" s="766"/>
      <c r="L32" s="766"/>
      <c r="M32" s="766"/>
      <c r="N32" s="767"/>
    </row>
    <row r="33" spans="1:17" x14ac:dyDescent="0.25">
      <c r="A33" s="36"/>
      <c r="B33" s="774" t="s">
        <v>24</v>
      </c>
      <c r="C33" s="774" t="s">
        <v>401</v>
      </c>
      <c r="D33" s="774" t="s">
        <v>21</v>
      </c>
      <c r="E33" s="782"/>
      <c r="F33" s="782"/>
      <c r="G33" s="782"/>
      <c r="H33" s="782"/>
      <c r="I33" s="766"/>
      <c r="J33" s="766"/>
      <c r="K33" s="766"/>
      <c r="L33" s="766"/>
      <c r="M33" s="766"/>
      <c r="N33" s="767"/>
    </row>
    <row r="34" spans="1:17" x14ac:dyDescent="0.25">
      <c r="A34" s="36"/>
      <c r="B34" s="782"/>
      <c r="C34" s="782"/>
      <c r="D34" s="782"/>
      <c r="E34" s="782"/>
      <c r="F34" s="782"/>
      <c r="G34" s="782"/>
      <c r="H34" s="782"/>
      <c r="I34" s="766"/>
      <c r="J34" s="766"/>
      <c r="K34" s="766"/>
      <c r="L34" s="766"/>
      <c r="M34" s="766"/>
      <c r="N34" s="767"/>
    </row>
    <row r="35" spans="1:17" x14ac:dyDescent="0.25">
      <c r="A35" s="36"/>
      <c r="B35" s="782"/>
      <c r="C35" s="782"/>
      <c r="D35" s="782"/>
      <c r="E35" s="782"/>
      <c r="F35" s="782"/>
      <c r="G35" s="782"/>
      <c r="H35" s="782"/>
      <c r="I35" s="766"/>
      <c r="J35" s="766"/>
      <c r="K35" s="766"/>
      <c r="L35" s="766"/>
      <c r="M35" s="766"/>
      <c r="N35" s="767"/>
    </row>
    <row r="36" spans="1:17" x14ac:dyDescent="0.25">
      <c r="A36" s="36"/>
      <c r="B36" s="781" t="s">
        <v>25</v>
      </c>
      <c r="C36" s="782"/>
      <c r="D36" s="782"/>
      <c r="E36" s="782"/>
      <c r="F36" s="782"/>
      <c r="G36" s="782"/>
      <c r="H36" s="782"/>
      <c r="I36" s="766"/>
      <c r="J36" s="766"/>
      <c r="K36" s="766"/>
      <c r="L36" s="766"/>
      <c r="M36" s="766"/>
      <c r="N36" s="767"/>
    </row>
    <row r="37" spans="1:17" x14ac:dyDescent="0.25">
      <c r="A37" s="36"/>
      <c r="B37" s="782"/>
      <c r="C37" s="782"/>
      <c r="D37" s="782"/>
      <c r="E37" s="782"/>
      <c r="F37" s="782"/>
      <c r="G37" s="782"/>
      <c r="H37" s="782"/>
      <c r="I37" s="766"/>
      <c r="J37" s="766"/>
      <c r="K37" s="766"/>
      <c r="L37" s="766"/>
      <c r="M37" s="766"/>
      <c r="N37" s="767"/>
    </row>
    <row r="38" spans="1:17" x14ac:dyDescent="0.25">
      <c r="A38" s="36"/>
      <c r="B38" s="782"/>
      <c r="C38" s="782"/>
      <c r="D38" s="782"/>
      <c r="E38" s="782"/>
      <c r="F38" s="782"/>
      <c r="G38" s="782"/>
      <c r="H38" s="782"/>
      <c r="I38" s="766"/>
      <c r="J38" s="766"/>
      <c r="K38" s="766"/>
      <c r="L38" s="766"/>
      <c r="M38" s="766"/>
      <c r="N38" s="767"/>
    </row>
    <row r="39" spans="1:17" x14ac:dyDescent="0.25">
      <c r="A39" s="36"/>
      <c r="B39" s="438" t="s">
        <v>17</v>
      </c>
      <c r="C39" s="438" t="s">
        <v>26</v>
      </c>
      <c r="D39" s="703" t="s">
        <v>27</v>
      </c>
      <c r="E39" s="703" t="s">
        <v>28</v>
      </c>
      <c r="F39" s="782"/>
      <c r="G39" s="782"/>
      <c r="H39" s="782"/>
      <c r="I39" s="766"/>
      <c r="J39" s="766"/>
      <c r="K39" s="766"/>
      <c r="L39" s="766"/>
      <c r="M39" s="766"/>
      <c r="N39" s="767"/>
    </row>
    <row r="40" spans="1:17" ht="28.5" x14ac:dyDescent="0.25">
      <c r="A40" s="36"/>
      <c r="B40" s="439" t="s">
        <v>29</v>
      </c>
      <c r="C40" s="714">
        <v>40</v>
      </c>
      <c r="D40" s="235">
        <v>0</v>
      </c>
      <c r="E40" s="2066">
        <f>+D40+D41</f>
        <v>0</v>
      </c>
      <c r="F40" s="782"/>
      <c r="G40" s="782"/>
      <c r="H40" s="782"/>
      <c r="I40" s="766"/>
      <c r="J40" s="766"/>
      <c r="K40" s="766"/>
      <c r="L40" s="766"/>
      <c r="M40" s="766"/>
      <c r="N40" s="767"/>
    </row>
    <row r="41" spans="1:17" ht="42.75" x14ac:dyDescent="0.25">
      <c r="A41" s="36"/>
      <c r="B41" s="439" t="s">
        <v>30</v>
      </c>
      <c r="C41" s="714">
        <v>60</v>
      </c>
      <c r="D41" s="235">
        <f>+F156</f>
        <v>0</v>
      </c>
      <c r="E41" s="2068"/>
      <c r="F41" s="782"/>
      <c r="G41" s="782"/>
      <c r="H41" s="782"/>
      <c r="I41" s="766"/>
      <c r="J41" s="766"/>
      <c r="K41" s="766"/>
      <c r="L41" s="766"/>
      <c r="M41" s="766"/>
      <c r="N41" s="767"/>
    </row>
    <row r="42" spans="1:17" x14ac:dyDescent="0.25">
      <c r="A42" s="36"/>
      <c r="C42" s="158"/>
      <c r="D42" s="144"/>
      <c r="E42" s="159"/>
      <c r="F42" s="156"/>
      <c r="G42" s="156"/>
      <c r="H42" s="156"/>
      <c r="I42" s="780"/>
      <c r="J42" s="780"/>
      <c r="K42" s="780"/>
      <c r="L42" s="780"/>
      <c r="M42" s="780"/>
    </row>
    <row r="43" spans="1:17" x14ac:dyDescent="0.25">
      <c r="A43" s="36"/>
      <c r="C43" s="158"/>
      <c r="D43" s="144"/>
      <c r="E43" s="159"/>
      <c r="F43" s="156"/>
      <c r="G43" s="156"/>
      <c r="H43" s="156"/>
      <c r="I43" s="780"/>
      <c r="J43" s="780"/>
      <c r="K43" s="780"/>
      <c r="L43" s="780"/>
      <c r="M43" s="780"/>
    </row>
    <row r="44" spans="1:17" x14ac:dyDescent="0.25">
      <c r="A44" s="36"/>
      <c r="C44" s="158"/>
      <c r="D44" s="144"/>
      <c r="E44" s="159"/>
      <c r="F44" s="156"/>
      <c r="G44" s="156"/>
      <c r="H44" s="156"/>
      <c r="I44" s="780"/>
      <c r="J44" s="780"/>
      <c r="K44" s="780"/>
      <c r="L44" s="780"/>
      <c r="M44" s="780"/>
    </row>
    <row r="45" spans="1:17" ht="15.75" thickBot="1" x14ac:dyDescent="0.3">
      <c r="M45" s="2500" t="s">
        <v>31</v>
      </c>
      <c r="N45" s="2500"/>
    </row>
    <row r="46" spans="1:17" x14ac:dyDescent="0.25">
      <c r="B46" s="781" t="s">
        <v>32</v>
      </c>
      <c r="J46" s="69">
        <f>9/30</f>
        <v>0.3</v>
      </c>
      <c r="K46" s="69">
        <f>8/28</f>
        <v>0.2857142857142857</v>
      </c>
      <c r="M46" s="784"/>
      <c r="N46" s="784"/>
    </row>
    <row r="47" spans="1:17" ht="15.75" thickBot="1" x14ac:dyDescent="0.3">
      <c r="M47" s="784"/>
      <c r="N47" s="784"/>
    </row>
    <row r="48" spans="1:17" s="48" customFormat="1" ht="60.75" thickBot="1" x14ac:dyDescent="0.3">
      <c r="B48" s="785" t="s">
        <v>33</v>
      </c>
      <c r="C48" s="785" t="s">
        <v>34</v>
      </c>
      <c r="D48" s="785" t="s">
        <v>35</v>
      </c>
      <c r="E48" s="785" t="s">
        <v>36</v>
      </c>
      <c r="F48" s="785" t="s">
        <v>37</v>
      </c>
      <c r="G48" s="785" t="s">
        <v>38</v>
      </c>
      <c r="H48" s="785" t="s">
        <v>39</v>
      </c>
      <c r="I48" s="785" t="s">
        <v>40</v>
      </c>
      <c r="J48" s="785" t="s">
        <v>41</v>
      </c>
      <c r="K48" s="785" t="s">
        <v>42</v>
      </c>
      <c r="L48" s="785" t="s">
        <v>43</v>
      </c>
      <c r="M48" s="786" t="s">
        <v>44</v>
      </c>
      <c r="N48" s="785" t="s">
        <v>45</v>
      </c>
      <c r="O48" s="785" t="s">
        <v>46</v>
      </c>
      <c r="P48" s="787" t="s">
        <v>47</v>
      </c>
      <c r="Q48" s="787" t="s">
        <v>48</v>
      </c>
    </row>
    <row r="49" spans="1:26" s="61" customFormat="1" ht="15.75" thickBot="1" x14ac:dyDescent="0.3">
      <c r="A49" s="52">
        <v>1</v>
      </c>
      <c r="B49" s="2488"/>
      <c r="C49" s="2488"/>
      <c r="D49" s="2488"/>
      <c r="E49" s="2488"/>
      <c r="F49" s="2488"/>
      <c r="G49" s="2488"/>
      <c r="H49" s="2488"/>
      <c r="I49" s="2488"/>
      <c r="J49" s="2488"/>
      <c r="K49" s="2488"/>
      <c r="L49" s="2488"/>
      <c r="M49" s="2489"/>
      <c r="N49" s="788"/>
      <c r="O49" s="789"/>
      <c r="P49" s="790"/>
      <c r="Q49" s="181"/>
      <c r="R49" s="60"/>
      <c r="S49" s="60"/>
      <c r="T49" s="60"/>
      <c r="U49" s="60"/>
      <c r="V49" s="60"/>
      <c r="W49" s="60"/>
      <c r="X49" s="60"/>
      <c r="Y49" s="60"/>
      <c r="Z49" s="60"/>
    </row>
    <row r="50" spans="1:26" s="61" customFormat="1" ht="60" x14ac:dyDescent="0.25">
      <c r="A50" s="52" t="e">
        <f>+#REF!+1</f>
        <v>#REF!</v>
      </c>
      <c r="B50" s="53" t="s">
        <v>5108</v>
      </c>
      <c r="C50" s="53" t="s">
        <v>5108</v>
      </c>
      <c r="D50" s="446" t="s">
        <v>416</v>
      </c>
      <c r="E50" s="1364">
        <v>701820120509</v>
      </c>
      <c r="F50" s="446" t="s">
        <v>5109</v>
      </c>
      <c r="G50" s="447">
        <v>1</v>
      </c>
      <c r="H50" s="825">
        <v>41257</v>
      </c>
      <c r="I50" s="444">
        <v>41986</v>
      </c>
      <c r="J50" s="445" t="s">
        <v>19</v>
      </c>
      <c r="K50" s="57">
        <v>21.53</v>
      </c>
      <c r="L50" s="448">
        <v>2.56</v>
      </c>
      <c r="M50" s="58">
        <v>200</v>
      </c>
      <c r="N50" s="788">
        <v>200</v>
      </c>
      <c r="O50" s="63">
        <v>497322867</v>
      </c>
      <c r="P50" s="63">
        <v>116</v>
      </c>
      <c r="Q50" s="181"/>
      <c r="R50" s="60"/>
      <c r="S50" s="60"/>
      <c r="T50" s="60"/>
      <c r="U50" s="60"/>
      <c r="V50" s="60"/>
      <c r="W50" s="60"/>
      <c r="X50" s="60"/>
      <c r="Y50" s="60"/>
      <c r="Z50" s="60"/>
    </row>
    <row r="51" spans="1:26" s="61" customFormat="1" ht="120" x14ac:dyDescent="0.25">
      <c r="A51" s="52" t="e">
        <f>+A50+1</f>
        <v>#REF!</v>
      </c>
      <c r="B51" s="53" t="s">
        <v>5108</v>
      </c>
      <c r="C51" s="53" t="s">
        <v>5108</v>
      </c>
      <c r="D51" s="446" t="s">
        <v>416</v>
      </c>
      <c r="E51" s="1364">
        <v>701820120483</v>
      </c>
      <c r="F51" s="446" t="s">
        <v>5110</v>
      </c>
      <c r="G51" s="447">
        <v>1</v>
      </c>
      <c r="H51" s="1365">
        <v>41215</v>
      </c>
      <c r="I51" s="825">
        <v>41273</v>
      </c>
      <c r="J51" s="445" t="s">
        <v>19</v>
      </c>
      <c r="K51" s="57">
        <v>1.4</v>
      </c>
      <c r="L51" s="448">
        <v>0.53</v>
      </c>
      <c r="M51" s="58">
        <v>15</v>
      </c>
      <c r="N51" s="788">
        <v>15</v>
      </c>
      <c r="O51" s="63">
        <v>81244783</v>
      </c>
      <c r="P51" s="63">
        <v>118</v>
      </c>
      <c r="Q51" s="181"/>
      <c r="R51" s="60"/>
      <c r="S51" s="60"/>
      <c r="T51" s="60"/>
      <c r="U51" s="60"/>
      <c r="V51" s="60"/>
      <c r="W51" s="60"/>
      <c r="X51" s="60"/>
      <c r="Y51" s="60"/>
      <c r="Z51" s="60"/>
    </row>
    <row r="52" spans="1:26" s="61" customFormat="1" ht="45" x14ac:dyDescent="0.25">
      <c r="A52" s="52" t="e">
        <f>+A51+1</f>
        <v>#REF!</v>
      </c>
      <c r="B52" s="53" t="s">
        <v>5108</v>
      </c>
      <c r="C52" s="53" t="s">
        <v>5108</v>
      </c>
      <c r="D52" s="449" t="s">
        <v>5111</v>
      </c>
      <c r="E52" s="450" t="s">
        <v>5112</v>
      </c>
      <c r="F52" s="446" t="s">
        <v>5113</v>
      </c>
      <c r="G52" s="447">
        <v>1</v>
      </c>
      <c r="H52" s="1321">
        <v>40959</v>
      </c>
      <c r="I52" s="444">
        <v>41203</v>
      </c>
      <c r="J52" s="445" t="s">
        <v>19</v>
      </c>
      <c r="K52" s="57">
        <v>7.98</v>
      </c>
      <c r="L52" s="448">
        <v>0</v>
      </c>
      <c r="M52" s="58">
        <v>1900</v>
      </c>
      <c r="N52" s="58">
        <v>1900</v>
      </c>
      <c r="O52" s="796">
        <v>124720</v>
      </c>
      <c r="P52" s="63">
        <v>119</v>
      </c>
      <c r="Q52" s="181"/>
      <c r="R52" s="60"/>
      <c r="S52" s="60"/>
      <c r="T52" s="60"/>
      <c r="U52" s="60"/>
      <c r="V52" s="60"/>
      <c r="W52" s="60"/>
      <c r="X52" s="60"/>
      <c r="Y52" s="60"/>
      <c r="Z52" s="60"/>
    </row>
    <row r="53" spans="1:26" s="61" customFormat="1" ht="90" x14ac:dyDescent="0.25">
      <c r="A53" s="52" t="e">
        <f>+A52+1</f>
        <v>#REF!</v>
      </c>
      <c r="B53" s="53" t="s">
        <v>5108</v>
      </c>
      <c r="C53" s="53" t="s">
        <v>5108</v>
      </c>
      <c r="D53" s="449" t="s">
        <v>5111</v>
      </c>
      <c r="E53" s="450"/>
      <c r="F53" s="446" t="s">
        <v>5114</v>
      </c>
      <c r="G53" s="447">
        <v>1</v>
      </c>
      <c r="H53" s="444">
        <v>40668</v>
      </c>
      <c r="I53" s="444">
        <v>40822</v>
      </c>
      <c r="J53" s="445" t="s">
        <v>19</v>
      </c>
      <c r="K53" s="57">
        <v>4.03</v>
      </c>
      <c r="L53" s="448">
        <v>0</v>
      </c>
      <c r="M53" s="58">
        <v>700</v>
      </c>
      <c r="N53" s="58">
        <v>700</v>
      </c>
      <c r="O53" s="63">
        <v>56440</v>
      </c>
      <c r="P53" s="63">
        <v>122</v>
      </c>
      <c r="Q53" s="64"/>
      <c r="R53" s="60"/>
      <c r="S53" s="60"/>
      <c r="T53" s="60"/>
      <c r="U53" s="60"/>
      <c r="V53" s="60"/>
      <c r="W53" s="60"/>
      <c r="X53" s="60"/>
      <c r="Y53" s="60"/>
      <c r="Z53" s="60"/>
    </row>
    <row r="54" spans="1:26" s="61" customFormat="1" x14ac:dyDescent="0.25">
      <c r="A54" s="52" t="e">
        <f>+A53+1</f>
        <v>#REF!</v>
      </c>
      <c r="B54" s="173"/>
      <c r="C54" s="446"/>
      <c r="D54" s="53"/>
      <c r="E54" s="450"/>
      <c r="F54" s="451"/>
      <c r="G54" s="447"/>
      <c r="H54" s="444"/>
      <c r="I54" s="444"/>
      <c r="J54" s="445"/>
      <c r="K54" s="57"/>
      <c r="L54" s="452"/>
      <c r="M54" s="58"/>
      <c r="N54" s="58"/>
      <c r="O54" s="63"/>
      <c r="P54" s="63"/>
      <c r="Q54" s="181"/>
      <c r="R54" s="60"/>
      <c r="S54" s="60"/>
      <c r="T54" s="60"/>
      <c r="U54" s="60"/>
      <c r="V54" s="60"/>
      <c r="W54" s="60"/>
      <c r="X54" s="60"/>
      <c r="Y54" s="60"/>
      <c r="Z54" s="60"/>
    </row>
    <row r="55" spans="1:26" s="61" customFormat="1" x14ac:dyDescent="0.25">
      <c r="A55" s="52"/>
      <c r="B55" s="173"/>
      <c r="C55" s="446"/>
      <c r="D55" s="53"/>
      <c r="E55" s="450"/>
      <c r="F55" s="451"/>
      <c r="G55" s="447"/>
      <c r="H55" s="444"/>
      <c r="I55" s="444"/>
      <c r="J55" s="445"/>
      <c r="K55" s="57">
        <f>SUM(K50:K54)</f>
        <v>34.94</v>
      </c>
      <c r="L55" s="452"/>
      <c r="M55" s="58">
        <v>1900</v>
      </c>
      <c r="N55" s="58"/>
      <c r="O55" s="63"/>
      <c r="P55" s="180"/>
      <c r="Q55" s="181"/>
      <c r="R55" s="60"/>
      <c r="S55" s="60"/>
      <c r="T55" s="60"/>
      <c r="U55" s="60"/>
      <c r="V55" s="60"/>
      <c r="W55" s="60"/>
      <c r="X55" s="60"/>
      <c r="Y55" s="60"/>
      <c r="Z55" s="60"/>
    </row>
    <row r="56" spans="1:26" s="61" customFormat="1" x14ac:dyDescent="0.25">
      <c r="A56" s="52"/>
      <c r="B56" s="183" t="s">
        <v>28</v>
      </c>
      <c r="C56" s="172"/>
      <c r="D56" s="173"/>
      <c r="E56" s="182"/>
      <c r="F56" s="175"/>
      <c r="G56" s="175"/>
      <c r="H56" s="175"/>
      <c r="I56" s="176"/>
      <c r="J56" s="176"/>
      <c r="K56" s="185"/>
      <c r="L56" s="185"/>
      <c r="M56" s="797"/>
      <c r="N56" s="185"/>
      <c r="O56" s="180"/>
      <c r="P56" s="180"/>
      <c r="Q56" s="187"/>
    </row>
    <row r="57" spans="1:26" s="69" customFormat="1" x14ac:dyDescent="0.25">
      <c r="E57" s="188"/>
    </row>
    <row r="58" spans="1:26" s="69" customFormat="1" x14ac:dyDescent="0.25">
      <c r="B58" s="1860" t="s">
        <v>56</v>
      </c>
      <c r="C58" s="1860" t="s">
        <v>57</v>
      </c>
      <c r="D58" s="1862" t="s">
        <v>58</v>
      </c>
      <c r="E58" s="1862"/>
    </row>
    <row r="59" spans="1:26" s="69" customFormat="1" x14ac:dyDescent="0.25">
      <c r="B59" s="1861"/>
      <c r="C59" s="1861"/>
      <c r="D59" s="703" t="s">
        <v>59</v>
      </c>
      <c r="E59" s="190" t="s">
        <v>60</v>
      </c>
    </row>
    <row r="60" spans="1:26" s="69" customFormat="1" ht="18.75" x14ac:dyDescent="0.25">
      <c r="B60" s="222" t="s">
        <v>61</v>
      </c>
      <c r="C60" s="1121">
        <f>K55</f>
        <v>34.94</v>
      </c>
      <c r="D60" s="235" t="s">
        <v>4938</v>
      </c>
      <c r="E60" s="774"/>
      <c r="F60" s="191"/>
      <c r="G60" s="191"/>
      <c r="H60" s="191"/>
      <c r="I60" s="881"/>
      <c r="J60" s="191"/>
      <c r="K60" s="191"/>
      <c r="L60" s="191"/>
      <c r="M60" s="191"/>
    </row>
    <row r="61" spans="1:26" s="69" customFormat="1" x14ac:dyDescent="0.25">
      <c r="B61" s="222" t="s">
        <v>62</v>
      </c>
      <c r="C61" s="798" t="s">
        <v>5115</v>
      </c>
      <c r="D61" s="235" t="s">
        <v>4938</v>
      </c>
      <c r="E61" s="774"/>
    </row>
    <row r="62" spans="1:26" s="69" customFormat="1" x14ac:dyDescent="0.25">
      <c r="B62" s="192"/>
      <c r="C62" s="1863"/>
      <c r="D62" s="1863"/>
      <c r="E62" s="1863"/>
      <c r="F62" s="1863"/>
      <c r="G62" s="1863"/>
      <c r="H62" s="1863"/>
      <c r="I62" s="1863"/>
      <c r="J62" s="1863"/>
      <c r="K62" s="1863"/>
      <c r="L62" s="1863"/>
      <c r="M62" s="1863"/>
      <c r="N62" s="1863"/>
    </row>
    <row r="63" spans="1:26" ht="15.75" thickBot="1" x14ac:dyDescent="0.3"/>
    <row r="64" spans="1:26" ht="27" thickBot="1" x14ac:dyDescent="0.3">
      <c r="B64" s="2492" t="s">
        <v>63</v>
      </c>
      <c r="C64" s="2492"/>
      <c r="D64" s="2492"/>
      <c r="E64" s="2492"/>
      <c r="F64" s="2492"/>
      <c r="G64" s="2492"/>
      <c r="H64" s="2492"/>
      <c r="I64" s="2492"/>
      <c r="J64" s="2492"/>
      <c r="K64" s="2492"/>
      <c r="L64" s="2492"/>
      <c r="M64" s="2492"/>
      <c r="N64" s="2492"/>
    </row>
    <row r="67" spans="2:17" ht="90" x14ac:dyDescent="0.25">
      <c r="B67" s="799" t="s">
        <v>64</v>
      </c>
      <c r="C67" s="800" t="s">
        <v>65</v>
      </c>
      <c r="D67" s="800" t="s">
        <v>66</v>
      </c>
      <c r="E67" s="800" t="s">
        <v>67</v>
      </c>
      <c r="F67" s="800" t="s">
        <v>68</v>
      </c>
      <c r="G67" s="800" t="s">
        <v>69</v>
      </c>
      <c r="H67" s="800" t="s">
        <v>70</v>
      </c>
      <c r="I67" s="800" t="s">
        <v>71</v>
      </c>
      <c r="J67" s="800" t="s">
        <v>72</v>
      </c>
      <c r="K67" s="800" t="s">
        <v>73</v>
      </c>
      <c r="L67" s="800" t="s">
        <v>74</v>
      </c>
      <c r="M67" s="801" t="s">
        <v>75</v>
      </c>
      <c r="N67" s="801" t="s">
        <v>76</v>
      </c>
      <c r="O67" s="2493" t="s">
        <v>77</v>
      </c>
      <c r="P67" s="2494"/>
      <c r="Q67" s="800" t="s">
        <v>78</v>
      </c>
    </row>
    <row r="68" spans="2:17" x14ac:dyDescent="0.25">
      <c r="B68" s="223" t="s">
        <v>252</v>
      </c>
      <c r="C68" s="223" t="s">
        <v>2762</v>
      </c>
      <c r="D68" s="227" t="s">
        <v>1267</v>
      </c>
      <c r="E68" s="227">
        <v>600</v>
      </c>
      <c r="F68" s="378" t="s">
        <v>694</v>
      </c>
      <c r="G68" s="378" t="s">
        <v>694</v>
      </c>
      <c r="H68" s="378" t="s">
        <v>694</v>
      </c>
      <c r="I68" s="378" t="s">
        <v>18</v>
      </c>
      <c r="J68" s="223" t="s">
        <v>18</v>
      </c>
      <c r="K68" s="774" t="s">
        <v>18</v>
      </c>
      <c r="L68" s="774" t="s">
        <v>18</v>
      </c>
      <c r="M68" s="774" t="s">
        <v>18</v>
      </c>
      <c r="N68" s="774" t="s">
        <v>18</v>
      </c>
      <c r="O68" s="2501"/>
      <c r="P68" s="2502"/>
      <c r="Q68" s="774" t="s">
        <v>18</v>
      </c>
    </row>
    <row r="69" spans="2:17" x14ac:dyDescent="0.25">
      <c r="B69" s="223"/>
      <c r="C69" s="223"/>
      <c r="D69" s="227"/>
      <c r="E69" s="227"/>
      <c r="F69" s="378"/>
      <c r="G69" s="378"/>
      <c r="H69" s="378"/>
      <c r="I69" s="378"/>
      <c r="J69" s="223"/>
      <c r="K69" s="774"/>
      <c r="L69" s="774"/>
      <c r="M69" s="774"/>
      <c r="N69" s="774"/>
      <c r="O69" s="2501"/>
      <c r="P69" s="2502"/>
      <c r="Q69" s="774"/>
    </row>
    <row r="70" spans="2:17" x14ac:dyDescent="0.25">
      <c r="B70" s="223"/>
      <c r="C70" s="223"/>
      <c r="D70" s="227"/>
      <c r="E70" s="227"/>
      <c r="F70" s="378"/>
      <c r="G70" s="378"/>
      <c r="H70" s="378"/>
      <c r="I70" s="378"/>
      <c r="J70" s="223"/>
      <c r="K70" s="774"/>
      <c r="L70" s="774"/>
      <c r="M70" s="774"/>
      <c r="N70" s="774"/>
      <c r="O70" s="2501"/>
      <c r="P70" s="2502"/>
      <c r="Q70" s="774"/>
    </row>
    <row r="71" spans="2:17" x14ac:dyDescent="0.25">
      <c r="B71" s="223"/>
      <c r="C71" s="223"/>
      <c r="D71" s="227"/>
      <c r="E71" s="227"/>
      <c r="F71" s="378"/>
      <c r="G71" s="378"/>
      <c r="H71" s="378"/>
      <c r="I71" s="223"/>
      <c r="J71" s="223"/>
      <c r="K71" s="774"/>
      <c r="L71" s="774"/>
      <c r="M71" s="774"/>
      <c r="N71" s="774"/>
      <c r="O71" s="2501"/>
      <c r="P71" s="2502"/>
      <c r="Q71" s="774"/>
    </row>
    <row r="72" spans="2:17" x14ac:dyDescent="0.25">
      <c r="B72" s="223"/>
      <c r="C72" s="223"/>
      <c r="D72" s="227"/>
      <c r="E72" s="227"/>
      <c r="F72" s="378"/>
      <c r="G72" s="378"/>
      <c r="H72" s="378"/>
      <c r="I72" s="223"/>
      <c r="J72" s="223"/>
      <c r="K72" s="774"/>
      <c r="L72" s="774"/>
      <c r="M72" s="774"/>
      <c r="N72" s="774"/>
      <c r="O72" s="2501"/>
      <c r="P72" s="2502"/>
      <c r="Q72" s="774"/>
    </row>
    <row r="73" spans="2:17" x14ac:dyDescent="0.25">
      <c r="B73" s="223"/>
      <c r="C73" s="223"/>
      <c r="D73" s="227"/>
      <c r="E73" s="227"/>
      <c r="F73" s="378"/>
      <c r="G73" s="378"/>
      <c r="H73" s="378"/>
      <c r="I73" s="223"/>
      <c r="J73" s="223"/>
      <c r="K73" s="774"/>
      <c r="L73" s="774"/>
      <c r="M73" s="774"/>
      <c r="N73" s="774"/>
      <c r="O73" s="2501"/>
      <c r="P73" s="2502"/>
      <c r="Q73" s="774"/>
    </row>
    <row r="74" spans="2:17" x14ac:dyDescent="0.25">
      <c r="B74" s="774"/>
      <c r="C74" s="774"/>
      <c r="D74" s="774"/>
      <c r="E74" s="774"/>
      <c r="F74" s="774"/>
      <c r="G74" s="774"/>
      <c r="H74" s="774"/>
      <c r="I74" s="774"/>
      <c r="J74" s="774"/>
      <c r="K74" s="774"/>
      <c r="L74" s="774"/>
      <c r="M74" s="774"/>
      <c r="N74" s="774"/>
      <c r="O74" s="2501"/>
      <c r="P74" s="2502"/>
      <c r="Q74" s="774"/>
    </row>
    <row r="75" spans="2:17" x14ac:dyDescent="0.25">
      <c r="B75" s="69" t="s">
        <v>85</v>
      </c>
    </row>
    <row r="76" spans="2:17" x14ac:dyDescent="0.25">
      <c r="B76" s="69" t="s">
        <v>86</v>
      </c>
    </row>
    <row r="77" spans="2:17" x14ac:dyDescent="0.25">
      <c r="B77" s="69" t="s">
        <v>87</v>
      </c>
    </row>
    <row r="79" spans="2:17" ht="15.75" thickBot="1" x14ac:dyDescent="0.3"/>
    <row r="80" spans="2:17" ht="27" thickBot="1" x14ac:dyDescent="0.3">
      <c r="B80" s="2503" t="s">
        <v>88</v>
      </c>
      <c r="C80" s="2504"/>
      <c r="D80" s="2504"/>
      <c r="E80" s="2504"/>
      <c r="F80" s="2504"/>
      <c r="G80" s="2504"/>
      <c r="H80" s="2504"/>
      <c r="I80" s="2504"/>
      <c r="J80" s="2504"/>
      <c r="K80" s="2504"/>
      <c r="L80" s="2504"/>
      <c r="M80" s="2504"/>
      <c r="N80" s="2505"/>
    </row>
    <row r="85" spans="2:18" ht="75" x14ac:dyDescent="0.25">
      <c r="B85" s="799" t="s">
        <v>89</v>
      </c>
      <c r="C85" s="799" t="s">
        <v>90</v>
      </c>
      <c r="D85" s="799" t="s">
        <v>91</v>
      </c>
      <c r="E85" s="799" t="s">
        <v>92</v>
      </c>
      <c r="F85" s="799" t="s">
        <v>93</v>
      </c>
      <c r="G85" s="799" t="s">
        <v>94</v>
      </c>
      <c r="H85" s="799" t="s">
        <v>95</v>
      </c>
      <c r="I85" s="799" t="s">
        <v>96</v>
      </c>
      <c r="J85" s="2493" t="s">
        <v>97</v>
      </c>
      <c r="K85" s="2506"/>
      <c r="L85" s="2494"/>
      <c r="M85" s="799" t="s">
        <v>98</v>
      </c>
      <c r="N85" s="799" t="s">
        <v>254</v>
      </c>
      <c r="O85" s="799" t="s">
        <v>255</v>
      </c>
      <c r="P85" s="2493" t="s">
        <v>77</v>
      </c>
      <c r="Q85" s="2494"/>
    </row>
    <row r="86" spans="2:18" ht="104.25" customHeight="1" x14ac:dyDescent="0.25">
      <c r="B86" s="2854" t="s">
        <v>5116</v>
      </c>
      <c r="C86" s="2854" t="s">
        <v>102</v>
      </c>
      <c r="D86" s="2854" t="s">
        <v>5117</v>
      </c>
      <c r="E86" s="2854">
        <v>64526068</v>
      </c>
      <c r="F86" s="2854" t="s">
        <v>308</v>
      </c>
      <c r="G86" s="2854" t="s">
        <v>5118</v>
      </c>
      <c r="H86" s="2856">
        <v>40522</v>
      </c>
      <c r="I86" s="2854" t="s">
        <v>82</v>
      </c>
      <c r="J86" s="1366" t="s">
        <v>5119</v>
      </c>
      <c r="K86" s="799" t="s">
        <v>5120</v>
      </c>
      <c r="L86" s="1163" t="s">
        <v>5121</v>
      </c>
      <c r="M86" s="2858" t="s">
        <v>18</v>
      </c>
      <c r="N86" s="2858" t="s">
        <v>18</v>
      </c>
      <c r="O86" s="2858" t="s">
        <v>18</v>
      </c>
      <c r="P86" s="2860" t="s">
        <v>5122</v>
      </c>
      <c r="Q86" s="2861"/>
    </row>
    <row r="87" spans="2:18" ht="126" customHeight="1" x14ac:dyDescent="0.25">
      <c r="B87" s="2855"/>
      <c r="C87" s="2855"/>
      <c r="D87" s="2855"/>
      <c r="E87" s="2855"/>
      <c r="F87" s="2855"/>
      <c r="G87" s="2855"/>
      <c r="H87" s="2857"/>
      <c r="I87" s="2855"/>
      <c r="J87" s="1162" t="s">
        <v>5123</v>
      </c>
      <c r="K87" s="1162" t="s">
        <v>5124</v>
      </c>
      <c r="L87" s="1162" t="s">
        <v>2802</v>
      </c>
      <c r="M87" s="2859"/>
      <c r="N87" s="2859"/>
      <c r="O87" s="2859"/>
      <c r="P87" s="2862"/>
      <c r="Q87" s="2863"/>
    </row>
    <row r="88" spans="2:18" ht="238.5" customHeight="1" x14ac:dyDescent="0.25">
      <c r="B88" s="1162" t="s">
        <v>5116</v>
      </c>
      <c r="C88" s="1162" t="s">
        <v>102</v>
      </c>
      <c r="D88" s="1162" t="s">
        <v>5125</v>
      </c>
      <c r="E88" s="1162">
        <v>33767857</v>
      </c>
      <c r="F88" s="1162" t="s">
        <v>370</v>
      </c>
      <c r="G88" s="1162"/>
      <c r="H88" s="1162" t="s">
        <v>82</v>
      </c>
      <c r="I88" s="1162"/>
      <c r="J88" s="1162" t="s">
        <v>5119</v>
      </c>
      <c r="K88" s="1162" t="s">
        <v>5126</v>
      </c>
      <c r="L88" s="1162" t="s">
        <v>5127</v>
      </c>
      <c r="M88" s="1162" t="s">
        <v>18</v>
      </c>
      <c r="N88" s="1162" t="s">
        <v>19</v>
      </c>
      <c r="O88" s="1162" t="s">
        <v>19</v>
      </c>
      <c r="P88" s="2033" t="s">
        <v>5128</v>
      </c>
      <c r="Q88" s="2034"/>
    </row>
    <row r="89" spans="2:18" s="69" customFormat="1" ht="60" x14ac:dyDescent="0.25">
      <c r="B89" s="248" t="s">
        <v>4995</v>
      </c>
      <c r="C89" s="88" t="s">
        <v>118</v>
      </c>
      <c r="D89" s="226" t="s">
        <v>5129</v>
      </c>
      <c r="E89" s="223">
        <v>1101447084</v>
      </c>
      <c r="F89" s="226" t="s">
        <v>5130</v>
      </c>
      <c r="G89" s="88" t="s">
        <v>750</v>
      </c>
      <c r="H89" s="1367"/>
      <c r="I89" s="83" t="s">
        <v>82</v>
      </c>
      <c r="J89" s="394" t="s">
        <v>5119</v>
      </c>
      <c r="K89" s="898" t="s">
        <v>5131</v>
      </c>
      <c r="L89" s="898" t="s">
        <v>5132</v>
      </c>
      <c r="M89" s="235" t="s">
        <v>18</v>
      </c>
      <c r="N89" s="235" t="s">
        <v>18</v>
      </c>
      <c r="O89" s="235" t="s">
        <v>18</v>
      </c>
      <c r="P89" s="2428"/>
      <c r="Q89" s="2429"/>
    </row>
    <row r="90" spans="2:18" ht="60" x14ac:dyDescent="0.25">
      <c r="B90" s="226"/>
      <c r="C90" s="88"/>
      <c r="D90" s="226"/>
      <c r="E90" s="223"/>
      <c r="F90" s="226"/>
      <c r="G90" s="88"/>
      <c r="H90" s="1367"/>
      <c r="I90" s="83"/>
      <c r="J90" s="394" t="s">
        <v>5119</v>
      </c>
      <c r="K90" s="898" t="s">
        <v>5133</v>
      </c>
      <c r="L90" s="898" t="s">
        <v>1218</v>
      </c>
      <c r="M90" s="235"/>
      <c r="N90" s="235"/>
      <c r="O90" s="235"/>
      <c r="P90" s="2428"/>
      <c r="Q90" s="2429"/>
    </row>
    <row r="91" spans="2:18" ht="45" x14ac:dyDescent="0.25">
      <c r="B91" s="226"/>
      <c r="C91" s="88"/>
      <c r="D91" s="226"/>
      <c r="E91" s="223"/>
      <c r="F91" s="226"/>
      <c r="G91" s="226" t="s">
        <v>1308</v>
      </c>
      <c r="H91" s="1368"/>
      <c r="I91" s="83"/>
      <c r="J91" s="226" t="s">
        <v>4758</v>
      </c>
      <c r="K91" s="226" t="s">
        <v>5134</v>
      </c>
      <c r="L91" s="226" t="s">
        <v>5135</v>
      </c>
      <c r="M91" s="235"/>
      <c r="N91" s="235"/>
      <c r="O91" s="235"/>
      <c r="P91" s="2428"/>
      <c r="Q91" s="2429"/>
    </row>
    <row r="92" spans="2:18" s="69" customFormat="1" ht="164.25" customHeight="1" x14ac:dyDescent="0.25">
      <c r="B92" s="248" t="s">
        <v>4995</v>
      </c>
      <c r="C92" s="88" t="s">
        <v>118</v>
      </c>
      <c r="D92" s="226" t="s">
        <v>5136</v>
      </c>
      <c r="E92" s="223">
        <v>64520236</v>
      </c>
      <c r="F92" s="226" t="s">
        <v>308</v>
      </c>
      <c r="G92" s="226" t="s">
        <v>1308</v>
      </c>
      <c r="H92" s="805">
        <v>35635</v>
      </c>
      <c r="I92" s="83" t="s">
        <v>82</v>
      </c>
      <c r="J92" s="394" t="s">
        <v>5137</v>
      </c>
      <c r="K92" s="819" t="s">
        <v>5138</v>
      </c>
      <c r="L92" s="819" t="s">
        <v>5139</v>
      </c>
      <c r="M92" s="235" t="s">
        <v>18</v>
      </c>
      <c r="N92" s="235" t="s">
        <v>18</v>
      </c>
      <c r="O92" s="235" t="s">
        <v>18</v>
      </c>
      <c r="P92" s="2033" t="s">
        <v>5140</v>
      </c>
      <c r="Q92" s="2034"/>
    </row>
    <row r="93" spans="2:18" ht="45" x14ac:dyDescent="0.25">
      <c r="B93" s="248"/>
      <c r="C93" s="226"/>
      <c r="D93" s="88"/>
      <c r="E93" s="223"/>
      <c r="F93" s="226"/>
      <c r="G93" s="226"/>
      <c r="H93" s="805"/>
      <c r="I93" s="83"/>
      <c r="J93" s="394" t="s">
        <v>5141</v>
      </c>
      <c r="K93" s="819" t="s">
        <v>5142</v>
      </c>
      <c r="L93" s="819" t="s">
        <v>5143</v>
      </c>
      <c r="M93" s="235" t="s">
        <v>18</v>
      </c>
      <c r="N93" s="235" t="s">
        <v>18</v>
      </c>
      <c r="O93" s="235" t="s">
        <v>18</v>
      </c>
      <c r="P93" s="2428"/>
      <c r="Q93" s="2429"/>
    </row>
    <row r="94" spans="2:18" s="69" customFormat="1" ht="75" x14ac:dyDescent="0.25">
      <c r="B94" s="248" t="s">
        <v>4995</v>
      </c>
      <c r="C94" s="88" t="s">
        <v>118</v>
      </c>
      <c r="D94" s="88" t="s">
        <v>5144</v>
      </c>
      <c r="E94" s="223">
        <v>1010018356</v>
      </c>
      <c r="F94" s="226" t="s">
        <v>651</v>
      </c>
      <c r="G94" s="226" t="s">
        <v>601</v>
      </c>
      <c r="H94" s="805">
        <v>41452</v>
      </c>
      <c r="I94" s="227" t="s">
        <v>82</v>
      </c>
      <c r="J94" s="394" t="s">
        <v>5137</v>
      </c>
      <c r="K94" s="226" t="s">
        <v>5145</v>
      </c>
      <c r="L94" s="226" t="s">
        <v>651</v>
      </c>
      <c r="M94" s="235" t="s">
        <v>18</v>
      </c>
      <c r="N94" s="235" t="s">
        <v>18</v>
      </c>
      <c r="O94" s="235" t="s">
        <v>18</v>
      </c>
      <c r="P94" s="2033" t="s">
        <v>5146</v>
      </c>
      <c r="Q94" s="2034"/>
    </row>
    <row r="95" spans="2:18" s="69" customFormat="1" ht="75" x14ac:dyDescent="0.25">
      <c r="B95" s="248" t="s">
        <v>4995</v>
      </c>
      <c r="C95" s="88" t="s">
        <v>118</v>
      </c>
      <c r="D95" s="226" t="s">
        <v>5147</v>
      </c>
      <c r="E95" s="85">
        <v>1101449703</v>
      </c>
      <c r="F95" s="226" t="s">
        <v>308</v>
      </c>
      <c r="G95" s="226" t="s">
        <v>1462</v>
      </c>
      <c r="H95" s="805">
        <v>40998</v>
      </c>
      <c r="I95" s="227" t="s">
        <v>82</v>
      </c>
      <c r="J95" s="394" t="s">
        <v>5148</v>
      </c>
      <c r="K95" s="226" t="s">
        <v>5149</v>
      </c>
      <c r="L95" s="226" t="s">
        <v>5150</v>
      </c>
      <c r="M95" s="235" t="s">
        <v>18</v>
      </c>
      <c r="N95" s="235" t="s">
        <v>18</v>
      </c>
      <c r="O95" s="235" t="s">
        <v>18</v>
      </c>
      <c r="P95" s="2033" t="s">
        <v>5151</v>
      </c>
      <c r="Q95" s="2034"/>
    </row>
    <row r="96" spans="2:18" ht="75" x14ac:dyDescent="0.25">
      <c r="B96" s="248" t="s">
        <v>4995</v>
      </c>
      <c r="C96" s="226" t="s">
        <v>694</v>
      </c>
      <c r="D96" s="226" t="s">
        <v>5152</v>
      </c>
      <c r="E96" s="85">
        <v>45496994</v>
      </c>
      <c r="F96" s="226" t="s">
        <v>308</v>
      </c>
      <c r="G96" s="226" t="s">
        <v>1653</v>
      </c>
      <c r="H96" s="805">
        <v>36574</v>
      </c>
      <c r="I96" s="227" t="s">
        <v>82</v>
      </c>
      <c r="J96" s="394" t="s">
        <v>5137</v>
      </c>
      <c r="K96" s="226" t="s">
        <v>5153</v>
      </c>
      <c r="L96" s="226" t="s">
        <v>5154</v>
      </c>
      <c r="M96" s="235" t="s">
        <v>18</v>
      </c>
      <c r="N96" s="235" t="s">
        <v>18</v>
      </c>
      <c r="O96" s="235" t="s">
        <v>19</v>
      </c>
      <c r="P96" s="2428" t="s">
        <v>5155</v>
      </c>
      <c r="Q96" s="2429"/>
      <c r="R96" s="2048" t="s">
        <v>5156</v>
      </c>
    </row>
    <row r="97" spans="1:18" ht="75" x14ac:dyDescent="0.25">
      <c r="A97" s="1" t="s">
        <v>983</v>
      </c>
      <c r="B97" s="248" t="s">
        <v>4995</v>
      </c>
      <c r="C97" s="226" t="s">
        <v>694</v>
      </c>
      <c r="D97" s="226" t="s">
        <v>5157</v>
      </c>
      <c r="E97" s="85">
        <v>50987417</v>
      </c>
      <c r="F97" s="226" t="s">
        <v>651</v>
      </c>
      <c r="G97" s="226" t="s">
        <v>3031</v>
      </c>
      <c r="H97" s="805">
        <v>40130</v>
      </c>
      <c r="I97" s="227" t="s">
        <v>82</v>
      </c>
      <c r="J97" s="394" t="s">
        <v>5137</v>
      </c>
      <c r="K97" s="226" t="s">
        <v>5158</v>
      </c>
      <c r="L97" s="226" t="s">
        <v>651</v>
      </c>
      <c r="M97" s="235" t="s">
        <v>18</v>
      </c>
      <c r="N97" s="235" t="s">
        <v>18</v>
      </c>
      <c r="O97" s="235" t="s">
        <v>19</v>
      </c>
      <c r="P97" s="2428" t="s">
        <v>5155</v>
      </c>
      <c r="Q97" s="2429"/>
      <c r="R97" s="2048"/>
    </row>
    <row r="98" spans="1:18" x14ac:dyDescent="0.25">
      <c r="B98" s="967"/>
      <c r="C98" s="226"/>
      <c r="D98" s="226"/>
      <c r="E98" s="85"/>
      <c r="F98" s="226"/>
      <c r="G98" s="226"/>
      <c r="H98" s="805"/>
      <c r="I98" s="227"/>
      <c r="J98" s="226"/>
      <c r="K98" s="226"/>
      <c r="L98" s="226"/>
      <c r="M98" s="774"/>
      <c r="N98" s="774"/>
      <c r="O98" s="774"/>
      <c r="P98" s="2428"/>
      <c r="Q98" s="2429"/>
    </row>
    <row r="99" spans="1:18" x14ac:dyDescent="0.25">
      <c r="B99" s="806"/>
      <c r="C99" s="226"/>
      <c r="D99" s="226"/>
      <c r="E99" s="85"/>
      <c r="F99" s="226"/>
      <c r="G99" s="226"/>
      <c r="H99" s="805"/>
      <c r="I99" s="807"/>
      <c r="J99" s="226"/>
      <c r="K99" s="226"/>
      <c r="L99" s="226"/>
      <c r="M99" s="774"/>
      <c r="N99" s="774"/>
      <c r="O99" s="774"/>
      <c r="P99" s="2428"/>
      <c r="Q99" s="2429"/>
    </row>
    <row r="100" spans="1:18" x14ac:dyDescent="0.25">
      <c r="B100" s="774"/>
      <c r="C100" s="774"/>
      <c r="D100" s="776"/>
      <c r="E100" s="774"/>
      <c r="F100" s="774"/>
      <c r="G100" s="226"/>
      <c r="H100" s="837"/>
      <c r="I100" s="774"/>
      <c r="J100" s="776"/>
      <c r="K100" s="839"/>
      <c r="L100" s="226"/>
      <c r="M100" s="774"/>
      <c r="N100" s="1207"/>
      <c r="O100" s="1207"/>
      <c r="P100" s="2509"/>
      <c r="Q100" s="2864"/>
    </row>
    <row r="101" spans="1:18" ht="15.75" thickBot="1" x14ac:dyDescent="0.3">
      <c r="P101" s="140"/>
      <c r="Q101" s="140"/>
    </row>
    <row r="102" spans="1:18" ht="27" thickBot="1" x14ac:dyDescent="0.3">
      <c r="B102" s="2503" t="s">
        <v>184</v>
      </c>
      <c r="C102" s="2504"/>
      <c r="D102" s="2504"/>
      <c r="E102" s="2504"/>
      <c r="F102" s="2504"/>
      <c r="G102" s="2504"/>
      <c r="H102" s="2504"/>
      <c r="I102" s="2504"/>
      <c r="J102" s="2504"/>
      <c r="K102" s="2504"/>
      <c r="L102" s="2504"/>
      <c r="M102" s="2504"/>
      <c r="N102" s="2505"/>
    </row>
    <row r="105" spans="1:18" ht="30" x14ac:dyDescent="0.25">
      <c r="B105" s="800" t="s">
        <v>17</v>
      </c>
      <c r="C105" s="800" t="s">
        <v>415</v>
      </c>
      <c r="D105" s="2493" t="s">
        <v>77</v>
      </c>
      <c r="E105" s="2494"/>
    </row>
    <row r="106" spans="1:18" ht="154.5" customHeight="1" x14ac:dyDescent="0.25">
      <c r="B106" s="776" t="s">
        <v>185</v>
      </c>
      <c r="C106" s="235" t="s">
        <v>18</v>
      </c>
      <c r="D106" s="2428" t="s">
        <v>5159</v>
      </c>
      <c r="E106" s="2429"/>
      <c r="F106" s="1231" t="s">
        <v>5160</v>
      </c>
      <c r="J106" s="69">
        <f>0.23+0.46+3</f>
        <v>3.69</v>
      </c>
    </row>
    <row r="109" spans="1:18" ht="26.25" x14ac:dyDescent="0.25">
      <c r="B109" s="2486" t="s">
        <v>186</v>
      </c>
      <c r="C109" s="2487"/>
      <c r="D109" s="2487"/>
      <c r="E109" s="2487"/>
      <c r="F109" s="2487"/>
      <c r="G109" s="2487"/>
      <c r="H109" s="2487"/>
      <c r="I109" s="2487"/>
      <c r="J109" s="2487"/>
      <c r="K109" s="2487"/>
      <c r="L109" s="2487"/>
      <c r="M109" s="2487"/>
      <c r="N109" s="2487"/>
      <c r="O109" s="2487"/>
      <c r="P109" s="2487"/>
    </row>
    <row r="111" spans="1:18" ht="15.75" thickBot="1" x14ac:dyDescent="0.3"/>
    <row r="112" spans="1:18" ht="27" thickBot="1" x14ac:dyDescent="0.3">
      <c r="B112" s="2503" t="s">
        <v>187</v>
      </c>
      <c r="C112" s="2504"/>
      <c r="D112" s="2504"/>
      <c r="E112" s="2504"/>
      <c r="F112" s="2504"/>
      <c r="G112" s="2504"/>
      <c r="H112" s="2504"/>
      <c r="I112" s="2504"/>
      <c r="J112" s="2504"/>
      <c r="K112" s="2504"/>
      <c r="L112" s="2504"/>
      <c r="M112" s="2504"/>
      <c r="N112" s="2505"/>
    </row>
    <row r="114" spans="1:26" ht="15.75" thickBot="1" x14ac:dyDescent="0.3">
      <c r="M114" s="784"/>
      <c r="N114" s="784"/>
    </row>
    <row r="115" spans="1:26" s="48" customFormat="1" ht="60.75" thickBot="1" x14ac:dyDescent="0.3">
      <c r="B115" s="785" t="s">
        <v>33</v>
      </c>
      <c r="C115" s="785" t="s">
        <v>34</v>
      </c>
      <c r="D115" s="785" t="s">
        <v>35</v>
      </c>
      <c r="E115" s="785" t="s">
        <v>36</v>
      </c>
      <c r="F115" s="785" t="s">
        <v>37</v>
      </c>
      <c r="G115" s="785" t="s">
        <v>38</v>
      </c>
      <c r="H115" s="785" t="s">
        <v>39</v>
      </c>
      <c r="I115" s="785" t="s">
        <v>40</v>
      </c>
      <c r="J115" s="785" t="s">
        <v>41</v>
      </c>
      <c r="K115" s="785" t="s">
        <v>42</v>
      </c>
      <c r="L115" s="785" t="s">
        <v>43</v>
      </c>
      <c r="M115" s="786" t="s">
        <v>44</v>
      </c>
      <c r="N115" s="785" t="s">
        <v>45</v>
      </c>
      <c r="O115" s="785" t="s">
        <v>46</v>
      </c>
      <c r="P115" s="787" t="s">
        <v>47</v>
      </c>
      <c r="Q115" s="787" t="s">
        <v>48</v>
      </c>
    </row>
    <row r="116" spans="1:26" s="61" customFormat="1" x14ac:dyDescent="0.25">
      <c r="A116" s="52">
        <v>1</v>
      </c>
      <c r="B116" s="2865"/>
      <c r="C116" s="2865"/>
      <c r="D116" s="2865"/>
      <c r="E116" s="2865"/>
      <c r="F116" s="2865"/>
      <c r="G116" s="2865"/>
      <c r="H116" s="2865"/>
      <c r="I116" s="2865"/>
      <c r="J116" s="2865"/>
      <c r="K116" s="2865"/>
      <c r="L116" s="2865"/>
      <c r="M116" s="2866"/>
      <c r="N116" s="221"/>
      <c r="O116" s="180"/>
      <c r="P116" s="180"/>
      <c r="Q116" s="181"/>
      <c r="R116" s="60"/>
      <c r="S116" s="60"/>
      <c r="T116" s="60"/>
      <c r="U116" s="60"/>
      <c r="V116" s="60"/>
      <c r="W116" s="60"/>
      <c r="X116" s="60"/>
      <c r="Y116" s="60"/>
      <c r="Z116" s="60"/>
    </row>
    <row r="117" spans="1:26" s="61" customFormat="1" ht="71.25" x14ac:dyDescent="0.25">
      <c r="A117" s="52">
        <f t="shared" ref="A117:A123" si="0">+A116+1</f>
        <v>2</v>
      </c>
      <c r="B117" s="471" t="s">
        <v>5107</v>
      </c>
      <c r="C117" s="1212" t="s">
        <v>5107</v>
      </c>
      <c r="D117" s="1212" t="s">
        <v>5161</v>
      </c>
      <c r="E117" s="471" t="s">
        <v>5162</v>
      </c>
      <c r="F117" s="442" t="s">
        <v>19</v>
      </c>
      <c r="G117" s="55">
        <v>1</v>
      </c>
      <c r="H117" s="595">
        <v>41592</v>
      </c>
      <c r="I117" s="595">
        <v>41835</v>
      </c>
      <c r="J117" s="442" t="s">
        <v>19</v>
      </c>
      <c r="K117" s="442">
        <v>0</v>
      </c>
      <c r="L117" s="442">
        <v>8.0299999999999994</v>
      </c>
      <c r="M117" s="1357">
        <v>250</v>
      </c>
      <c r="N117" s="1358">
        <v>250</v>
      </c>
      <c r="O117" s="63">
        <v>438305</v>
      </c>
      <c r="P117" s="63">
        <v>124</v>
      </c>
      <c r="Q117" s="64" t="s">
        <v>5163</v>
      </c>
      <c r="R117" s="2404" t="s">
        <v>5164</v>
      </c>
      <c r="S117" s="60"/>
      <c r="T117" s="60"/>
      <c r="U117" s="60"/>
      <c r="V117" s="60"/>
      <c r="W117" s="60"/>
      <c r="X117" s="60"/>
      <c r="Y117" s="60"/>
      <c r="Z117" s="60"/>
    </row>
    <row r="118" spans="1:26" s="61" customFormat="1" ht="71.25" x14ac:dyDescent="0.25">
      <c r="A118" s="52">
        <f t="shared" si="0"/>
        <v>3</v>
      </c>
      <c r="B118" s="471" t="s">
        <v>5107</v>
      </c>
      <c r="C118" s="1212" t="s">
        <v>5107</v>
      </c>
      <c r="D118" s="1212" t="s">
        <v>5161</v>
      </c>
      <c r="E118" s="471" t="s">
        <v>5165</v>
      </c>
      <c r="F118" s="313" t="s">
        <v>19</v>
      </c>
      <c r="G118" s="55">
        <v>1</v>
      </c>
      <c r="H118" s="315">
        <v>41478</v>
      </c>
      <c r="I118" s="315">
        <v>41722</v>
      </c>
      <c r="J118" s="316" t="s">
        <v>19</v>
      </c>
      <c r="K118" s="317">
        <v>0</v>
      </c>
      <c r="L118" s="317">
        <v>8.0299999999999994</v>
      </c>
      <c r="M118" s="317">
        <v>2400</v>
      </c>
      <c r="N118" s="318">
        <v>2400</v>
      </c>
      <c r="O118" s="63">
        <v>758074250</v>
      </c>
      <c r="P118" s="63">
        <v>126</v>
      </c>
      <c r="Q118" s="64" t="s">
        <v>5163</v>
      </c>
      <c r="R118" s="2404"/>
      <c r="S118" s="60"/>
      <c r="T118" s="60"/>
      <c r="U118" s="60"/>
      <c r="V118" s="60"/>
      <c r="W118" s="60"/>
      <c r="X118" s="60"/>
      <c r="Y118" s="60"/>
      <c r="Z118" s="60"/>
    </row>
    <row r="119" spans="1:26" s="61" customFormat="1" ht="71.25" x14ac:dyDescent="0.25">
      <c r="A119" s="52">
        <f t="shared" si="0"/>
        <v>4</v>
      </c>
      <c r="B119" s="471" t="s">
        <v>5107</v>
      </c>
      <c r="C119" s="1212" t="s">
        <v>5107</v>
      </c>
      <c r="D119" s="1212" t="s">
        <v>416</v>
      </c>
      <c r="E119" s="1369">
        <v>701820130377</v>
      </c>
      <c r="F119" s="54" t="s">
        <v>19</v>
      </c>
      <c r="G119" s="55">
        <v>1</v>
      </c>
      <c r="H119" s="62">
        <v>41577</v>
      </c>
      <c r="I119" s="62">
        <v>41943</v>
      </c>
      <c r="J119" s="56" t="s">
        <v>19</v>
      </c>
      <c r="K119" s="58">
        <v>0</v>
      </c>
      <c r="L119" s="57">
        <v>12</v>
      </c>
      <c r="M119" s="152" t="s">
        <v>5166</v>
      </c>
      <c r="N119" s="152" t="s">
        <v>5166</v>
      </c>
      <c r="O119" s="63">
        <v>466171480</v>
      </c>
      <c r="P119" s="63">
        <v>128</v>
      </c>
      <c r="Q119" s="64" t="s">
        <v>5163</v>
      </c>
      <c r="R119" s="2404"/>
      <c r="S119" s="60"/>
      <c r="T119" s="60"/>
      <c r="U119" s="60"/>
      <c r="V119" s="60"/>
      <c r="W119" s="60"/>
      <c r="X119" s="60"/>
      <c r="Y119" s="60"/>
      <c r="Z119" s="60"/>
    </row>
    <row r="120" spans="1:26" s="61" customFormat="1" ht="71.25" x14ac:dyDescent="0.25">
      <c r="A120" s="52">
        <f t="shared" si="0"/>
        <v>5</v>
      </c>
      <c r="B120" s="471" t="s">
        <v>5107</v>
      </c>
      <c r="C120" s="1212" t="s">
        <v>5107</v>
      </c>
      <c r="D120" s="1212" t="s">
        <v>5161</v>
      </c>
      <c r="E120" s="471" t="s">
        <v>5167</v>
      </c>
      <c r="F120" s="313" t="s">
        <v>19</v>
      </c>
      <c r="G120" s="55">
        <v>1</v>
      </c>
      <c r="H120" s="62">
        <v>41338</v>
      </c>
      <c r="I120" s="62">
        <v>41399</v>
      </c>
      <c r="J120" s="56" t="s">
        <v>19</v>
      </c>
      <c r="K120" s="58">
        <v>0</v>
      </c>
      <c r="L120" s="58">
        <v>2</v>
      </c>
      <c r="M120" s="318">
        <v>2400</v>
      </c>
      <c r="N120" s="318">
        <v>2400</v>
      </c>
      <c r="O120" s="1360">
        <v>225000000</v>
      </c>
      <c r="P120" s="180">
        <v>129</v>
      </c>
      <c r="Q120" s="64" t="s">
        <v>5163</v>
      </c>
      <c r="R120" s="2404"/>
      <c r="S120" s="60"/>
      <c r="T120" s="60"/>
      <c r="U120" s="60"/>
      <c r="V120" s="60"/>
      <c r="W120" s="60"/>
      <c r="X120" s="60"/>
      <c r="Y120" s="60"/>
      <c r="Z120" s="60"/>
    </row>
    <row r="121" spans="1:26" s="61" customFormat="1" ht="71.25" x14ac:dyDescent="0.25">
      <c r="A121" s="52">
        <f t="shared" si="0"/>
        <v>6</v>
      </c>
      <c r="B121" s="471" t="s">
        <v>5107</v>
      </c>
      <c r="C121" s="1212" t="s">
        <v>5107</v>
      </c>
      <c r="D121" s="1212" t="s">
        <v>5161</v>
      </c>
      <c r="E121" s="471" t="s">
        <v>5168</v>
      </c>
      <c r="F121" s="313" t="s">
        <v>19</v>
      </c>
      <c r="G121" s="55">
        <v>1</v>
      </c>
      <c r="H121" s="62">
        <v>41810</v>
      </c>
      <c r="I121" s="62">
        <v>41912</v>
      </c>
      <c r="J121" s="176" t="s">
        <v>19</v>
      </c>
      <c r="K121" s="178">
        <v>0</v>
      </c>
      <c r="L121" s="1370">
        <v>3.33</v>
      </c>
      <c r="M121" s="317">
        <v>2400</v>
      </c>
      <c r="N121" s="318">
        <v>2400</v>
      </c>
      <c r="O121" s="1360">
        <v>598556280</v>
      </c>
      <c r="P121" s="180">
        <v>131</v>
      </c>
      <c r="Q121" s="64" t="s">
        <v>5163</v>
      </c>
      <c r="R121" s="2404"/>
      <c r="S121" s="60"/>
      <c r="T121" s="60"/>
      <c r="U121" s="60"/>
      <c r="V121" s="60"/>
      <c r="W121" s="60"/>
      <c r="X121" s="60"/>
      <c r="Y121" s="60"/>
      <c r="Z121" s="60"/>
    </row>
    <row r="122" spans="1:26" s="61" customFormat="1" x14ac:dyDescent="0.25">
      <c r="A122" s="52">
        <f t="shared" si="0"/>
        <v>7</v>
      </c>
      <c r="B122" s="173"/>
      <c r="C122" s="172"/>
      <c r="D122" s="173"/>
      <c r="E122" s="182"/>
      <c r="F122" s="175"/>
      <c r="G122" s="175"/>
      <c r="H122" s="175"/>
      <c r="I122" s="176"/>
      <c r="J122" s="176"/>
      <c r="K122" s="176"/>
      <c r="L122" s="176"/>
      <c r="M122" s="178"/>
      <c r="N122" s="178"/>
      <c r="O122" s="180"/>
      <c r="P122" s="180"/>
      <c r="Q122" s="181"/>
      <c r="R122" s="60"/>
      <c r="S122" s="60"/>
      <c r="T122" s="60"/>
      <c r="U122" s="60"/>
      <c r="V122" s="60"/>
      <c r="W122" s="60"/>
      <c r="X122" s="60"/>
      <c r="Y122" s="60"/>
      <c r="Z122" s="60"/>
    </row>
    <row r="123" spans="1:26" s="61" customFormat="1" x14ac:dyDescent="0.25">
      <c r="A123" s="52">
        <f t="shared" si="0"/>
        <v>8</v>
      </c>
      <c r="B123" s="173"/>
      <c r="C123" s="172"/>
      <c r="D123" s="173"/>
      <c r="E123" s="182"/>
      <c r="F123" s="175"/>
      <c r="G123" s="175"/>
      <c r="H123" s="175"/>
      <c r="I123" s="176"/>
      <c r="J123" s="176"/>
      <c r="K123" s="178">
        <v>0</v>
      </c>
      <c r="L123" s="178">
        <f>SUM(L117:L122)</f>
        <v>33.39</v>
      </c>
      <c r="M123" s="178"/>
      <c r="N123" s="178"/>
      <c r="O123" s="180"/>
      <c r="P123" s="180"/>
      <c r="Q123" s="181"/>
      <c r="R123" s="60"/>
      <c r="S123" s="60"/>
      <c r="T123" s="60"/>
      <c r="U123" s="60"/>
      <c r="V123" s="60"/>
      <c r="W123" s="60"/>
      <c r="X123" s="60"/>
      <c r="Y123" s="60"/>
      <c r="Z123" s="60"/>
    </row>
    <row r="124" spans="1:26" s="61" customFormat="1" x14ac:dyDescent="0.25">
      <c r="A124" s="52"/>
      <c r="B124" s="183" t="s">
        <v>28</v>
      </c>
      <c r="C124" s="172"/>
      <c r="D124" s="173"/>
      <c r="E124" s="182"/>
      <c r="F124" s="175"/>
      <c r="G124" s="175"/>
      <c r="H124" s="175"/>
      <c r="I124" s="176"/>
      <c r="J124" s="176"/>
      <c r="K124" s="185"/>
      <c r="L124" s="185"/>
      <c r="M124" s="245"/>
      <c r="N124" s="185"/>
      <c r="O124" s="180"/>
      <c r="P124" s="180"/>
      <c r="Q124" s="187"/>
    </row>
    <row r="125" spans="1:26" x14ac:dyDescent="0.25">
      <c r="E125" s="188"/>
    </row>
    <row r="126" spans="1:26" ht="18.75" x14ac:dyDescent="0.25">
      <c r="B126" s="222" t="s">
        <v>192</v>
      </c>
      <c r="C126" s="798">
        <f>+K124</f>
        <v>0</v>
      </c>
      <c r="H126" s="191"/>
      <c r="I126" s="191"/>
      <c r="J126" s="191"/>
      <c r="K126" s="191"/>
      <c r="L126" s="191"/>
      <c r="M126" s="191"/>
    </row>
    <row r="128" spans="1:26" ht="15.75" thickBot="1" x14ac:dyDescent="0.3"/>
    <row r="129" spans="2:18" ht="30.75" thickBot="1" x14ac:dyDescent="0.3">
      <c r="B129" s="809" t="s">
        <v>193</v>
      </c>
      <c r="C129" s="810" t="s">
        <v>194</v>
      </c>
      <c r="D129" s="809" t="s">
        <v>27</v>
      </c>
      <c r="E129" s="810" t="s">
        <v>195</v>
      </c>
    </row>
    <row r="130" spans="2:18" x14ac:dyDescent="0.25">
      <c r="B130" s="500" t="s">
        <v>196</v>
      </c>
      <c r="C130" s="811">
        <v>20</v>
      </c>
      <c r="D130" s="811">
        <v>0</v>
      </c>
      <c r="E130" s="2519">
        <f>+D130+D131+D132</f>
        <v>0</v>
      </c>
    </row>
    <row r="131" spans="2:18" x14ac:dyDescent="0.25">
      <c r="B131" s="500" t="s">
        <v>197</v>
      </c>
      <c r="C131" s="235">
        <v>30</v>
      </c>
      <c r="D131" s="235">
        <v>0</v>
      </c>
      <c r="E131" s="2067"/>
    </row>
    <row r="132" spans="2:18" ht="15.75" thickBot="1" x14ac:dyDescent="0.3">
      <c r="B132" s="500" t="s">
        <v>198</v>
      </c>
      <c r="C132" s="812">
        <v>40</v>
      </c>
      <c r="D132" s="812">
        <v>0</v>
      </c>
      <c r="E132" s="2520"/>
    </row>
    <row r="134" spans="2:18" ht="15.75" thickBot="1" x14ac:dyDescent="0.3"/>
    <row r="135" spans="2:18" ht="27" thickBot="1" x14ac:dyDescent="0.3">
      <c r="B135" s="2503" t="s">
        <v>199</v>
      </c>
      <c r="C135" s="2504"/>
      <c r="D135" s="2504"/>
      <c r="E135" s="2504"/>
      <c r="F135" s="2504"/>
      <c r="G135" s="2504"/>
      <c r="H135" s="2504"/>
      <c r="I135" s="2504"/>
      <c r="J135" s="2504"/>
      <c r="K135" s="2504"/>
      <c r="L135" s="2504"/>
      <c r="M135" s="2504"/>
      <c r="N135" s="2505"/>
    </row>
    <row r="137" spans="2:18" ht="75" x14ac:dyDescent="0.25">
      <c r="B137" s="799" t="s">
        <v>89</v>
      </c>
      <c r="C137" s="799" t="s">
        <v>90</v>
      </c>
      <c r="D137" s="799" t="s">
        <v>91</v>
      </c>
      <c r="E137" s="799" t="s">
        <v>92</v>
      </c>
      <c r="F137" s="799" t="s">
        <v>93</v>
      </c>
      <c r="G137" s="799" t="s">
        <v>94</v>
      </c>
      <c r="H137" s="799" t="s">
        <v>95</v>
      </c>
      <c r="I137" s="799" t="s">
        <v>96</v>
      </c>
      <c r="J137" s="2493" t="s">
        <v>97</v>
      </c>
      <c r="K137" s="2506"/>
      <c r="L137" s="2494"/>
      <c r="M137" s="799" t="s">
        <v>98</v>
      </c>
      <c r="N137" s="799" t="s">
        <v>254</v>
      </c>
      <c r="O137" s="799" t="s">
        <v>255</v>
      </c>
      <c r="P137" s="2493" t="s">
        <v>77</v>
      </c>
      <c r="Q137" s="2494"/>
    </row>
    <row r="138" spans="2:18" ht="75" x14ac:dyDescent="0.25">
      <c r="B138" s="967" t="s">
        <v>5169</v>
      </c>
      <c r="C138" s="88" t="s">
        <v>201</v>
      </c>
      <c r="D138" s="226" t="s">
        <v>5170</v>
      </c>
      <c r="E138" s="223">
        <v>64517218</v>
      </c>
      <c r="F138" s="226" t="s">
        <v>5171</v>
      </c>
      <c r="G138" s="88" t="s">
        <v>5172</v>
      </c>
      <c r="H138" s="1367" t="s">
        <v>5173</v>
      </c>
      <c r="I138" s="83" t="s">
        <v>694</v>
      </c>
      <c r="J138" s="394" t="s">
        <v>5108</v>
      </c>
      <c r="K138" s="898" t="s">
        <v>5174</v>
      </c>
      <c r="L138" s="898" t="s">
        <v>5175</v>
      </c>
      <c r="M138" s="774" t="s">
        <v>18</v>
      </c>
      <c r="N138" s="774" t="s">
        <v>19</v>
      </c>
      <c r="O138" s="774"/>
      <c r="P138" s="2428" t="s">
        <v>5176</v>
      </c>
      <c r="Q138" s="2429"/>
      <c r="R138" s="2404" t="s">
        <v>5177</v>
      </c>
    </row>
    <row r="139" spans="2:18" ht="72" customHeight="1" x14ac:dyDescent="0.25">
      <c r="B139" s="967" t="s">
        <v>5169</v>
      </c>
      <c r="C139" s="88" t="s">
        <v>892</v>
      </c>
      <c r="D139" s="226" t="s">
        <v>5178</v>
      </c>
      <c r="E139" s="223">
        <v>73570232</v>
      </c>
      <c r="F139" s="223" t="s">
        <v>5179</v>
      </c>
      <c r="G139" s="226" t="s">
        <v>684</v>
      </c>
      <c r="H139" s="1368" t="s">
        <v>5180</v>
      </c>
      <c r="I139" s="83" t="s">
        <v>694</v>
      </c>
      <c r="J139" s="226" t="s">
        <v>5181</v>
      </c>
      <c r="K139" s="226" t="s">
        <v>5182</v>
      </c>
      <c r="L139" s="226" t="s">
        <v>5183</v>
      </c>
      <c r="M139" s="774" t="s">
        <v>18</v>
      </c>
      <c r="N139" s="774" t="s">
        <v>19</v>
      </c>
      <c r="O139" s="774" t="s">
        <v>18</v>
      </c>
      <c r="P139" s="2428" t="s">
        <v>5184</v>
      </c>
      <c r="Q139" s="2429"/>
      <c r="R139" s="2404"/>
    </row>
    <row r="140" spans="2:18" ht="120" x14ac:dyDescent="0.25">
      <c r="B140" s="967" t="s">
        <v>2442</v>
      </c>
      <c r="C140" s="226" t="s">
        <v>201</v>
      </c>
      <c r="D140" s="226" t="s">
        <v>5185</v>
      </c>
      <c r="E140" s="85">
        <v>645320029</v>
      </c>
      <c r="F140" s="226" t="s">
        <v>5186</v>
      </c>
      <c r="G140" s="226" t="s">
        <v>1367</v>
      </c>
      <c r="H140" s="805">
        <v>39828</v>
      </c>
      <c r="I140" s="83" t="s">
        <v>694</v>
      </c>
      <c r="J140" s="394" t="s">
        <v>5108</v>
      </c>
      <c r="K140" s="226" t="s">
        <v>5187</v>
      </c>
      <c r="L140" s="226" t="s">
        <v>5188</v>
      </c>
      <c r="M140" s="774" t="s">
        <v>18</v>
      </c>
      <c r="N140" s="774" t="s">
        <v>19</v>
      </c>
      <c r="O140" s="774" t="s">
        <v>18</v>
      </c>
      <c r="P140" s="2428" t="s">
        <v>5176</v>
      </c>
      <c r="Q140" s="2429"/>
      <c r="R140" s="2404"/>
    </row>
    <row r="141" spans="2:18" x14ac:dyDescent="0.25">
      <c r="B141" s="226"/>
      <c r="C141" s="226"/>
      <c r="D141" s="223"/>
      <c r="E141" s="223"/>
      <c r="F141" s="223"/>
      <c r="G141" s="226"/>
      <c r="H141" s="805"/>
      <c r="I141" s="227"/>
      <c r="J141" s="226"/>
      <c r="K141" s="226"/>
      <c r="L141" s="226"/>
      <c r="M141" s="774"/>
      <c r="N141" s="774"/>
      <c r="O141" s="774"/>
      <c r="P141" s="840"/>
      <c r="Q141" s="841"/>
      <c r="R141" s="2404"/>
    </row>
    <row r="144" spans="2:18" ht="15.75" thickBot="1" x14ac:dyDescent="0.3"/>
    <row r="145" spans="2:7" ht="30" x14ac:dyDescent="0.25">
      <c r="B145" s="703" t="s">
        <v>17</v>
      </c>
      <c r="C145" s="703" t="s">
        <v>193</v>
      </c>
      <c r="D145" s="799" t="s">
        <v>194</v>
      </c>
      <c r="E145" s="703" t="s">
        <v>27</v>
      </c>
      <c r="F145" s="810" t="s">
        <v>235</v>
      </c>
      <c r="G145" s="403"/>
    </row>
    <row r="146" spans="2:7" ht="108" x14ac:dyDescent="0.2">
      <c r="B146" s="2532" t="s">
        <v>236</v>
      </c>
      <c r="C146" s="820" t="s">
        <v>237</v>
      </c>
      <c r="D146" s="235">
        <v>25</v>
      </c>
      <c r="E146" s="235">
        <v>0</v>
      </c>
      <c r="F146" s="1860">
        <f>+E146+E147+E148</f>
        <v>0</v>
      </c>
      <c r="G146" s="821"/>
    </row>
    <row r="147" spans="2:7" ht="96" x14ac:dyDescent="0.2">
      <c r="B147" s="2532"/>
      <c r="C147" s="820" t="s">
        <v>238</v>
      </c>
      <c r="D147" s="248">
        <v>25</v>
      </c>
      <c r="E147" s="235">
        <v>0</v>
      </c>
      <c r="F147" s="2533"/>
      <c r="G147" s="821"/>
    </row>
    <row r="148" spans="2:7" ht="60" x14ac:dyDescent="0.2">
      <c r="B148" s="2532"/>
      <c r="C148" s="820" t="s">
        <v>239</v>
      </c>
      <c r="D148" s="235">
        <v>10</v>
      </c>
      <c r="E148" s="235">
        <v>0</v>
      </c>
      <c r="F148" s="1861"/>
      <c r="G148" s="821"/>
    </row>
    <row r="149" spans="2:7" x14ac:dyDescent="0.25">
      <c r="C149" s="782"/>
    </row>
    <row r="152" spans="2:7" x14ac:dyDescent="0.25">
      <c r="B152" s="781" t="s">
        <v>240</v>
      </c>
    </row>
    <row r="155" spans="2:7" x14ac:dyDescent="0.25">
      <c r="B155" s="438" t="s">
        <v>17</v>
      </c>
      <c r="C155" s="438" t="s">
        <v>26</v>
      </c>
      <c r="D155" s="703" t="s">
        <v>27</v>
      </c>
      <c r="E155" s="703" t="s">
        <v>28</v>
      </c>
    </row>
    <row r="156" spans="2:7" ht="28.5" x14ac:dyDescent="0.25">
      <c r="B156" s="439" t="s">
        <v>393</v>
      </c>
      <c r="C156" s="714">
        <v>40</v>
      </c>
      <c r="D156" s="235">
        <f>+E130</f>
        <v>0</v>
      </c>
      <c r="E156" s="2066">
        <f>+D156+D157</f>
        <v>0</v>
      </c>
    </row>
    <row r="157" spans="2:7" ht="42.75" x14ac:dyDescent="0.25">
      <c r="B157" s="439" t="s">
        <v>394</v>
      </c>
      <c r="C157" s="714">
        <v>60</v>
      </c>
      <c r="D157" s="235">
        <v>0</v>
      </c>
      <c r="E157" s="2068"/>
    </row>
    <row r="166" spans="2:2" x14ac:dyDescent="0.25">
      <c r="B166" s="856" t="s">
        <v>5189</v>
      </c>
    </row>
  </sheetData>
  <mergeCells count="72">
    <mergeCell ref="E156:E157"/>
    <mergeCell ref="P138:Q138"/>
    <mergeCell ref="R138:R141"/>
    <mergeCell ref="P139:Q139"/>
    <mergeCell ref="P140:Q140"/>
    <mergeCell ref="B146:B148"/>
    <mergeCell ref="F146:F148"/>
    <mergeCell ref="B112:N112"/>
    <mergeCell ref="B116:M116"/>
    <mergeCell ref="R117:R121"/>
    <mergeCell ref="E130:E132"/>
    <mergeCell ref="B135:N135"/>
    <mergeCell ref="J137:L137"/>
    <mergeCell ref="P137:Q137"/>
    <mergeCell ref="B109:P109"/>
    <mergeCell ref="P94:Q94"/>
    <mergeCell ref="P95:Q95"/>
    <mergeCell ref="P96:Q96"/>
    <mergeCell ref="R96:R97"/>
    <mergeCell ref="P97:Q97"/>
    <mergeCell ref="P98:Q98"/>
    <mergeCell ref="P99:Q99"/>
    <mergeCell ref="P100:Q100"/>
    <mergeCell ref="B102:N102"/>
    <mergeCell ref="D105:E105"/>
    <mergeCell ref="D106:E106"/>
    <mergeCell ref="P93:Q93"/>
    <mergeCell ref="H86:H87"/>
    <mergeCell ref="I86:I87"/>
    <mergeCell ref="M86:M87"/>
    <mergeCell ref="N86:N87"/>
    <mergeCell ref="O86:O87"/>
    <mergeCell ref="P86:Q87"/>
    <mergeCell ref="P88:Q88"/>
    <mergeCell ref="P89:Q89"/>
    <mergeCell ref="P90:Q90"/>
    <mergeCell ref="P91:Q91"/>
    <mergeCell ref="P92:Q92"/>
    <mergeCell ref="O74:P74"/>
    <mergeCell ref="B80:N80"/>
    <mergeCell ref="J85:L85"/>
    <mergeCell ref="P85:Q85"/>
    <mergeCell ref="B86:B87"/>
    <mergeCell ref="C86:C87"/>
    <mergeCell ref="D86:D87"/>
    <mergeCell ref="E86:E87"/>
    <mergeCell ref="F86:F87"/>
    <mergeCell ref="G86:G87"/>
    <mergeCell ref="O73:P73"/>
    <mergeCell ref="B58:B59"/>
    <mergeCell ref="C58:C59"/>
    <mergeCell ref="D58:E58"/>
    <mergeCell ref="C62:N62"/>
    <mergeCell ref="B64:N64"/>
    <mergeCell ref="O67:P67"/>
    <mergeCell ref="O68:P68"/>
    <mergeCell ref="O69:P69"/>
    <mergeCell ref="O70:P70"/>
    <mergeCell ref="O71:P71"/>
    <mergeCell ref="O72:P72"/>
    <mergeCell ref="B49:M49"/>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73 WBP983073 VRT983073 VHX983073 UYB983073 UOF983073 UEJ983073 TUN983073 TKR983073 TAV983073 SQZ983073 SHD983073 RXH983073 RNL983073 RDP983073 QTT983073 QJX983073 QAB983073 PQF983073 PGJ983073 OWN983073 OMR983073 OCV983073 NSZ983073 NJD983073 MZH983073 MPL983073 MFP983073 LVT983073 LLX983073 LCB983073 KSF983073 KIJ983073 JYN983073 JOR983073 JEV983073 IUZ983073 ILD983073 IBH983073 HRL983073 HHP983073 GXT983073 GNX983073 GEB983073 FUF983073 FKJ983073 FAN983073 EQR983073 EGV983073 DWZ983073 DND983073 DDH983073 CTL983073 CJP983073 BZT983073 BPX983073 BGB983073 AWF983073 AMJ983073 ACN983073 SR983073 IV983073 C983073 WVH917537 WLL917537 WBP917537 VRT917537 VHX917537 UYB917537 UOF917537 UEJ917537 TUN917537 TKR917537 TAV917537 SQZ917537 SHD917537 RXH917537 RNL917537 RDP917537 QTT917537 QJX917537 QAB917537 PQF917537 PGJ917537 OWN917537 OMR917537 OCV917537 NSZ917537 NJD917537 MZH917537 MPL917537 MFP917537 LVT917537 LLX917537 LCB917537 KSF917537 KIJ917537 JYN917537 JOR917537 JEV917537 IUZ917537 ILD917537 IBH917537 HRL917537 HHP917537 GXT917537 GNX917537 GEB917537 FUF917537 FKJ917537 FAN917537 EQR917537 EGV917537 DWZ917537 DND917537 DDH917537 CTL917537 CJP917537 BZT917537 BPX917537 BGB917537 AWF917537 AMJ917537 ACN917537 SR917537 IV917537 C917537 WVH852001 WLL852001 WBP852001 VRT852001 VHX852001 UYB852001 UOF852001 UEJ852001 TUN852001 TKR852001 TAV852001 SQZ852001 SHD852001 RXH852001 RNL852001 RDP852001 QTT852001 QJX852001 QAB852001 PQF852001 PGJ852001 OWN852001 OMR852001 OCV852001 NSZ852001 NJD852001 MZH852001 MPL852001 MFP852001 LVT852001 LLX852001 LCB852001 KSF852001 KIJ852001 JYN852001 JOR852001 JEV852001 IUZ852001 ILD852001 IBH852001 HRL852001 HHP852001 GXT852001 GNX852001 GEB852001 FUF852001 FKJ852001 FAN852001 EQR852001 EGV852001 DWZ852001 DND852001 DDH852001 CTL852001 CJP852001 BZT852001 BPX852001 BGB852001 AWF852001 AMJ852001 ACN852001 SR852001 IV852001 C852001 WVH786465 WLL786465 WBP786465 VRT786465 VHX786465 UYB786465 UOF786465 UEJ786465 TUN786465 TKR786465 TAV786465 SQZ786465 SHD786465 RXH786465 RNL786465 RDP786465 QTT786465 QJX786465 QAB786465 PQF786465 PGJ786465 OWN786465 OMR786465 OCV786465 NSZ786465 NJD786465 MZH786465 MPL786465 MFP786465 LVT786465 LLX786465 LCB786465 KSF786465 KIJ786465 JYN786465 JOR786465 JEV786465 IUZ786465 ILD786465 IBH786465 HRL786465 HHP786465 GXT786465 GNX786465 GEB786465 FUF786465 FKJ786465 FAN786465 EQR786465 EGV786465 DWZ786465 DND786465 DDH786465 CTL786465 CJP786465 BZT786465 BPX786465 BGB786465 AWF786465 AMJ786465 ACN786465 SR786465 IV786465 C786465 WVH720929 WLL720929 WBP720929 VRT720929 VHX720929 UYB720929 UOF720929 UEJ720929 TUN720929 TKR720929 TAV720929 SQZ720929 SHD720929 RXH720929 RNL720929 RDP720929 QTT720929 QJX720929 QAB720929 PQF720929 PGJ720929 OWN720929 OMR720929 OCV720929 NSZ720929 NJD720929 MZH720929 MPL720929 MFP720929 LVT720929 LLX720929 LCB720929 KSF720929 KIJ720929 JYN720929 JOR720929 JEV720929 IUZ720929 ILD720929 IBH720929 HRL720929 HHP720929 GXT720929 GNX720929 GEB720929 FUF720929 FKJ720929 FAN720929 EQR720929 EGV720929 DWZ720929 DND720929 DDH720929 CTL720929 CJP720929 BZT720929 BPX720929 BGB720929 AWF720929 AMJ720929 ACN720929 SR720929 IV720929 C720929 WVH655393 WLL655393 WBP655393 VRT655393 VHX655393 UYB655393 UOF655393 UEJ655393 TUN655393 TKR655393 TAV655393 SQZ655393 SHD655393 RXH655393 RNL655393 RDP655393 QTT655393 QJX655393 QAB655393 PQF655393 PGJ655393 OWN655393 OMR655393 OCV655393 NSZ655393 NJD655393 MZH655393 MPL655393 MFP655393 LVT655393 LLX655393 LCB655393 KSF655393 KIJ655393 JYN655393 JOR655393 JEV655393 IUZ655393 ILD655393 IBH655393 HRL655393 HHP655393 GXT655393 GNX655393 GEB655393 FUF655393 FKJ655393 FAN655393 EQR655393 EGV655393 DWZ655393 DND655393 DDH655393 CTL655393 CJP655393 BZT655393 BPX655393 BGB655393 AWF655393 AMJ655393 ACN655393 SR655393 IV655393 C655393 WVH589857 WLL589857 WBP589857 VRT589857 VHX589857 UYB589857 UOF589857 UEJ589857 TUN589857 TKR589857 TAV589857 SQZ589857 SHD589857 RXH589857 RNL589857 RDP589857 QTT589857 QJX589857 QAB589857 PQF589857 PGJ589857 OWN589857 OMR589857 OCV589857 NSZ589857 NJD589857 MZH589857 MPL589857 MFP589857 LVT589857 LLX589857 LCB589857 KSF589857 KIJ589857 JYN589857 JOR589857 JEV589857 IUZ589857 ILD589857 IBH589857 HRL589857 HHP589857 GXT589857 GNX589857 GEB589857 FUF589857 FKJ589857 FAN589857 EQR589857 EGV589857 DWZ589857 DND589857 DDH589857 CTL589857 CJP589857 BZT589857 BPX589857 BGB589857 AWF589857 AMJ589857 ACN589857 SR589857 IV589857 C589857 WVH524321 WLL524321 WBP524321 VRT524321 VHX524321 UYB524321 UOF524321 UEJ524321 TUN524321 TKR524321 TAV524321 SQZ524321 SHD524321 RXH524321 RNL524321 RDP524321 QTT524321 QJX524321 QAB524321 PQF524321 PGJ524321 OWN524321 OMR524321 OCV524321 NSZ524321 NJD524321 MZH524321 MPL524321 MFP524321 LVT524321 LLX524321 LCB524321 KSF524321 KIJ524321 JYN524321 JOR524321 JEV524321 IUZ524321 ILD524321 IBH524321 HRL524321 HHP524321 GXT524321 GNX524321 GEB524321 FUF524321 FKJ524321 FAN524321 EQR524321 EGV524321 DWZ524321 DND524321 DDH524321 CTL524321 CJP524321 BZT524321 BPX524321 BGB524321 AWF524321 AMJ524321 ACN524321 SR524321 IV524321 C524321 WVH458785 WLL458785 WBP458785 VRT458785 VHX458785 UYB458785 UOF458785 UEJ458785 TUN458785 TKR458785 TAV458785 SQZ458785 SHD458785 RXH458785 RNL458785 RDP458785 QTT458785 QJX458785 QAB458785 PQF458785 PGJ458785 OWN458785 OMR458785 OCV458785 NSZ458785 NJD458785 MZH458785 MPL458785 MFP458785 LVT458785 LLX458785 LCB458785 KSF458785 KIJ458785 JYN458785 JOR458785 JEV458785 IUZ458785 ILD458785 IBH458785 HRL458785 HHP458785 GXT458785 GNX458785 GEB458785 FUF458785 FKJ458785 FAN458785 EQR458785 EGV458785 DWZ458785 DND458785 DDH458785 CTL458785 CJP458785 BZT458785 BPX458785 BGB458785 AWF458785 AMJ458785 ACN458785 SR458785 IV458785 C458785 WVH393249 WLL393249 WBP393249 VRT393249 VHX393249 UYB393249 UOF393249 UEJ393249 TUN393249 TKR393249 TAV393249 SQZ393249 SHD393249 RXH393249 RNL393249 RDP393249 QTT393249 QJX393249 QAB393249 PQF393249 PGJ393249 OWN393249 OMR393249 OCV393249 NSZ393249 NJD393249 MZH393249 MPL393249 MFP393249 LVT393249 LLX393249 LCB393249 KSF393249 KIJ393249 JYN393249 JOR393249 JEV393249 IUZ393249 ILD393249 IBH393249 HRL393249 HHP393249 GXT393249 GNX393249 GEB393249 FUF393249 FKJ393249 FAN393249 EQR393249 EGV393249 DWZ393249 DND393249 DDH393249 CTL393249 CJP393249 BZT393249 BPX393249 BGB393249 AWF393249 AMJ393249 ACN393249 SR393249 IV393249 C393249 WVH327713 WLL327713 WBP327713 VRT327713 VHX327713 UYB327713 UOF327713 UEJ327713 TUN327713 TKR327713 TAV327713 SQZ327713 SHD327713 RXH327713 RNL327713 RDP327713 QTT327713 QJX327713 QAB327713 PQF327713 PGJ327713 OWN327713 OMR327713 OCV327713 NSZ327713 NJD327713 MZH327713 MPL327713 MFP327713 LVT327713 LLX327713 LCB327713 KSF327713 KIJ327713 JYN327713 JOR327713 JEV327713 IUZ327713 ILD327713 IBH327713 HRL327713 HHP327713 GXT327713 GNX327713 GEB327713 FUF327713 FKJ327713 FAN327713 EQR327713 EGV327713 DWZ327713 DND327713 DDH327713 CTL327713 CJP327713 BZT327713 BPX327713 BGB327713 AWF327713 AMJ327713 ACN327713 SR327713 IV327713 C327713 WVH262177 WLL262177 WBP262177 VRT262177 VHX262177 UYB262177 UOF262177 UEJ262177 TUN262177 TKR262177 TAV262177 SQZ262177 SHD262177 RXH262177 RNL262177 RDP262177 QTT262177 QJX262177 QAB262177 PQF262177 PGJ262177 OWN262177 OMR262177 OCV262177 NSZ262177 NJD262177 MZH262177 MPL262177 MFP262177 LVT262177 LLX262177 LCB262177 KSF262177 KIJ262177 JYN262177 JOR262177 JEV262177 IUZ262177 ILD262177 IBH262177 HRL262177 HHP262177 GXT262177 GNX262177 GEB262177 FUF262177 FKJ262177 FAN262177 EQR262177 EGV262177 DWZ262177 DND262177 DDH262177 CTL262177 CJP262177 BZT262177 BPX262177 BGB262177 AWF262177 AMJ262177 ACN262177 SR262177 IV262177 C262177 WVH196641 WLL196641 WBP196641 VRT196641 VHX196641 UYB196641 UOF196641 UEJ196641 TUN196641 TKR196641 TAV196641 SQZ196641 SHD196641 RXH196641 RNL196641 RDP196641 QTT196641 QJX196641 QAB196641 PQF196641 PGJ196641 OWN196641 OMR196641 OCV196641 NSZ196641 NJD196641 MZH196641 MPL196641 MFP196641 LVT196641 LLX196641 LCB196641 KSF196641 KIJ196641 JYN196641 JOR196641 JEV196641 IUZ196641 ILD196641 IBH196641 HRL196641 HHP196641 GXT196641 GNX196641 GEB196641 FUF196641 FKJ196641 FAN196641 EQR196641 EGV196641 DWZ196641 DND196641 DDH196641 CTL196641 CJP196641 BZT196641 BPX196641 BGB196641 AWF196641 AMJ196641 ACN196641 SR196641 IV196641 C196641 WVH131105 WLL131105 WBP131105 VRT131105 VHX131105 UYB131105 UOF131105 UEJ131105 TUN131105 TKR131105 TAV131105 SQZ131105 SHD131105 RXH131105 RNL131105 RDP131105 QTT131105 QJX131105 QAB131105 PQF131105 PGJ131105 OWN131105 OMR131105 OCV131105 NSZ131105 NJD131105 MZH131105 MPL131105 MFP131105 LVT131105 LLX131105 LCB131105 KSF131105 KIJ131105 JYN131105 JOR131105 JEV131105 IUZ131105 ILD131105 IBH131105 HRL131105 HHP131105 GXT131105 GNX131105 GEB131105 FUF131105 FKJ131105 FAN131105 EQR131105 EGV131105 DWZ131105 DND131105 DDH131105 CTL131105 CJP131105 BZT131105 BPX131105 BGB131105 AWF131105 AMJ131105 ACN131105 SR131105 IV131105 C131105 WVH65569 WLL65569 WBP65569 VRT65569 VHX65569 UYB65569 UOF65569 UEJ65569 TUN65569 TKR65569 TAV65569 SQZ65569 SHD65569 RXH65569 RNL65569 RDP65569 QTT65569 QJX65569 QAB65569 PQF65569 PGJ65569 OWN65569 OMR65569 OCV65569 NSZ65569 NJD65569 MZH65569 MPL65569 MFP65569 LVT65569 LLX65569 LCB65569 KSF65569 KIJ65569 JYN65569 JOR65569 JEV65569 IUZ65569 ILD65569 IBH65569 HRL65569 HHP65569 GXT65569 GNX65569 GEB65569 FUF65569 FKJ65569 FAN65569 EQR65569 EGV65569 DWZ65569 DND65569 DDH65569 CTL65569 CJP65569 BZT65569 BPX65569 BGB65569 AWF65569 AMJ65569 ACN65569 SR65569 IV65569 C65569 WLL98307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3 WLI983073 WBM983073 VRQ983073 VHU983073 UXY983073 UOC983073 UEG983073 TUK983073 TKO983073 TAS983073 SQW983073 SHA983073 RXE983073 RNI983073 RDM983073 QTQ983073 QJU983073 PZY983073 PQC983073 PGG983073 OWK983073 OMO983073 OCS983073 NSW983073 NJA983073 MZE983073 MPI983073 MFM983073 LVQ983073 LLU983073 LBY983073 KSC983073 KIG983073 JYK983073 JOO983073 JES983073 IUW983073 ILA983073 IBE983073 HRI983073 HHM983073 GXQ983073 GNU983073 GDY983073 FUC983073 FKG983073 FAK983073 EQO983073 EGS983073 DWW983073 DNA983073 DDE983073 CTI983073 CJM983073 BZQ983073 BPU983073 BFY983073 AWC983073 AMG983073 ACK983073 SO983073 IS983073 A983073 WVE917537 WLI917537 WBM917537 VRQ917537 VHU917537 UXY917537 UOC917537 UEG917537 TUK917537 TKO917537 TAS917537 SQW917537 SHA917537 RXE917537 RNI917537 RDM917537 QTQ917537 QJU917537 PZY917537 PQC917537 PGG917537 OWK917537 OMO917537 OCS917537 NSW917537 NJA917537 MZE917537 MPI917537 MFM917537 LVQ917537 LLU917537 LBY917537 KSC917537 KIG917537 JYK917537 JOO917537 JES917537 IUW917537 ILA917537 IBE917537 HRI917537 HHM917537 GXQ917537 GNU917537 GDY917537 FUC917537 FKG917537 FAK917537 EQO917537 EGS917537 DWW917537 DNA917537 DDE917537 CTI917537 CJM917537 BZQ917537 BPU917537 BFY917537 AWC917537 AMG917537 ACK917537 SO917537 IS917537 A917537 WVE852001 WLI852001 WBM852001 VRQ852001 VHU852001 UXY852001 UOC852001 UEG852001 TUK852001 TKO852001 TAS852001 SQW852001 SHA852001 RXE852001 RNI852001 RDM852001 QTQ852001 QJU852001 PZY852001 PQC852001 PGG852001 OWK852001 OMO852001 OCS852001 NSW852001 NJA852001 MZE852001 MPI852001 MFM852001 LVQ852001 LLU852001 LBY852001 KSC852001 KIG852001 JYK852001 JOO852001 JES852001 IUW852001 ILA852001 IBE852001 HRI852001 HHM852001 GXQ852001 GNU852001 GDY852001 FUC852001 FKG852001 FAK852001 EQO852001 EGS852001 DWW852001 DNA852001 DDE852001 CTI852001 CJM852001 BZQ852001 BPU852001 BFY852001 AWC852001 AMG852001 ACK852001 SO852001 IS852001 A852001 WVE786465 WLI786465 WBM786465 VRQ786465 VHU786465 UXY786465 UOC786465 UEG786465 TUK786465 TKO786465 TAS786465 SQW786465 SHA786465 RXE786465 RNI786465 RDM786465 QTQ786465 QJU786465 PZY786465 PQC786465 PGG786465 OWK786465 OMO786465 OCS786465 NSW786465 NJA786465 MZE786465 MPI786465 MFM786465 LVQ786465 LLU786465 LBY786465 KSC786465 KIG786465 JYK786465 JOO786465 JES786465 IUW786465 ILA786465 IBE786465 HRI786465 HHM786465 GXQ786465 GNU786465 GDY786465 FUC786465 FKG786465 FAK786465 EQO786465 EGS786465 DWW786465 DNA786465 DDE786465 CTI786465 CJM786465 BZQ786465 BPU786465 BFY786465 AWC786465 AMG786465 ACK786465 SO786465 IS786465 A786465 WVE720929 WLI720929 WBM720929 VRQ720929 VHU720929 UXY720929 UOC720929 UEG720929 TUK720929 TKO720929 TAS720929 SQW720929 SHA720929 RXE720929 RNI720929 RDM720929 QTQ720929 QJU720929 PZY720929 PQC720929 PGG720929 OWK720929 OMO720929 OCS720929 NSW720929 NJA720929 MZE720929 MPI720929 MFM720929 LVQ720929 LLU720929 LBY720929 KSC720929 KIG720929 JYK720929 JOO720929 JES720929 IUW720929 ILA720929 IBE720929 HRI720929 HHM720929 GXQ720929 GNU720929 GDY720929 FUC720929 FKG720929 FAK720929 EQO720929 EGS720929 DWW720929 DNA720929 DDE720929 CTI720929 CJM720929 BZQ720929 BPU720929 BFY720929 AWC720929 AMG720929 ACK720929 SO720929 IS720929 A720929 WVE655393 WLI655393 WBM655393 VRQ655393 VHU655393 UXY655393 UOC655393 UEG655393 TUK655393 TKO655393 TAS655393 SQW655393 SHA655393 RXE655393 RNI655393 RDM655393 QTQ655393 QJU655393 PZY655393 PQC655393 PGG655393 OWK655393 OMO655393 OCS655393 NSW655393 NJA655393 MZE655393 MPI655393 MFM655393 LVQ655393 LLU655393 LBY655393 KSC655393 KIG655393 JYK655393 JOO655393 JES655393 IUW655393 ILA655393 IBE655393 HRI655393 HHM655393 GXQ655393 GNU655393 GDY655393 FUC655393 FKG655393 FAK655393 EQO655393 EGS655393 DWW655393 DNA655393 DDE655393 CTI655393 CJM655393 BZQ655393 BPU655393 BFY655393 AWC655393 AMG655393 ACK655393 SO655393 IS655393 A655393 WVE589857 WLI589857 WBM589857 VRQ589857 VHU589857 UXY589857 UOC589857 UEG589857 TUK589857 TKO589857 TAS589857 SQW589857 SHA589857 RXE589857 RNI589857 RDM589857 QTQ589857 QJU589857 PZY589857 PQC589857 PGG589857 OWK589857 OMO589857 OCS589857 NSW589857 NJA589857 MZE589857 MPI589857 MFM589857 LVQ589857 LLU589857 LBY589857 KSC589857 KIG589857 JYK589857 JOO589857 JES589857 IUW589857 ILA589857 IBE589857 HRI589857 HHM589857 GXQ589857 GNU589857 GDY589857 FUC589857 FKG589857 FAK589857 EQO589857 EGS589857 DWW589857 DNA589857 DDE589857 CTI589857 CJM589857 BZQ589857 BPU589857 BFY589857 AWC589857 AMG589857 ACK589857 SO589857 IS589857 A589857 WVE524321 WLI524321 WBM524321 VRQ524321 VHU524321 UXY524321 UOC524321 UEG524321 TUK524321 TKO524321 TAS524321 SQW524321 SHA524321 RXE524321 RNI524321 RDM524321 QTQ524321 QJU524321 PZY524321 PQC524321 PGG524321 OWK524321 OMO524321 OCS524321 NSW524321 NJA524321 MZE524321 MPI524321 MFM524321 LVQ524321 LLU524321 LBY524321 KSC524321 KIG524321 JYK524321 JOO524321 JES524321 IUW524321 ILA524321 IBE524321 HRI524321 HHM524321 GXQ524321 GNU524321 GDY524321 FUC524321 FKG524321 FAK524321 EQO524321 EGS524321 DWW524321 DNA524321 DDE524321 CTI524321 CJM524321 BZQ524321 BPU524321 BFY524321 AWC524321 AMG524321 ACK524321 SO524321 IS524321 A524321 WVE458785 WLI458785 WBM458785 VRQ458785 VHU458785 UXY458785 UOC458785 UEG458785 TUK458785 TKO458785 TAS458785 SQW458785 SHA458785 RXE458785 RNI458785 RDM458785 QTQ458785 QJU458785 PZY458785 PQC458785 PGG458785 OWK458785 OMO458785 OCS458785 NSW458785 NJA458785 MZE458785 MPI458785 MFM458785 LVQ458785 LLU458785 LBY458785 KSC458785 KIG458785 JYK458785 JOO458785 JES458785 IUW458785 ILA458785 IBE458785 HRI458785 HHM458785 GXQ458785 GNU458785 GDY458785 FUC458785 FKG458785 FAK458785 EQO458785 EGS458785 DWW458785 DNA458785 DDE458785 CTI458785 CJM458785 BZQ458785 BPU458785 BFY458785 AWC458785 AMG458785 ACK458785 SO458785 IS458785 A458785 WVE393249 WLI393249 WBM393249 VRQ393249 VHU393249 UXY393249 UOC393249 UEG393249 TUK393249 TKO393249 TAS393249 SQW393249 SHA393249 RXE393249 RNI393249 RDM393249 QTQ393249 QJU393249 PZY393249 PQC393249 PGG393249 OWK393249 OMO393249 OCS393249 NSW393249 NJA393249 MZE393249 MPI393249 MFM393249 LVQ393249 LLU393249 LBY393249 KSC393249 KIG393249 JYK393249 JOO393249 JES393249 IUW393249 ILA393249 IBE393249 HRI393249 HHM393249 GXQ393249 GNU393249 GDY393249 FUC393249 FKG393249 FAK393249 EQO393249 EGS393249 DWW393249 DNA393249 DDE393249 CTI393249 CJM393249 BZQ393249 BPU393249 BFY393249 AWC393249 AMG393249 ACK393249 SO393249 IS393249 A393249 WVE327713 WLI327713 WBM327713 VRQ327713 VHU327713 UXY327713 UOC327713 UEG327713 TUK327713 TKO327713 TAS327713 SQW327713 SHA327713 RXE327713 RNI327713 RDM327713 QTQ327713 QJU327713 PZY327713 PQC327713 PGG327713 OWK327713 OMO327713 OCS327713 NSW327713 NJA327713 MZE327713 MPI327713 MFM327713 LVQ327713 LLU327713 LBY327713 KSC327713 KIG327713 JYK327713 JOO327713 JES327713 IUW327713 ILA327713 IBE327713 HRI327713 HHM327713 GXQ327713 GNU327713 GDY327713 FUC327713 FKG327713 FAK327713 EQO327713 EGS327713 DWW327713 DNA327713 DDE327713 CTI327713 CJM327713 BZQ327713 BPU327713 BFY327713 AWC327713 AMG327713 ACK327713 SO327713 IS327713 A327713 WVE262177 WLI262177 WBM262177 VRQ262177 VHU262177 UXY262177 UOC262177 UEG262177 TUK262177 TKO262177 TAS262177 SQW262177 SHA262177 RXE262177 RNI262177 RDM262177 QTQ262177 QJU262177 PZY262177 PQC262177 PGG262177 OWK262177 OMO262177 OCS262177 NSW262177 NJA262177 MZE262177 MPI262177 MFM262177 LVQ262177 LLU262177 LBY262177 KSC262177 KIG262177 JYK262177 JOO262177 JES262177 IUW262177 ILA262177 IBE262177 HRI262177 HHM262177 GXQ262177 GNU262177 GDY262177 FUC262177 FKG262177 FAK262177 EQO262177 EGS262177 DWW262177 DNA262177 DDE262177 CTI262177 CJM262177 BZQ262177 BPU262177 BFY262177 AWC262177 AMG262177 ACK262177 SO262177 IS262177 A262177 WVE196641 WLI196641 WBM196641 VRQ196641 VHU196641 UXY196641 UOC196641 UEG196641 TUK196641 TKO196641 TAS196641 SQW196641 SHA196641 RXE196641 RNI196641 RDM196641 QTQ196641 QJU196641 PZY196641 PQC196641 PGG196641 OWK196641 OMO196641 OCS196641 NSW196641 NJA196641 MZE196641 MPI196641 MFM196641 LVQ196641 LLU196641 LBY196641 KSC196641 KIG196641 JYK196641 JOO196641 JES196641 IUW196641 ILA196641 IBE196641 HRI196641 HHM196641 GXQ196641 GNU196641 GDY196641 FUC196641 FKG196641 FAK196641 EQO196641 EGS196641 DWW196641 DNA196641 DDE196641 CTI196641 CJM196641 BZQ196641 BPU196641 BFY196641 AWC196641 AMG196641 ACK196641 SO196641 IS196641 A196641 WVE131105 WLI131105 WBM131105 VRQ131105 VHU131105 UXY131105 UOC131105 UEG131105 TUK131105 TKO131105 TAS131105 SQW131105 SHA131105 RXE131105 RNI131105 RDM131105 QTQ131105 QJU131105 PZY131105 PQC131105 PGG131105 OWK131105 OMO131105 OCS131105 NSW131105 NJA131105 MZE131105 MPI131105 MFM131105 LVQ131105 LLU131105 LBY131105 KSC131105 KIG131105 JYK131105 JOO131105 JES131105 IUW131105 ILA131105 IBE131105 HRI131105 HHM131105 GXQ131105 GNU131105 GDY131105 FUC131105 FKG131105 FAK131105 EQO131105 EGS131105 DWW131105 DNA131105 DDE131105 CTI131105 CJM131105 BZQ131105 BPU131105 BFY131105 AWC131105 AMG131105 ACK131105 SO131105 IS131105 A131105 WVE65569 WLI65569 WBM65569 VRQ65569 VHU65569 UXY65569 UOC65569 UEG65569 TUK65569 TKO65569 TAS65569 SQW65569 SHA65569 RXE65569 RNI65569 RDM65569 QTQ65569 QJU65569 PZY65569 PQC65569 PGG65569 OWK65569 OMO65569 OCS65569 NSW65569 NJA65569 MZE65569 MPI65569 MFM65569 LVQ65569 LLU65569 LBY65569 KSC65569 KIG65569 JYK65569 JOO65569 JES65569 IUW65569 ILA65569 IBE65569 HRI65569 HHM65569 GXQ65569 GNU65569 GDY65569 FUC65569 FKG65569 FAK65569 EQO65569 EGS65569 DWW65569 DNA65569 DDE65569 CTI65569 CJM65569 BZQ65569 BPU65569 BFY65569 AWC65569 AMG65569 ACK65569 SO65569 IS65569 A6556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7"/>
  <sheetViews>
    <sheetView topLeftCell="B25" workbookViewId="0">
      <selection activeCell="B44" sqref="B44"/>
    </sheetView>
  </sheetViews>
  <sheetFormatPr baseColWidth="10" defaultRowHeight="15" x14ac:dyDescent="0.25"/>
  <cols>
    <col min="1" max="1" width="3.140625" style="1" bestFit="1" customWidth="1"/>
    <col min="2" max="2" width="102.7109375" style="1" bestFit="1" customWidth="1"/>
    <col min="3" max="3" width="31.140625" style="1" customWidth="1"/>
    <col min="4" max="4" width="30.5703125" style="1" customWidth="1"/>
    <col min="5" max="5" width="25" style="1" customWidth="1"/>
    <col min="6" max="7" width="29.7109375" style="1" customWidth="1"/>
    <col min="8" max="8" width="24.5703125" style="1" customWidth="1"/>
    <col min="9" max="9" width="24" style="1" customWidth="1"/>
    <col min="10" max="10" width="20.28515625" style="1" customWidth="1"/>
    <col min="11" max="11" width="16.7109375" style="1" customWidth="1"/>
    <col min="12" max="13" width="18.7109375" style="1" customWidth="1"/>
    <col min="14" max="14" width="22.140625" style="1" customWidth="1"/>
    <col min="15" max="15" width="26.140625" style="1" customWidth="1"/>
    <col min="16" max="16" width="14.5703125" style="1" customWidth="1"/>
    <col min="17" max="17" width="19.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3" t="s">
        <v>6651</v>
      </c>
      <c r="D6" s="1853"/>
      <c r="E6" s="1853"/>
      <c r="F6" s="1853"/>
      <c r="G6" s="1853"/>
      <c r="H6" s="1853"/>
      <c r="I6" s="1853"/>
      <c r="J6" s="1853"/>
      <c r="K6" s="1853"/>
      <c r="L6" s="1853"/>
      <c r="M6" s="1853"/>
      <c r="N6" s="2027"/>
    </row>
    <row r="7" spans="2:16" ht="16.5" thickBot="1" x14ac:dyDescent="0.3">
      <c r="B7" s="127"/>
      <c r="C7" s="1853" t="s">
        <v>6367</v>
      </c>
      <c r="D7" s="1853"/>
      <c r="E7" s="1853"/>
      <c r="F7" s="1853"/>
      <c r="G7" s="1853"/>
      <c r="H7" s="1853"/>
      <c r="I7" s="1853"/>
      <c r="J7" s="1853"/>
      <c r="K7" s="1853"/>
      <c r="L7" s="1853"/>
      <c r="M7" s="1853"/>
      <c r="N7" s="2027"/>
    </row>
    <row r="8" spans="2:16" ht="16.5" thickBot="1" x14ac:dyDescent="0.3">
      <c r="B8" s="127"/>
      <c r="C8" s="1853" t="s">
        <v>4048</v>
      </c>
      <c r="D8" s="1853"/>
      <c r="E8" s="1853"/>
      <c r="F8" s="1853"/>
      <c r="G8" s="1853"/>
      <c r="H8" s="1853"/>
      <c r="I8" s="1853"/>
      <c r="J8" s="1853"/>
      <c r="K8" s="1853"/>
      <c r="L8" s="1853"/>
      <c r="M8" s="1853"/>
      <c r="N8" s="2027"/>
    </row>
    <row r="9" spans="2:16" ht="16.5" thickBot="1" x14ac:dyDescent="0.3">
      <c r="B9" s="127"/>
      <c r="C9" s="1856"/>
      <c r="D9" s="1856"/>
      <c r="E9" s="1856"/>
      <c r="F9" s="1856"/>
      <c r="G9" s="1856"/>
      <c r="H9" s="1856"/>
      <c r="I9" s="1856"/>
      <c r="J9" s="1856"/>
      <c r="K9" s="1856"/>
      <c r="L9" s="1856"/>
      <c r="M9" s="1856"/>
      <c r="N9" s="1857"/>
    </row>
    <row r="10" spans="2:16" ht="16.5" thickBot="1" x14ac:dyDescent="0.3">
      <c r="B10" s="127" t="s">
        <v>7</v>
      </c>
      <c r="C10" s="1865">
        <v>16</v>
      </c>
      <c r="D10" s="1865"/>
      <c r="E10" s="1866"/>
      <c r="F10" s="216"/>
      <c r="G10" s="216"/>
      <c r="H10" s="216"/>
      <c r="I10" s="216"/>
      <c r="J10" s="216"/>
      <c r="K10" s="216"/>
      <c r="L10" s="216"/>
      <c r="M10" s="216"/>
      <c r="N10" s="217"/>
    </row>
    <row r="11" spans="2:16" ht="16.5" thickBot="1" x14ac:dyDescent="0.3">
      <c r="B11" s="130" t="s">
        <v>8</v>
      </c>
      <c r="C11" s="907">
        <v>41982</v>
      </c>
      <c r="D11" s="1632"/>
      <c r="E11" s="1632"/>
      <c r="F11" s="1632"/>
      <c r="G11" s="1632"/>
      <c r="H11" s="1632"/>
      <c r="I11" s="1632"/>
      <c r="J11" s="1632"/>
      <c r="K11" s="1632"/>
      <c r="L11" s="1632"/>
      <c r="M11" s="1632"/>
      <c r="N11" s="1633"/>
    </row>
    <row r="12" spans="2:16" ht="15.75" x14ac:dyDescent="0.25">
      <c r="B12" s="134"/>
      <c r="C12" s="135"/>
      <c r="D12" s="136"/>
      <c r="E12" s="136"/>
      <c r="F12" s="136"/>
      <c r="G12" s="136"/>
      <c r="H12" s="136"/>
      <c r="I12" s="1612"/>
      <c r="J12" s="1612"/>
      <c r="K12" s="1612"/>
      <c r="L12" s="1612"/>
      <c r="M12" s="1612"/>
      <c r="N12" s="136"/>
    </row>
    <row r="13" spans="2:16" x14ac:dyDescent="0.25">
      <c r="I13" s="1612"/>
      <c r="J13" s="1612"/>
      <c r="K13" s="1612"/>
      <c r="L13" s="1612"/>
      <c r="M13" s="1612"/>
      <c r="N13" s="137"/>
    </row>
    <row r="14" spans="2:16" x14ac:dyDescent="0.25">
      <c r="B14" s="1867" t="s">
        <v>9</v>
      </c>
      <c r="C14" s="1867"/>
      <c r="D14" s="1589" t="s">
        <v>10</v>
      </c>
      <c r="E14" s="1589" t="s">
        <v>11</v>
      </c>
      <c r="F14" s="1589" t="s">
        <v>12</v>
      </c>
      <c r="G14" s="139"/>
      <c r="I14" s="140"/>
      <c r="J14" s="140"/>
      <c r="K14" s="140"/>
      <c r="L14" s="140"/>
      <c r="M14" s="140"/>
      <c r="N14" s="137"/>
    </row>
    <row r="15" spans="2:16" x14ac:dyDescent="0.25">
      <c r="B15" s="1867"/>
      <c r="C15" s="1867"/>
      <c r="D15" s="1589">
        <v>16</v>
      </c>
      <c r="E15" s="141">
        <v>1252968600</v>
      </c>
      <c r="F15" s="142">
        <v>600</v>
      </c>
      <c r="G15" s="143"/>
      <c r="I15" s="144"/>
      <c r="J15" s="144"/>
      <c r="K15" s="144"/>
      <c r="L15" s="144"/>
      <c r="M15" s="144"/>
      <c r="N15" s="137"/>
    </row>
    <row r="16" spans="2:16" x14ac:dyDescent="0.25">
      <c r="B16" s="1867"/>
      <c r="C16" s="1867"/>
      <c r="D16" s="1589"/>
      <c r="E16" s="141"/>
      <c r="F16" s="141"/>
      <c r="G16" s="143"/>
      <c r="I16" s="144"/>
      <c r="J16" s="144"/>
      <c r="K16" s="144"/>
      <c r="L16" s="144"/>
      <c r="M16" s="144"/>
      <c r="N16" s="137"/>
    </row>
    <row r="17" spans="1:14" x14ac:dyDescent="0.25">
      <c r="B17" s="1867"/>
      <c r="C17" s="1867"/>
      <c r="D17" s="1589"/>
      <c r="E17" s="141"/>
      <c r="F17" s="141"/>
      <c r="G17" s="143"/>
      <c r="I17" s="144"/>
      <c r="J17" s="144"/>
      <c r="K17" s="144"/>
      <c r="L17" s="144"/>
      <c r="M17" s="144"/>
      <c r="N17" s="137"/>
    </row>
    <row r="18" spans="1:14" x14ac:dyDescent="0.25">
      <c r="B18" s="1867"/>
      <c r="C18" s="1867"/>
      <c r="D18" s="1589"/>
      <c r="E18" s="145"/>
      <c r="F18" s="141"/>
      <c r="G18" s="143"/>
      <c r="H18" s="146"/>
      <c r="I18" s="144"/>
      <c r="J18" s="144"/>
      <c r="K18" s="144"/>
      <c r="L18" s="144"/>
      <c r="M18" s="144"/>
      <c r="N18" s="147"/>
    </row>
    <row r="19" spans="1:14" x14ac:dyDescent="0.25">
      <c r="B19" s="1867"/>
      <c r="C19" s="1867"/>
      <c r="D19" s="1589"/>
      <c r="E19" s="145"/>
      <c r="F19" s="141"/>
      <c r="G19" s="143"/>
      <c r="H19" s="146"/>
      <c r="I19" s="148"/>
      <c r="J19" s="148"/>
      <c r="K19" s="148"/>
      <c r="L19" s="148"/>
      <c r="M19" s="148"/>
      <c r="N19" s="147"/>
    </row>
    <row r="20" spans="1:14" x14ac:dyDescent="0.25">
      <c r="B20" s="1867"/>
      <c r="C20" s="1867"/>
      <c r="D20" s="1589"/>
      <c r="E20" s="145"/>
      <c r="F20" s="141"/>
      <c r="G20" s="143"/>
      <c r="H20" s="146"/>
      <c r="I20" s="1612"/>
      <c r="J20" s="1612"/>
      <c r="K20" s="1612"/>
      <c r="L20" s="1612"/>
      <c r="M20" s="1612"/>
      <c r="N20" s="147"/>
    </row>
    <row r="21" spans="1:14" x14ac:dyDescent="0.25">
      <c r="B21" s="1867"/>
      <c r="C21" s="1867"/>
      <c r="D21" s="1589"/>
      <c r="E21" s="145"/>
      <c r="F21" s="141"/>
      <c r="G21" s="143"/>
      <c r="H21" s="146"/>
      <c r="I21" s="1612"/>
      <c r="J21" s="1612"/>
      <c r="K21" s="1612"/>
      <c r="L21" s="1612"/>
      <c r="M21" s="1612"/>
      <c r="N21" s="147"/>
    </row>
    <row r="22" spans="1:14" ht="15.75" thickBot="1" x14ac:dyDescent="0.3">
      <c r="B22" s="1868" t="s">
        <v>13</v>
      </c>
      <c r="C22" s="1869"/>
      <c r="D22" s="1589"/>
      <c r="E22" s="149"/>
      <c r="F22" s="141"/>
      <c r="G22" s="143"/>
      <c r="H22" s="146"/>
      <c r="I22" s="1612"/>
      <c r="J22" s="1612"/>
      <c r="K22" s="1612"/>
      <c r="L22" s="1612"/>
      <c r="M22" s="1612"/>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v>480</v>
      </c>
      <c r="D24" s="154"/>
      <c r="E24" s="155">
        <f>E22</f>
        <v>0</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1612"/>
      <c r="J27" s="1612"/>
      <c r="K27" s="1612"/>
      <c r="L27" s="1612"/>
      <c r="M27" s="1612"/>
      <c r="N27" s="137"/>
    </row>
    <row r="28" spans="1:14" x14ac:dyDescent="0.25">
      <c r="A28" s="36"/>
      <c r="B28"/>
      <c r="C28"/>
      <c r="D28"/>
      <c r="E28"/>
      <c r="F28"/>
      <c r="G28"/>
      <c r="H28"/>
      <c r="I28" s="1612"/>
      <c r="J28" s="1612"/>
      <c r="K28" s="1612"/>
      <c r="L28" s="1612"/>
      <c r="M28" s="1612"/>
      <c r="N28" s="137"/>
    </row>
    <row r="29" spans="1:14" x14ac:dyDescent="0.25">
      <c r="A29" s="36"/>
      <c r="B29" s="41" t="s">
        <v>17</v>
      </c>
      <c r="C29" s="41" t="s">
        <v>18</v>
      </c>
      <c r="D29" s="41" t="s">
        <v>19</v>
      </c>
      <c r="E29"/>
      <c r="F29"/>
      <c r="G29"/>
      <c r="H29"/>
      <c r="I29" s="1612"/>
      <c r="J29" s="1612"/>
      <c r="K29" s="1612"/>
      <c r="L29" s="1612"/>
      <c r="M29" s="1612"/>
      <c r="N29" s="137"/>
    </row>
    <row r="30" spans="1:14" x14ac:dyDescent="0.25">
      <c r="A30" s="36"/>
      <c r="B30" s="1620" t="s">
        <v>20</v>
      </c>
      <c r="C30" s="1588" t="s">
        <v>21</v>
      </c>
      <c r="D30" s="1620"/>
      <c r="E30"/>
      <c r="F30"/>
      <c r="G30"/>
      <c r="H30"/>
      <c r="I30" s="1612"/>
      <c r="J30" s="1612"/>
      <c r="K30" s="1612"/>
      <c r="L30" s="1612"/>
      <c r="M30" s="1612"/>
      <c r="N30" s="137"/>
    </row>
    <row r="31" spans="1:14" x14ac:dyDescent="0.25">
      <c r="A31" s="36"/>
      <c r="B31" s="1620" t="s">
        <v>22</v>
      </c>
      <c r="C31" s="1588" t="s">
        <v>21</v>
      </c>
      <c r="D31" s="1620"/>
      <c r="E31"/>
      <c r="F31"/>
      <c r="G31"/>
      <c r="H31"/>
      <c r="I31" s="1612"/>
      <c r="J31" s="1612"/>
      <c r="K31" s="1612"/>
      <c r="L31" s="1612"/>
      <c r="M31" s="1612"/>
      <c r="N31" s="137"/>
    </row>
    <row r="32" spans="1:14" x14ac:dyDescent="0.25">
      <c r="A32" s="36"/>
      <c r="B32" s="1620" t="s">
        <v>23</v>
      </c>
      <c r="C32" s="1588"/>
      <c r="D32" s="1620" t="s">
        <v>21</v>
      </c>
      <c r="E32"/>
      <c r="F32"/>
      <c r="G32"/>
      <c r="H32"/>
      <c r="I32" s="1612"/>
      <c r="J32" s="1612"/>
      <c r="K32" s="1612"/>
      <c r="L32" s="1612"/>
      <c r="M32" s="1612"/>
      <c r="N32" s="137"/>
    </row>
    <row r="33" spans="1:17" x14ac:dyDescent="0.25">
      <c r="A33" s="36"/>
      <c r="B33" s="1620" t="s">
        <v>24</v>
      </c>
      <c r="C33" s="1620"/>
      <c r="D33" s="1620" t="s">
        <v>21</v>
      </c>
      <c r="E33"/>
      <c r="F33"/>
      <c r="G33"/>
      <c r="H33"/>
      <c r="I33" s="1612"/>
      <c r="J33" s="1612"/>
      <c r="K33" s="1612"/>
      <c r="L33" s="1612"/>
      <c r="M33" s="1612"/>
      <c r="N33" s="137"/>
    </row>
    <row r="34" spans="1:17" x14ac:dyDescent="0.25">
      <c r="A34" s="36"/>
      <c r="B34"/>
      <c r="C34"/>
      <c r="D34"/>
      <c r="E34"/>
      <c r="F34"/>
      <c r="G34"/>
      <c r="H34"/>
      <c r="I34" s="1612"/>
      <c r="J34" s="1612"/>
      <c r="K34" s="1612"/>
      <c r="L34" s="1612"/>
      <c r="M34" s="1612"/>
      <c r="N34" s="137"/>
    </row>
    <row r="35" spans="1:17" x14ac:dyDescent="0.25">
      <c r="A35" s="36"/>
      <c r="B35"/>
      <c r="C35"/>
      <c r="D35"/>
      <c r="E35"/>
      <c r="F35"/>
      <c r="G35"/>
      <c r="H35"/>
      <c r="I35" s="1612"/>
      <c r="J35" s="1612"/>
      <c r="K35" s="1612"/>
      <c r="L35" s="1612"/>
      <c r="M35" s="1612"/>
      <c r="N35" s="137"/>
    </row>
    <row r="36" spans="1:17" x14ac:dyDescent="0.25">
      <c r="A36" s="36"/>
      <c r="B36" s="160" t="s">
        <v>25</v>
      </c>
      <c r="C36"/>
      <c r="D36"/>
      <c r="E36"/>
      <c r="F36"/>
      <c r="G36"/>
      <c r="H36"/>
      <c r="I36" s="1612"/>
      <c r="J36" s="1612"/>
      <c r="K36" s="1612"/>
      <c r="L36" s="1612"/>
      <c r="M36" s="1612"/>
      <c r="N36" s="137"/>
    </row>
    <row r="37" spans="1:17" x14ac:dyDescent="0.25">
      <c r="A37" s="36"/>
      <c r="B37"/>
      <c r="C37"/>
      <c r="D37"/>
      <c r="E37"/>
      <c r="F37"/>
      <c r="G37"/>
      <c r="H37"/>
      <c r="I37" s="1612"/>
      <c r="J37" s="1612"/>
      <c r="K37" s="1612"/>
      <c r="L37" s="1612"/>
      <c r="M37" s="1612"/>
      <c r="N37" s="137"/>
    </row>
    <row r="38" spans="1:17" x14ac:dyDescent="0.25">
      <c r="A38" s="36"/>
      <c r="B38"/>
      <c r="C38"/>
      <c r="D38"/>
      <c r="E38"/>
      <c r="F38"/>
      <c r="G38"/>
      <c r="H38"/>
      <c r="I38" s="1612"/>
      <c r="J38" s="1612"/>
      <c r="K38" s="1612"/>
      <c r="L38" s="1612"/>
      <c r="M38" s="1612"/>
      <c r="N38" s="137"/>
    </row>
    <row r="39" spans="1:17" x14ac:dyDescent="0.25">
      <c r="A39" s="36"/>
      <c r="B39" s="41" t="s">
        <v>17</v>
      </c>
      <c r="C39" s="41" t="s">
        <v>26</v>
      </c>
      <c r="D39" s="162" t="s">
        <v>27</v>
      </c>
      <c r="E39" s="162" t="s">
        <v>28</v>
      </c>
      <c r="F39"/>
      <c r="G39"/>
      <c r="H39"/>
      <c r="I39" s="1612"/>
      <c r="J39" s="1612"/>
      <c r="K39" s="1612"/>
      <c r="L39" s="1612"/>
      <c r="M39" s="1612"/>
      <c r="N39" s="137"/>
    </row>
    <row r="40" spans="1:17" ht="28.5" x14ac:dyDescent="0.25">
      <c r="A40" s="36"/>
      <c r="B40" s="45" t="s">
        <v>29</v>
      </c>
      <c r="C40" s="1619">
        <v>40</v>
      </c>
      <c r="D40" s="1588">
        <v>40</v>
      </c>
      <c r="E40" s="1870">
        <v>40</v>
      </c>
      <c r="F40"/>
      <c r="G40"/>
      <c r="H40"/>
      <c r="I40" s="1612"/>
      <c r="J40" s="1612"/>
      <c r="K40" s="1612"/>
      <c r="L40" s="1612"/>
      <c r="M40" s="1612"/>
      <c r="N40" s="137"/>
    </row>
    <row r="41" spans="1:17" ht="42.75" x14ac:dyDescent="0.25">
      <c r="A41" s="36"/>
      <c r="B41" s="45" t="s">
        <v>30</v>
      </c>
      <c r="C41" s="1619">
        <v>60</v>
      </c>
      <c r="D41" s="1588">
        <v>25</v>
      </c>
      <c r="E41" s="1871"/>
      <c r="F41"/>
      <c r="G41"/>
      <c r="H41"/>
      <c r="I41" s="1612"/>
      <c r="J41" s="1612"/>
      <c r="K41" s="1612"/>
      <c r="L41" s="1612"/>
      <c r="M41" s="1612"/>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1612"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30" x14ac:dyDescent="0.25">
      <c r="A49" s="52">
        <v>1</v>
      </c>
      <c r="B49" s="173" t="s">
        <v>4048</v>
      </c>
      <c r="C49" s="173" t="s">
        <v>4048</v>
      </c>
      <c r="D49" s="172" t="s">
        <v>6652</v>
      </c>
      <c r="E49" s="221" t="s">
        <v>6653</v>
      </c>
      <c r="F49" s="175" t="s">
        <v>18</v>
      </c>
      <c r="G49" s="247">
        <v>1</v>
      </c>
      <c r="H49" s="220">
        <v>41057</v>
      </c>
      <c r="I49" s="176">
        <v>41274</v>
      </c>
      <c r="J49" s="176" t="s">
        <v>19</v>
      </c>
      <c r="K49" s="178" t="s">
        <v>6654</v>
      </c>
      <c r="L49" s="178"/>
      <c r="M49" s="221">
        <v>2700</v>
      </c>
      <c r="N49" s="221">
        <v>2700</v>
      </c>
      <c r="O49" s="180">
        <v>3032967000</v>
      </c>
      <c r="P49" s="972" t="s">
        <v>6655</v>
      </c>
      <c r="Q49" s="181"/>
      <c r="R49" s="60"/>
      <c r="S49" s="60"/>
      <c r="T49" s="60"/>
      <c r="U49" s="60"/>
      <c r="V49" s="60"/>
      <c r="W49" s="60"/>
      <c r="X49" s="60"/>
      <c r="Y49" s="60"/>
      <c r="Z49" s="60"/>
    </row>
    <row r="50" spans="1:26" s="61" customFormat="1" x14ac:dyDescent="0.25">
      <c r="A50" s="52">
        <f>+A49+1</f>
        <v>2</v>
      </c>
      <c r="B50" s="2870" t="s">
        <v>6656</v>
      </c>
      <c r="C50" s="173" t="s">
        <v>1540</v>
      </c>
      <c r="D50" s="2872" t="s">
        <v>6657</v>
      </c>
      <c r="E50" s="2874" t="s">
        <v>6658</v>
      </c>
      <c r="F50" s="175" t="s">
        <v>18</v>
      </c>
      <c r="G50" s="182">
        <v>0.9</v>
      </c>
      <c r="H50" s="2876">
        <v>41332</v>
      </c>
      <c r="I50" s="2878">
        <v>41912</v>
      </c>
      <c r="J50" s="2878" t="s">
        <v>19</v>
      </c>
      <c r="K50" s="2880" t="s">
        <v>6659</v>
      </c>
      <c r="L50" s="178"/>
      <c r="M50" s="2874">
        <v>2306</v>
      </c>
      <c r="N50" s="221">
        <v>2076</v>
      </c>
      <c r="O50" s="180">
        <v>656552310</v>
      </c>
      <c r="P50" s="2882" t="s">
        <v>6660</v>
      </c>
      <c r="Q50" s="2867"/>
      <c r="R50" s="60"/>
      <c r="S50" s="60"/>
      <c r="T50" s="60"/>
      <c r="U50" s="60"/>
      <c r="V50" s="60"/>
      <c r="W50" s="60"/>
      <c r="X50" s="60"/>
      <c r="Y50" s="60"/>
      <c r="Z50" s="60"/>
    </row>
    <row r="51" spans="1:26" s="61" customFormat="1" x14ac:dyDescent="0.25">
      <c r="A51" s="52">
        <f t="shared" ref="A51" si="0">+A50+1</f>
        <v>3</v>
      </c>
      <c r="B51" s="2871"/>
      <c r="C51" s="173" t="s">
        <v>3069</v>
      </c>
      <c r="D51" s="2873"/>
      <c r="E51" s="2875"/>
      <c r="F51" s="175" t="s">
        <v>18</v>
      </c>
      <c r="G51" s="182">
        <v>0.1</v>
      </c>
      <c r="H51" s="2877"/>
      <c r="I51" s="2879"/>
      <c r="J51" s="2879"/>
      <c r="K51" s="2881"/>
      <c r="L51" s="178"/>
      <c r="M51" s="2875"/>
      <c r="N51" s="221">
        <v>230</v>
      </c>
      <c r="O51" s="180">
        <v>92465000</v>
      </c>
      <c r="P51" s="2883"/>
      <c r="Q51" s="2868"/>
      <c r="R51" s="60"/>
      <c r="S51" s="60"/>
      <c r="T51" s="60"/>
      <c r="U51" s="60"/>
      <c r="V51" s="60"/>
      <c r="W51" s="60"/>
      <c r="X51" s="60"/>
      <c r="Y51" s="60"/>
      <c r="Z51" s="60"/>
    </row>
    <row r="52" spans="1:26" s="61" customFormat="1" x14ac:dyDescent="0.25">
      <c r="A52" s="52"/>
      <c r="B52" s="183" t="s">
        <v>28</v>
      </c>
      <c r="C52" s="172"/>
      <c r="D52" s="173"/>
      <c r="E52" s="182"/>
      <c r="F52" s="175"/>
      <c r="G52" s="175"/>
      <c r="H52" s="175"/>
      <c r="I52" s="176"/>
      <c r="J52" s="176"/>
      <c r="K52" s="185" t="s">
        <v>6661</v>
      </c>
      <c r="L52" s="185">
        <f>SUM(L49:L51)</f>
        <v>0</v>
      </c>
      <c r="M52" s="221">
        <f>SUM(M49:M51)</f>
        <v>5006</v>
      </c>
      <c r="N52" s="185" t="s">
        <v>6343</v>
      </c>
      <c r="O52" s="180">
        <f>SUM(O49:O51)</f>
        <v>3781984310</v>
      </c>
      <c r="P52" s="180"/>
      <c r="Q52" s="2869"/>
    </row>
    <row r="53" spans="1:26" s="69" customFormat="1" x14ac:dyDescent="0.25">
      <c r="E53" s="188"/>
    </row>
    <row r="54" spans="1:26" s="69" customFormat="1" x14ac:dyDescent="0.25">
      <c r="B54" s="1860" t="s">
        <v>56</v>
      </c>
      <c r="C54" s="1860" t="s">
        <v>57</v>
      </c>
      <c r="D54" s="1862" t="s">
        <v>58</v>
      </c>
      <c r="E54" s="1862"/>
    </row>
    <row r="55" spans="1:26" s="69" customFormat="1" x14ac:dyDescent="0.25">
      <c r="B55" s="1861"/>
      <c r="C55" s="1861"/>
      <c r="D55" s="1595" t="s">
        <v>59</v>
      </c>
      <c r="E55" s="190" t="s">
        <v>60</v>
      </c>
    </row>
    <row r="56" spans="1:26" s="69" customFormat="1" ht="18.75" x14ac:dyDescent="0.25">
      <c r="B56" s="222" t="s">
        <v>61</v>
      </c>
      <c r="C56" s="185"/>
      <c r="D56" s="774" t="s">
        <v>21</v>
      </c>
      <c r="E56" s="774"/>
      <c r="F56" s="191"/>
      <c r="G56" s="191"/>
      <c r="H56" s="191"/>
      <c r="I56" s="191"/>
      <c r="J56" s="191"/>
      <c r="K56" s="191"/>
      <c r="L56" s="191"/>
      <c r="M56" s="191"/>
    </row>
    <row r="57" spans="1:26" s="69" customFormat="1" x14ac:dyDescent="0.25">
      <c r="B57" s="222" t="s">
        <v>62</v>
      </c>
      <c r="C57" s="221">
        <v>2700</v>
      </c>
      <c r="D57" s="774" t="s">
        <v>21</v>
      </c>
      <c r="E57" s="774"/>
    </row>
    <row r="58" spans="1:26" s="69" customFormat="1" x14ac:dyDescent="0.25">
      <c r="B58" s="192"/>
      <c r="C58" s="1863"/>
      <c r="D58" s="1863"/>
      <c r="E58" s="1863"/>
      <c r="F58" s="1863"/>
      <c r="G58" s="1863"/>
      <c r="H58" s="1863"/>
      <c r="I58" s="1863"/>
      <c r="J58" s="1863"/>
      <c r="K58" s="1863"/>
      <c r="L58" s="1863"/>
      <c r="M58" s="1863"/>
      <c r="N58" s="1863"/>
    </row>
    <row r="59" spans="1:26" ht="15.75" thickBot="1" x14ac:dyDescent="0.3"/>
    <row r="60" spans="1:26" ht="27" thickBot="1" x14ac:dyDescent="0.3">
      <c r="B60" s="1864" t="s">
        <v>63</v>
      </c>
      <c r="C60" s="1864"/>
      <c r="D60" s="1864"/>
      <c r="E60" s="1864"/>
      <c r="F60" s="1864"/>
      <c r="G60" s="1864"/>
      <c r="H60" s="1864"/>
      <c r="I60" s="1864"/>
      <c r="J60" s="1864"/>
      <c r="K60" s="1864"/>
      <c r="L60" s="1864"/>
      <c r="M60" s="1864"/>
      <c r="N60" s="1864"/>
    </row>
    <row r="63" spans="1:26" ht="105" x14ac:dyDescent="0.25">
      <c r="B63" s="1610" t="s">
        <v>64</v>
      </c>
      <c r="C63" s="194" t="s">
        <v>65</v>
      </c>
      <c r="D63" s="194" t="s">
        <v>66</v>
      </c>
      <c r="E63" s="194" t="s">
        <v>67</v>
      </c>
      <c r="F63" s="194" t="s">
        <v>68</v>
      </c>
      <c r="G63" s="194" t="s">
        <v>69</v>
      </c>
      <c r="H63" s="194" t="s">
        <v>70</v>
      </c>
      <c r="I63" s="194" t="s">
        <v>71</v>
      </c>
      <c r="J63" s="194" t="s">
        <v>72</v>
      </c>
      <c r="K63" s="194" t="s">
        <v>73</v>
      </c>
      <c r="L63" s="194" t="s">
        <v>74</v>
      </c>
      <c r="M63" s="195" t="s">
        <v>75</v>
      </c>
      <c r="N63" s="195" t="s">
        <v>76</v>
      </c>
      <c r="O63" s="1875" t="s">
        <v>77</v>
      </c>
      <c r="P63" s="1876"/>
      <c r="Q63" s="194" t="s">
        <v>78</v>
      </c>
    </row>
    <row r="64" spans="1:26" x14ac:dyDescent="0.25">
      <c r="B64" s="1621"/>
      <c r="C64" s="1621"/>
      <c r="D64" s="227"/>
      <c r="E64" s="227"/>
      <c r="F64" s="1006"/>
      <c r="G64" s="1006"/>
      <c r="H64" s="1652"/>
      <c r="I64" s="223"/>
      <c r="J64" s="223"/>
      <c r="K64" s="1620"/>
      <c r="L64" s="1620"/>
      <c r="M64" s="1655"/>
      <c r="N64" s="1620"/>
      <c r="O64" s="1963" t="s">
        <v>6662</v>
      </c>
      <c r="P64" s="1964"/>
      <c r="Q64" s="1620" t="s">
        <v>19</v>
      </c>
    </row>
    <row r="65" spans="2:17" x14ac:dyDescent="0.25">
      <c r="B65" s="1621"/>
      <c r="C65" s="1621"/>
      <c r="D65" s="226"/>
      <c r="E65" s="227"/>
      <c r="F65" s="1006"/>
      <c r="G65" s="1006"/>
      <c r="H65" s="1652"/>
      <c r="I65" s="223"/>
      <c r="J65" s="223"/>
      <c r="K65" s="1620"/>
      <c r="L65" s="1620"/>
      <c r="M65" s="1655"/>
      <c r="N65" s="1620"/>
      <c r="O65" s="1584"/>
      <c r="P65" s="1585"/>
      <c r="Q65" s="1620"/>
    </row>
    <row r="66" spans="2:17" x14ac:dyDescent="0.25">
      <c r="B66" s="1621"/>
      <c r="C66" s="1621"/>
      <c r="D66" s="227"/>
      <c r="E66" s="227"/>
      <c r="F66" s="1006"/>
      <c r="G66" s="1006"/>
      <c r="H66" s="1652"/>
      <c r="I66" s="223"/>
      <c r="J66" s="223"/>
      <c r="K66" s="1620"/>
      <c r="L66" s="1620"/>
      <c r="M66" s="1655"/>
      <c r="N66" s="1620"/>
      <c r="O66" s="1584"/>
      <c r="P66" s="1585"/>
      <c r="Q66" s="1620"/>
    </row>
    <row r="67" spans="2:17" x14ac:dyDescent="0.25">
      <c r="B67" s="1621"/>
      <c r="C67" s="1621"/>
      <c r="D67" s="227"/>
      <c r="E67" s="227"/>
      <c r="F67" s="1652"/>
      <c r="G67" s="1652"/>
      <c r="H67" s="1652"/>
      <c r="I67" s="223"/>
      <c r="J67" s="223"/>
      <c r="K67" s="1620"/>
      <c r="L67" s="1620"/>
      <c r="M67" s="1620"/>
      <c r="N67" s="1620"/>
      <c r="O67" s="2003"/>
      <c r="P67" s="2004"/>
      <c r="Q67" s="1620"/>
    </row>
    <row r="68" spans="2:17" x14ac:dyDescent="0.25">
      <c r="B68" s="1620"/>
      <c r="C68" s="1620"/>
      <c r="D68" s="1620"/>
      <c r="E68" s="1620"/>
      <c r="F68" s="1620"/>
      <c r="G68" s="1620"/>
      <c r="H68" s="1620"/>
      <c r="I68" s="1620"/>
      <c r="J68" s="1620"/>
      <c r="K68" s="1620"/>
      <c r="L68" s="1620"/>
      <c r="M68" s="1620"/>
      <c r="N68" s="1620"/>
      <c r="O68" s="2003"/>
      <c r="P68" s="2004"/>
      <c r="Q68" s="1620"/>
    </row>
    <row r="69" spans="2:17" x14ac:dyDescent="0.25">
      <c r="B69" s="1" t="s">
        <v>85</v>
      </c>
    </row>
    <row r="70" spans="2:17" x14ac:dyDescent="0.25">
      <c r="B70" s="1" t="s">
        <v>86</v>
      </c>
    </row>
    <row r="71" spans="2:17" x14ac:dyDescent="0.25">
      <c r="B71" s="1" t="s">
        <v>87</v>
      </c>
    </row>
    <row r="73" spans="2:17" ht="15.75" thickBot="1" x14ac:dyDescent="0.3"/>
    <row r="74" spans="2:17" ht="27" thickBot="1" x14ac:dyDescent="0.3">
      <c r="B74" s="1879" t="s">
        <v>88</v>
      </c>
      <c r="C74" s="1880"/>
      <c r="D74" s="1880"/>
      <c r="E74" s="1880"/>
      <c r="F74" s="1880"/>
      <c r="G74" s="1880"/>
      <c r="H74" s="1880"/>
      <c r="I74" s="1880"/>
      <c r="J74" s="1880"/>
      <c r="K74" s="1880"/>
      <c r="L74" s="1880"/>
      <c r="M74" s="1880"/>
      <c r="N74" s="1881"/>
    </row>
    <row r="77" spans="2:17" ht="75" x14ac:dyDescent="0.25">
      <c r="B77" s="1610" t="s">
        <v>89</v>
      </c>
      <c r="C77" s="1610" t="s">
        <v>90</v>
      </c>
      <c r="D77" s="1610" t="s">
        <v>91</v>
      </c>
      <c r="E77" s="1610" t="s">
        <v>92</v>
      </c>
      <c r="F77" s="1610" t="s">
        <v>93</v>
      </c>
      <c r="G77" s="1610" t="s">
        <v>94</v>
      </c>
      <c r="H77" s="1610" t="s">
        <v>95</v>
      </c>
      <c r="I77" s="1610" t="s">
        <v>96</v>
      </c>
      <c r="J77" s="1875" t="s">
        <v>97</v>
      </c>
      <c r="K77" s="1882"/>
      <c r="L77" s="1876"/>
      <c r="M77" s="1610" t="s">
        <v>98</v>
      </c>
      <c r="N77" s="1610" t="s">
        <v>254</v>
      </c>
      <c r="O77" s="1610" t="s">
        <v>255</v>
      </c>
      <c r="P77" s="1875" t="s">
        <v>77</v>
      </c>
      <c r="Q77" s="1876"/>
    </row>
    <row r="78" spans="2:17" ht="30" x14ac:dyDescent="0.25">
      <c r="B78" s="225" t="s">
        <v>1273</v>
      </c>
      <c r="C78" s="1653" t="s">
        <v>102</v>
      </c>
      <c r="D78" s="225" t="s">
        <v>6663</v>
      </c>
      <c r="E78" s="1621"/>
      <c r="F78" s="1621"/>
      <c r="G78" s="1654"/>
      <c r="H78" s="909"/>
      <c r="I78" s="227"/>
      <c r="J78" s="225"/>
      <c r="K78" s="898"/>
      <c r="L78" s="226"/>
      <c r="M78" s="1870"/>
      <c r="N78" s="1870"/>
      <c r="O78" s="2015"/>
      <c r="P78" s="1998" t="s">
        <v>6664</v>
      </c>
      <c r="Q78" s="1998"/>
    </row>
    <row r="79" spans="2:17" x14ac:dyDescent="0.25">
      <c r="B79" s="225" t="s">
        <v>1273</v>
      </c>
      <c r="C79" s="1653" t="s">
        <v>102</v>
      </c>
      <c r="D79" s="225" t="s">
        <v>6665</v>
      </c>
      <c r="E79" s="1621"/>
      <c r="F79" s="1621"/>
      <c r="G79" s="1654"/>
      <c r="H79" s="909"/>
      <c r="I79" s="227"/>
      <c r="J79" s="225"/>
      <c r="K79" s="898"/>
      <c r="L79" s="226"/>
      <c r="M79" s="1924"/>
      <c r="N79" s="1924"/>
      <c r="O79" s="2016"/>
      <c r="P79" s="1998" t="s">
        <v>6664</v>
      </c>
      <c r="Q79" s="1998"/>
    </row>
    <row r="80" spans="2:17" ht="30" x14ac:dyDescent="0.25">
      <c r="B80" s="1648" t="s">
        <v>1532</v>
      </c>
      <c r="C80" s="1670" t="s">
        <v>118</v>
      </c>
      <c r="D80" s="1017" t="s">
        <v>6666</v>
      </c>
      <c r="E80" s="1621"/>
      <c r="F80" s="1621"/>
      <c r="G80" s="1654"/>
      <c r="H80" s="909"/>
      <c r="I80" s="227"/>
      <c r="J80" s="225"/>
      <c r="K80" s="898"/>
      <c r="L80" s="226"/>
      <c r="M80" s="1871"/>
      <c r="N80" s="1871"/>
      <c r="O80" s="2017"/>
      <c r="P80" s="2084" t="s">
        <v>6667</v>
      </c>
      <c r="Q80" s="2565"/>
    </row>
    <row r="81" spans="2:17" ht="30" x14ac:dyDescent="0.25">
      <c r="B81" s="1648" t="s">
        <v>1532</v>
      </c>
      <c r="C81" s="1670" t="s">
        <v>118</v>
      </c>
      <c r="D81" s="1017" t="s">
        <v>6668</v>
      </c>
      <c r="E81" s="1578"/>
      <c r="F81" s="1576"/>
      <c r="G81" s="1576"/>
      <c r="H81" s="1599"/>
      <c r="I81" s="1601"/>
      <c r="J81" s="1670"/>
      <c r="K81" s="1143"/>
      <c r="L81" s="1670"/>
      <c r="M81" s="1573"/>
      <c r="N81" s="1573"/>
      <c r="O81" s="1603"/>
      <c r="P81" s="2884"/>
      <c r="Q81" s="2885"/>
    </row>
    <row r="82" spans="2:17" x14ac:dyDescent="0.25">
      <c r="B82" s="1648" t="s">
        <v>1532</v>
      </c>
      <c r="C82" s="1670" t="s">
        <v>118</v>
      </c>
      <c r="D82" s="1017" t="s">
        <v>6669</v>
      </c>
      <c r="E82" s="1522"/>
      <c r="F82" s="1670"/>
      <c r="G82" s="1670"/>
      <c r="H82" s="1142"/>
      <c r="I82" s="1670"/>
      <c r="J82" s="1670"/>
      <c r="K82" s="1143"/>
      <c r="L82" s="1114"/>
      <c r="M82" s="1670"/>
      <c r="N82" s="1670"/>
      <c r="O82" s="1670"/>
      <c r="P82" s="2884"/>
      <c r="Q82" s="2885"/>
    </row>
    <row r="83" spans="2:17" x14ac:dyDescent="0.25">
      <c r="B83" s="1648" t="s">
        <v>1532</v>
      </c>
      <c r="C83" s="1653" t="s">
        <v>118</v>
      </c>
      <c r="D83" s="1017" t="s">
        <v>6670</v>
      </c>
      <c r="E83" s="1621"/>
      <c r="F83" s="1654"/>
      <c r="G83" s="1654"/>
      <c r="H83" s="1651"/>
      <c r="I83" s="1652"/>
      <c r="J83" s="225"/>
      <c r="K83" s="898"/>
      <c r="L83" s="226"/>
      <c r="M83" s="1588"/>
      <c r="N83" s="1588"/>
      <c r="O83" s="1588"/>
      <c r="P83" s="2566"/>
      <c r="Q83" s="2567"/>
    </row>
    <row r="84" spans="2:17" ht="15.75" thickBot="1" x14ac:dyDescent="0.3">
      <c r="B84" s="1581"/>
      <c r="C84" s="1612"/>
      <c r="D84" s="230"/>
      <c r="G84" s="1671"/>
      <c r="H84" s="987"/>
      <c r="J84" s="230"/>
      <c r="K84" s="987"/>
      <c r="L84" s="230"/>
      <c r="M84" s="1612"/>
      <c r="N84" s="1612"/>
      <c r="O84" s="1612"/>
    </row>
    <row r="85" spans="2:17" ht="27" thickBot="1" x14ac:dyDescent="0.3">
      <c r="B85" s="1879" t="s">
        <v>184</v>
      </c>
      <c r="C85" s="1880"/>
      <c r="D85" s="1880"/>
      <c r="E85" s="1880"/>
      <c r="F85" s="1880"/>
      <c r="G85" s="1880"/>
      <c r="H85" s="1880"/>
      <c r="I85" s="1880"/>
      <c r="J85" s="1880"/>
      <c r="K85" s="1880"/>
      <c r="L85" s="1880"/>
      <c r="M85" s="1880"/>
      <c r="N85" s="1881"/>
    </row>
    <row r="88" spans="2:17" ht="30" x14ac:dyDescent="0.25">
      <c r="B88" s="194" t="s">
        <v>17</v>
      </c>
      <c r="C88" s="194" t="s">
        <v>415</v>
      </c>
      <c r="D88" s="1875" t="s">
        <v>77</v>
      </c>
      <c r="E88" s="1876"/>
    </row>
    <row r="89" spans="2:17" x14ac:dyDescent="0.25">
      <c r="B89" s="229" t="s">
        <v>185</v>
      </c>
      <c r="C89" s="1588" t="s">
        <v>18</v>
      </c>
      <c r="D89" s="1922"/>
      <c r="E89" s="1922"/>
    </row>
    <row r="92" spans="2:17" ht="26.25" x14ac:dyDescent="0.25">
      <c r="B92" s="1851" t="s">
        <v>186</v>
      </c>
      <c r="C92" s="1852"/>
      <c r="D92" s="1852"/>
      <c r="E92" s="1852"/>
      <c r="F92" s="1852"/>
      <c r="G92" s="1852"/>
      <c r="H92" s="1852"/>
      <c r="I92" s="1852"/>
      <c r="J92" s="1852"/>
      <c r="K92" s="1852"/>
      <c r="L92" s="1852"/>
      <c r="M92" s="1852"/>
      <c r="N92" s="1852"/>
      <c r="O92" s="1852"/>
      <c r="P92" s="1852"/>
    </row>
    <row r="94" spans="2:17" ht="15.75" thickBot="1" x14ac:dyDescent="0.3"/>
    <row r="95" spans="2:17" ht="27" thickBot="1" x14ac:dyDescent="0.3">
      <c r="B95" s="1879" t="s">
        <v>187</v>
      </c>
      <c r="C95" s="1880"/>
      <c r="D95" s="1880"/>
      <c r="E95" s="1880"/>
      <c r="F95" s="1880"/>
      <c r="G95" s="1880"/>
      <c r="H95" s="1880"/>
      <c r="I95" s="1880"/>
      <c r="J95" s="1880"/>
      <c r="K95" s="1880"/>
      <c r="L95" s="1880"/>
      <c r="M95" s="1880"/>
      <c r="N95" s="1881"/>
    </row>
    <row r="97" spans="1:26" ht="15.75" thickBot="1" x14ac:dyDescent="0.3">
      <c r="M97" s="163"/>
      <c r="N97" s="163"/>
    </row>
    <row r="98" spans="1:26" s="1612" customFormat="1" ht="60.75" thickBot="1" x14ac:dyDescent="0.3">
      <c r="B98" s="164" t="s">
        <v>33</v>
      </c>
      <c r="C98" s="164" t="s">
        <v>34</v>
      </c>
      <c r="D98" s="164" t="s">
        <v>35</v>
      </c>
      <c r="E98" s="164" t="s">
        <v>36</v>
      </c>
      <c r="F98" s="164" t="s">
        <v>37</v>
      </c>
      <c r="G98" s="164" t="s">
        <v>38</v>
      </c>
      <c r="H98" s="164" t="s">
        <v>39</v>
      </c>
      <c r="I98" s="164" t="s">
        <v>40</v>
      </c>
      <c r="J98" s="164" t="s">
        <v>41</v>
      </c>
      <c r="K98" s="164" t="s">
        <v>42</v>
      </c>
      <c r="L98" s="164" t="s">
        <v>43</v>
      </c>
      <c r="M98" s="165" t="s">
        <v>44</v>
      </c>
      <c r="N98" s="164" t="s">
        <v>45</v>
      </c>
      <c r="O98" s="164" t="s">
        <v>46</v>
      </c>
      <c r="P98" s="166" t="s">
        <v>47</v>
      </c>
      <c r="Q98" s="166" t="s">
        <v>48</v>
      </c>
    </row>
    <row r="99" spans="1:26" s="61" customFormat="1" ht="15.75" thickBot="1" x14ac:dyDescent="0.3">
      <c r="A99" s="52">
        <v>1</v>
      </c>
      <c r="B99" s="1854"/>
      <c r="C99" s="1854"/>
      <c r="D99" s="1854"/>
      <c r="E99" s="1854"/>
      <c r="F99" s="1854"/>
      <c r="G99" s="1854"/>
      <c r="H99" s="1854"/>
      <c r="I99" s="1854"/>
      <c r="J99" s="1854"/>
      <c r="K99" s="1854"/>
      <c r="L99" s="1854"/>
      <c r="M99" s="1855"/>
      <c r="N99" s="178"/>
      <c r="O99" s="180"/>
      <c r="P99" s="180"/>
      <c r="Q99" s="181"/>
      <c r="R99" s="60"/>
      <c r="S99" s="60"/>
      <c r="T99" s="60"/>
      <c r="U99" s="60"/>
      <c r="V99" s="60"/>
      <c r="W99" s="60"/>
      <c r="X99" s="60"/>
      <c r="Y99" s="60"/>
      <c r="Z99" s="60"/>
    </row>
    <row r="100" spans="1:26" s="61" customFormat="1" ht="28.5" x14ac:dyDescent="0.25">
      <c r="A100" s="52">
        <f>+A99+1</f>
        <v>2</v>
      </c>
      <c r="B100" s="53" t="s">
        <v>6367</v>
      </c>
      <c r="C100" s="53" t="s">
        <v>6367</v>
      </c>
      <c r="D100" s="54" t="s">
        <v>6671</v>
      </c>
      <c r="E100" s="58" t="s">
        <v>6672</v>
      </c>
      <c r="F100" s="172" t="s">
        <v>18</v>
      </c>
      <c r="G100" s="1782">
        <v>1</v>
      </c>
      <c r="H100" s="1783">
        <v>40030</v>
      </c>
      <c r="I100" s="1190">
        <v>40364</v>
      </c>
      <c r="J100" s="1190" t="s">
        <v>19</v>
      </c>
      <c r="K100" s="499" t="s">
        <v>6673</v>
      </c>
      <c r="L100" s="1361"/>
      <c r="M100" s="1191">
        <v>143</v>
      </c>
      <c r="N100" s="1191">
        <v>143</v>
      </c>
      <c r="O100" s="1192">
        <v>124455934</v>
      </c>
      <c r="P100" s="1192" t="s">
        <v>6674</v>
      </c>
      <c r="Q100" s="181"/>
      <c r="R100" s="60"/>
      <c r="S100" s="60"/>
      <c r="T100" s="60"/>
      <c r="U100" s="60"/>
      <c r="V100" s="60"/>
      <c r="W100" s="60"/>
      <c r="X100" s="60"/>
      <c r="Y100" s="60"/>
      <c r="Z100" s="60"/>
    </row>
    <row r="101" spans="1:26" s="61" customFormat="1" ht="71.25" x14ac:dyDescent="0.25">
      <c r="A101" s="52">
        <f t="shared" ref="A101:A103" si="1">+A100+1</f>
        <v>3</v>
      </c>
      <c r="B101" s="53" t="s">
        <v>6367</v>
      </c>
      <c r="C101" s="53" t="s">
        <v>6367</v>
      </c>
      <c r="D101" s="54" t="s">
        <v>6675</v>
      </c>
      <c r="E101" s="58" t="s">
        <v>6676</v>
      </c>
      <c r="F101" s="172" t="s">
        <v>18</v>
      </c>
      <c r="G101" s="1189">
        <v>1</v>
      </c>
      <c r="H101" s="1783">
        <v>40546</v>
      </c>
      <c r="I101" s="1190">
        <v>40907</v>
      </c>
      <c r="J101" s="1190" t="s">
        <v>19</v>
      </c>
      <c r="K101" s="1361">
        <v>11.09</v>
      </c>
      <c r="L101" s="1361"/>
      <c r="M101" s="1191">
        <v>350</v>
      </c>
      <c r="N101" s="1191">
        <v>350</v>
      </c>
      <c r="O101" s="1192">
        <v>37800000</v>
      </c>
      <c r="P101" s="1192" t="s">
        <v>6677</v>
      </c>
      <c r="Q101" s="181"/>
      <c r="R101" s="60"/>
      <c r="S101" s="60"/>
      <c r="T101" s="60"/>
      <c r="U101" s="60"/>
      <c r="V101" s="60"/>
      <c r="W101" s="60"/>
      <c r="X101" s="60"/>
      <c r="Y101" s="60"/>
      <c r="Z101" s="60"/>
    </row>
    <row r="102" spans="1:26" s="61" customFormat="1" x14ac:dyDescent="0.25">
      <c r="A102" s="52">
        <f t="shared" si="1"/>
        <v>4</v>
      </c>
      <c r="B102" s="173"/>
      <c r="C102" s="172"/>
      <c r="D102" s="173"/>
      <c r="E102" s="221"/>
      <c r="F102" s="175"/>
      <c r="G102" s="182"/>
      <c r="H102" s="220"/>
      <c r="I102" s="176"/>
      <c r="J102" s="176"/>
      <c r="K102" s="178"/>
      <c r="L102" s="178"/>
      <c r="M102" s="178"/>
      <c r="N102" s="178"/>
      <c r="O102" s="180"/>
      <c r="P102" s="180"/>
      <c r="Q102" s="181"/>
      <c r="R102" s="60"/>
      <c r="S102" s="60"/>
      <c r="T102" s="60"/>
      <c r="U102" s="60"/>
      <c r="V102" s="60"/>
      <c r="W102" s="60"/>
      <c r="X102" s="60"/>
      <c r="Y102" s="60"/>
      <c r="Z102" s="60"/>
    </row>
    <row r="103" spans="1:26" s="61" customFormat="1" x14ac:dyDescent="0.25">
      <c r="A103" s="52">
        <f t="shared" si="1"/>
        <v>5</v>
      </c>
      <c r="B103" s="173"/>
      <c r="C103" s="173"/>
      <c r="D103" s="173"/>
      <c r="E103" s="221"/>
      <c r="F103" s="175"/>
      <c r="G103" s="182"/>
      <c r="H103" s="220"/>
      <c r="I103" s="176"/>
      <c r="J103" s="176"/>
      <c r="K103" s="57" t="s">
        <v>6678</v>
      </c>
      <c r="L103" s="178"/>
      <c r="M103" s="178"/>
      <c r="N103" s="178"/>
      <c r="O103" s="180"/>
      <c r="P103" s="180"/>
      <c r="Q103" s="181"/>
      <c r="R103" s="60"/>
      <c r="S103" s="60"/>
      <c r="T103" s="60"/>
      <c r="U103" s="60"/>
      <c r="V103" s="60"/>
      <c r="W103" s="60"/>
      <c r="X103" s="60"/>
      <c r="Y103" s="60"/>
      <c r="Z103" s="60"/>
    </row>
    <row r="104" spans="1:26" x14ac:dyDescent="0.25">
      <c r="B104" s="69"/>
      <c r="C104" s="69"/>
      <c r="D104" s="69"/>
      <c r="E104" s="188"/>
      <c r="F104" s="69"/>
      <c r="G104" s="69"/>
      <c r="H104" s="69"/>
      <c r="I104" s="69"/>
      <c r="J104" s="69"/>
      <c r="K104" s="69"/>
      <c r="L104" s="69"/>
      <c r="M104" s="69"/>
      <c r="N104" s="69"/>
      <c r="O104" s="69"/>
      <c r="P104" s="69"/>
    </row>
    <row r="105" spans="1:26" ht="18.75" x14ac:dyDescent="0.25">
      <c r="B105" s="222" t="s">
        <v>192</v>
      </c>
      <c r="C105" s="250" t="s">
        <v>6678</v>
      </c>
      <c r="H105" s="191"/>
      <c r="I105" s="191"/>
      <c r="J105" s="191"/>
      <c r="K105" s="191"/>
      <c r="L105" s="191"/>
      <c r="M105" s="191"/>
      <c r="N105" s="69"/>
      <c r="O105" s="69"/>
      <c r="P105" s="69"/>
    </row>
    <row r="107" spans="1:26" ht="15.75" thickBot="1" x14ac:dyDescent="0.3"/>
    <row r="108" spans="1:26" ht="30.75" thickBot="1" x14ac:dyDescent="0.3">
      <c r="B108" s="232" t="s">
        <v>193</v>
      </c>
      <c r="C108" s="233" t="s">
        <v>194</v>
      </c>
      <c r="D108" s="232" t="s">
        <v>27</v>
      </c>
      <c r="E108" s="233" t="s">
        <v>195</v>
      </c>
    </row>
    <row r="109" spans="1:26" x14ac:dyDescent="0.25">
      <c r="B109" s="103" t="s">
        <v>196</v>
      </c>
      <c r="C109" s="234">
        <v>20</v>
      </c>
      <c r="D109" s="234">
        <v>0</v>
      </c>
      <c r="E109" s="1923">
        <f>+D109+D110+D111</f>
        <v>40</v>
      </c>
    </row>
    <row r="110" spans="1:26" x14ac:dyDescent="0.25">
      <c r="B110" s="103" t="s">
        <v>197</v>
      </c>
      <c r="C110" s="1628">
        <v>30</v>
      </c>
      <c r="D110" s="1588">
        <v>0</v>
      </c>
      <c r="E110" s="1924"/>
    </row>
    <row r="111" spans="1:26" ht="15.75" thickBot="1" x14ac:dyDescent="0.3">
      <c r="B111" s="103" t="s">
        <v>198</v>
      </c>
      <c r="C111" s="236">
        <v>40</v>
      </c>
      <c r="D111" s="236">
        <v>40</v>
      </c>
      <c r="E111" s="1925"/>
    </row>
    <row r="113" spans="2:17" ht="15.75" thickBot="1" x14ac:dyDescent="0.3"/>
    <row r="114" spans="2:17" ht="27" thickBot="1" x14ac:dyDescent="0.3">
      <c r="B114" s="1879" t="s">
        <v>199</v>
      </c>
      <c r="C114" s="1880"/>
      <c r="D114" s="1880"/>
      <c r="E114" s="1880"/>
      <c r="F114" s="1880"/>
      <c r="G114" s="1880"/>
      <c r="H114" s="1880"/>
      <c r="I114" s="1880"/>
      <c r="J114" s="1880"/>
      <c r="K114" s="1880"/>
      <c r="L114" s="1880"/>
      <c r="M114" s="1880"/>
      <c r="N114" s="1881"/>
    </row>
    <row r="116" spans="2:17" ht="75" x14ac:dyDescent="0.25">
      <c r="B116" s="1610" t="s">
        <v>89</v>
      </c>
      <c r="C116" s="1610" t="s">
        <v>90</v>
      </c>
      <c r="D116" s="1610" t="s">
        <v>91</v>
      </c>
      <c r="E116" s="1610" t="s">
        <v>92</v>
      </c>
      <c r="F116" s="1610" t="s">
        <v>93</v>
      </c>
      <c r="G116" s="1610" t="s">
        <v>94</v>
      </c>
      <c r="H116" s="1610" t="s">
        <v>95</v>
      </c>
      <c r="I116" s="1610" t="s">
        <v>96</v>
      </c>
      <c r="J116" s="1875" t="s">
        <v>97</v>
      </c>
      <c r="K116" s="1882"/>
      <c r="L116" s="1876"/>
      <c r="M116" s="1610" t="s">
        <v>98</v>
      </c>
      <c r="N116" s="1610" t="s">
        <v>254</v>
      </c>
      <c r="O116" s="1610" t="s">
        <v>255</v>
      </c>
      <c r="P116" s="1875" t="s">
        <v>77</v>
      </c>
      <c r="Q116" s="1876"/>
    </row>
    <row r="117" spans="2:17" ht="30" x14ac:dyDescent="0.25">
      <c r="B117" s="2886" t="s">
        <v>660</v>
      </c>
      <c r="C117" s="2886" t="s">
        <v>201</v>
      </c>
      <c r="D117" s="2886" t="s">
        <v>6679</v>
      </c>
      <c r="E117" s="2887">
        <v>92545503</v>
      </c>
      <c r="F117" s="1994" t="s">
        <v>6680</v>
      </c>
      <c r="G117" s="1994" t="s">
        <v>1247</v>
      </c>
      <c r="H117" s="1999">
        <v>39656</v>
      </c>
      <c r="I117" s="2001" t="s">
        <v>694</v>
      </c>
      <c r="J117" s="225" t="s">
        <v>1540</v>
      </c>
      <c r="K117" s="898" t="s">
        <v>6681</v>
      </c>
      <c r="L117" s="226" t="s">
        <v>6244</v>
      </c>
      <c r="M117" s="1922" t="s">
        <v>18</v>
      </c>
      <c r="N117" s="1588" t="s">
        <v>19</v>
      </c>
      <c r="O117" s="1588"/>
      <c r="P117" s="1998" t="s">
        <v>6682</v>
      </c>
      <c r="Q117" s="1998"/>
    </row>
    <row r="118" spans="2:17" ht="30" x14ac:dyDescent="0.25">
      <c r="B118" s="2886"/>
      <c r="C118" s="2886"/>
      <c r="D118" s="2886"/>
      <c r="E118" s="2887"/>
      <c r="F118" s="1995"/>
      <c r="G118" s="1995"/>
      <c r="H118" s="2010"/>
      <c r="I118" s="2011"/>
      <c r="J118" s="225" t="s">
        <v>1616</v>
      </c>
      <c r="K118" s="898" t="s">
        <v>6683</v>
      </c>
      <c r="L118" s="226" t="s">
        <v>6684</v>
      </c>
      <c r="M118" s="1922"/>
      <c r="N118" s="1588" t="s">
        <v>19</v>
      </c>
      <c r="O118" s="1588"/>
      <c r="P118" s="1998"/>
      <c r="Q118" s="1998"/>
    </row>
    <row r="119" spans="2:17" ht="30" x14ac:dyDescent="0.25">
      <c r="B119" s="2886"/>
      <c r="C119" s="2886"/>
      <c r="D119" s="2886"/>
      <c r="E119" s="2887"/>
      <c r="F119" s="2009"/>
      <c r="G119" s="2009"/>
      <c r="H119" s="2000"/>
      <c r="I119" s="2002"/>
      <c r="J119" s="225" t="s">
        <v>1247</v>
      </c>
      <c r="K119" s="898" t="s">
        <v>6685</v>
      </c>
      <c r="L119" s="226" t="s">
        <v>6686</v>
      </c>
      <c r="M119" s="1922"/>
      <c r="N119" s="1588" t="s">
        <v>19</v>
      </c>
      <c r="O119" s="1588"/>
      <c r="P119" s="1998"/>
      <c r="Q119" s="1998"/>
    </row>
    <row r="120" spans="2:17" ht="45" x14ac:dyDescent="0.25">
      <c r="B120" s="2886" t="s">
        <v>1129</v>
      </c>
      <c r="C120" s="2886" t="s">
        <v>201</v>
      </c>
      <c r="D120" s="1922" t="s">
        <v>6687</v>
      </c>
      <c r="E120" s="2888">
        <v>92501697</v>
      </c>
      <c r="F120" s="1994" t="s">
        <v>6688</v>
      </c>
      <c r="G120" s="1994" t="s">
        <v>5259</v>
      </c>
      <c r="H120" s="1999">
        <v>32803</v>
      </c>
      <c r="I120" s="2001" t="s">
        <v>694</v>
      </c>
      <c r="J120" s="225" t="s">
        <v>6689</v>
      </c>
      <c r="K120" s="898" t="s">
        <v>6690</v>
      </c>
      <c r="L120" s="226" t="s">
        <v>1218</v>
      </c>
      <c r="M120" s="1870" t="s">
        <v>18</v>
      </c>
      <c r="N120" s="1870" t="s">
        <v>18</v>
      </c>
      <c r="O120" s="1870" t="s">
        <v>18</v>
      </c>
      <c r="P120" s="1963"/>
      <c r="Q120" s="1964"/>
    </row>
    <row r="121" spans="2:17" ht="75" x14ac:dyDescent="0.25">
      <c r="B121" s="2886"/>
      <c r="C121" s="2886"/>
      <c r="D121" s="1922"/>
      <c r="E121" s="2888"/>
      <c r="F121" s="2009"/>
      <c r="G121" s="2009"/>
      <c r="H121" s="2000"/>
      <c r="I121" s="2002"/>
      <c r="J121" s="225" t="s">
        <v>6691</v>
      </c>
      <c r="K121" s="898" t="s">
        <v>6692</v>
      </c>
      <c r="L121" s="226" t="s">
        <v>6693</v>
      </c>
      <c r="M121" s="1871"/>
      <c r="N121" s="1871"/>
      <c r="O121" s="1871"/>
      <c r="P121" s="1963"/>
      <c r="Q121" s="1964"/>
    </row>
    <row r="122" spans="2:17" x14ac:dyDescent="0.25">
      <c r="B122" s="225" t="s">
        <v>223</v>
      </c>
      <c r="C122" s="903" t="s">
        <v>201</v>
      </c>
      <c r="D122" s="1620" t="s">
        <v>6694</v>
      </c>
      <c r="E122" s="1621"/>
      <c r="F122" s="1621"/>
      <c r="G122" s="1654"/>
      <c r="H122" s="909"/>
      <c r="I122" s="227"/>
      <c r="J122" s="225"/>
      <c r="K122" s="898"/>
      <c r="L122" s="226"/>
      <c r="M122" s="1588"/>
      <c r="N122" s="1588"/>
      <c r="O122" s="1588"/>
      <c r="P122" s="1963" t="s">
        <v>6695</v>
      </c>
      <c r="Q122" s="1964"/>
    </row>
    <row r="123" spans="2:17" x14ac:dyDescent="0.25">
      <c r="B123" s="1620"/>
      <c r="C123" s="1588"/>
      <c r="D123" s="229"/>
      <c r="E123" s="1620"/>
      <c r="F123" s="1620"/>
      <c r="G123" s="229"/>
      <c r="H123" s="1620"/>
      <c r="I123" s="1620"/>
      <c r="J123" s="1620"/>
      <c r="K123" s="892"/>
      <c r="L123" s="1620"/>
      <c r="M123" s="1588"/>
      <c r="N123" s="1588"/>
      <c r="O123" s="1588"/>
      <c r="P123" s="1620"/>
      <c r="Q123" s="1620"/>
    </row>
    <row r="124" spans="2:17" ht="15.75" thickBot="1" x14ac:dyDescent="0.3">
      <c r="C124" s="1612"/>
    </row>
    <row r="125" spans="2:17" ht="30" x14ac:dyDescent="0.25">
      <c r="B125" s="162" t="s">
        <v>17</v>
      </c>
      <c r="C125" s="162" t="s">
        <v>193</v>
      </c>
      <c r="D125" s="1610" t="s">
        <v>194</v>
      </c>
      <c r="E125" s="162" t="s">
        <v>27</v>
      </c>
      <c r="F125" s="233" t="s">
        <v>235</v>
      </c>
      <c r="G125" s="857"/>
    </row>
    <row r="126" spans="2:17" ht="108" x14ac:dyDescent="0.2">
      <c r="B126" s="1969" t="s">
        <v>236</v>
      </c>
      <c r="C126" s="196" t="s">
        <v>237</v>
      </c>
      <c r="D126" s="1588">
        <v>25</v>
      </c>
      <c r="E126" s="1588">
        <v>0</v>
      </c>
      <c r="F126" s="1970">
        <v>25</v>
      </c>
      <c r="G126" s="858"/>
    </row>
    <row r="127" spans="2:17" ht="96" x14ac:dyDescent="0.2">
      <c r="B127" s="1969"/>
      <c r="C127" s="196" t="s">
        <v>238</v>
      </c>
      <c r="D127" s="1604">
        <v>25</v>
      </c>
      <c r="E127" s="1588">
        <v>25</v>
      </c>
      <c r="F127" s="1971"/>
      <c r="G127" s="858"/>
    </row>
    <row r="128" spans="2:17" ht="60" x14ac:dyDescent="0.2">
      <c r="B128" s="1969"/>
      <c r="C128" s="196" t="s">
        <v>239</v>
      </c>
      <c r="D128" s="1588">
        <v>10</v>
      </c>
      <c r="E128" s="1588">
        <v>0</v>
      </c>
      <c r="F128" s="1972"/>
      <c r="G128" s="858"/>
    </row>
    <row r="129" spans="2:5" x14ac:dyDescent="0.25">
      <c r="C129"/>
    </row>
    <row r="132" spans="2:5" x14ac:dyDescent="0.25">
      <c r="B132" s="160" t="s">
        <v>240</v>
      </c>
    </row>
    <row r="135" spans="2:5" x14ac:dyDescent="0.25">
      <c r="B135" s="41" t="s">
        <v>17</v>
      </c>
      <c r="C135" s="41" t="s">
        <v>26</v>
      </c>
      <c r="D135" s="162" t="s">
        <v>27</v>
      </c>
      <c r="E135" s="162" t="s">
        <v>28</v>
      </c>
    </row>
    <row r="136" spans="2:5" ht="28.5" x14ac:dyDescent="0.25">
      <c r="B136" s="45" t="s">
        <v>393</v>
      </c>
      <c r="C136" s="1619">
        <v>40</v>
      </c>
      <c r="D136" s="1588">
        <f>+E109</f>
        <v>40</v>
      </c>
      <c r="E136" s="1870">
        <f>+D136+D137</f>
        <v>65</v>
      </c>
    </row>
    <row r="137" spans="2:5" ht="42.75" x14ac:dyDescent="0.25">
      <c r="B137" s="45" t="s">
        <v>394</v>
      </c>
      <c r="C137" s="1619">
        <v>60</v>
      </c>
      <c r="D137" s="1588">
        <f>+F126</f>
        <v>25</v>
      </c>
      <c r="E137" s="1871"/>
    </row>
  </sheetData>
  <mergeCells count="78">
    <mergeCell ref="P122:Q122"/>
    <mergeCell ref="B126:B128"/>
    <mergeCell ref="F126:F128"/>
    <mergeCell ref="E136:E137"/>
    <mergeCell ref="H120:H121"/>
    <mergeCell ref="I120:I121"/>
    <mergeCell ref="M120:M121"/>
    <mergeCell ref="N120:N121"/>
    <mergeCell ref="O120:O121"/>
    <mergeCell ref="P120:Q120"/>
    <mergeCell ref="P121:Q121"/>
    <mergeCell ref="B120:B121"/>
    <mergeCell ref="C120:C121"/>
    <mergeCell ref="D120:D121"/>
    <mergeCell ref="E120:E121"/>
    <mergeCell ref="F120:F121"/>
    <mergeCell ref="G120:G121"/>
    <mergeCell ref="H117:H119"/>
    <mergeCell ref="I117:I119"/>
    <mergeCell ref="M117:M119"/>
    <mergeCell ref="P117:Q117"/>
    <mergeCell ref="P118:Q118"/>
    <mergeCell ref="P119:Q119"/>
    <mergeCell ref="E109:E111"/>
    <mergeCell ref="B114:N114"/>
    <mergeCell ref="J116:L116"/>
    <mergeCell ref="P116:Q116"/>
    <mergeCell ref="B117:B119"/>
    <mergeCell ref="C117:C119"/>
    <mergeCell ref="D117:D119"/>
    <mergeCell ref="E117:E119"/>
    <mergeCell ref="F117:F119"/>
    <mergeCell ref="G117:G119"/>
    <mergeCell ref="B99:M99"/>
    <mergeCell ref="B74:N74"/>
    <mergeCell ref="J77:L77"/>
    <mergeCell ref="P77:Q77"/>
    <mergeCell ref="M78:M80"/>
    <mergeCell ref="N78:N80"/>
    <mergeCell ref="O78:O80"/>
    <mergeCell ref="P78:Q78"/>
    <mergeCell ref="P79:Q79"/>
    <mergeCell ref="P80:Q83"/>
    <mergeCell ref="B85:N85"/>
    <mergeCell ref="D88:E88"/>
    <mergeCell ref="D89:E89"/>
    <mergeCell ref="B92:P92"/>
    <mergeCell ref="B95:N95"/>
    <mergeCell ref="O68:P68"/>
    <mergeCell ref="J50:J51"/>
    <mergeCell ref="K50:K51"/>
    <mergeCell ref="M50:M51"/>
    <mergeCell ref="P50:P51"/>
    <mergeCell ref="C58:N58"/>
    <mergeCell ref="B60:N60"/>
    <mergeCell ref="O63:P63"/>
    <mergeCell ref="O64:P64"/>
    <mergeCell ref="O67:P67"/>
    <mergeCell ref="Q50:Q52"/>
    <mergeCell ref="B54:B55"/>
    <mergeCell ref="C54:C55"/>
    <mergeCell ref="D54:E54"/>
    <mergeCell ref="C10:E10"/>
    <mergeCell ref="B14:C21"/>
    <mergeCell ref="B22:C22"/>
    <mergeCell ref="E40:E41"/>
    <mergeCell ref="M45:N45"/>
    <mergeCell ref="B50:B51"/>
    <mergeCell ref="D50:D51"/>
    <mergeCell ref="E50:E51"/>
    <mergeCell ref="H50:H51"/>
    <mergeCell ref="I50:I51"/>
    <mergeCell ref="C9:N9"/>
    <mergeCell ref="B2:P2"/>
    <mergeCell ref="B4:P4"/>
    <mergeCell ref="C6:N6"/>
    <mergeCell ref="C7:N7"/>
    <mergeCell ref="C8:N8"/>
  </mergeCells>
  <dataValidations count="2">
    <dataValidation type="list" allowBlank="1" showInputMessage="1" showErrorMessage="1" sqref="WVE983053 A65549 IS65549 SO65549 ACK65549 AMG65549 AWC65549 BFY65549 BPU65549 BZQ65549 CJM65549 CTI65549 DDE65549 DNA65549 DWW65549 EGS65549 EQO65549 FAK65549 FKG65549 FUC65549 GDY65549 GNU65549 GXQ65549 HHM65549 HRI65549 IBE65549 ILA65549 IUW65549 JES65549 JOO65549 JYK65549 KIG65549 KSC65549 LBY65549 LLU65549 LVQ65549 MFM65549 MPI65549 MZE65549 NJA65549 NSW65549 OCS65549 OMO65549 OWK65549 PGG65549 PQC65549 PZY65549 QJU65549 QTQ65549 RDM65549 RNI65549 RXE65549 SHA65549 SQW65549 TAS65549 TKO65549 TUK65549 UEG65549 UOC65549 UXY65549 VHU65549 VRQ65549 WBM65549 WLI65549 WVE65549 A131085 IS131085 SO131085 ACK131085 AMG131085 AWC131085 BFY131085 BPU131085 BZQ131085 CJM131085 CTI131085 DDE131085 DNA131085 DWW131085 EGS131085 EQO131085 FAK131085 FKG131085 FUC131085 GDY131085 GNU131085 GXQ131085 HHM131085 HRI131085 IBE131085 ILA131085 IUW131085 JES131085 JOO131085 JYK131085 KIG131085 KSC131085 LBY131085 LLU131085 LVQ131085 MFM131085 MPI131085 MZE131085 NJA131085 NSW131085 OCS131085 OMO131085 OWK131085 PGG131085 PQC131085 PZY131085 QJU131085 QTQ131085 RDM131085 RNI131085 RXE131085 SHA131085 SQW131085 TAS131085 TKO131085 TUK131085 UEG131085 UOC131085 UXY131085 VHU131085 VRQ131085 WBM131085 WLI131085 WVE131085 A196621 IS196621 SO196621 ACK196621 AMG196621 AWC196621 BFY196621 BPU196621 BZQ196621 CJM196621 CTI196621 DDE196621 DNA196621 DWW196621 EGS196621 EQO196621 FAK196621 FKG196621 FUC196621 GDY196621 GNU196621 GXQ196621 HHM196621 HRI196621 IBE196621 ILA196621 IUW196621 JES196621 JOO196621 JYK196621 KIG196621 KSC196621 LBY196621 LLU196621 LVQ196621 MFM196621 MPI196621 MZE196621 NJA196621 NSW196621 OCS196621 OMO196621 OWK196621 PGG196621 PQC196621 PZY196621 QJU196621 QTQ196621 RDM196621 RNI196621 RXE196621 SHA196621 SQW196621 TAS196621 TKO196621 TUK196621 UEG196621 UOC196621 UXY196621 VHU196621 VRQ196621 WBM196621 WLI196621 WVE196621 A262157 IS262157 SO262157 ACK262157 AMG262157 AWC262157 BFY262157 BPU262157 BZQ262157 CJM262157 CTI262157 DDE262157 DNA262157 DWW262157 EGS262157 EQO262157 FAK262157 FKG262157 FUC262157 GDY262157 GNU262157 GXQ262157 HHM262157 HRI262157 IBE262157 ILA262157 IUW262157 JES262157 JOO262157 JYK262157 KIG262157 KSC262157 LBY262157 LLU262157 LVQ262157 MFM262157 MPI262157 MZE262157 NJA262157 NSW262157 OCS262157 OMO262157 OWK262157 PGG262157 PQC262157 PZY262157 QJU262157 QTQ262157 RDM262157 RNI262157 RXE262157 SHA262157 SQW262157 TAS262157 TKO262157 TUK262157 UEG262157 UOC262157 UXY262157 VHU262157 VRQ262157 WBM262157 WLI262157 WVE262157 A327693 IS327693 SO327693 ACK327693 AMG327693 AWC327693 BFY327693 BPU327693 BZQ327693 CJM327693 CTI327693 DDE327693 DNA327693 DWW327693 EGS327693 EQO327693 FAK327693 FKG327693 FUC327693 GDY327693 GNU327693 GXQ327693 HHM327693 HRI327693 IBE327693 ILA327693 IUW327693 JES327693 JOO327693 JYK327693 KIG327693 KSC327693 LBY327693 LLU327693 LVQ327693 MFM327693 MPI327693 MZE327693 NJA327693 NSW327693 OCS327693 OMO327693 OWK327693 PGG327693 PQC327693 PZY327693 QJU327693 QTQ327693 RDM327693 RNI327693 RXE327693 SHA327693 SQW327693 TAS327693 TKO327693 TUK327693 UEG327693 UOC327693 UXY327693 VHU327693 VRQ327693 WBM327693 WLI327693 WVE327693 A393229 IS393229 SO393229 ACK393229 AMG393229 AWC393229 BFY393229 BPU393229 BZQ393229 CJM393229 CTI393229 DDE393229 DNA393229 DWW393229 EGS393229 EQO393229 FAK393229 FKG393229 FUC393229 GDY393229 GNU393229 GXQ393229 HHM393229 HRI393229 IBE393229 ILA393229 IUW393229 JES393229 JOO393229 JYK393229 KIG393229 KSC393229 LBY393229 LLU393229 LVQ393229 MFM393229 MPI393229 MZE393229 NJA393229 NSW393229 OCS393229 OMO393229 OWK393229 PGG393229 PQC393229 PZY393229 QJU393229 QTQ393229 RDM393229 RNI393229 RXE393229 SHA393229 SQW393229 TAS393229 TKO393229 TUK393229 UEG393229 UOC393229 UXY393229 VHU393229 VRQ393229 WBM393229 WLI393229 WVE393229 A458765 IS458765 SO458765 ACK458765 AMG458765 AWC458765 BFY458765 BPU458765 BZQ458765 CJM458765 CTI458765 DDE458765 DNA458765 DWW458765 EGS458765 EQO458765 FAK458765 FKG458765 FUC458765 GDY458765 GNU458765 GXQ458765 HHM458765 HRI458765 IBE458765 ILA458765 IUW458765 JES458765 JOO458765 JYK458765 KIG458765 KSC458765 LBY458765 LLU458765 LVQ458765 MFM458765 MPI458765 MZE458765 NJA458765 NSW458765 OCS458765 OMO458765 OWK458765 PGG458765 PQC458765 PZY458765 QJU458765 QTQ458765 RDM458765 RNI458765 RXE458765 SHA458765 SQW458765 TAS458765 TKO458765 TUK458765 UEG458765 UOC458765 UXY458765 VHU458765 VRQ458765 WBM458765 WLI458765 WVE458765 A524301 IS524301 SO524301 ACK524301 AMG524301 AWC524301 BFY524301 BPU524301 BZQ524301 CJM524301 CTI524301 DDE524301 DNA524301 DWW524301 EGS524301 EQO524301 FAK524301 FKG524301 FUC524301 GDY524301 GNU524301 GXQ524301 HHM524301 HRI524301 IBE524301 ILA524301 IUW524301 JES524301 JOO524301 JYK524301 KIG524301 KSC524301 LBY524301 LLU524301 LVQ524301 MFM524301 MPI524301 MZE524301 NJA524301 NSW524301 OCS524301 OMO524301 OWK524301 PGG524301 PQC524301 PZY524301 QJU524301 QTQ524301 RDM524301 RNI524301 RXE524301 SHA524301 SQW524301 TAS524301 TKO524301 TUK524301 UEG524301 UOC524301 UXY524301 VHU524301 VRQ524301 WBM524301 WLI524301 WVE524301 A589837 IS589837 SO589837 ACK589837 AMG589837 AWC589837 BFY589837 BPU589837 BZQ589837 CJM589837 CTI589837 DDE589837 DNA589837 DWW589837 EGS589837 EQO589837 FAK589837 FKG589837 FUC589837 GDY589837 GNU589837 GXQ589837 HHM589837 HRI589837 IBE589837 ILA589837 IUW589837 JES589837 JOO589837 JYK589837 KIG589837 KSC589837 LBY589837 LLU589837 LVQ589837 MFM589837 MPI589837 MZE589837 NJA589837 NSW589837 OCS589837 OMO589837 OWK589837 PGG589837 PQC589837 PZY589837 QJU589837 QTQ589837 RDM589837 RNI589837 RXE589837 SHA589837 SQW589837 TAS589837 TKO589837 TUK589837 UEG589837 UOC589837 UXY589837 VHU589837 VRQ589837 WBM589837 WLI589837 WVE589837 A655373 IS655373 SO655373 ACK655373 AMG655373 AWC655373 BFY655373 BPU655373 BZQ655373 CJM655373 CTI655373 DDE655373 DNA655373 DWW655373 EGS655373 EQO655373 FAK655373 FKG655373 FUC655373 GDY655373 GNU655373 GXQ655373 HHM655373 HRI655373 IBE655373 ILA655373 IUW655373 JES655373 JOO655373 JYK655373 KIG655373 KSC655373 LBY655373 LLU655373 LVQ655373 MFM655373 MPI655373 MZE655373 NJA655373 NSW655373 OCS655373 OMO655373 OWK655373 PGG655373 PQC655373 PZY655373 QJU655373 QTQ655373 RDM655373 RNI655373 RXE655373 SHA655373 SQW655373 TAS655373 TKO655373 TUK655373 UEG655373 UOC655373 UXY655373 VHU655373 VRQ655373 WBM655373 WLI655373 WVE655373 A720909 IS720909 SO720909 ACK720909 AMG720909 AWC720909 BFY720909 BPU720909 BZQ720909 CJM720909 CTI720909 DDE720909 DNA720909 DWW720909 EGS720909 EQO720909 FAK720909 FKG720909 FUC720909 GDY720909 GNU720909 GXQ720909 HHM720909 HRI720909 IBE720909 ILA720909 IUW720909 JES720909 JOO720909 JYK720909 KIG720909 KSC720909 LBY720909 LLU720909 LVQ720909 MFM720909 MPI720909 MZE720909 NJA720909 NSW720909 OCS720909 OMO720909 OWK720909 PGG720909 PQC720909 PZY720909 QJU720909 QTQ720909 RDM720909 RNI720909 RXE720909 SHA720909 SQW720909 TAS720909 TKO720909 TUK720909 UEG720909 UOC720909 UXY720909 VHU720909 VRQ720909 WBM720909 WLI720909 WVE720909 A786445 IS786445 SO786445 ACK786445 AMG786445 AWC786445 BFY786445 BPU786445 BZQ786445 CJM786445 CTI786445 DDE786445 DNA786445 DWW786445 EGS786445 EQO786445 FAK786445 FKG786445 FUC786445 GDY786445 GNU786445 GXQ786445 HHM786445 HRI786445 IBE786445 ILA786445 IUW786445 JES786445 JOO786445 JYK786445 KIG786445 KSC786445 LBY786445 LLU786445 LVQ786445 MFM786445 MPI786445 MZE786445 NJA786445 NSW786445 OCS786445 OMO786445 OWK786445 PGG786445 PQC786445 PZY786445 QJU786445 QTQ786445 RDM786445 RNI786445 RXE786445 SHA786445 SQW786445 TAS786445 TKO786445 TUK786445 UEG786445 UOC786445 UXY786445 VHU786445 VRQ786445 WBM786445 WLI786445 WVE786445 A851981 IS851981 SO851981 ACK851981 AMG851981 AWC851981 BFY851981 BPU851981 BZQ851981 CJM851981 CTI851981 DDE851981 DNA851981 DWW851981 EGS851981 EQO851981 FAK851981 FKG851981 FUC851981 GDY851981 GNU851981 GXQ851981 HHM851981 HRI851981 IBE851981 ILA851981 IUW851981 JES851981 JOO851981 JYK851981 KIG851981 KSC851981 LBY851981 LLU851981 LVQ851981 MFM851981 MPI851981 MZE851981 NJA851981 NSW851981 OCS851981 OMO851981 OWK851981 PGG851981 PQC851981 PZY851981 QJU851981 QTQ851981 RDM851981 RNI851981 RXE851981 SHA851981 SQW851981 TAS851981 TKO851981 TUK851981 UEG851981 UOC851981 UXY851981 VHU851981 VRQ851981 WBM851981 WLI851981 WVE851981 A917517 IS917517 SO917517 ACK917517 AMG917517 AWC917517 BFY917517 BPU917517 BZQ917517 CJM917517 CTI917517 DDE917517 DNA917517 DWW917517 EGS917517 EQO917517 FAK917517 FKG917517 FUC917517 GDY917517 GNU917517 GXQ917517 HHM917517 HRI917517 IBE917517 ILA917517 IUW917517 JES917517 JOO917517 JYK917517 KIG917517 KSC917517 LBY917517 LLU917517 LVQ917517 MFM917517 MPI917517 MZE917517 NJA917517 NSW917517 OCS917517 OMO917517 OWK917517 PGG917517 PQC917517 PZY917517 QJU917517 QTQ917517 RDM917517 RNI917517 RXE917517 SHA917517 SQW917517 TAS917517 TKO917517 TUK917517 UEG917517 UOC917517 UXY917517 VHU917517 VRQ917517 WBM917517 WLI917517 WVE917517 A983053 IS983053 SO983053 ACK983053 AMG983053 AWC983053 BFY983053 BPU983053 BZQ983053 CJM983053 CTI983053 DDE983053 DNA983053 DWW983053 EGS983053 EQO983053 FAK983053 FKG983053 FUC983053 GDY983053 GNU983053 GXQ983053 HHM983053 HRI983053 IBE983053 ILA983053 IUW983053 JES983053 JOO983053 JYK983053 KIG983053 KSC983053 LBY983053 LLU983053 LVQ983053 MFM983053 MPI983053 MZE983053 NJA983053 NSW983053 OCS983053 OMO983053 OWK983053 PGG983053 PQC983053 PZY983053 QJU983053 QTQ983053 RDM983053 RNI983053 RXE983053 SHA983053 SQW983053 TAS983053 TKO983053 TUK983053 UEG983053 UOC983053 UXY983053 VHU983053 VRQ983053 WBM983053 WLI98305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53 WLL983053 C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C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C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C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C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C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C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C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C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C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C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C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C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C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C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9"/>
  <sheetViews>
    <sheetView topLeftCell="B1" zoomScale="80" zoomScaleNormal="80" workbookViewId="0">
      <selection activeCell="B66" sqref="B66"/>
    </sheetView>
  </sheetViews>
  <sheetFormatPr baseColWidth="10" defaultRowHeight="15" x14ac:dyDescent="0.25"/>
  <cols>
    <col min="1" max="1" width="3.140625" style="1" bestFit="1" customWidth="1"/>
    <col min="2" max="2" width="100.28515625" style="1" customWidth="1"/>
    <col min="3" max="3" width="34.85546875" style="1" customWidth="1"/>
    <col min="4" max="4" width="32.28515625" style="1" customWidth="1"/>
    <col min="5" max="5" width="25" style="1" customWidth="1"/>
    <col min="6" max="7" width="29.7109375" style="1" customWidth="1"/>
    <col min="8" max="8" width="24.5703125" style="1" customWidth="1"/>
    <col min="9" max="9" width="24" style="1" customWidth="1"/>
    <col min="10" max="10" width="20.28515625" style="1" customWidth="1"/>
    <col min="11" max="11" width="31.5703125" style="1" customWidth="1"/>
    <col min="12" max="13" width="18.7109375" style="1" customWidth="1"/>
    <col min="14" max="14" width="22.140625" style="1" customWidth="1"/>
    <col min="15" max="15" width="26.140625" style="1" customWidth="1"/>
    <col min="16" max="16" width="19.5703125" style="1" bestFit="1" customWidth="1"/>
    <col min="17" max="17" width="44.28515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559</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6" t="s">
        <v>2548</v>
      </c>
      <c r="D6" s="1856"/>
      <c r="E6" s="1856"/>
      <c r="F6" s="1856"/>
      <c r="G6" s="1856"/>
      <c r="H6" s="1856"/>
      <c r="I6" s="1856"/>
      <c r="J6" s="1856"/>
      <c r="K6" s="1856"/>
      <c r="L6" s="1856"/>
      <c r="M6" s="1856"/>
      <c r="N6" s="1857"/>
    </row>
    <row r="7" spans="2:16" ht="16.5" thickBot="1" x14ac:dyDescent="0.3">
      <c r="B7" s="127" t="s">
        <v>4</v>
      </c>
      <c r="C7" s="1856" t="s">
        <v>2549</v>
      </c>
      <c r="D7" s="1856"/>
      <c r="E7" s="1856"/>
      <c r="F7" s="1856"/>
      <c r="G7" s="1856"/>
      <c r="H7" s="1856"/>
      <c r="I7" s="1856"/>
      <c r="J7" s="1856"/>
      <c r="K7" s="1856"/>
      <c r="L7" s="1856"/>
      <c r="M7" s="1856"/>
      <c r="N7" s="1857"/>
    </row>
    <row r="8" spans="2:16" ht="16.5" thickBot="1" x14ac:dyDescent="0.3">
      <c r="B8" s="127" t="s">
        <v>5</v>
      </c>
      <c r="C8" s="1856" t="s">
        <v>2550</v>
      </c>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16</v>
      </c>
      <c r="D10" s="1865"/>
      <c r="E10" s="1866"/>
      <c r="F10" s="216"/>
      <c r="G10" s="216"/>
      <c r="H10" s="216"/>
      <c r="I10" s="216"/>
      <c r="J10" s="216"/>
      <c r="K10" s="216"/>
      <c r="L10" s="216"/>
      <c r="M10" s="216"/>
      <c r="N10" s="217"/>
    </row>
    <row r="11" spans="2:16" ht="16.5" thickBot="1" x14ac:dyDescent="0.3">
      <c r="B11" s="130" t="s">
        <v>8</v>
      </c>
      <c r="C11" s="907">
        <v>41982</v>
      </c>
      <c r="D11" s="218"/>
      <c r="E11" s="218"/>
      <c r="F11" s="218"/>
      <c r="G11" s="218"/>
      <c r="H11" s="218"/>
      <c r="I11" s="218"/>
      <c r="J11" s="218"/>
      <c r="K11" s="218"/>
      <c r="L11" s="218"/>
      <c r="M11" s="218"/>
      <c r="N11" s="219"/>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9</v>
      </c>
      <c r="C14" s="1867"/>
      <c r="D14" s="702" t="s">
        <v>10</v>
      </c>
      <c r="E14" s="702" t="s">
        <v>11</v>
      </c>
      <c r="F14" s="702" t="s">
        <v>12</v>
      </c>
      <c r="G14" s="139"/>
      <c r="I14" s="140"/>
      <c r="J14" s="140"/>
      <c r="K14" s="140"/>
      <c r="L14" s="140"/>
      <c r="M14" s="140"/>
      <c r="N14" s="137"/>
    </row>
    <row r="15" spans="2:16" x14ac:dyDescent="0.25">
      <c r="B15" s="1867"/>
      <c r="C15" s="1867"/>
      <c r="D15" s="702">
        <v>16</v>
      </c>
      <c r="E15" s="141">
        <v>1252968600</v>
      </c>
      <c r="F15" s="142">
        <v>600</v>
      </c>
      <c r="G15" s="143"/>
      <c r="I15" s="144"/>
      <c r="J15" s="144"/>
      <c r="K15" s="144"/>
      <c r="L15" s="144"/>
      <c r="M15" s="144"/>
      <c r="N15" s="137"/>
    </row>
    <row r="16" spans="2:16" x14ac:dyDescent="0.25">
      <c r="B16" s="1867"/>
      <c r="C16" s="1867"/>
      <c r="D16" s="702"/>
      <c r="E16" s="141"/>
      <c r="F16" s="142"/>
      <c r="G16" s="143"/>
      <c r="I16" s="144"/>
      <c r="J16" s="144"/>
      <c r="K16" s="144"/>
      <c r="L16" s="144"/>
      <c r="M16" s="144"/>
      <c r="N16" s="137"/>
    </row>
    <row r="17" spans="1:14" x14ac:dyDescent="0.25">
      <c r="B17" s="1867"/>
      <c r="C17" s="1867"/>
      <c r="D17" s="702"/>
      <c r="E17" s="141"/>
      <c r="F17" s="142"/>
      <c r="G17" s="143"/>
      <c r="I17" s="144"/>
      <c r="J17" s="144"/>
      <c r="K17" s="144"/>
      <c r="L17" s="144"/>
      <c r="M17" s="144"/>
      <c r="N17" s="137"/>
    </row>
    <row r="18" spans="1:14" x14ac:dyDescent="0.25">
      <c r="B18" s="1867"/>
      <c r="C18" s="1867"/>
      <c r="D18" s="702"/>
      <c r="E18" s="145"/>
      <c r="F18" s="142"/>
      <c r="G18" s="143"/>
      <c r="H18" s="146"/>
      <c r="I18" s="144"/>
      <c r="J18" s="144"/>
      <c r="K18" s="144"/>
      <c r="L18" s="144"/>
      <c r="M18" s="144"/>
      <c r="N18" s="147"/>
    </row>
    <row r="19" spans="1:14" x14ac:dyDescent="0.25">
      <c r="B19" s="1867"/>
      <c r="C19" s="1867"/>
      <c r="D19" s="702"/>
      <c r="E19" s="145"/>
      <c r="F19" s="142"/>
      <c r="G19" s="143"/>
      <c r="H19" s="146"/>
      <c r="I19" s="148"/>
      <c r="J19" s="148"/>
      <c r="K19" s="148"/>
      <c r="L19" s="148"/>
      <c r="M19" s="148"/>
      <c r="N19" s="147"/>
    </row>
    <row r="20" spans="1:14" x14ac:dyDescent="0.25">
      <c r="B20" s="1867"/>
      <c r="C20" s="1867"/>
      <c r="D20" s="702"/>
      <c r="E20" s="145"/>
      <c r="F20" s="142"/>
      <c r="G20" s="143"/>
      <c r="H20" s="146"/>
      <c r="I20" s="48"/>
      <c r="J20" s="48"/>
      <c r="K20" s="48"/>
      <c r="L20" s="48"/>
      <c r="M20" s="48"/>
      <c r="N20" s="147"/>
    </row>
    <row r="21" spans="1:14" x14ac:dyDescent="0.25">
      <c r="B21" s="1867"/>
      <c r="C21" s="1867"/>
      <c r="D21" s="702"/>
      <c r="E21" s="145"/>
      <c r="F21" s="142"/>
      <c r="G21" s="143"/>
      <c r="H21" s="146"/>
      <c r="I21" s="48"/>
      <c r="J21" s="48"/>
      <c r="K21" s="48"/>
      <c r="L21" s="48"/>
      <c r="M21" s="48"/>
      <c r="N21" s="147"/>
    </row>
    <row r="22" spans="1:14" ht="15.75" thickBot="1" x14ac:dyDescent="0.3">
      <c r="B22" s="1868" t="s">
        <v>13</v>
      </c>
      <c r="C22" s="1869"/>
      <c r="D22" s="702">
        <v>16</v>
      </c>
      <c r="E22" s="141">
        <v>1252968600</v>
      </c>
      <c r="F22" s="142">
        <v>600</v>
      </c>
      <c r="G22" s="143"/>
      <c r="H22" s="146"/>
      <c r="I22" s="48"/>
      <c r="J22" s="48"/>
      <c r="K22" s="48"/>
      <c r="L22" s="48"/>
      <c r="M22" s="48"/>
      <c r="N22" s="147"/>
    </row>
    <row r="23" spans="1:14" ht="54" customHeight="1"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480</v>
      </c>
      <c r="D24" s="154"/>
      <c r="E24" s="155">
        <f>E22</f>
        <v>1252968600</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783" t="s">
        <v>21</v>
      </c>
      <c r="D30" s="715"/>
      <c r="E30"/>
      <c r="F30"/>
      <c r="G30"/>
      <c r="H30"/>
      <c r="I30" s="48"/>
      <c r="J30" s="48"/>
      <c r="K30" s="48"/>
      <c r="L30" s="48"/>
      <c r="M30" s="48"/>
      <c r="N30" s="137"/>
    </row>
    <row r="31" spans="1:14" x14ac:dyDescent="0.25">
      <c r="A31" s="36"/>
      <c r="B31" s="152" t="s">
        <v>22</v>
      </c>
      <c r="C31" s="715"/>
      <c r="D31" s="715" t="s">
        <v>21</v>
      </c>
      <c r="E31"/>
      <c r="F31"/>
      <c r="G31"/>
      <c r="H31"/>
      <c r="I31" s="48"/>
      <c r="J31" s="48"/>
      <c r="K31" s="48"/>
      <c r="L31" s="48"/>
      <c r="M31" s="48"/>
      <c r="N31" s="137"/>
    </row>
    <row r="32" spans="1:14" x14ac:dyDescent="0.25">
      <c r="A32" s="36"/>
      <c r="B32" s="152" t="s">
        <v>23</v>
      </c>
      <c r="C32" s="715" t="s">
        <v>21</v>
      </c>
      <c r="D32" s="715"/>
      <c r="E32"/>
      <c r="F32"/>
      <c r="G32"/>
      <c r="H32"/>
      <c r="I32" s="48"/>
      <c r="J32" s="48"/>
      <c r="K32" s="48"/>
      <c r="L32" s="48"/>
      <c r="M32" s="48"/>
      <c r="N32" s="137"/>
    </row>
    <row r="33" spans="1:17" x14ac:dyDescent="0.25">
      <c r="A33" s="36"/>
      <c r="B33" s="152" t="s">
        <v>24</v>
      </c>
      <c r="C33" s="715" t="s">
        <v>21</v>
      </c>
      <c r="D33" s="715"/>
      <c r="E33"/>
      <c r="F33"/>
      <c r="G33"/>
      <c r="H33"/>
      <c r="I33" s="48"/>
      <c r="J33" s="48"/>
      <c r="K33" s="48"/>
      <c r="L33" s="48"/>
      <c r="M33" s="48"/>
      <c r="N33" s="137"/>
    </row>
    <row r="34" spans="1:17" x14ac:dyDescent="0.25">
      <c r="A34" s="36"/>
      <c r="B34"/>
      <c r="C34" s="1056"/>
      <c r="D34" s="1056"/>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715">
        <v>40</v>
      </c>
      <c r="E40" s="1870">
        <v>100</v>
      </c>
      <c r="F40"/>
      <c r="G40"/>
      <c r="H40"/>
      <c r="I40" s="48"/>
      <c r="J40" s="48"/>
      <c r="K40" s="48"/>
      <c r="L40" s="48"/>
      <c r="M40" s="48"/>
      <c r="N40" s="137"/>
    </row>
    <row r="41" spans="1:17" ht="42.75" x14ac:dyDescent="0.25">
      <c r="A41" s="36"/>
      <c r="B41" s="45" t="s">
        <v>30</v>
      </c>
      <c r="C41" s="684">
        <v>60</v>
      </c>
      <c r="D41" s="715">
        <v>60</v>
      </c>
      <c r="E41" s="187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90" x14ac:dyDescent="0.25">
      <c r="A49" s="52">
        <v>1</v>
      </c>
      <c r="B49" s="221" t="s">
        <v>2548</v>
      </c>
      <c r="C49" s="221" t="s">
        <v>2549</v>
      </c>
      <c r="D49" s="221" t="s">
        <v>1187</v>
      </c>
      <c r="E49" s="1057">
        <v>701820140225</v>
      </c>
      <c r="F49" s="175" t="s">
        <v>403</v>
      </c>
      <c r="G49" s="247">
        <v>1</v>
      </c>
      <c r="H49" s="220">
        <v>41661</v>
      </c>
      <c r="I49" s="176" t="s">
        <v>2551</v>
      </c>
      <c r="J49" s="176" t="s">
        <v>413</v>
      </c>
      <c r="K49" s="178">
        <v>0</v>
      </c>
      <c r="L49" s="178">
        <v>10.26</v>
      </c>
      <c r="M49" s="971">
        <v>130</v>
      </c>
      <c r="N49" s="1058">
        <v>130</v>
      </c>
      <c r="O49" s="1020">
        <v>101292490</v>
      </c>
      <c r="P49" s="1095">
        <v>106</v>
      </c>
      <c r="Q49" s="181" t="s">
        <v>2552</v>
      </c>
      <c r="R49" s="60"/>
      <c r="S49" s="60"/>
      <c r="T49" s="60"/>
      <c r="U49" s="60"/>
      <c r="V49" s="60"/>
      <c r="W49" s="60"/>
      <c r="X49" s="60"/>
      <c r="Y49" s="60"/>
      <c r="Z49" s="60"/>
    </row>
    <row r="50" spans="1:26" s="61" customFormat="1" ht="102.75" customHeight="1" x14ac:dyDescent="0.25">
      <c r="A50" s="52">
        <f t="shared" ref="A50:A56" si="0">+A49+1</f>
        <v>2</v>
      </c>
      <c r="B50" s="221" t="s">
        <v>2548</v>
      </c>
      <c r="C50" s="221" t="s">
        <v>2549</v>
      </c>
      <c r="D50" s="221" t="s">
        <v>1187</v>
      </c>
      <c r="E50" s="1057">
        <v>701820130169</v>
      </c>
      <c r="F50" s="175" t="s">
        <v>403</v>
      </c>
      <c r="G50" s="247">
        <v>1</v>
      </c>
      <c r="H50" s="220">
        <v>41309</v>
      </c>
      <c r="I50" s="176">
        <v>41639</v>
      </c>
      <c r="J50" s="176" t="s">
        <v>413</v>
      </c>
      <c r="K50" s="178">
        <v>0</v>
      </c>
      <c r="L50" s="178">
        <v>10.8</v>
      </c>
      <c r="M50" s="971">
        <v>130</v>
      </c>
      <c r="N50" s="1058">
        <v>130</v>
      </c>
      <c r="O50" s="1020">
        <v>100120165</v>
      </c>
      <c r="P50" s="1020">
        <v>108</v>
      </c>
      <c r="Q50" s="181" t="s">
        <v>2552</v>
      </c>
      <c r="R50" s="60"/>
      <c r="S50" s="60"/>
      <c r="T50" s="60"/>
      <c r="U50" s="60"/>
      <c r="V50" s="60"/>
      <c r="W50" s="60"/>
      <c r="X50" s="60"/>
      <c r="Y50" s="60"/>
      <c r="Z50" s="60"/>
    </row>
    <row r="51" spans="1:26" s="61" customFormat="1" ht="99.75" customHeight="1" x14ac:dyDescent="0.25">
      <c r="A51" s="52">
        <f t="shared" si="0"/>
        <v>3</v>
      </c>
      <c r="B51" s="221"/>
      <c r="C51" s="221" t="s">
        <v>2549</v>
      </c>
      <c r="D51" s="221" t="s">
        <v>1187</v>
      </c>
      <c r="E51" s="1057">
        <v>701820100078</v>
      </c>
      <c r="F51" s="175" t="s">
        <v>403</v>
      </c>
      <c r="G51" s="182">
        <v>1</v>
      </c>
      <c r="H51" s="220">
        <v>40205</v>
      </c>
      <c r="I51" s="176">
        <v>40543</v>
      </c>
      <c r="J51" s="176" t="s">
        <v>413</v>
      </c>
      <c r="K51" s="178">
        <v>0</v>
      </c>
      <c r="L51" s="178">
        <v>11.1</v>
      </c>
      <c r="M51" s="971">
        <v>804</v>
      </c>
      <c r="N51" s="1058">
        <v>804</v>
      </c>
      <c r="O51" s="1020">
        <v>410875743</v>
      </c>
      <c r="P51" s="1020" t="s">
        <v>2553</v>
      </c>
      <c r="Q51" s="181" t="s">
        <v>2552</v>
      </c>
      <c r="R51" s="60"/>
      <c r="S51" s="60"/>
      <c r="T51" s="60"/>
      <c r="U51" s="60"/>
      <c r="V51" s="60"/>
      <c r="W51" s="60"/>
      <c r="X51" s="60"/>
      <c r="Y51" s="60"/>
      <c r="Z51" s="60"/>
    </row>
    <row r="52" spans="1:26" s="61" customFormat="1" x14ac:dyDescent="0.25">
      <c r="A52" s="52">
        <f t="shared" si="0"/>
        <v>4</v>
      </c>
      <c r="B52" s="173"/>
      <c r="C52" s="172"/>
      <c r="D52" s="173"/>
      <c r="E52" s="221"/>
      <c r="F52" s="175"/>
      <c r="G52" s="175"/>
      <c r="H52" s="175"/>
      <c r="I52" s="176"/>
      <c r="J52" s="176"/>
      <c r="K52" s="178"/>
      <c r="L52" s="178"/>
      <c r="M52" s="178"/>
      <c r="N52" s="937"/>
      <c r="O52" s="1020"/>
      <c r="P52" s="1020"/>
      <c r="Q52" s="181"/>
      <c r="R52" s="60"/>
      <c r="S52" s="60"/>
      <c r="T52" s="60"/>
      <c r="U52" s="60"/>
      <c r="V52" s="60"/>
      <c r="W52" s="60"/>
      <c r="X52" s="60"/>
      <c r="Y52" s="60"/>
      <c r="Z52" s="60"/>
    </row>
    <row r="53" spans="1:26" s="61" customFormat="1" ht="24.75" customHeight="1" x14ac:dyDescent="0.25">
      <c r="A53" s="52">
        <f t="shared" si="0"/>
        <v>5</v>
      </c>
      <c r="B53" s="1096" t="s">
        <v>2549</v>
      </c>
      <c r="C53" s="1096" t="s">
        <v>2549</v>
      </c>
      <c r="D53" s="1096" t="s">
        <v>1187</v>
      </c>
      <c r="E53" s="937">
        <v>701820120170</v>
      </c>
      <c r="F53" s="932" t="s">
        <v>403</v>
      </c>
      <c r="G53" s="1097">
        <v>1</v>
      </c>
      <c r="H53" s="934">
        <v>40941</v>
      </c>
      <c r="I53" s="935">
        <v>41274</v>
      </c>
      <c r="J53" s="935" t="s">
        <v>694</v>
      </c>
      <c r="K53" s="937">
        <v>10.92</v>
      </c>
      <c r="L53" s="937"/>
      <c r="M53" s="1096">
        <v>130</v>
      </c>
      <c r="N53" s="937"/>
      <c r="O53" s="1098">
        <v>85498372</v>
      </c>
      <c r="P53" s="1098"/>
      <c r="Q53" s="1099" t="s">
        <v>2554</v>
      </c>
      <c r="R53" s="60"/>
      <c r="S53" s="60"/>
      <c r="T53" s="60"/>
      <c r="U53" s="60"/>
      <c r="V53" s="60"/>
      <c r="W53" s="60"/>
      <c r="X53" s="60"/>
      <c r="Y53" s="60"/>
      <c r="Z53" s="60"/>
    </row>
    <row r="54" spans="1:26" s="61" customFormat="1" ht="27" customHeight="1" x14ac:dyDescent="0.25">
      <c r="A54" s="52">
        <f t="shared" si="0"/>
        <v>6</v>
      </c>
      <c r="B54" s="1096" t="s">
        <v>2549</v>
      </c>
      <c r="C54" s="1096" t="s">
        <v>2549</v>
      </c>
      <c r="D54" s="1096" t="s">
        <v>1187</v>
      </c>
      <c r="E54" s="1096">
        <v>701820110069</v>
      </c>
      <c r="F54" s="932" t="s">
        <v>403</v>
      </c>
      <c r="G54" s="932">
        <v>100</v>
      </c>
      <c r="H54" s="934">
        <v>40574</v>
      </c>
      <c r="I54" s="935">
        <v>40908</v>
      </c>
      <c r="J54" s="935" t="s">
        <v>694</v>
      </c>
      <c r="K54" s="937">
        <v>11</v>
      </c>
      <c r="L54" s="935"/>
      <c r="M54" s="1096">
        <v>190</v>
      </c>
      <c r="N54" s="937"/>
      <c r="O54" s="1098">
        <v>104642941</v>
      </c>
      <c r="P54" s="1098"/>
      <c r="Q54" s="1099"/>
      <c r="R54" s="60"/>
      <c r="S54" s="60"/>
      <c r="T54" s="60"/>
      <c r="U54" s="60"/>
      <c r="V54" s="60"/>
      <c r="W54" s="60"/>
      <c r="X54" s="60"/>
      <c r="Y54" s="60"/>
      <c r="Z54" s="60"/>
    </row>
    <row r="55" spans="1:26" s="61" customFormat="1" ht="24.75" customHeight="1" x14ac:dyDescent="0.25">
      <c r="A55" s="52">
        <f t="shared" si="0"/>
        <v>7</v>
      </c>
      <c r="B55" s="1096" t="s">
        <v>2549</v>
      </c>
      <c r="C55" s="1096" t="s">
        <v>2549</v>
      </c>
      <c r="D55" s="1096" t="s">
        <v>1187</v>
      </c>
      <c r="E55" s="1096">
        <v>701820140230</v>
      </c>
      <c r="F55" s="932" t="s">
        <v>403</v>
      </c>
      <c r="G55" s="932">
        <v>100</v>
      </c>
      <c r="H55" s="934">
        <v>41661</v>
      </c>
      <c r="I55" s="935">
        <v>41912</v>
      </c>
      <c r="J55" s="935" t="s">
        <v>694</v>
      </c>
      <c r="K55" s="937">
        <v>8.26</v>
      </c>
      <c r="L55" s="935"/>
      <c r="M55" s="1096">
        <v>184</v>
      </c>
      <c r="N55" s="937"/>
      <c r="O55" s="1098">
        <v>183758272</v>
      </c>
      <c r="P55" s="1098"/>
      <c r="Q55" s="1099"/>
      <c r="R55" s="60"/>
      <c r="S55" s="60"/>
      <c r="T55" s="60"/>
      <c r="U55" s="60"/>
      <c r="V55" s="60"/>
      <c r="W55" s="60"/>
      <c r="X55" s="60"/>
      <c r="Y55" s="60"/>
      <c r="Z55" s="60"/>
    </row>
    <row r="56" spans="1:26" s="61" customFormat="1" x14ac:dyDescent="0.25">
      <c r="A56" s="52">
        <f t="shared" si="0"/>
        <v>8</v>
      </c>
      <c r="B56" s="173"/>
      <c r="C56" s="172"/>
      <c r="D56" s="173"/>
      <c r="E56" s="221"/>
      <c r="F56" s="175"/>
      <c r="G56" s="175"/>
      <c r="H56" s="175"/>
      <c r="I56" s="176"/>
      <c r="J56" s="176"/>
      <c r="K56" s="176"/>
      <c r="L56" s="176"/>
      <c r="M56" s="178"/>
      <c r="N56" s="937"/>
      <c r="O56" s="1020"/>
      <c r="P56" s="1020"/>
      <c r="Q56" s="181"/>
      <c r="R56" s="60"/>
      <c r="S56" s="60"/>
      <c r="T56" s="60"/>
      <c r="U56" s="60"/>
      <c r="V56" s="60"/>
      <c r="W56" s="60"/>
      <c r="X56" s="60"/>
      <c r="Y56" s="60"/>
      <c r="Z56" s="60"/>
    </row>
    <row r="57" spans="1:26" s="61" customFormat="1" x14ac:dyDescent="0.25">
      <c r="A57" s="52"/>
      <c r="B57" s="183" t="s">
        <v>28</v>
      </c>
      <c r="C57" s="172"/>
      <c r="D57" s="173"/>
      <c r="E57" s="221"/>
      <c r="F57" s="175"/>
      <c r="G57" s="175"/>
      <c r="H57" s="175"/>
      <c r="I57" s="176"/>
      <c r="J57" s="176"/>
      <c r="K57" s="185">
        <f>SUM(K53:K56)</f>
        <v>30.18</v>
      </c>
      <c r="L57" s="185">
        <f>SUM(L49:L56)</f>
        <v>32.160000000000004</v>
      </c>
      <c r="M57" s="1059">
        <v>194</v>
      </c>
      <c r="N57" s="1060"/>
      <c r="O57" s="1020"/>
      <c r="P57" s="1020"/>
      <c r="Q57" s="187"/>
    </row>
    <row r="58" spans="1:26" s="69" customFormat="1" x14ac:dyDescent="0.25">
      <c r="E58" s="188"/>
    </row>
    <row r="59" spans="1:26" s="69" customFormat="1" x14ac:dyDescent="0.25">
      <c r="B59" s="1860" t="s">
        <v>56</v>
      </c>
      <c r="C59" s="1860" t="s">
        <v>57</v>
      </c>
      <c r="D59" s="1862" t="s">
        <v>58</v>
      </c>
      <c r="E59" s="1862"/>
    </row>
    <row r="60" spans="1:26" s="69" customFormat="1" x14ac:dyDescent="0.25">
      <c r="B60" s="1861"/>
      <c r="C60" s="1861"/>
      <c r="D60" s="703" t="s">
        <v>59</v>
      </c>
      <c r="E60" s="190" t="s">
        <v>60</v>
      </c>
    </row>
    <row r="61" spans="1:26" s="69" customFormat="1" ht="18.75" x14ac:dyDescent="0.25">
      <c r="B61" s="222" t="s">
        <v>61</v>
      </c>
      <c r="C61" s="882" t="s">
        <v>2555</v>
      </c>
      <c r="D61" s="783" t="s">
        <v>21</v>
      </c>
      <c r="E61" s="774"/>
      <c r="F61" s="191"/>
      <c r="G61" s="191"/>
      <c r="H61" s="191"/>
      <c r="I61" s="191"/>
      <c r="J61" s="191"/>
      <c r="K61" s="191"/>
      <c r="L61" s="191"/>
      <c r="M61" s="191"/>
    </row>
    <row r="62" spans="1:26" s="69" customFormat="1" x14ac:dyDescent="0.25">
      <c r="B62" s="222" t="s">
        <v>62</v>
      </c>
      <c r="C62" s="798" t="s">
        <v>2556</v>
      </c>
      <c r="D62" s="235"/>
      <c r="E62" s="774" t="s">
        <v>21</v>
      </c>
    </row>
    <row r="63" spans="1:26" s="69" customFormat="1" x14ac:dyDescent="0.25">
      <c r="B63" s="192"/>
      <c r="C63" s="1863"/>
      <c r="D63" s="1863"/>
      <c r="E63" s="1863"/>
      <c r="F63" s="1863"/>
      <c r="G63" s="1863"/>
      <c r="H63" s="1863"/>
      <c r="I63" s="1863"/>
      <c r="J63" s="1863"/>
      <c r="K63" s="1863"/>
      <c r="L63" s="1863"/>
      <c r="M63" s="1863"/>
      <c r="N63" s="1863"/>
    </row>
    <row r="64" spans="1:26" ht="15.75" thickBot="1" x14ac:dyDescent="0.3"/>
    <row r="65" spans="2:17" ht="27" thickBot="1" x14ac:dyDescent="0.3">
      <c r="B65" s="1864" t="s">
        <v>63</v>
      </c>
      <c r="C65" s="1864"/>
      <c r="D65" s="1864"/>
      <c r="E65" s="1864"/>
      <c r="F65" s="1864"/>
      <c r="G65" s="1864"/>
      <c r="H65" s="1864"/>
      <c r="I65" s="1864"/>
      <c r="J65" s="1864"/>
      <c r="K65" s="1864"/>
      <c r="L65" s="1864"/>
      <c r="M65" s="1864"/>
      <c r="N65" s="1864"/>
    </row>
    <row r="68" spans="2:17" ht="90" x14ac:dyDescent="0.25">
      <c r="B68" s="193" t="s">
        <v>64</v>
      </c>
      <c r="C68" s="194" t="s">
        <v>65</v>
      </c>
      <c r="D68" s="194" t="s">
        <v>66</v>
      </c>
      <c r="E68" s="194" t="s">
        <v>67</v>
      </c>
      <c r="F68" s="194" t="s">
        <v>68</v>
      </c>
      <c r="G68" s="194" t="s">
        <v>69</v>
      </c>
      <c r="H68" s="194" t="s">
        <v>70</v>
      </c>
      <c r="I68" s="194" t="s">
        <v>71</v>
      </c>
      <c r="J68" s="194" t="s">
        <v>72</v>
      </c>
      <c r="K68" s="194" t="s">
        <v>73</v>
      </c>
      <c r="L68" s="194" t="s">
        <v>74</v>
      </c>
      <c r="M68" s="195" t="s">
        <v>75</v>
      </c>
      <c r="N68" s="195" t="s">
        <v>76</v>
      </c>
      <c r="O68" s="1875" t="s">
        <v>77</v>
      </c>
      <c r="P68" s="1876"/>
      <c r="Q68" s="194" t="s">
        <v>78</v>
      </c>
    </row>
    <row r="69" spans="2:17" ht="45" x14ac:dyDescent="0.25">
      <c r="B69" s="224" t="s">
        <v>597</v>
      </c>
      <c r="C69" s="225" t="s">
        <v>597</v>
      </c>
      <c r="D69" s="226" t="s">
        <v>2557</v>
      </c>
      <c r="E69" s="227">
        <v>200</v>
      </c>
      <c r="F69" s="378" t="s">
        <v>82</v>
      </c>
      <c r="G69" s="378" t="s">
        <v>82</v>
      </c>
      <c r="H69" s="378" t="s">
        <v>82</v>
      </c>
      <c r="I69" s="223" t="s">
        <v>403</v>
      </c>
      <c r="J69" s="223" t="s">
        <v>403</v>
      </c>
      <c r="K69" s="152" t="s">
        <v>403</v>
      </c>
      <c r="L69" s="223" t="s">
        <v>82</v>
      </c>
      <c r="M69" s="223" t="s">
        <v>82</v>
      </c>
      <c r="N69" s="223" t="s">
        <v>18</v>
      </c>
      <c r="O69" s="1963"/>
      <c r="P69" s="1964"/>
      <c r="Q69" s="152"/>
    </row>
    <row r="70" spans="2:17" ht="45" x14ac:dyDescent="0.25">
      <c r="B70" s="224" t="s">
        <v>597</v>
      </c>
      <c r="C70" s="225" t="s">
        <v>597</v>
      </c>
      <c r="D70" s="226" t="s">
        <v>2558</v>
      </c>
      <c r="E70" s="227">
        <v>400</v>
      </c>
      <c r="F70" s="378" t="s">
        <v>82</v>
      </c>
      <c r="G70" s="378" t="s">
        <v>82</v>
      </c>
      <c r="H70" s="378" t="s">
        <v>82</v>
      </c>
      <c r="I70" s="223" t="s">
        <v>403</v>
      </c>
      <c r="J70" s="223" t="s">
        <v>403</v>
      </c>
      <c r="K70" s="152" t="s">
        <v>403</v>
      </c>
      <c r="L70" s="223" t="s">
        <v>82</v>
      </c>
      <c r="M70" s="223" t="s">
        <v>82</v>
      </c>
      <c r="N70" s="223" t="s">
        <v>18</v>
      </c>
      <c r="O70" s="1963"/>
      <c r="P70" s="1964"/>
      <c r="Q70" s="152"/>
    </row>
    <row r="71" spans="2:17" x14ac:dyDescent="0.25">
      <c r="B71" s="224"/>
      <c r="C71" s="225"/>
      <c r="D71" s="226"/>
      <c r="E71" s="227"/>
      <c r="F71" s="378"/>
      <c r="G71" s="378"/>
      <c r="H71" s="378"/>
      <c r="I71" s="223"/>
      <c r="J71" s="223"/>
      <c r="K71" s="152"/>
      <c r="L71" s="223"/>
      <c r="M71" s="223"/>
      <c r="N71" s="223"/>
      <c r="O71" s="1963"/>
      <c r="P71" s="1964"/>
      <c r="Q71" s="152"/>
    </row>
    <row r="72" spans="2:17" x14ac:dyDescent="0.25">
      <c r="B72" s="224"/>
      <c r="C72" s="225"/>
      <c r="D72" s="226"/>
      <c r="E72" s="227"/>
      <c r="F72" s="378"/>
      <c r="G72" s="378"/>
      <c r="H72" s="378"/>
      <c r="I72" s="223"/>
      <c r="J72" s="223"/>
      <c r="K72" s="152"/>
      <c r="L72" s="152"/>
      <c r="M72" s="152"/>
      <c r="N72" s="152"/>
      <c r="O72" s="1963"/>
      <c r="P72" s="1964"/>
      <c r="Q72" s="152"/>
    </row>
    <row r="73" spans="2:17" x14ac:dyDescent="0.25">
      <c r="B73" s="152"/>
      <c r="C73" s="152"/>
      <c r="D73" s="152"/>
      <c r="E73" s="152"/>
      <c r="F73" s="152"/>
      <c r="G73" s="152"/>
      <c r="H73" s="152"/>
      <c r="I73" s="152"/>
      <c r="J73" s="152"/>
      <c r="K73" s="152"/>
      <c r="L73" s="152"/>
      <c r="M73" s="152"/>
      <c r="N73" s="152"/>
      <c r="O73" s="2003"/>
      <c r="P73" s="2004"/>
      <c r="Q73" s="152"/>
    </row>
    <row r="74" spans="2:17" x14ac:dyDescent="0.25">
      <c r="B74" s="1" t="s">
        <v>85</v>
      </c>
    </row>
    <row r="75" spans="2:17" x14ac:dyDescent="0.25">
      <c r="B75" s="1" t="s">
        <v>86</v>
      </c>
    </row>
    <row r="76" spans="2:17" x14ac:dyDescent="0.25">
      <c r="B76" s="1" t="s">
        <v>87</v>
      </c>
    </row>
    <row r="78" spans="2:17" ht="15.75" thickBot="1" x14ac:dyDescent="0.3"/>
    <row r="79" spans="2:17" ht="27" thickBot="1" x14ac:dyDescent="0.3">
      <c r="B79" s="1879" t="s">
        <v>88</v>
      </c>
      <c r="C79" s="1880"/>
      <c r="D79" s="1880"/>
      <c r="E79" s="1880"/>
      <c r="F79" s="1880"/>
      <c r="G79" s="1880"/>
      <c r="H79" s="1880"/>
      <c r="I79" s="1880"/>
      <c r="J79" s="1880"/>
      <c r="K79" s="1880"/>
      <c r="L79" s="1880"/>
      <c r="M79" s="1880"/>
      <c r="N79" s="1881"/>
    </row>
    <row r="84" spans="2:17" ht="75" x14ac:dyDescent="0.25">
      <c r="B84" s="193" t="s">
        <v>89</v>
      </c>
      <c r="C84" s="193" t="s">
        <v>90</v>
      </c>
      <c r="D84" s="193" t="s">
        <v>91</v>
      </c>
      <c r="E84" s="193" t="s">
        <v>92</v>
      </c>
      <c r="F84" s="193" t="s">
        <v>93</v>
      </c>
      <c r="G84" s="193" t="s">
        <v>94</v>
      </c>
      <c r="H84" s="193" t="s">
        <v>95</v>
      </c>
      <c r="I84" s="193" t="s">
        <v>96</v>
      </c>
      <c r="J84" s="1875" t="s">
        <v>97</v>
      </c>
      <c r="K84" s="1882"/>
      <c r="L84" s="1876"/>
      <c r="M84" s="193" t="s">
        <v>98</v>
      </c>
      <c r="N84" s="193" t="s">
        <v>254</v>
      </c>
      <c r="O84" s="193" t="s">
        <v>255</v>
      </c>
      <c r="P84" s="1875" t="s">
        <v>77</v>
      </c>
      <c r="Q84" s="1876"/>
    </row>
    <row r="85" spans="2:17" ht="30" x14ac:dyDescent="0.25">
      <c r="B85" s="1998" t="s">
        <v>2156</v>
      </c>
      <c r="C85" s="1998" t="s">
        <v>102</v>
      </c>
      <c r="D85" s="1980" t="s">
        <v>2559</v>
      </c>
      <c r="E85" s="1980">
        <v>1102812509</v>
      </c>
      <c r="F85" s="1980" t="s">
        <v>2560</v>
      </c>
      <c r="G85" s="1980" t="s">
        <v>2249</v>
      </c>
      <c r="H85" s="2051">
        <v>40535</v>
      </c>
      <c r="I85" s="2030" t="s">
        <v>82</v>
      </c>
      <c r="J85" s="225" t="s">
        <v>2561</v>
      </c>
      <c r="K85" s="226" t="s">
        <v>2562</v>
      </c>
      <c r="L85" s="226" t="s">
        <v>2563</v>
      </c>
      <c r="M85" s="1870" t="s">
        <v>2008</v>
      </c>
      <c r="N85" s="1870" t="s">
        <v>403</v>
      </c>
      <c r="O85" s="1870" t="s">
        <v>403</v>
      </c>
      <c r="P85" s="1984" t="s">
        <v>2564</v>
      </c>
      <c r="Q85" s="1985"/>
    </row>
    <row r="86" spans="2:17" ht="60" x14ac:dyDescent="0.25">
      <c r="B86" s="1998"/>
      <c r="C86" s="1998"/>
      <c r="D86" s="1981"/>
      <c r="E86" s="1981"/>
      <c r="F86" s="1981"/>
      <c r="G86" s="1981"/>
      <c r="H86" s="2052"/>
      <c r="I86" s="2032"/>
      <c r="J86" s="225" t="s">
        <v>2565</v>
      </c>
      <c r="K86" s="226" t="s">
        <v>2566</v>
      </c>
      <c r="L86" s="226" t="s">
        <v>2563</v>
      </c>
      <c r="M86" s="1924"/>
      <c r="N86" s="1924"/>
      <c r="O86" s="1924"/>
      <c r="P86" s="1986"/>
      <c r="Q86" s="1987"/>
    </row>
    <row r="87" spans="2:17" ht="45" x14ac:dyDescent="0.25">
      <c r="B87" s="1998"/>
      <c r="C87" s="1998"/>
      <c r="D87" s="1981"/>
      <c r="E87" s="1981"/>
      <c r="F87" s="1981"/>
      <c r="G87" s="1981"/>
      <c r="H87" s="2052"/>
      <c r="I87" s="2032"/>
      <c r="J87" s="225" t="s">
        <v>2567</v>
      </c>
      <c r="K87" s="226" t="s">
        <v>2568</v>
      </c>
      <c r="L87" s="226" t="s">
        <v>2563</v>
      </c>
      <c r="M87" s="1924"/>
      <c r="N87" s="1924"/>
      <c r="O87" s="1924"/>
      <c r="P87" s="1986"/>
      <c r="Q87" s="1987"/>
    </row>
    <row r="88" spans="2:17" ht="45" x14ac:dyDescent="0.25">
      <c r="B88" s="1998"/>
      <c r="C88" s="1998"/>
      <c r="D88" s="1981"/>
      <c r="E88" s="1981"/>
      <c r="F88" s="1981"/>
      <c r="G88" s="1981"/>
      <c r="H88" s="2052"/>
      <c r="I88" s="2032"/>
      <c r="J88" s="225" t="s">
        <v>2569</v>
      </c>
      <c r="K88" s="226" t="s">
        <v>2570</v>
      </c>
      <c r="L88" s="226" t="s">
        <v>2563</v>
      </c>
      <c r="M88" s="1924"/>
      <c r="N88" s="1924"/>
      <c r="O88" s="1924"/>
      <c r="P88" s="1986"/>
      <c r="Q88" s="1987"/>
    </row>
    <row r="89" spans="2:17" ht="60" x14ac:dyDescent="0.25">
      <c r="B89" s="1998"/>
      <c r="C89" s="1998"/>
      <c r="D89" s="1981"/>
      <c r="E89" s="1981"/>
      <c r="F89" s="1981"/>
      <c r="G89" s="1981"/>
      <c r="H89" s="2052"/>
      <c r="I89" s="2032"/>
      <c r="J89" s="225" t="s">
        <v>578</v>
      </c>
      <c r="K89" s="226" t="s">
        <v>2571</v>
      </c>
      <c r="L89" s="226" t="s">
        <v>2563</v>
      </c>
      <c r="M89" s="1871"/>
      <c r="N89" s="1871"/>
      <c r="O89" s="1871"/>
      <c r="P89" s="2044"/>
      <c r="Q89" s="2045"/>
    </row>
    <row r="90" spans="2:17" ht="60" x14ac:dyDescent="0.25">
      <c r="B90" s="1980" t="s">
        <v>2156</v>
      </c>
      <c r="C90" s="1980" t="s">
        <v>102</v>
      </c>
      <c r="D90" s="1980" t="s">
        <v>2572</v>
      </c>
      <c r="E90" s="1980">
        <v>64699460</v>
      </c>
      <c r="F90" s="1980" t="s">
        <v>2573</v>
      </c>
      <c r="G90" s="1980" t="s">
        <v>214</v>
      </c>
      <c r="H90" s="2051">
        <v>40998</v>
      </c>
      <c r="I90" s="2030" t="s">
        <v>82</v>
      </c>
      <c r="J90" s="225" t="s">
        <v>578</v>
      </c>
      <c r="K90" s="226" t="s">
        <v>2574</v>
      </c>
      <c r="L90" s="226" t="s">
        <v>2563</v>
      </c>
      <c r="M90" s="152" t="s">
        <v>2008</v>
      </c>
      <c r="N90" s="152" t="s">
        <v>403</v>
      </c>
      <c r="O90" s="152" t="s">
        <v>403</v>
      </c>
      <c r="P90" s="715" t="s">
        <v>2575</v>
      </c>
      <c r="Q90" s="715"/>
    </row>
    <row r="91" spans="2:17" ht="45" x14ac:dyDescent="0.25">
      <c r="B91" s="2025"/>
      <c r="C91" s="2025"/>
      <c r="D91" s="2025"/>
      <c r="E91" s="2025"/>
      <c r="F91" s="2025"/>
      <c r="G91" s="2025"/>
      <c r="H91" s="2053"/>
      <c r="I91" s="2031"/>
      <c r="J91" s="225" t="s">
        <v>2576</v>
      </c>
      <c r="K91" s="226" t="s">
        <v>2577</v>
      </c>
      <c r="L91" s="226" t="s">
        <v>2563</v>
      </c>
      <c r="M91" s="483" t="s">
        <v>2008</v>
      </c>
      <c r="N91" s="483" t="s">
        <v>403</v>
      </c>
      <c r="O91" s="483" t="s">
        <v>403</v>
      </c>
      <c r="P91" s="715" t="s">
        <v>2578</v>
      </c>
      <c r="Q91" s="715"/>
    </row>
    <row r="92" spans="2:17" ht="45" x14ac:dyDescent="0.25">
      <c r="B92" s="1998" t="s">
        <v>149</v>
      </c>
      <c r="C92" s="1998" t="s">
        <v>118</v>
      </c>
      <c r="D92" s="1998" t="s">
        <v>2579</v>
      </c>
      <c r="E92" s="1998">
        <v>92521203</v>
      </c>
      <c r="F92" s="1980" t="s">
        <v>916</v>
      </c>
      <c r="G92" s="1980" t="s">
        <v>2308</v>
      </c>
      <c r="H92" s="2051">
        <v>37245</v>
      </c>
      <c r="I92" s="2030" t="s">
        <v>82</v>
      </c>
      <c r="J92" s="225" t="s">
        <v>2580</v>
      </c>
      <c r="K92" s="226" t="s">
        <v>2581</v>
      </c>
      <c r="L92" s="2030" t="s">
        <v>2582</v>
      </c>
      <c r="M92" s="1870" t="s">
        <v>2008</v>
      </c>
      <c r="N92" s="1870" t="s">
        <v>403</v>
      </c>
      <c r="O92" s="1870" t="s">
        <v>403</v>
      </c>
      <c r="P92" s="715" t="s">
        <v>2329</v>
      </c>
      <c r="Q92" s="715"/>
    </row>
    <row r="93" spans="2:17" ht="60" x14ac:dyDescent="0.25">
      <c r="B93" s="1998"/>
      <c r="C93" s="1998"/>
      <c r="D93" s="1998"/>
      <c r="E93" s="1998"/>
      <c r="F93" s="1981"/>
      <c r="G93" s="1981"/>
      <c r="H93" s="2052"/>
      <c r="I93" s="2032"/>
      <c r="J93" s="225" t="s">
        <v>2583</v>
      </c>
      <c r="K93" s="226" t="s">
        <v>2584</v>
      </c>
      <c r="L93" s="2032"/>
      <c r="M93" s="1924"/>
      <c r="N93" s="1924"/>
      <c r="O93" s="1924"/>
      <c r="P93" s="715" t="s">
        <v>2332</v>
      </c>
      <c r="Q93" s="715"/>
    </row>
    <row r="94" spans="2:17" ht="30" x14ac:dyDescent="0.25">
      <c r="B94" s="1998"/>
      <c r="C94" s="1998"/>
      <c r="D94" s="1998"/>
      <c r="E94" s="1998"/>
      <c r="F94" s="1981"/>
      <c r="G94" s="1981"/>
      <c r="H94" s="2052"/>
      <c r="I94" s="2032"/>
      <c r="J94" s="225" t="s">
        <v>2585</v>
      </c>
      <c r="K94" s="226" t="s">
        <v>2586</v>
      </c>
      <c r="L94" s="2032"/>
      <c r="M94" s="1924"/>
      <c r="N94" s="1924"/>
      <c r="O94" s="1924"/>
      <c r="P94" s="715" t="s">
        <v>2587</v>
      </c>
      <c r="Q94" s="715"/>
    </row>
    <row r="95" spans="2:17" ht="45" x14ac:dyDescent="0.25">
      <c r="B95" s="1998"/>
      <c r="C95" s="1998"/>
      <c r="D95" s="1998"/>
      <c r="E95" s="1998"/>
      <c r="F95" s="1981"/>
      <c r="G95" s="1981"/>
      <c r="H95" s="2052"/>
      <c r="I95" s="2032"/>
      <c r="J95" s="225" t="s">
        <v>2588</v>
      </c>
      <c r="K95" s="226" t="s">
        <v>2589</v>
      </c>
      <c r="L95" s="2032"/>
      <c r="M95" s="1924"/>
      <c r="N95" s="1924"/>
      <c r="O95" s="1924"/>
      <c r="P95" s="715" t="s">
        <v>2590</v>
      </c>
      <c r="Q95" s="715"/>
    </row>
    <row r="96" spans="2:17" ht="45" x14ac:dyDescent="0.25">
      <c r="B96" s="1998"/>
      <c r="C96" s="1998"/>
      <c r="D96" s="1998"/>
      <c r="E96" s="1998"/>
      <c r="F96" s="2025"/>
      <c r="G96" s="2025"/>
      <c r="H96" s="2053"/>
      <c r="I96" s="2031"/>
      <c r="J96" s="225" t="s">
        <v>2591</v>
      </c>
      <c r="K96" s="226" t="s">
        <v>2592</v>
      </c>
      <c r="L96" s="2031"/>
      <c r="M96" s="1871"/>
      <c r="N96" s="1871"/>
      <c r="O96" s="1871"/>
      <c r="P96" s="715" t="s">
        <v>2593</v>
      </c>
      <c r="Q96" s="715"/>
    </row>
    <row r="97" spans="2:17" ht="75" x14ac:dyDescent="0.25">
      <c r="B97" s="1980" t="s">
        <v>149</v>
      </c>
      <c r="C97" s="1980" t="s">
        <v>118</v>
      </c>
      <c r="D97" s="1980" t="s">
        <v>2594</v>
      </c>
      <c r="E97" s="1980">
        <v>64495757</v>
      </c>
      <c r="F97" s="1980" t="s">
        <v>129</v>
      </c>
      <c r="G97" s="1980" t="s">
        <v>2347</v>
      </c>
      <c r="H97" s="2051">
        <v>39069</v>
      </c>
      <c r="I97" s="2477" t="s">
        <v>82</v>
      </c>
      <c r="J97" s="225" t="s">
        <v>2595</v>
      </c>
      <c r="K97" s="226" t="s">
        <v>2596</v>
      </c>
      <c r="L97" s="2030" t="s">
        <v>2563</v>
      </c>
      <c r="M97" s="1922" t="s">
        <v>2008</v>
      </c>
      <c r="N97" s="1870" t="s">
        <v>403</v>
      </c>
      <c r="O97" s="1870" t="s">
        <v>403</v>
      </c>
      <c r="P97" s="1870" t="s">
        <v>2597</v>
      </c>
      <c r="Q97" s="715"/>
    </row>
    <row r="98" spans="2:17" ht="45" x14ac:dyDescent="0.25">
      <c r="B98" s="1981"/>
      <c r="C98" s="1981"/>
      <c r="D98" s="1981"/>
      <c r="E98" s="1981"/>
      <c r="F98" s="1981"/>
      <c r="G98" s="1981"/>
      <c r="H98" s="2052"/>
      <c r="I98" s="2478"/>
      <c r="J98" s="225" t="s">
        <v>2598</v>
      </c>
      <c r="K98" s="226" t="s">
        <v>2599</v>
      </c>
      <c r="L98" s="2032"/>
      <c r="M98" s="1922"/>
      <c r="N98" s="1924"/>
      <c r="O98" s="1924"/>
      <c r="P98" s="1924"/>
      <c r="Q98" s="715"/>
    </row>
    <row r="99" spans="2:17" ht="45" x14ac:dyDescent="0.25">
      <c r="B99" s="1981"/>
      <c r="C99" s="1981"/>
      <c r="D99" s="1981"/>
      <c r="E99" s="1981"/>
      <c r="F99" s="1981"/>
      <c r="G99" s="1981"/>
      <c r="H99" s="2052"/>
      <c r="I99" s="2478"/>
      <c r="J99" s="225" t="s">
        <v>2600</v>
      </c>
      <c r="K99" s="226" t="s">
        <v>2601</v>
      </c>
      <c r="L99" s="2032"/>
      <c r="M99" s="1922"/>
      <c r="N99" s="1924"/>
      <c r="O99" s="1924"/>
      <c r="P99" s="1924"/>
      <c r="Q99" s="715"/>
    </row>
    <row r="100" spans="2:17" ht="135" x14ac:dyDescent="0.25">
      <c r="B100" s="1981"/>
      <c r="C100" s="1981"/>
      <c r="D100" s="1981"/>
      <c r="E100" s="1981"/>
      <c r="F100" s="1981"/>
      <c r="G100" s="1981"/>
      <c r="H100" s="2052"/>
      <c r="I100" s="2478"/>
      <c r="J100" s="225" t="s">
        <v>2602</v>
      </c>
      <c r="K100" s="226" t="s">
        <v>2603</v>
      </c>
      <c r="L100" s="2032"/>
      <c r="M100" s="1922"/>
      <c r="N100" s="1924"/>
      <c r="O100" s="1924"/>
      <c r="P100" s="1871"/>
      <c r="Q100" s="715"/>
    </row>
    <row r="101" spans="2:17" ht="30" x14ac:dyDescent="0.25">
      <c r="B101" s="1980" t="s">
        <v>149</v>
      </c>
      <c r="C101" s="1980" t="s">
        <v>118</v>
      </c>
      <c r="D101" s="1980" t="s">
        <v>2604</v>
      </c>
      <c r="E101" s="1980">
        <v>22869366</v>
      </c>
      <c r="F101" s="1980" t="s">
        <v>370</v>
      </c>
      <c r="G101" s="1980" t="s">
        <v>2605</v>
      </c>
      <c r="H101" s="2051">
        <v>39233</v>
      </c>
      <c r="I101" s="2477" t="s">
        <v>298</v>
      </c>
      <c r="J101" s="225" t="s">
        <v>2606</v>
      </c>
      <c r="K101" s="226" t="s">
        <v>2607</v>
      </c>
      <c r="L101" s="2030" t="s">
        <v>2608</v>
      </c>
      <c r="M101" s="1924" t="s">
        <v>2008</v>
      </c>
      <c r="N101" s="1870" t="s">
        <v>403</v>
      </c>
      <c r="O101" s="1870" t="s">
        <v>403</v>
      </c>
      <c r="P101" s="1980" t="s">
        <v>2609</v>
      </c>
      <c r="Q101" s="1100" t="s">
        <v>2610</v>
      </c>
    </row>
    <row r="102" spans="2:17" ht="60" x14ac:dyDescent="0.25">
      <c r="B102" s="1981"/>
      <c r="C102" s="1981"/>
      <c r="D102" s="1981"/>
      <c r="E102" s="1981"/>
      <c r="F102" s="1981"/>
      <c r="G102" s="1981"/>
      <c r="H102" s="2052"/>
      <c r="I102" s="2478"/>
      <c r="J102" s="1067" t="s">
        <v>2611</v>
      </c>
      <c r="K102" s="226" t="s">
        <v>2612</v>
      </c>
      <c r="L102" s="2032"/>
      <c r="M102" s="1924"/>
      <c r="N102" s="1924"/>
      <c r="O102" s="1924"/>
      <c r="P102" s="1981"/>
      <c r="Q102" s="685"/>
    </row>
    <row r="103" spans="2:17" ht="30" x14ac:dyDescent="0.25">
      <c r="B103" s="1981"/>
      <c r="C103" s="1981"/>
      <c r="D103" s="1981"/>
      <c r="E103" s="1981"/>
      <c r="F103" s="1981"/>
      <c r="G103" s="1981"/>
      <c r="H103" s="2052"/>
      <c r="I103" s="2478"/>
      <c r="J103" s="1067" t="s">
        <v>2613</v>
      </c>
      <c r="K103" s="226" t="s">
        <v>2614</v>
      </c>
      <c r="L103" s="2032"/>
      <c r="M103" s="1924"/>
      <c r="N103" s="1924"/>
      <c r="O103" s="1924"/>
      <c r="P103" s="1981"/>
      <c r="Q103" s="685"/>
    </row>
    <row r="104" spans="2:17" ht="60" x14ac:dyDescent="0.25">
      <c r="B104" s="1981"/>
      <c r="C104" s="1981"/>
      <c r="D104" s="1981"/>
      <c r="E104" s="1981"/>
      <c r="F104" s="1981"/>
      <c r="G104" s="1981"/>
      <c r="H104" s="2052"/>
      <c r="I104" s="2478"/>
      <c r="J104" s="1067" t="s">
        <v>2615</v>
      </c>
      <c r="K104" s="226" t="s">
        <v>2616</v>
      </c>
      <c r="L104" s="2032"/>
      <c r="M104" s="1924"/>
      <c r="N104" s="1924"/>
      <c r="O104" s="1924"/>
      <c r="P104" s="1981"/>
      <c r="Q104" s="685"/>
    </row>
    <row r="105" spans="2:17" ht="60" x14ac:dyDescent="0.25">
      <c r="B105" s="1981"/>
      <c r="C105" s="1981"/>
      <c r="D105" s="1981"/>
      <c r="E105" s="1981"/>
      <c r="F105" s="1981"/>
      <c r="G105" s="1981"/>
      <c r="H105" s="2052"/>
      <c r="I105" s="2478"/>
      <c r="J105" s="1067" t="s">
        <v>2617</v>
      </c>
      <c r="K105" s="226" t="s">
        <v>2618</v>
      </c>
      <c r="L105" s="2032"/>
      <c r="M105" s="1871"/>
      <c r="N105" s="1924"/>
      <c r="O105" s="1924"/>
      <c r="P105" s="2025"/>
      <c r="Q105" s="685"/>
    </row>
    <row r="106" spans="2:17" ht="135" x14ac:dyDescent="0.25">
      <c r="B106" s="1998" t="s">
        <v>149</v>
      </c>
      <c r="C106" s="1998" t="s">
        <v>118</v>
      </c>
      <c r="D106" s="1998" t="s">
        <v>2619</v>
      </c>
      <c r="E106" s="1998">
        <v>23175793</v>
      </c>
      <c r="F106" s="1998" t="s">
        <v>120</v>
      </c>
      <c r="G106" s="1998" t="s">
        <v>2308</v>
      </c>
      <c r="H106" s="2653">
        <v>38331</v>
      </c>
      <c r="I106" s="2889" t="s">
        <v>82</v>
      </c>
      <c r="J106" s="225" t="s">
        <v>2620</v>
      </c>
      <c r="K106" s="226" t="s">
        <v>2621</v>
      </c>
      <c r="L106" s="2531" t="s">
        <v>2622</v>
      </c>
      <c r="M106" s="1922" t="s">
        <v>2008</v>
      </c>
      <c r="N106" s="1922" t="s">
        <v>403</v>
      </c>
      <c r="O106" s="1922" t="s">
        <v>403</v>
      </c>
      <c r="P106" s="1998" t="s">
        <v>2623</v>
      </c>
      <c r="Q106" s="831" t="s">
        <v>2624</v>
      </c>
    </row>
    <row r="107" spans="2:17" ht="75" x14ac:dyDescent="0.25">
      <c r="B107" s="1998"/>
      <c r="C107" s="1998"/>
      <c r="D107" s="1998"/>
      <c r="E107" s="1998"/>
      <c r="F107" s="1998"/>
      <c r="G107" s="1998"/>
      <c r="H107" s="2653"/>
      <c r="I107" s="2889"/>
      <c r="J107" s="225" t="s">
        <v>2625</v>
      </c>
      <c r="K107" s="226" t="s">
        <v>2626</v>
      </c>
      <c r="L107" s="2531"/>
      <c r="M107" s="1922"/>
      <c r="N107" s="1922"/>
      <c r="O107" s="1922"/>
      <c r="P107" s="1998"/>
      <c r="Q107" s="715"/>
    </row>
    <row r="108" spans="2:17" x14ac:dyDescent="0.25">
      <c r="B108" s="36"/>
      <c r="C108" s="923"/>
      <c r="D108" s="36"/>
      <c r="E108" s="36"/>
      <c r="F108" s="923"/>
      <c r="G108" s="36"/>
      <c r="H108" s="1078"/>
      <c r="I108" s="923"/>
      <c r="J108" s="992"/>
      <c r="K108" s="921"/>
      <c r="L108" s="992"/>
      <c r="M108" s="151"/>
      <c r="N108" s="151"/>
      <c r="O108" s="151"/>
      <c r="P108" s="151"/>
      <c r="Q108" s="992"/>
    </row>
    <row r="109" spans="2:17" x14ac:dyDescent="0.25">
      <c r="B109" s="36"/>
      <c r="C109" s="923"/>
      <c r="D109" s="36"/>
      <c r="E109" s="36"/>
      <c r="F109" s="923"/>
      <c r="G109" s="36"/>
      <c r="H109" s="151"/>
      <c r="I109" s="151"/>
      <c r="J109" s="151"/>
      <c r="K109" s="151"/>
      <c r="L109" s="151"/>
      <c r="M109" s="151"/>
      <c r="N109" s="151"/>
      <c r="O109" s="151"/>
      <c r="P109" s="151"/>
      <c r="Q109" s="151"/>
    </row>
    <row r="110" spans="2:17" ht="15.75" thickBot="1" x14ac:dyDescent="0.3"/>
    <row r="111" spans="2:17" ht="27" thickBot="1" x14ac:dyDescent="0.3">
      <c r="B111" s="1879" t="s">
        <v>184</v>
      </c>
      <c r="C111" s="1880"/>
      <c r="D111" s="1880"/>
      <c r="E111" s="1880"/>
      <c r="F111" s="1880"/>
      <c r="G111" s="1880"/>
      <c r="H111" s="1880"/>
      <c r="I111" s="1880"/>
      <c r="J111" s="1880"/>
      <c r="K111" s="1880"/>
      <c r="L111" s="1880"/>
      <c r="M111" s="1880"/>
      <c r="N111" s="1881"/>
    </row>
    <row r="114" spans="1:26" ht="30" x14ac:dyDescent="0.25">
      <c r="B114" s="194" t="s">
        <v>17</v>
      </c>
      <c r="C114" s="194" t="s">
        <v>415</v>
      </c>
      <c r="D114" s="1875" t="s">
        <v>77</v>
      </c>
      <c r="E114" s="1876"/>
    </row>
    <row r="115" spans="1:26" x14ac:dyDescent="0.25">
      <c r="B115" s="229" t="s">
        <v>185</v>
      </c>
      <c r="C115" s="715" t="s">
        <v>18</v>
      </c>
      <c r="D115" s="1998" t="s">
        <v>2627</v>
      </c>
      <c r="E115" s="1998"/>
    </row>
    <row r="118" spans="1:26" ht="26.25" x14ac:dyDescent="0.25">
      <c r="B118" s="1851" t="s">
        <v>186</v>
      </c>
      <c r="C118" s="1852"/>
      <c r="D118" s="1852"/>
      <c r="E118" s="1852"/>
      <c r="F118" s="1852"/>
      <c r="G118" s="1852"/>
      <c r="H118" s="1852"/>
      <c r="I118" s="1852"/>
      <c r="J118" s="1852"/>
      <c r="K118" s="1852"/>
      <c r="L118" s="1852"/>
      <c r="M118" s="1852"/>
      <c r="N118" s="1852"/>
      <c r="O118" s="1852"/>
      <c r="P118" s="1852"/>
    </row>
    <row r="120" spans="1:26" ht="15.75" thickBot="1" x14ac:dyDescent="0.3"/>
    <row r="121" spans="1:26" ht="27" thickBot="1" x14ac:dyDescent="0.3">
      <c r="B121" s="1879" t="s">
        <v>187</v>
      </c>
      <c r="C121" s="1880"/>
      <c r="D121" s="1880"/>
      <c r="E121" s="1880"/>
      <c r="F121" s="1880"/>
      <c r="G121" s="1880"/>
      <c r="H121" s="1880"/>
      <c r="I121" s="1880"/>
      <c r="J121" s="1880"/>
      <c r="K121" s="1880"/>
      <c r="L121" s="1880"/>
      <c r="M121" s="1880"/>
      <c r="N121" s="1881"/>
    </row>
    <row r="123" spans="1:26" ht="15.75" thickBot="1" x14ac:dyDescent="0.3">
      <c r="M123" s="163"/>
      <c r="N123" s="163"/>
    </row>
    <row r="124" spans="1:26" s="48" customFormat="1" ht="60" x14ac:dyDescent="0.25">
      <c r="B124" s="164" t="s">
        <v>33</v>
      </c>
      <c r="C124" s="164" t="s">
        <v>34</v>
      </c>
      <c r="D124" s="164" t="s">
        <v>35</v>
      </c>
      <c r="E124" s="164" t="s">
        <v>36</v>
      </c>
      <c r="F124" s="164" t="s">
        <v>37</v>
      </c>
      <c r="G124" s="164" t="s">
        <v>38</v>
      </c>
      <c r="H124" s="164" t="s">
        <v>39</v>
      </c>
      <c r="I124" s="164" t="s">
        <v>40</v>
      </c>
      <c r="J124" s="164" t="s">
        <v>41</v>
      </c>
      <c r="K124" s="164" t="s">
        <v>42</v>
      </c>
      <c r="L124" s="164" t="s">
        <v>43</v>
      </c>
      <c r="M124" s="165" t="s">
        <v>44</v>
      </c>
      <c r="N124" s="164" t="s">
        <v>45</v>
      </c>
      <c r="O124" s="164" t="s">
        <v>46</v>
      </c>
      <c r="P124" s="166" t="s">
        <v>47</v>
      </c>
      <c r="Q124" s="166" t="s">
        <v>48</v>
      </c>
    </row>
    <row r="125" spans="1:26" s="61" customFormat="1" ht="30" x14ac:dyDescent="0.25">
      <c r="A125" s="52">
        <v>1</v>
      </c>
      <c r="B125" s="221" t="s">
        <v>2548</v>
      </c>
      <c r="C125" s="173" t="s">
        <v>2628</v>
      </c>
      <c r="D125" s="173" t="s">
        <v>1187</v>
      </c>
      <c r="E125" s="221">
        <v>701820130162</v>
      </c>
      <c r="F125" s="175" t="s">
        <v>403</v>
      </c>
      <c r="G125" s="247">
        <v>1</v>
      </c>
      <c r="H125" s="220">
        <v>41309</v>
      </c>
      <c r="I125" s="176">
        <v>41639</v>
      </c>
      <c r="J125" s="176" t="s">
        <v>19</v>
      </c>
      <c r="K125" s="971">
        <v>10.08</v>
      </c>
      <c r="L125" s="971" t="s">
        <v>2629</v>
      </c>
      <c r="M125" s="1080">
        <v>184</v>
      </c>
      <c r="N125" s="1080">
        <v>184</v>
      </c>
      <c r="O125" s="1020">
        <v>148062792</v>
      </c>
      <c r="P125" s="1020" t="s">
        <v>2630</v>
      </c>
      <c r="Q125" s="181"/>
      <c r="R125" s="60"/>
      <c r="S125" s="60"/>
      <c r="T125" s="60"/>
      <c r="U125" s="60"/>
      <c r="V125" s="60"/>
      <c r="W125" s="60"/>
      <c r="X125" s="60"/>
      <c r="Y125" s="60"/>
      <c r="Z125" s="60"/>
    </row>
    <row r="126" spans="1:26" s="61" customFormat="1" ht="30" x14ac:dyDescent="0.25">
      <c r="A126" s="52">
        <f t="shared" ref="A126:A132" si="1">+A125+1</f>
        <v>2</v>
      </c>
      <c r="B126" s="173"/>
      <c r="C126" s="173" t="s">
        <v>2628</v>
      </c>
      <c r="D126" s="173" t="s">
        <v>1187</v>
      </c>
      <c r="E126" s="221">
        <v>701820120166</v>
      </c>
      <c r="F126" s="175" t="s">
        <v>403</v>
      </c>
      <c r="G126" s="247">
        <v>1</v>
      </c>
      <c r="H126" s="220">
        <v>40941</v>
      </c>
      <c r="I126" s="176">
        <v>41274</v>
      </c>
      <c r="J126" s="176" t="s">
        <v>413</v>
      </c>
      <c r="K126" s="971">
        <v>10.86</v>
      </c>
      <c r="L126" s="971"/>
      <c r="M126" s="971">
        <v>184</v>
      </c>
      <c r="N126" s="971">
        <v>184</v>
      </c>
      <c r="O126" s="1020">
        <v>112279005</v>
      </c>
      <c r="P126" s="1020" t="s">
        <v>2631</v>
      </c>
      <c r="Q126" s="181"/>
      <c r="R126" s="60"/>
      <c r="S126" s="60"/>
      <c r="T126" s="60"/>
      <c r="U126" s="60"/>
      <c r="V126" s="60"/>
      <c r="W126" s="60"/>
      <c r="X126" s="60"/>
      <c r="Y126" s="60"/>
      <c r="Z126" s="60"/>
    </row>
    <row r="127" spans="1:26" s="61" customFormat="1" ht="30" x14ac:dyDescent="0.25">
      <c r="A127" s="52">
        <f t="shared" si="1"/>
        <v>3</v>
      </c>
      <c r="B127" s="172"/>
      <c r="C127" s="173" t="s">
        <v>2549</v>
      </c>
      <c r="D127" s="173" t="s">
        <v>1187</v>
      </c>
      <c r="E127" s="221">
        <v>701820110105</v>
      </c>
      <c r="F127" s="175" t="s">
        <v>403</v>
      </c>
      <c r="G127" s="247">
        <v>1</v>
      </c>
      <c r="H127" s="220">
        <v>40576</v>
      </c>
      <c r="I127" s="176">
        <v>40908</v>
      </c>
      <c r="J127" s="176" t="s">
        <v>19</v>
      </c>
      <c r="K127" s="971">
        <v>10.86</v>
      </c>
      <c r="L127" s="971"/>
      <c r="M127" s="808">
        <v>140</v>
      </c>
      <c r="N127" s="808">
        <v>140</v>
      </c>
      <c r="O127" s="1020">
        <v>85498372</v>
      </c>
      <c r="P127" s="1020" t="s">
        <v>2632</v>
      </c>
      <c r="Q127" s="181"/>
      <c r="R127" s="60"/>
      <c r="S127" s="60"/>
      <c r="T127" s="60"/>
      <c r="U127" s="60"/>
      <c r="V127" s="60"/>
      <c r="W127" s="60"/>
      <c r="X127" s="60"/>
      <c r="Y127" s="60"/>
      <c r="Z127" s="60"/>
    </row>
    <row r="128" spans="1:26" s="61" customFormat="1" x14ac:dyDescent="0.25">
      <c r="A128" s="52">
        <f t="shared" si="1"/>
        <v>4</v>
      </c>
      <c r="B128" s="173"/>
      <c r="C128" s="173"/>
      <c r="D128" s="173"/>
      <c r="E128" s="221"/>
      <c r="F128" s="175"/>
      <c r="G128" s="175"/>
      <c r="H128" s="175"/>
      <c r="I128" s="176"/>
      <c r="J128" s="176"/>
      <c r="K128" s="176"/>
      <c r="L128" s="176"/>
      <c r="M128" s="178"/>
      <c r="N128" s="178"/>
      <c r="O128" s="1020"/>
      <c r="P128" s="1020"/>
      <c r="Q128" s="181"/>
      <c r="R128" s="60"/>
      <c r="S128" s="60"/>
      <c r="T128" s="60"/>
      <c r="U128" s="60"/>
      <c r="V128" s="60"/>
      <c r="W128" s="60"/>
      <c r="X128" s="60"/>
      <c r="Y128" s="60"/>
      <c r="Z128" s="60"/>
    </row>
    <row r="129" spans="1:26" s="61" customFormat="1" x14ac:dyDescent="0.25">
      <c r="A129" s="52">
        <f t="shared" si="1"/>
        <v>5</v>
      </c>
      <c r="B129" s="173"/>
      <c r="C129" s="172"/>
      <c r="D129" s="173"/>
      <c r="E129" s="971"/>
      <c r="F129" s="175"/>
      <c r="G129" s="175"/>
      <c r="H129" s="175"/>
      <c r="I129" s="176"/>
      <c r="J129" s="176"/>
      <c r="K129" s="176"/>
      <c r="L129" s="176"/>
      <c r="M129" s="178"/>
      <c r="N129" s="178"/>
      <c r="O129" s="1020"/>
      <c r="P129" s="1020"/>
      <c r="Q129" s="181"/>
      <c r="R129" s="60"/>
      <c r="S129" s="60"/>
      <c r="T129" s="60"/>
      <c r="U129" s="60"/>
      <c r="V129" s="60"/>
      <c r="W129" s="60"/>
      <c r="X129" s="60"/>
      <c r="Y129" s="60"/>
      <c r="Z129" s="60"/>
    </row>
    <row r="130" spans="1:26" s="61" customFormat="1" x14ac:dyDescent="0.25">
      <c r="A130" s="52">
        <f t="shared" si="1"/>
        <v>6</v>
      </c>
      <c r="B130" s="173"/>
      <c r="C130" s="172"/>
      <c r="D130" s="173"/>
      <c r="E130" s="182"/>
      <c r="F130" s="175"/>
      <c r="G130" s="175"/>
      <c r="H130" s="175"/>
      <c r="I130" s="176"/>
      <c r="J130" s="176"/>
      <c r="K130" s="176"/>
      <c r="L130" s="176"/>
      <c r="M130" s="178"/>
      <c r="N130" s="178"/>
      <c r="O130" s="1020"/>
      <c r="P130" s="1020"/>
      <c r="Q130" s="181"/>
      <c r="R130" s="60"/>
      <c r="S130" s="60"/>
      <c r="T130" s="60"/>
      <c r="U130" s="60"/>
      <c r="V130" s="60"/>
      <c r="W130" s="60"/>
      <c r="X130" s="60"/>
      <c r="Y130" s="60"/>
      <c r="Z130" s="60"/>
    </row>
    <row r="131" spans="1:26" s="61" customFormat="1" x14ac:dyDescent="0.25">
      <c r="A131" s="52">
        <f t="shared" si="1"/>
        <v>7</v>
      </c>
      <c r="B131" s="173"/>
      <c r="C131" s="172"/>
      <c r="D131" s="173"/>
      <c r="E131" s="182"/>
      <c r="F131" s="175"/>
      <c r="G131" s="175"/>
      <c r="H131" s="175"/>
      <c r="I131" s="176"/>
      <c r="J131" s="176"/>
      <c r="K131" s="176"/>
      <c r="L131" s="176"/>
      <c r="M131" s="178"/>
      <c r="N131" s="178"/>
      <c r="O131" s="1020"/>
      <c r="P131" s="1020"/>
      <c r="Q131" s="181"/>
      <c r="R131" s="60"/>
      <c r="S131" s="60"/>
      <c r="T131" s="60"/>
      <c r="U131" s="60"/>
      <c r="V131" s="60"/>
      <c r="W131" s="60"/>
      <c r="X131" s="60"/>
      <c r="Y131" s="60"/>
      <c r="Z131" s="60"/>
    </row>
    <row r="132" spans="1:26" s="61" customFormat="1" x14ac:dyDescent="0.25">
      <c r="A132" s="52">
        <f t="shared" si="1"/>
        <v>8</v>
      </c>
      <c r="B132" s="173"/>
      <c r="C132" s="172"/>
      <c r="D132" s="173"/>
      <c r="E132" s="182"/>
      <c r="F132" s="175"/>
      <c r="G132" s="175"/>
      <c r="H132" s="175"/>
      <c r="I132" s="176"/>
      <c r="J132" s="176"/>
      <c r="K132" s="176"/>
      <c r="L132" s="176"/>
      <c r="M132" s="178"/>
      <c r="N132" s="178"/>
      <c r="O132" s="1020"/>
      <c r="P132" s="1020"/>
      <c r="Q132" s="181"/>
      <c r="R132" s="60"/>
      <c r="S132" s="60"/>
      <c r="T132" s="60"/>
      <c r="U132" s="60"/>
      <c r="V132" s="60"/>
      <c r="W132" s="60"/>
      <c r="X132" s="60"/>
      <c r="Y132" s="60"/>
      <c r="Z132" s="60"/>
    </row>
    <row r="133" spans="1:26" s="61" customFormat="1" x14ac:dyDescent="0.25">
      <c r="A133" s="52"/>
      <c r="B133" s="183" t="s">
        <v>28</v>
      </c>
      <c r="C133" s="172"/>
      <c r="D133" s="173"/>
      <c r="E133" s="182"/>
      <c r="F133" s="175"/>
      <c r="G133" s="175"/>
      <c r="H133" s="175"/>
      <c r="I133" s="176"/>
      <c r="J133" s="176"/>
      <c r="K133" s="185">
        <f>SUM(K125:K132)</f>
        <v>31.799999999999997</v>
      </c>
      <c r="L133" s="185">
        <f>SUM(L125:L132)</f>
        <v>0</v>
      </c>
      <c r="M133" s="245">
        <f>SUM(M125:M132)</f>
        <v>508</v>
      </c>
      <c r="N133" s="185">
        <f>SUM(N125:N132)</f>
        <v>508</v>
      </c>
      <c r="O133" s="1020"/>
      <c r="P133" s="1020"/>
      <c r="Q133" s="187"/>
    </row>
    <row r="134" spans="1:26" x14ac:dyDescent="0.25">
      <c r="B134" s="69"/>
      <c r="C134" s="69"/>
      <c r="D134" s="69"/>
      <c r="E134" s="188"/>
      <c r="F134" s="69"/>
      <c r="G134" s="69"/>
      <c r="H134" s="69"/>
      <c r="I134" s="69"/>
      <c r="J134" s="69"/>
      <c r="K134" s="69"/>
      <c r="L134" s="69"/>
      <c r="M134" s="69"/>
      <c r="N134" s="69"/>
      <c r="O134" s="69"/>
      <c r="P134" s="69"/>
    </row>
    <row r="135" spans="1:26" ht="18.75" x14ac:dyDescent="0.25">
      <c r="B135" s="222" t="s">
        <v>192</v>
      </c>
      <c r="C135" s="250">
        <f>+K133</f>
        <v>31.799999999999997</v>
      </c>
      <c r="H135" s="191"/>
      <c r="I135" s="191"/>
      <c r="J135" s="191"/>
      <c r="K135" s="191"/>
      <c r="L135" s="191"/>
      <c r="M135" s="191"/>
      <c r="N135" s="69"/>
      <c r="O135" s="69"/>
      <c r="P135" s="69"/>
    </row>
    <row r="137" spans="1:26" ht="15.75" thickBot="1" x14ac:dyDescent="0.3"/>
    <row r="138" spans="1:26" ht="30.75" thickBot="1" x14ac:dyDescent="0.3">
      <c r="B138" s="232" t="s">
        <v>193</v>
      </c>
      <c r="C138" s="233" t="s">
        <v>194</v>
      </c>
      <c r="D138" s="232" t="s">
        <v>27</v>
      </c>
      <c r="E138" s="233" t="s">
        <v>195</v>
      </c>
    </row>
    <row r="139" spans="1:26" x14ac:dyDescent="0.25">
      <c r="B139" s="103" t="s">
        <v>196</v>
      </c>
      <c r="C139" s="234">
        <v>20</v>
      </c>
      <c r="D139" s="1082"/>
      <c r="E139" s="2405">
        <f>+D139+D140+D141</f>
        <v>40</v>
      </c>
    </row>
    <row r="140" spans="1:26" x14ac:dyDescent="0.25">
      <c r="B140" s="103" t="s">
        <v>197</v>
      </c>
      <c r="C140" s="235">
        <v>30</v>
      </c>
      <c r="D140" s="860"/>
      <c r="E140" s="2016"/>
    </row>
    <row r="141" spans="1:26" ht="15.75" thickBot="1" x14ac:dyDescent="0.3">
      <c r="B141" s="103" t="s">
        <v>198</v>
      </c>
      <c r="C141" s="236">
        <v>40</v>
      </c>
      <c r="D141" s="1083">
        <v>40</v>
      </c>
      <c r="E141" s="2406"/>
    </row>
    <row r="143" spans="1:26" ht="15.75" thickBot="1" x14ac:dyDescent="0.3"/>
    <row r="144" spans="1:26" ht="27" thickBot="1" x14ac:dyDescent="0.3">
      <c r="B144" s="1879" t="s">
        <v>199</v>
      </c>
      <c r="C144" s="1880"/>
      <c r="D144" s="1880"/>
      <c r="E144" s="1880"/>
      <c r="F144" s="1880"/>
      <c r="G144" s="1880"/>
      <c r="H144" s="1880"/>
      <c r="I144" s="1880"/>
      <c r="J144" s="1880"/>
      <c r="K144" s="1880"/>
      <c r="L144" s="1880"/>
      <c r="M144" s="1880"/>
      <c r="N144" s="1881"/>
    </row>
    <row r="146" spans="2:17" ht="75" x14ac:dyDescent="0.25">
      <c r="B146" s="193" t="s">
        <v>89</v>
      </c>
      <c r="C146" s="193" t="s">
        <v>90</v>
      </c>
      <c r="D146" s="193" t="s">
        <v>91</v>
      </c>
      <c r="E146" s="193" t="s">
        <v>92</v>
      </c>
      <c r="F146" s="193" t="s">
        <v>93</v>
      </c>
      <c r="G146" s="193" t="s">
        <v>94</v>
      </c>
      <c r="H146" s="193" t="s">
        <v>95</v>
      </c>
      <c r="I146" s="193" t="s">
        <v>96</v>
      </c>
      <c r="J146" s="1875" t="s">
        <v>97</v>
      </c>
      <c r="K146" s="1882"/>
      <c r="L146" s="1876"/>
      <c r="M146" s="193" t="s">
        <v>98</v>
      </c>
      <c r="N146" s="193" t="s">
        <v>254</v>
      </c>
      <c r="O146" s="193" t="s">
        <v>255</v>
      </c>
      <c r="P146" s="1875" t="s">
        <v>77</v>
      </c>
      <c r="Q146" s="1876"/>
    </row>
    <row r="147" spans="2:17" ht="60" x14ac:dyDescent="0.25">
      <c r="B147" s="2401" t="s">
        <v>2633</v>
      </c>
      <c r="C147" s="2401" t="s">
        <v>201</v>
      </c>
      <c r="D147" s="1980" t="s">
        <v>2634</v>
      </c>
      <c r="E147" s="1870">
        <v>64565035</v>
      </c>
      <c r="F147" s="1980" t="s">
        <v>2635</v>
      </c>
      <c r="G147" s="1980" t="s">
        <v>214</v>
      </c>
      <c r="H147" s="2252">
        <v>37239</v>
      </c>
      <c r="I147" s="2066" t="s">
        <v>82</v>
      </c>
      <c r="J147" s="225" t="s">
        <v>578</v>
      </c>
      <c r="K147" s="226" t="s">
        <v>2636</v>
      </c>
      <c r="L147" s="2172" t="s">
        <v>2467</v>
      </c>
      <c r="M147" s="1870" t="s">
        <v>403</v>
      </c>
      <c r="N147" s="1870" t="s">
        <v>403</v>
      </c>
      <c r="O147" s="1870" t="s">
        <v>403</v>
      </c>
      <c r="P147" s="1922" t="s">
        <v>2637</v>
      </c>
      <c r="Q147" s="1922"/>
    </row>
    <row r="148" spans="2:17" ht="30" x14ac:dyDescent="0.25">
      <c r="B148" s="2403"/>
      <c r="C148" s="2403"/>
      <c r="D148" s="2025"/>
      <c r="E148" s="1871"/>
      <c r="F148" s="2025"/>
      <c r="G148" s="2025"/>
      <c r="H148" s="2205"/>
      <c r="I148" s="2068"/>
      <c r="J148" s="1067" t="s">
        <v>2638</v>
      </c>
      <c r="K148" s="803" t="s">
        <v>2639</v>
      </c>
      <c r="L148" s="2173"/>
      <c r="M148" s="1871"/>
      <c r="N148" s="1871"/>
      <c r="O148" s="1871"/>
      <c r="P148" s="715" t="s">
        <v>2640</v>
      </c>
      <c r="Q148" s="715"/>
    </row>
    <row r="149" spans="2:17" ht="30" x14ac:dyDescent="0.25">
      <c r="B149" s="2401" t="s">
        <v>2442</v>
      </c>
      <c r="C149" s="2401" t="s">
        <v>201</v>
      </c>
      <c r="D149" s="1980" t="s">
        <v>2641</v>
      </c>
      <c r="E149" s="1870">
        <v>1102801590</v>
      </c>
      <c r="F149" s="1980" t="s">
        <v>2642</v>
      </c>
      <c r="G149" s="1980" t="s">
        <v>214</v>
      </c>
      <c r="H149" s="2252">
        <v>40641</v>
      </c>
      <c r="I149" s="2066" t="s">
        <v>82</v>
      </c>
      <c r="J149" s="1067" t="s">
        <v>1466</v>
      </c>
      <c r="K149" s="803" t="s">
        <v>2643</v>
      </c>
      <c r="L149" s="2172" t="s">
        <v>2467</v>
      </c>
      <c r="M149" s="1870" t="s">
        <v>403</v>
      </c>
      <c r="N149" s="1870" t="s">
        <v>403</v>
      </c>
      <c r="O149" s="1870" t="s">
        <v>403</v>
      </c>
      <c r="P149" s="152" t="s">
        <v>2644</v>
      </c>
      <c r="Q149" s="242"/>
    </row>
    <row r="150" spans="2:17" ht="30" x14ac:dyDescent="0.25">
      <c r="B150" s="2403"/>
      <c r="C150" s="2403"/>
      <c r="D150" s="2025"/>
      <c r="E150" s="1871"/>
      <c r="F150" s="2025"/>
      <c r="G150" s="2025"/>
      <c r="H150" s="2205"/>
      <c r="I150" s="2068"/>
      <c r="J150" s="1067" t="s">
        <v>2645</v>
      </c>
      <c r="K150" s="803" t="s">
        <v>2646</v>
      </c>
      <c r="L150" s="2173"/>
      <c r="M150" s="1871"/>
      <c r="N150" s="1871"/>
      <c r="O150" s="1871"/>
      <c r="P150" s="152" t="s">
        <v>2647</v>
      </c>
      <c r="Q150" s="242"/>
    </row>
    <row r="151" spans="2:17" ht="45" x14ac:dyDescent="0.25">
      <c r="B151" s="2401" t="s">
        <v>2475</v>
      </c>
      <c r="C151" s="2401" t="s">
        <v>201</v>
      </c>
      <c r="D151" s="1980" t="s">
        <v>2648</v>
      </c>
      <c r="E151" s="1870">
        <v>79683427</v>
      </c>
      <c r="F151" s="1980" t="s">
        <v>2649</v>
      </c>
      <c r="G151" s="1980" t="s">
        <v>105</v>
      </c>
      <c r="H151" s="2252">
        <v>38989</v>
      </c>
      <c r="I151" s="2066" t="s">
        <v>82</v>
      </c>
      <c r="J151" s="1067" t="s">
        <v>2650</v>
      </c>
      <c r="K151" s="803" t="s">
        <v>2651</v>
      </c>
      <c r="L151" s="2030" t="s">
        <v>2467</v>
      </c>
      <c r="M151" s="1870" t="s">
        <v>403</v>
      </c>
      <c r="N151" s="1870" t="s">
        <v>403</v>
      </c>
      <c r="O151" s="1870" t="s">
        <v>403</v>
      </c>
      <c r="P151" s="1870" t="s">
        <v>2652</v>
      </c>
      <c r="Q151" s="242"/>
    </row>
    <row r="152" spans="2:17" ht="45" x14ac:dyDescent="0.25">
      <c r="B152" s="2402"/>
      <c r="C152" s="2402"/>
      <c r="D152" s="1981"/>
      <c r="E152" s="1924"/>
      <c r="F152" s="1981"/>
      <c r="G152" s="1981"/>
      <c r="H152" s="2204"/>
      <c r="I152" s="2067"/>
      <c r="J152" s="225" t="s">
        <v>2653</v>
      </c>
      <c r="K152" s="226" t="s">
        <v>2654</v>
      </c>
      <c r="L152" s="2032"/>
      <c r="M152" s="1924"/>
      <c r="N152" s="1924"/>
      <c r="O152" s="1924"/>
      <c r="P152" s="1924"/>
      <c r="Q152" s="242"/>
    </row>
    <row r="153" spans="2:17" ht="45" x14ac:dyDescent="0.25">
      <c r="B153" s="2403"/>
      <c r="C153" s="2403"/>
      <c r="D153" s="2025"/>
      <c r="E153" s="1871"/>
      <c r="F153" s="2025"/>
      <c r="G153" s="2025"/>
      <c r="H153" s="2205"/>
      <c r="I153" s="2068"/>
      <c r="J153" s="225" t="s">
        <v>2655</v>
      </c>
      <c r="K153" s="226" t="s">
        <v>2656</v>
      </c>
      <c r="L153" s="2031"/>
      <c r="M153" s="1871"/>
      <c r="N153" s="1871"/>
      <c r="O153" s="1871"/>
      <c r="P153" s="1871"/>
      <c r="Q153" s="242"/>
    </row>
    <row r="154" spans="2:17" x14ac:dyDescent="0.25">
      <c r="P154" s="1085"/>
    </row>
    <row r="156" spans="2:17" ht="15.75" thickBot="1" x14ac:dyDescent="0.3"/>
    <row r="157" spans="2:17" ht="30" x14ac:dyDescent="0.25">
      <c r="B157" s="162" t="s">
        <v>17</v>
      </c>
      <c r="C157" s="162" t="s">
        <v>193</v>
      </c>
      <c r="D157" s="193" t="s">
        <v>194</v>
      </c>
      <c r="E157" s="162" t="s">
        <v>27</v>
      </c>
      <c r="F157" s="233" t="s">
        <v>235</v>
      </c>
      <c r="G157" s="857"/>
    </row>
    <row r="158" spans="2:17" ht="108" x14ac:dyDescent="0.2">
      <c r="B158" s="1969" t="s">
        <v>236</v>
      </c>
      <c r="C158" s="196" t="s">
        <v>237</v>
      </c>
      <c r="D158" s="715">
        <v>25</v>
      </c>
      <c r="E158" s="783">
        <v>25</v>
      </c>
      <c r="F158" s="1970">
        <v>60</v>
      </c>
      <c r="G158" s="858"/>
    </row>
    <row r="159" spans="2:17" ht="72" x14ac:dyDescent="0.2">
      <c r="B159" s="1969"/>
      <c r="C159" s="196" t="s">
        <v>238</v>
      </c>
      <c r="D159" s="242">
        <v>25</v>
      </c>
      <c r="E159" s="783">
        <v>25</v>
      </c>
      <c r="F159" s="1971"/>
      <c r="G159" s="858"/>
    </row>
    <row r="160" spans="2:17" ht="60" x14ac:dyDescent="0.2">
      <c r="B160" s="1969"/>
      <c r="C160" s="196" t="s">
        <v>239</v>
      </c>
      <c r="D160" s="715">
        <v>10</v>
      </c>
      <c r="E160" s="783">
        <v>10</v>
      </c>
      <c r="F160" s="1972"/>
      <c r="G160" s="858"/>
    </row>
    <row r="161" spans="2:5" x14ac:dyDescent="0.25">
      <c r="C161"/>
    </row>
    <row r="164" spans="2:5" x14ac:dyDescent="0.25">
      <c r="B164" s="160" t="s">
        <v>240</v>
      </c>
    </row>
    <row r="167" spans="2:5" x14ac:dyDescent="0.25">
      <c r="B167" s="41" t="s">
        <v>17</v>
      </c>
      <c r="C167" s="41" t="s">
        <v>26</v>
      </c>
      <c r="D167" s="162" t="s">
        <v>27</v>
      </c>
      <c r="E167" s="162" t="s">
        <v>28</v>
      </c>
    </row>
    <row r="168" spans="2:5" ht="28.5" x14ac:dyDescent="0.25">
      <c r="B168" s="45" t="s">
        <v>393</v>
      </c>
      <c r="C168" s="684">
        <v>40</v>
      </c>
      <c r="D168" s="715">
        <v>40</v>
      </c>
      <c r="E168" s="1870">
        <f>+D168+D169</f>
        <v>100</v>
      </c>
    </row>
    <row r="169" spans="2:5" ht="42.75" x14ac:dyDescent="0.25">
      <c r="B169" s="45" t="s">
        <v>394</v>
      </c>
      <c r="C169" s="684">
        <v>60</v>
      </c>
      <c r="D169" s="715">
        <v>60</v>
      </c>
      <c r="E169" s="1871"/>
    </row>
  </sheetData>
  <mergeCells count="146">
    <mergeCell ref="B158:B160"/>
    <mergeCell ref="F158:F160"/>
    <mergeCell ref="E168:E169"/>
    <mergeCell ref="I151:I153"/>
    <mergeCell ref="L151:L153"/>
    <mergeCell ref="M151:M153"/>
    <mergeCell ref="N151:N153"/>
    <mergeCell ref="O151:O153"/>
    <mergeCell ref="P151:P153"/>
    <mergeCell ref="M149:M150"/>
    <mergeCell ref="N149:N150"/>
    <mergeCell ref="O149:O150"/>
    <mergeCell ref="B151:B153"/>
    <mergeCell ref="C151:C153"/>
    <mergeCell ref="D151:D153"/>
    <mergeCell ref="E151:E153"/>
    <mergeCell ref="F151:F153"/>
    <mergeCell ref="G151:G153"/>
    <mergeCell ref="H151:H153"/>
    <mergeCell ref="B149:B150"/>
    <mergeCell ref="C149:C150"/>
    <mergeCell ref="D149:D150"/>
    <mergeCell ref="E149:E150"/>
    <mergeCell ref="F149:F150"/>
    <mergeCell ref="G149:G150"/>
    <mergeCell ref="H149:H150"/>
    <mergeCell ref="I149:I150"/>
    <mergeCell ref="L149:L150"/>
    <mergeCell ref="E139:E141"/>
    <mergeCell ref="B144:N144"/>
    <mergeCell ref="J146:L146"/>
    <mergeCell ref="P146:Q146"/>
    <mergeCell ref="B147:B148"/>
    <mergeCell ref="C147:C148"/>
    <mergeCell ref="D147:D148"/>
    <mergeCell ref="E147:E148"/>
    <mergeCell ref="F147:F148"/>
    <mergeCell ref="G147:G148"/>
    <mergeCell ref="P147:Q147"/>
    <mergeCell ref="H147:H148"/>
    <mergeCell ref="I147:I148"/>
    <mergeCell ref="L147:L148"/>
    <mergeCell ref="M147:M148"/>
    <mergeCell ref="N147:N148"/>
    <mergeCell ref="O147:O148"/>
    <mergeCell ref="B111:N111"/>
    <mergeCell ref="D114:E114"/>
    <mergeCell ref="D115:E115"/>
    <mergeCell ref="B118:P118"/>
    <mergeCell ref="B121:N121"/>
    <mergeCell ref="H106:H107"/>
    <mergeCell ref="I106:I107"/>
    <mergeCell ref="L106:L107"/>
    <mergeCell ref="M106:M107"/>
    <mergeCell ref="N106:N107"/>
    <mergeCell ref="O106:O107"/>
    <mergeCell ref="O101:O105"/>
    <mergeCell ref="P101:P105"/>
    <mergeCell ref="B106:B107"/>
    <mergeCell ref="C106:C107"/>
    <mergeCell ref="D106:D107"/>
    <mergeCell ref="E106:E107"/>
    <mergeCell ref="F106:F107"/>
    <mergeCell ref="G106:G107"/>
    <mergeCell ref="P106:P107"/>
    <mergeCell ref="P97:P100"/>
    <mergeCell ref="B101:B105"/>
    <mergeCell ref="C101:C105"/>
    <mergeCell ref="D101:D105"/>
    <mergeCell ref="E101:E105"/>
    <mergeCell ref="F101:F105"/>
    <mergeCell ref="G101:G105"/>
    <mergeCell ref="H101:H105"/>
    <mergeCell ref="I101:I105"/>
    <mergeCell ref="L101:L105"/>
    <mergeCell ref="H97:H100"/>
    <mergeCell ref="I97:I100"/>
    <mergeCell ref="L97:L100"/>
    <mergeCell ref="M97:M100"/>
    <mergeCell ref="N97:N100"/>
    <mergeCell ref="O97:O100"/>
    <mergeCell ref="B97:B100"/>
    <mergeCell ref="C97:C100"/>
    <mergeCell ref="D97:D100"/>
    <mergeCell ref="E97:E100"/>
    <mergeCell ref="F97:F100"/>
    <mergeCell ref="G97:G100"/>
    <mergeCell ref="M101:M105"/>
    <mergeCell ref="N101:N105"/>
    <mergeCell ref="H92:H96"/>
    <mergeCell ref="I92:I96"/>
    <mergeCell ref="L92:L96"/>
    <mergeCell ref="M92:M96"/>
    <mergeCell ref="N92:N96"/>
    <mergeCell ref="O92:O96"/>
    <mergeCell ref="B92:B96"/>
    <mergeCell ref="C92:C96"/>
    <mergeCell ref="D92:D96"/>
    <mergeCell ref="E92:E96"/>
    <mergeCell ref="F92:F96"/>
    <mergeCell ref="G92:G96"/>
    <mergeCell ref="B90:B91"/>
    <mergeCell ref="C90:C91"/>
    <mergeCell ref="D90:D91"/>
    <mergeCell ref="E90:E91"/>
    <mergeCell ref="F90:F91"/>
    <mergeCell ref="G90:G91"/>
    <mergeCell ref="H90:H91"/>
    <mergeCell ref="I90:I91"/>
    <mergeCell ref="G85:G89"/>
    <mergeCell ref="H85:H89"/>
    <mergeCell ref="I85:I89"/>
    <mergeCell ref="O72:P72"/>
    <mergeCell ref="O73:P73"/>
    <mergeCell ref="B79:N79"/>
    <mergeCell ref="J84:L84"/>
    <mergeCell ref="P84:Q84"/>
    <mergeCell ref="B85:B89"/>
    <mergeCell ref="C85:C89"/>
    <mergeCell ref="D85:D89"/>
    <mergeCell ref="E85:E89"/>
    <mergeCell ref="F85:F89"/>
    <mergeCell ref="P85:Q89"/>
    <mergeCell ref="M85:M89"/>
    <mergeCell ref="N85:N89"/>
    <mergeCell ref="O85:O89"/>
    <mergeCell ref="O69:P69"/>
    <mergeCell ref="O70:P70"/>
    <mergeCell ref="O71:P71"/>
    <mergeCell ref="C10:E10"/>
    <mergeCell ref="B14:C21"/>
    <mergeCell ref="B22:C22"/>
    <mergeCell ref="E40:E41"/>
    <mergeCell ref="M45:N45"/>
    <mergeCell ref="B59:B60"/>
    <mergeCell ref="C59:C60"/>
    <mergeCell ref="D59:E59"/>
    <mergeCell ref="B2:P2"/>
    <mergeCell ref="B4:P4"/>
    <mergeCell ref="C6:N6"/>
    <mergeCell ref="C7:N7"/>
    <mergeCell ref="C8:N8"/>
    <mergeCell ref="C9:N9"/>
    <mergeCell ref="C63:N63"/>
    <mergeCell ref="B65:N65"/>
    <mergeCell ref="O68:P68"/>
  </mergeCells>
  <dataValidations count="2">
    <dataValidation type="decimal" allowBlank="1" showInputMessage="1" showErrorMessage="1" sqref="WVH983085 WLL983085 C65581 IV65581 SR65581 ACN65581 AMJ65581 AWF65581 BGB65581 BPX65581 BZT65581 CJP65581 CTL65581 DDH65581 DND65581 DWZ65581 EGV65581 EQR65581 FAN65581 FKJ65581 FUF65581 GEB65581 GNX65581 GXT65581 HHP65581 HRL65581 IBH65581 ILD65581 IUZ65581 JEV65581 JOR65581 JYN65581 KIJ65581 KSF65581 LCB65581 LLX65581 LVT65581 MFP65581 MPL65581 MZH65581 NJD65581 NSZ65581 OCV65581 OMR65581 OWN65581 PGJ65581 PQF65581 QAB65581 QJX65581 QTT65581 RDP65581 RNL65581 RXH65581 SHD65581 SQZ65581 TAV65581 TKR65581 TUN65581 UEJ65581 UOF65581 UYB65581 VHX65581 VRT65581 WBP65581 WLL65581 WVH65581 C131117 IV131117 SR131117 ACN131117 AMJ131117 AWF131117 BGB131117 BPX131117 BZT131117 CJP131117 CTL131117 DDH131117 DND131117 DWZ131117 EGV131117 EQR131117 FAN131117 FKJ131117 FUF131117 GEB131117 GNX131117 GXT131117 HHP131117 HRL131117 IBH131117 ILD131117 IUZ131117 JEV131117 JOR131117 JYN131117 KIJ131117 KSF131117 LCB131117 LLX131117 LVT131117 MFP131117 MPL131117 MZH131117 NJD131117 NSZ131117 OCV131117 OMR131117 OWN131117 PGJ131117 PQF131117 QAB131117 QJX131117 QTT131117 RDP131117 RNL131117 RXH131117 SHD131117 SQZ131117 TAV131117 TKR131117 TUN131117 UEJ131117 UOF131117 UYB131117 VHX131117 VRT131117 WBP131117 WLL131117 WVH131117 C196653 IV196653 SR196653 ACN196653 AMJ196653 AWF196653 BGB196653 BPX196653 BZT196653 CJP196653 CTL196653 DDH196653 DND196653 DWZ196653 EGV196653 EQR196653 FAN196653 FKJ196653 FUF196653 GEB196653 GNX196653 GXT196653 HHP196653 HRL196653 IBH196653 ILD196653 IUZ196653 JEV196653 JOR196653 JYN196653 KIJ196653 KSF196653 LCB196653 LLX196653 LVT196653 MFP196653 MPL196653 MZH196653 NJD196653 NSZ196653 OCV196653 OMR196653 OWN196653 PGJ196653 PQF196653 QAB196653 QJX196653 QTT196653 RDP196653 RNL196653 RXH196653 SHD196653 SQZ196653 TAV196653 TKR196653 TUN196653 UEJ196653 UOF196653 UYB196653 VHX196653 VRT196653 WBP196653 WLL196653 WVH196653 C262189 IV262189 SR262189 ACN262189 AMJ262189 AWF262189 BGB262189 BPX262189 BZT262189 CJP262189 CTL262189 DDH262189 DND262189 DWZ262189 EGV262189 EQR262189 FAN262189 FKJ262189 FUF262189 GEB262189 GNX262189 GXT262189 HHP262189 HRL262189 IBH262189 ILD262189 IUZ262189 JEV262189 JOR262189 JYN262189 KIJ262189 KSF262189 LCB262189 LLX262189 LVT262189 MFP262189 MPL262189 MZH262189 NJD262189 NSZ262189 OCV262189 OMR262189 OWN262189 PGJ262189 PQF262189 QAB262189 QJX262189 QTT262189 RDP262189 RNL262189 RXH262189 SHD262189 SQZ262189 TAV262189 TKR262189 TUN262189 UEJ262189 UOF262189 UYB262189 VHX262189 VRT262189 WBP262189 WLL262189 WVH262189 C327725 IV327725 SR327725 ACN327725 AMJ327725 AWF327725 BGB327725 BPX327725 BZT327725 CJP327725 CTL327725 DDH327725 DND327725 DWZ327725 EGV327725 EQR327725 FAN327725 FKJ327725 FUF327725 GEB327725 GNX327725 GXT327725 HHP327725 HRL327725 IBH327725 ILD327725 IUZ327725 JEV327725 JOR327725 JYN327725 KIJ327725 KSF327725 LCB327725 LLX327725 LVT327725 MFP327725 MPL327725 MZH327725 NJD327725 NSZ327725 OCV327725 OMR327725 OWN327725 PGJ327725 PQF327725 QAB327725 QJX327725 QTT327725 RDP327725 RNL327725 RXH327725 SHD327725 SQZ327725 TAV327725 TKR327725 TUN327725 UEJ327725 UOF327725 UYB327725 VHX327725 VRT327725 WBP327725 WLL327725 WVH327725 C393261 IV393261 SR393261 ACN393261 AMJ393261 AWF393261 BGB393261 BPX393261 BZT393261 CJP393261 CTL393261 DDH393261 DND393261 DWZ393261 EGV393261 EQR393261 FAN393261 FKJ393261 FUF393261 GEB393261 GNX393261 GXT393261 HHP393261 HRL393261 IBH393261 ILD393261 IUZ393261 JEV393261 JOR393261 JYN393261 KIJ393261 KSF393261 LCB393261 LLX393261 LVT393261 MFP393261 MPL393261 MZH393261 NJD393261 NSZ393261 OCV393261 OMR393261 OWN393261 PGJ393261 PQF393261 QAB393261 QJX393261 QTT393261 RDP393261 RNL393261 RXH393261 SHD393261 SQZ393261 TAV393261 TKR393261 TUN393261 UEJ393261 UOF393261 UYB393261 VHX393261 VRT393261 WBP393261 WLL393261 WVH393261 C458797 IV458797 SR458797 ACN458797 AMJ458797 AWF458797 BGB458797 BPX458797 BZT458797 CJP458797 CTL458797 DDH458797 DND458797 DWZ458797 EGV458797 EQR458797 FAN458797 FKJ458797 FUF458797 GEB458797 GNX458797 GXT458797 HHP458797 HRL458797 IBH458797 ILD458797 IUZ458797 JEV458797 JOR458797 JYN458797 KIJ458797 KSF458797 LCB458797 LLX458797 LVT458797 MFP458797 MPL458797 MZH458797 NJD458797 NSZ458797 OCV458797 OMR458797 OWN458797 PGJ458797 PQF458797 QAB458797 QJX458797 QTT458797 RDP458797 RNL458797 RXH458797 SHD458797 SQZ458797 TAV458797 TKR458797 TUN458797 UEJ458797 UOF458797 UYB458797 VHX458797 VRT458797 WBP458797 WLL458797 WVH458797 C524333 IV524333 SR524333 ACN524333 AMJ524333 AWF524333 BGB524333 BPX524333 BZT524333 CJP524333 CTL524333 DDH524333 DND524333 DWZ524333 EGV524333 EQR524333 FAN524333 FKJ524333 FUF524333 GEB524333 GNX524333 GXT524333 HHP524333 HRL524333 IBH524333 ILD524333 IUZ524333 JEV524333 JOR524333 JYN524333 KIJ524333 KSF524333 LCB524333 LLX524333 LVT524333 MFP524333 MPL524333 MZH524333 NJD524333 NSZ524333 OCV524333 OMR524333 OWN524333 PGJ524333 PQF524333 QAB524333 QJX524333 QTT524333 RDP524333 RNL524333 RXH524333 SHD524333 SQZ524333 TAV524333 TKR524333 TUN524333 UEJ524333 UOF524333 UYB524333 VHX524333 VRT524333 WBP524333 WLL524333 WVH524333 C589869 IV589869 SR589869 ACN589869 AMJ589869 AWF589869 BGB589869 BPX589869 BZT589869 CJP589869 CTL589869 DDH589869 DND589869 DWZ589869 EGV589869 EQR589869 FAN589869 FKJ589869 FUF589869 GEB589869 GNX589869 GXT589869 HHP589869 HRL589869 IBH589869 ILD589869 IUZ589869 JEV589869 JOR589869 JYN589869 KIJ589869 KSF589869 LCB589869 LLX589869 LVT589869 MFP589869 MPL589869 MZH589869 NJD589869 NSZ589869 OCV589869 OMR589869 OWN589869 PGJ589869 PQF589869 QAB589869 QJX589869 QTT589869 RDP589869 RNL589869 RXH589869 SHD589869 SQZ589869 TAV589869 TKR589869 TUN589869 UEJ589869 UOF589869 UYB589869 VHX589869 VRT589869 WBP589869 WLL589869 WVH589869 C655405 IV655405 SR655405 ACN655405 AMJ655405 AWF655405 BGB655405 BPX655405 BZT655405 CJP655405 CTL655405 DDH655405 DND655405 DWZ655405 EGV655405 EQR655405 FAN655405 FKJ655405 FUF655405 GEB655405 GNX655405 GXT655405 HHP655405 HRL655405 IBH655405 ILD655405 IUZ655405 JEV655405 JOR655405 JYN655405 KIJ655405 KSF655405 LCB655405 LLX655405 LVT655405 MFP655405 MPL655405 MZH655405 NJD655405 NSZ655405 OCV655405 OMR655405 OWN655405 PGJ655405 PQF655405 QAB655405 QJX655405 QTT655405 RDP655405 RNL655405 RXH655405 SHD655405 SQZ655405 TAV655405 TKR655405 TUN655405 UEJ655405 UOF655405 UYB655405 VHX655405 VRT655405 WBP655405 WLL655405 WVH655405 C720941 IV720941 SR720941 ACN720941 AMJ720941 AWF720941 BGB720941 BPX720941 BZT720941 CJP720941 CTL720941 DDH720941 DND720941 DWZ720941 EGV720941 EQR720941 FAN720941 FKJ720941 FUF720941 GEB720941 GNX720941 GXT720941 HHP720941 HRL720941 IBH720941 ILD720941 IUZ720941 JEV720941 JOR720941 JYN720941 KIJ720941 KSF720941 LCB720941 LLX720941 LVT720941 MFP720941 MPL720941 MZH720941 NJD720941 NSZ720941 OCV720941 OMR720941 OWN720941 PGJ720941 PQF720941 QAB720941 QJX720941 QTT720941 RDP720941 RNL720941 RXH720941 SHD720941 SQZ720941 TAV720941 TKR720941 TUN720941 UEJ720941 UOF720941 UYB720941 VHX720941 VRT720941 WBP720941 WLL720941 WVH720941 C786477 IV786477 SR786477 ACN786477 AMJ786477 AWF786477 BGB786477 BPX786477 BZT786477 CJP786477 CTL786477 DDH786477 DND786477 DWZ786477 EGV786477 EQR786477 FAN786477 FKJ786477 FUF786477 GEB786477 GNX786477 GXT786477 HHP786477 HRL786477 IBH786477 ILD786477 IUZ786477 JEV786477 JOR786477 JYN786477 KIJ786477 KSF786477 LCB786477 LLX786477 LVT786477 MFP786477 MPL786477 MZH786477 NJD786477 NSZ786477 OCV786477 OMR786477 OWN786477 PGJ786477 PQF786477 QAB786477 QJX786477 QTT786477 RDP786477 RNL786477 RXH786477 SHD786477 SQZ786477 TAV786477 TKR786477 TUN786477 UEJ786477 UOF786477 UYB786477 VHX786477 VRT786477 WBP786477 WLL786477 WVH786477 C852013 IV852013 SR852013 ACN852013 AMJ852013 AWF852013 BGB852013 BPX852013 BZT852013 CJP852013 CTL852013 DDH852013 DND852013 DWZ852013 EGV852013 EQR852013 FAN852013 FKJ852013 FUF852013 GEB852013 GNX852013 GXT852013 HHP852013 HRL852013 IBH852013 ILD852013 IUZ852013 JEV852013 JOR852013 JYN852013 KIJ852013 KSF852013 LCB852013 LLX852013 LVT852013 MFP852013 MPL852013 MZH852013 NJD852013 NSZ852013 OCV852013 OMR852013 OWN852013 PGJ852013 PQF852013 QAB852013 QJX852013 QTT852013 RDP852013 RNL852013 RXH852013 SHD852013 SQZ852013 TAV852013 TKR852013 TUN852013 UEJ852013 UOF852013 UYB852013 VHX852013 VRT852013 WBP852013 WLL852013 WVH852013 C917549 IV917549 SR917549 ACN917549 AMJ917549 AWF917549 BGB917549 BPX917549 BZT917549 CJP917549 CTL917549 DDH917549 DND917549 DWZ917549 EGV917549 EQR917549 FAN917549 FKJ917549 FUF917549 GEB917549 GNX917549 GXT917549 HHP917549 HRL917549 IBH917549 ILD917549 IUZ917549 JEV917549 JOR917549 JYN917549 KIJ917549 KSF917549 LCB917549 LLX917549 LVT917549 MFP917549 MPL917549 MZH917549 NJD917549 NSZ917549 OCV917549 OMR917549 OWN917549 PGJ917549 PQF917549 QAB917549 QJX917549 QTT917549 RDP917549 RNL917549 RXH917549 SHD917549 SQZ917549 TAV917549 TKR917549 TUN917549 UEJ917549 UOF917549 UYB917549 VHX917549 VRT917549 WBP917549 WLL917549 WVH917549 C983085 IV983085 SR983085 ACN983085 AMJ983085 AWF983085 BGB983085 BPX983085 BZT983085 CJP983085 CTL983085 DDH983085 DND983085 DWZ983085 EGV983085 EQR983085 FAN983085 FKJ983085 FUF983085 GEB983085 GNX983085 GXT983085 HHP983085 HRL983085 IBH983085 ILD983085 IUZ983085 JEV983085 JOR983085 JYN983085 KIJ983085 KSF983085 LCB983085 LLX983085 LVT983085 MFP983085 MPL983085 MZH983085 NJD983085 NSZ983085 OCV983085 OMR983085 OWN983085 PGJ983085 PQF983085 QAB983085 QJX983085 QTT983085 RDP983085 RNL983085 RXH983085 SHD983085 SQZ983085 TAV983085 TKR983085 TUN983085 UEJ983085 UOF983085 UYB983085 VHX983085 VRT983085 WBP98308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85 A65581 IS65581 SO65581 ACK65581 AMG65581 AWC65581 BFY65581 BPU65581 BZQ65581 CJM65581 CTI65581 DDE65581 DNA65581 DWW65581 EGS65581 EQO65581 FAK65581 FKG65581 FUC65581 GDY65581 GNU65581 GXQ65581 HHM65581 HRI65581 IBE65581 ILA65581 IUW65581 JES65581 JOO65581 JYK65581 KIG65581 KSC65581 LBY65581 LLU65581 LVQ65581 MFM65581 MPI65581 MZE65581 NJA65581 NSW65581 OCS65581 OMO65581 OWK65581 PGG65581 PQC65581 PZY65581 QJU65581 QTQ65581 RDM65581 RNI65581 RXE65581 SHA65581 SQW65581 TAS65581 TKO65581 TUK65581 UEG65581 UOC65581 UXY65581 VHU65581 VRQ65581 WBM65581 WLI65581 WVE65581 A131117 IS131117 SO131117 ACK131117 AMG131117 AWC131117 BFY131117 BPU131117 BZQ131117 CJM131117 CTI131117 DDE131117 DNA131117 DWW131117 EGS131117 EQO131117 FAK131117 FKG131117 FUC131117 GDY131117 GNU131117 GXQ131117 HHM131117 HRI131117 IBE131117 ILA131117 IUW131117 JES131117 JOO131117 JYK131117 KIG131117 KSC131117 LBY131117 LLU131117 LVQ131117 MFM131117 MPI131117 MZE131117 NJA131117 NSW131117 OCS131117 OMO131117 OWK131117 PGG131117 PQC131117 PZY131117 QJU131117 QTQ131117 RDM131117 RNI131117 RXE131117 SHA131117 SQW131117 TAS131117 TKO131117 TUK131117 UEG131117 UOC131117 UXY131117 VHU131117 VRQ131117 WBM131117 WLI131117 WVE131117 A196653 IS196653 SO196653 ACK196653 AMG196653 AWC196653 BFY196653 BPU196653 BZQ196653 CJM196653 CTI196653 DDE196653 DNA196653 DWW196653 EGS196653 EQO196653 FAK196653 FKG196653 FUC196653 GDY196653 GNU196653 GXQ196653 HHM196653 HRI196653 IBE196653 ILA196653 IUW196653 JES196653 JOO196653 JYK196653 KIG196653 KSC196653 LBY196653 LLU196653 LVQ196653 MFM196653 MPI196653 MZE196653 NJA196653 NSW196653 OCS196653 OMO196653 OWK196653 PGG196653 PQC196653 PZY196653 QJU196653 QTQ196653 RDM196653 RNI196653 RXE196653 SHA196653 SQW196653 TAS196653 TKO196653 TUK196653 UEG196653 UOC196653 UXY196653 VHU196653 VRQ196653 WBM196653 WLI196653 WVE196653 A262189 IS262189 SO262189 ACK262189 AMG262189 AWC262189 BFY262189 BPU262189 BZQ262189 CJM262189 CTI262189 DDE262189 DNA262189 DWW262189 EGS262189 EQO262189 FAK262189 FKG262189 FUC262189 GDY262189 GNU262189 GXQ262189 HHM262189 HRI262189 IBE262189 ILA262189 IUW262189 JES262189 JOO262189 JYK262189 KIG262189 KSC262189 LBY262189 LLU262189 LVQ262189 MFM262189 MPI262189 MZE262189 NJA262189 NSW262189 OCS262189 OMO262189 OWK262189 PGG262189 PQC262189 PZY262189 QJU262189 QTQ262189 RDM262189 RNI262189 RXE262189 SHA262189 SQW262189 TAS262189 TKO262189 TUK262189 UEG262189 UOC262189 UXY262189 VHU262189 VRQ262189 WBM262189 WLI262189 WVE262189 A327725 IS327725 SO327725 ACK327725 AMG327725 AWC327725 BFY327725 BPU327725 BZQ327725 CJM327725 CTI327725 DDE327725 DNA327725 DWW327725 EGS327725 EQO327725 FAK327725 FKG327725 FUC327725 GDY327725 GNU327725 GXQ327725 HHM327725 HRI327725 IBE327725 ILA327725 IUW327725 JES327725 JOO327725 JYK327725 KIG327725 KSC327725 LBY327725 LLU327725 LVQ327725 MFM327725 MPI327725 MZE327725 NJA327725 NSW327725 OCS327725 OMO327725 OWK327725 PGG327725 PQC327725 PZY327725 QJU327725 QTQ327725 RDM327725 RNI327725 RXE327725 SHA327725 SQW327725 TAS327725 TKO327725 TUK327725 UEG327725 UOC327725 UXY327725 VHU327725 VRQ327725 WBM327725 WLI327725 WVE327725 A393261 IS393261 SO393261 ACK393261 AMG393261 AWC393261 BFY393261 BPU393261 BZQ393261 CJM393261 CTI393261 DDE393261 DNA393261 DWW393261 EGS393261 EQO393261 FAK393261 FKG393261 FUC393261 GDY393261 GNU393261 GXQ393261 HHM393261 HRI393261 IBE393261 ILA393261 IUW393261 JES393261 JOO393261 JYK393261 KIG393261 KSC393261 LBY393261 LLU393261 LVQ393261 MFM393261 MPI393261 MZE393261 NJA393261 NSW393261 OCS393261 OMO393261 OWK393261 PGG393261 PQC393261 PZY393261 QJU393261 QTQ393261 RDM393261 RNI393261 RXE393261 SHA393261 SQW393261 TAS393261 TKO393261 TUK393261 UEG393261 UOC393261 UXY393261 VHU393261 VRQ393261 WBM393261 WLI393261 WVE393261 A458797 IS458797 SO458797 ACK458797 AMG458797 AWC458797 BFY458797 BPU458797 BZQ458797 CJM458797 CTI458797 DDE458797 DNA458797 DWW458797 EGS458797 EQO458797 FAK458797 FKG458797 FUC458797 GDY458797 GNU458797 GXQ458797 HHM458797 HRI458797 IBE458797 ILA458797 IUW458797 JES458797 JOO458797 JYK458797 KIG458797 KSC458797 LBY458797 LLU458797 LVQ458797 MFM458797 MPI458797 MZE458797 NJA458797 NSW458797 OCS458797 OMO458797 OWK458797 PGG458797 PQC458797 PZY458797 QJU458797 QTQ458797 RDM458797 RNI458797 RXE458797 SHA458797 SQW458797 TAS458797 TKO458797 TUK458797 UEG458797 UOC458797 UXY458797 VHU458797 VRQ458797 WBM458797 WLI458797 WVE458797 A524333 IS524333 SO524333 ACK524333 AMG524333 AWC524333 BFY524333 BPU524333 BZQ524333 CJM524333 CTI524333 DDE524333 DNA524333 DWW524333 EGS524333 EQO524333 FAK524333 FKG524333 FUC524333 GDY524333 GNU524333 GXQ524333 HHM524333 HRI524333 IBE524333 ILA524333 IUW524333 JES524333 JOO524333 JYK524333 KIG524333 KSC524333 LBY524333 LLU524333 LVQ524333 MFM524333 MPI524333 MZE524333 NJA524333 NSW524333 OCS524333 OMO524333 OWK524333 PGG524333 PQC524333 PZY524333 QJU524333 QTQ524333 RDM524333 RNI524333 RXE524333 SHA524333 SQW524333 TAS524333 TKO524333 TUK524333 UEG524333 UOC524333 UXY524333 VHU524333 VRQ524333 WBM524333 WLI524333 WVE524333 A589869 IS589869 SO589869 ACK589869 AMG589869 AWC589869 BFY589869 BPU589869 BZQ589869 CJM589869 CTI589869 DDE589869 DNA589869 DWW589869 EGS589869 EQO589869 FAK589869 FKG589869 FUC589869 GDY589869 GNU589869 GXQ589869 HHM589869 HRI589869 IBE589869 ILA589869 IUW589869 JES589869 JOO589869 JYK589869 KIG589869 KSC589869 LBY589869 LLU589869 LVQ589869 MFM589869 MPI589869 MZE589869 NJA589869 NSW589869 OCS589869 OMO589869 OWK589869 PGG589869 PQC589869 PZY589869 QJU589869 QTQ589869 RDM589869 RNI589869 RXE589869 SHA589869 SQW589869 TAS589869 TKO589869 TUK589869 UEG589869 UOC589869 UXY589869 VHU589869 VRQ589869 WBM589869 WLI589869 WVE589869 A655405 IS655405 SO655405 ACK655405 AMG655405 AWC655405 BFY655405 BPU655405 BZQ655405 CJM655405 CTI655405 DDE655405 DNA655405 DWW655405 EGS655405 EQO655405 FAK655405 FKG655405 FUC655405 GDY655405 GNU655405 GXQ655405 HHM655405 HRI655405 IBE655405 ILA655405 IUW655405 JES655405 JOO655405 JYK655405 KIG655405 KSC655405 LBY655405 LLU655405 LVQ655405 MFM655405 MPI655405 MZE655405 NJA655405 NSW655405 OCS655405 OMO655405 OWK655405 PGG655405 PQC655405 PZY655405 QJU655405 QTQ655405 RDM655405 RNI655405 RXE655405 SHA655405 SQW655405 TAS655405 TKO655405 TUK655405 UEG655405 UOC655405 UXY655405 VHU655405 VRQ655405 WBM655405 WLI655405 WVE655405 A720941 IS720941 SO720941 ACK720941 AMG720941 AWC720941 BFY720941 BPU720941 BZQ720941 CJM720941 CTI720941 DDE720941 DNA720941 DWW720941 EGS720941 EQO720941 FAK720941 FKG720941 FUC720941 GDY720941 GNU720941 GXQ720941 HHM720941 HRI720941 IBE720941 ILA720941 IUW720941 JES720941 JOO720941 JYK720941 KIG720941 KSC720941 LBY720941 LLU720941 LVQ720941 MFM720941 MPI720941 MZE720941 NJA720941 NSW720941 OCS720941 OMO720941 OWK720941 PGG720941 PQC720941 PZY720941 QJU720941 QTQ720941 RDM720941 RNI720941 RXE720941 SHA720941 SQW720941 TAS720941 TKO720941 TUK720941 UEG720941 UOC720941 UXY720941 VHU720941 VRQ720941 WBM720941 WLI720941 WVE720941 A786477 IS786477 SO786477 ACK786477 AMG786477 AWC786477 BFY786477 BPU786477 BZQ786477 CJM786477 CTI786477 DDE786477 DNA786477 DWW786477 EGS786477 EQO786477 FAK786477 FKG786477 FUC786477 GDY786477 GNU786477 GXQ786477 HHM786477 HRI786477 IBE786477 ILA786477 IUW786477 JES786477 JOO786477 JYK786477 KIG786477 KSC786477 LBY786477 LLU786477 LVQ786477 MFM786477 MPI786477 MZE786477 NJA786477 NSW786477 OCS786477 OMO786477 OWK786477 PGG786477 PQC786477 PZY786477 QJU786477 QTQ786477 RDM786477 RNI786477 RXE786477 SHA786477 SQW786477 TAS786477 TKO786477 TUK786477 UEG786477 UOC786477 UXY786477 VHU786477 VRQ786477 WBM786477 WLI786477 WVE786477 A852013 IS852013 SO852013 ACK852013 AMG852013 AWC852013 BFY852013 BPU852013 BZQ852013 CJM852013 CTI852013 DDE852013 DNA852013 DWW852013 EGS852013 EQO852013 FAK852013 FKG852013 FUC852013 GDY852013 GNU852013 GXQ852013 HHM852013 HRI852013 IBE852013 ILA852013 IUW852013 JES852013 JOO852013 JYK852013 KIG852013 KSC852013 LBY852013 LLU852013 LVQ852013 MFM852013 MPI852013 MZE852013 NJA852013 NSW852013 OCS852013 OMO852013 OWK852013 PGG852013 PQC852013 PZY852013 QJU852013 QTQ852013 RDM852013 RNI852013 RXE852013 SHA852013 SQW852013 TAS852013 TKO852013 TUK852013 UEG852013 UOC852013 UXY852013 VHU852013 VRQ852013 WBM852013 WLI852013 WVE852013 A917549 IS917549 SO917549 ACK917549 AMG917549 AWC917549 BFY917549 BPU917549 BZQ917549 CJM917549 CTI917549 DDE917549 DNA917549 DWW917549 EGS917549 EQO917549 FAK917549 FKG917549 FUC917549 GDY917549 GNU917549 GXQ917549 HHM917549 HRI917549 IBE917549 ILA917549 IUW917549 JES917549 JOO917549 JYK917549 KIG917549 KSC917549 LBY917549 LLU917549 LVQ917549 MFM917549 MPI917549 MZE917549 NJA917549 NSW917549 OCS917549 OMO917549 OWK917549 PGG917549 PQC917549 PZY917549 QJU917549 QTQ917549 RDM917549 RNI917549 RXE917549 SHA917549 SQW917549 TAS917549 TKO917549 TUK917549 UEG917549 UOC917549 UXY917549 VHU917549 VRQ917549 WBM917549 WLI917549 WVE917549 A983085 IS983085 SO983085 ACK983085 AMG983085 AWC983085 BFY983085 BPU983085 BZQ983085 CJM983085 CTI983085 DDE983085 DNA983085 DWW983085 EGS983085 EQO983085 FAK983085 FKG983085 FUC983085 GDY983085 GNU983085 GXQ983085 HHM983085 HRI983085 IBE983085 ILA983085 IUW983085 JES983085 JOO983085 JYK983085 KIG983085 KSC983085 LBY983085 LLU983085 LVQ983085 MFM983085 MPI983085 MZE983085 NJA983085 NSW983085 OCS983085 OMO983085 OWK983085 PGG983085 PQC983085 PZY983085 QJU983085 QTQ983085 RDM983085 RNI983085 RXE983085 SHA983085 SQW983085 TAS983085 TKO983085 TUK983085 UEG983085 UOC983085 UXY983085 VHU983085 VRQ983085 WBM983085 WLI98308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4"/>
  <sheetViews>
    <sheetView zoomScale="80" zoomScaleNormal="80" workbookViewId="0">
      <selection activeCell="C39" sqref="C39"/>
    </sheetView>
  </sheetViews>
  <sheetFormatPr baseColWidth="10" defaultRowHeight="15" x14ac:dyDescent="0.25"/>
  <cols>
    <col min="1" max="1" width="6.85546875" style="1" customWidth="1"/>
    <col min="2" max="2" width="38.140625" style="1" customWidth="1"/>
    <col min="3" max="3" width="31.140625" style="1" customWidth="1"/>
    <col min="4" max="4" width="16.140625" style="1" customWidth="1"/>
    <col min="5" max="5" width="20.85546875" style="1" customWidth="1"/>
    <col min="6" max="6" width="14.7109375" style="1" customWidth="1"/>
    <col min="7" max="7" width="14" style="1" customWidth="1"/>
    <col min="8" max="8" width="12.28515625" style="1" bestFit="1" customWidth="1"/>
    <col min="9" max="9" width="24" style="1" customWidth="1"/>
    <col min="10" max="10" width="18.28515625" style="1" customWidth="1"/>
    <col min="11" max="11" width="25" style="1" customWidth="1"/>
    <col min="12" max="13" width="18.7109375" style="1" customWidth="1"/>
    <col min="14" max="14" width="22.140625" style="1" customWidth="1"/>
    <col min="15" max="15" width="18.5703125" style="1" customWidth="1"/>
    <col min="16" max="16" width="9.7109375" style="1" customWidth="1"/>
    <col min="17" max="17" width="13.140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4" t="s">
        <v>5612</v>
      </c>
      <c r="D6" s="1854"/>
      <c r="E6" s="1854"/>
      <c r="F6" s="1854"/>
      <c r="G6" s="1854"/>
      <c r="H6" s="1854"/>
      <c r="I6" s="1854"/>
      <c r="J6" s="1854"/>
      <c r="K6" s="1854"/>
      <c r="L6" s="1854"/>
      <c r="M6" s="1854"/>
      <c r="N6" s="1855"/>
    </row>
    <row r="7" spans="2:16" ht="16.5" thickBot="1" x14ac:dyDescent="0.3">
      <c r="B7" s="127" t="s">
        <v>4</v>
      </c>
      <c r="C7" s="1854" t="s">
        <v>5613</v>
      </c>
      <c r="D7" s="1854"/>
      <c r="E7" s="1854"/>
      <c r="F7" s="1854"/>
      <c r="G7" s="1854"/>
      <c r="H7" s="1854"/>
      <c r="I7" s="1854"/>
      <c r="J7" s="1854"/>
      <c r="K7" s="1854"/>
      <c r="L7" s="1854"/>
      <c r="M7" s="1854"/>
      <c r="N7" s="1855"/>
    </row>
    <row r="8" spans="2:16" ht="16.5" thickBot="1" x14ac:dyDescent="0.3">
      <c r="B8" s="127" t="s">
        <v>5</v>
      </c>
      <c r="C8" s="1854" t="s">
        <v>4576</v>
      </c>
      <c r="D8" s="1854"/>
      <c r="E8" s="1854"/>
      <c r="F8" s="1854"/>
      <c r="G8" s="1854"/>
      <c r="H8" s="1854"/>
      <c r="I8" s="1854"/>
      <c r="J8" s="1854"/>
      <c r="K8" s="1854"/>
      <c r="L8" s="1854"/>
      <c r="M8" s="1854"/>
      <c r="N8" s="1855"/>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17</v>
      </c>
      <c r="D10" s="1865"/>
      <c r="E10" s="1866"/>
      <c r="F10" s="216"/>
      <c r="G10" s="216"/>
      <c r="H10" s="216"/>
      <c r="I10" s="216"/>
      <c r="J10" s="216"/>
      <c r="K10" s="216"/>
      <c r="L10" s="216"/>
      <c r="M10" s="216"/>
      <c r="N10" s="217"/>
    </row>
    <row r="11" spans="2:16" ht="16.5" thickBot="1" x14ac:dyDescent="0.3">
      <c r="B11" s="130" t="s">
        <v>8</v>
      </c>
      <c r="C11" s="907">
        <v>41979</v>
      </c>
      <c r="D11" s="761"/>
      <c r="E11" s="761"/>
      <c r="F11" s="761"/>
      <c r="G11" s="761"/>
      <c r="H11" s="761"/>
      <c r="I11" s="761"/>
      <c r="J11" s="761"/>
      <c r="K11" s="761"/>
      <c r="L11" s="761"/>
      <c r="M11" s="761"/>
      <c r="N11" s="762"/>
    </row>
    <row r="12" spans="2:16" ht="15.75" x14ac:dyDescent="0.25">
      <c r="B12" s="134"/>
      <c r="C12" s="135"/>
      <c r="D12" s="136"/>
      <c r="E12" s="136"/>
      <c r="F12" s="136"/>
      <c r="G12" s="136"/>
      <c r="H12" s="136"/>
      <c r="I12" s="1104"/>
      <c r="J12" s="1104"/>
      <c r="K12" s="1104"/>
      <c r="L12" s="1104"/>
      <c r="M12" s="1104"/>
      <c r="N12" s="136"/>
    </row>
    <row r="13" spans="2:16" x14ac:dyDescent="0.25">
      <c r="I13" s="1104"/>
      <c r="J13" s="1104"/>
      <c r="K13" s="1104"/>
      <c r="L13" s="1104"/>
      <c r="M13" s="1104"/>
      <c r="N13" s="137"/>
    </row>
    <row r="14" spans="2:16" ht="30" x14ac:dyDescent="0.25">
      <c r="B14" s="1867" t="s">
        <v>9</v>
      </c>
      <c r="C14" s="1867"/>
      <c r="D14" s="738" t="s">
        <v>10</v>
      </c>
      <c r="E14" s="738" t="s">
        <v>11</v>
      </c>
      <c r="F14" s="738" t="s">
        <v>12</v>
      </c>
      <c r="G14" s="139"/>
      <c r="I14" s="140"/>
      <c r="J14" s="140"/>
      <c r="K14" s="140"/>
      <c r="L14" s="140"/>
      <c r="M14" s="140"/>
      <c r="N14" s="137"/>
    </row>
    <row r="15" spans="2:16" x14ac:dyDescent="0.25">
      <c r="B15" s="1867"/>
      <c r="C15" s="1867"/>
      <c r="D15" s="738">
        <v>17</v>
      </c>
      <c r="E15" s="141">
        <v>1996614434</v>
      </c>
      <c r="F15" s="142">
        <v>910</v>
      </c>
      <c r="G15" s="143"/>
      <c r="I15" s="144"/>
      <c r="J15" s="144"/>
      <c r="K15" s="144"/>
      <c r="L15" s="144"/>
      <c r="M15" s="144"/>
      <c r="N15" s="137"/>
    </row>
    <row r="16" spans="2:16" x14ac:dyDescent="0.25">
      <c r="B16" s="1867"/>
      <c r="C16" s="1867"/>
      <c r="D16" s="738"/>
      <c r="E16" s="141"/>
      <c r="F16" s="141"/>
      <c r="G16" s="143"/>
      <c r="I16" s="144"/>
      <c r="J16" s="144"/>
      <c r="K16" s="144"/>
      <c r="L16" s="144"/>
      <c r="M16" s="144"/>
      <c r="N16" s="137"/>
    </row>
    <row r="17" spans="1:14" x14ac:dyDescent="0.25">
      <c r="B17" s="1867"/>
      <c r="C17" s="1867"/>
      <c r="D17" s="738"/>
      <c r="E17" s="141"/>
      <c r="F17" s="141"/>
      <c r="G17" s="143"/>
      <c r="I17" s="144"/>
      <c r="J17" s="144"/>
      <c r="K17" s="144"/>
      <c r="L17" s="144"/>
      <c r="M17" s="144"/>
      <c r="N17" s="137"/>
    </row>
    <row r="18" spans="1:14" x14ac:dyDescent="0.25">
      <c r="B18" s="1867"/>
      <c r="C18" s="1867"/>
      <c r="D18" s="738"/>
      <c r="E18" s="145"/>
      <c r="F18" s="141"/>
      <c r="G18" s="143"/>
      <c r="H18" s="146"/>
      <c r="I18" s="144"/>
      <c r="J18" s="144"/>
      <c r="K18" s="144"/>
      <c r="L18" s="144"/>
      <c r="M18" s="144"/>
      <c r="N18" s="147"/>
    </row>
    <row r="19" spans="1:14" x14ac:dyDescent="0.25">
      <c r="B19" s="1867"/>
      <c r="C19" s="1867"/>
      <c r="D19" s="738"/>
      <c r="E19" s="145"/>
      <c r="F19" s="141"/>
      <c r="G19" s="143"/>
      <c r="H19" s="146"/>
      <c r="I19" s="148"/>
      <c r="J19" s="148"/>
      <c r="K19" s="148"/>
      <c r="L19" s="148"/>
      <c r="M19" s="148"/>
      <c r="N19" s="147"/>
    </row>
    <row r="20" spans="1:14" x14ac:dyDescent="0.25">
      <c r="B20" s="1867"/>
      <c r="C20" s="1867"/>
      <c r="D20" s="738"/>
      <c r="E20" s="145"/>
      <c r="F20" s="141"/>
      <c r="G20" s="143"/>
      <c r="H20" s="146"/>
      <c r="I20" s="1104"/>
      <c r="J20" s="1104"/>
      <c r="K20" s="1104"/>
      <c r="L20" s="1104"/>
      <c r="M20" s="1104"/>
      <c r="N20" s="147"/>
    </row>
    <row r="21" spans="1:14" x14ac:dyDescent="0.25">
      <c r="B21" s="1867"/>
      <c r="C21" s="1867"/>
      <c r="D21" s="738"/>
      <c r="E21" s="145"/>
      <c r="F21" s="141"/>
      <c r="G21" s="143"/>
      <c r="H21" s="146"/>
      <c r="I21" s="1104"/>
      <c r="J21" s="1104"/>
      <c r="K21" s="1104"/>
      <c r="L21" s="1104"/>
      <c r="M21" s="1104"/>
      <c r="N21" s="147"/>
    </row>
    <row r="22" spans="1:14" ht="15.75" thickBot="1" x14ac:dyDescent="0.3">
      <c r="B22" s="1868" t="s">
        <v>13</v>
      </c>
      <c r="C22" s="1869"/>
      <c r="D22" s="738">
        <v>17</v>
      </c>
      <c r="E22" s="149">
        <v>1996614434</v>
      </c>
      <c r="F22" s="142">
        <v>910</v>
      </c>
      <c r="G22" s="143"/>
      <c r="H22" s="146"/>
      <c r="I22" s="1104"/>
      <c r="J22" s="1104"/>
      <c r="K22" s="1104"/>
      <c r="L22" s="1104"/>
      <c r="M22" s="1104"/>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728</v>
      </c>
      <c r="D24" s="154"/>
      <c r="E24" s="155">
        <f>E22</f>
        <v>1996614434</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ht="34.5" customHeight="1" x14ac:dyDescent="0.25">
      <c r="A27" s="36"/>
      <c r="B27" s="160" t="s">
        <v>16</v>
      </c>
      <c r="C27"/>
      <c r="D27"/>
      <c r="E27"/>
      <c r="F27"/>
      <c r="G27"/>
      <c r="H27"/>
      <c r="I27" s="1104"/>
      <c r="J27" s="1104"/>
      <c r="K27" s="1104"/>
      <c r="L27" s="1104"/>
      <c r="M27" s="1104"/>
      <c r="N27" s="137"/>
    </row>
    <row r="28" spans="1:14" x14ac:dyDescent="0.25">
      <c r="A28" s="36"/>
      <c r="B28"/>
      <c r="C28"/>
      <c r="D28"/>
      <c r="E28"/>
      <c r="F28"/>
      <c r="G28"/>
      <c r="H28"/>
      <c r="I28" s="1104"/>
      <c r="J28" s="1104"/>
      <c r="K28" s="1104"/>
      <c r="L28" s="1104"/>
      <c r="M28" s="1104"/>
      <c r="N28" s="137"/>
    </row>
    <row r="29" spans="1:14" x14ac:dyDescent="0.25">
      <c r="A29" s="36"/>
      <c r="B29" s="41" t="s">
        <v>17</v>
      </c>
      <c r="C29" s="41" t="s">
        <v>18</v>
      </c>
      <c r="D29" s="41" t="s">
        <v>19</v>
      </c>
      <c r="E29"/>
      <c r="F29"/>
      <c r="G29"/>
      <c r="H29"/>
      <c r="I29" s="1104"/>
      <c r="J29" s="1104"/>
      <c r="K29" s="1104"/>
      <c r="L29" s="1104"/>
      <c r="M29" s="1104"/>
      <c r="N29" s="137"/>
    </row>
    <row r="30" spans="1:14" ht="30" x14ac:dyDescent="0.25">
      <c r="A30" s="36"/>
      <c r="B30" s="229" t="s">
        <v>20</v>
      </c>
      <c r="C30" s="1151" t="s">
        <v>21</v>
      </c>
      <c r="D30" s="1151"/>
      <c r="E30"/>
      <c r="F30"/>
      <c r="G30"/>
      <c r="H30"/>
      <c r="I30" s="1104"/>
      <c r="J30" s="1104"/>
      <c r="K30" s="1104"/>
      <c r="L30" s="1104"/>
      <c r="M30" s="1104"/>
      <c r="N30" s="137"/>
    </row>
    <row r="31" spans="1:14" ht="30" x14ac:dyDescent="0.25">
      <c r="A31" s="36"/>
      <c r="B31" s="229" t="s">
        <v>22</v>
      </c>
      <c r="C31" s="1151" t="s">
        <v>21</v>
      </c>
      <c r="D31" s="1151"/>
      <c r="E31"/>
      <c r="F31"/>
      <c r="G31"/>
      <c r="H31"/>
      <c r="I31" s="1104"/>
      <c r="J31" s="1104"/>
      <c r="K31" s="1104"/>
      <c r="L31" s="1104"/>
      <c r="M31" s="1104"/>
      <c r="N31" s="137"/>
    </row>
    <row r="32" spans="1:14" x14ac:dyDescent="0.25">
      <c r="A32" s="36"/>
      <c r="B32" s="229" t="s">
        <v>23</v>
      </c>
      <c r="C32" s="1151" t="s">
        <v>21</v>
      </c>
      <c r="D32" s="1151"/>
      <c r="E32"/>
      <c r="F32"/>
      <c r="G32"/>
      <c r="H32"/>
      <c r="I32" s="1104"/>
      <c r="J32" s="1104"/>
      <c r="K32" s="1104"/>
      <c r="L32" s="1104"/>
      <c r="M32" s="1104"/>
      <c r="N32" s="137"/>
    </row>
    <row r="33" spans="1:26" x14ac:dyDescent="0.25">
      <c r="A33" s="36"/>
      <c r="B33" s="1151" t="s">
        <v>24</v>
      </c>
      <c r="C33" s="1151" t="s">
        <v>21</v>
      </c>
      <c r="D33" s="1151"/>
      <c r="E33"/>
      <c r="F33"/>
      <c r="G33"/>
      <c r="H33"/>
      <c r="I33" s="1104"/>
      <c r="J33" s="1104"/>
      <c r="K33" s="1104"/>
      <c r="L33" s="1104"/>
      <c r="M33" s="1104"/>
      <c r="N33" s="137"/>
    </row>
    <row r="34" spans="1:26" ht="33" customHeight="1" x14ac:dyDescent="0.25">
      <c r="A34" s="36"/>
      <c r="B34"/>
      <c r="C34"/>
      <c r="D34"/>
      <c r="E34"/>
      <c r="F34"/>
      <c r="G34"/>
      <c r="H34"/>
      <c r="I34" s="1104"/>
      <c r="J34" s="1104"/>
      <c r="K34" s="1104"/>
      <c r="L34" s="1104"/>
      <c r="M34" s="1104"/>
      <c r="N34" s="137"/>
    </row>
    <row r="35" spans="1:26" x14ac:dyDescent="0.25">
      <c r="A35" s="36"/>
      <c r="B35"/>
      <c r="C35"/>
      <c r="D35"/>
      <c r="E35"/>
      <c r="F35"/>
      <c r="G35"/>
      <c r="H35"/>
      <c r="I35" s="1104"/>
      <c r="J35" s="1104"/>
      <c r="K35" s="1104"/>
      <c r="L35" s="1104"/>
      <c r="M35" s="1104"/>
      <c r="N35" s="137"/>
    </row>
    <row r="36" spans="1:26" x14ac:dyDescent="0.25">
      <c r="A36" s="36"/>
      <c r="B36" s="160" t="s">
        <v>25</v>
      </c>
      <c r="C36"/>
      <c r="D36"/>
      <c r="E36"/>
      <c r="F36"/>
      <c r="G36"/>
      <c r="H36"/>
      <c r="I36" s="1104"/>
      <c r="J36" s="1104"/>
      <c r="K36" s="1104"/>
      <c r="L36" s="1104"/>
      <c r="M36" s="1104"/>
      <c r="N36" s="137"/>
    </row>
    <row r="37" spans="1:26" ht="34.5" customHeight="1" x14ac:dyDescent="0.25">
      <c r="A37" s="36"/>
      <c r="B37"/>
      <c r="C37"/>
      <c r="D37"/>
      <c r="E37"/>
      <c r="F37"/>
      <c r="G37"/>
      <c r="H37"/>
      <c r="I37" s="1104"/>
      <c r="J37" s="1104"/>
      <c r="K37" s="1104"/>
      <c r="L37" s="1104"/>
      <c r="M37" s="1104"/>
      <c r="N37" s="137"/>
    </row>
    <row r="38" spans="1:26" ht="27" customHeight="1" x14ac:dyDescent="0.25">
      <c r="A38" s="36"/>
      <c r="B38" s="41" t="s">
        <v>17</v>
      </c>
      <c r="C38" s="41" t="s">
        <v>26</v>
      </c>
      <c r="D38" s="162" t="s">
        <v>27</v>
      </c>
      <c r="E38" s="162" t="s">
        <v>28</v>
      </c>
      <c r="F38"/>
      <c r="G38"/>
      <c r="H38"/>
      <c r="I38" s="1104"/>
      <c r="J38" s="1104"/>
      <c r="K38" s="1104"/>
      <c r="L38" s="1104"/>
      <c r="M38" s="1104"/>
      <c r="N38" s="137"/>
    </row>
    <row r="39" spans="1:26" ht="110.25" customHeight="1" x14ac:dyDescent="0.25">
      <c r="A39" s="36"/>
      <c r="B39" s="45" t="s">
        <v>29</v>
      </c>
      <c r="C39" s="743">
        <v>40</v>
      </c>
      <c r="D39" s="750">
        <v>40</v>
      </c>
      <c r="E39" s="1870">
        <f>+D39+D40</f>
        <v>75</v>
      </c>
      <c r="F39"/>
      <c r="G39"/>
      <c r="H39"/>
      <c r="I39" s="1104"/>
      <c r="J39" s="1104"/>
      <c r="K39" s="1104"/>
      <c r="L39" s="1104"/>
      <c r="M39" s="1104"/>
      <c r="N39" s="137"/>
    </row>
    <row r="40" spans="1:26" ht="101.25" customHeight="1" x14ac:dyDescent="0.25">
      <c r="A40" s="36"/>
      <c r="B40" s="45" t="s">
        <v>30</v>
      </c>
      <c r="C40" s="743">
        <v>60</v>
      </c>
      <c r="D40" s="750">
        <v>35</v>
      </c>
      <c r="E40" s="1871"/>
      <c r="F40"/>
      <c r="G40"/>
      <c r="H40"/>
      <c r="I40" s="1104"/>
      <c r="J40" s="1104"/>
      <c r="K40" s="1104"/>
      <c r="L40" s="1104"/>
      <c r="M40" s="1104"/>
      <c r="N40" s="137"/>
    </row>
    <row r="41" spans="1:26" x14ac:dyDescent="0.25">
      <c r="A41" s="36"/>
      <c r="C41" s="158"/>
      <c r="D41" s="144"/>
      <c r="E41" s="159"/>
      <c r="F41" s="156"/>
      <c r="G41" s="156"/>
      <c r="H41" s="156"/>
      <c r="I41" s="157"/>
      <c r="J41" s="157"/>
      <c r="K41" s="157"/>
      <c r="L41" s="157"/>
      <c r="M41" s="157"/>
    </row>
    <row r="42" spans="1:26" x14ac:dyDescent="0.25">
      <c r="A42" s="36"/>
      <c r="C42" s="158"/>
      <c r="D42" s="144"/>
      <c r="E42" s="159"/>
      <c r="F42" s="156"/>
      <c r="G42" s="156"/>
      <c r="H42" s="156"/>
      <c r="I42" s="157"/>
      <c r="J42" s="157"/>
      <c r="K42" s="157"/>
      <c r="L42" s="157"/>
      <c r="M42" s="157"/>
    </row>
    <row r="43" spans="1:26" x14ac:dyDescent="0.25">
      <c r="A43" s="36"/>
      <c r="C43" s="158"/>
      <c r="D43" s="144"/>
      <c r="E43" s="159"/>
      <c r="F43" s="156"/>
      <c r="G43" s="156"/>
      <c r="H43" s="156"/>
      <c r="I43" s="157"/>
      <c r="J43" s="157"/>
      <c r="K43" s="157"/>
      <c r="L43" s="157"/>
      <c r="M43" s="157"/>
    </row>
    <row r="44" spans="1:26" ht="15.75" thickBot="1" x14ac:dyDescent="0.3">
      <c r="M44" s="1872" t="s">
        <v>31</v>
      </c>
      <c r="N44" s="1872"/>
    </row>
    <row r="45" spans="1:26" x14ac:dyDescent="0.25">
      <c r="B45" s="160" t="s">
        <v>32</v>
      </c>
      <c r="M45" s="163"/>
      <c r="N45" s="163"/>
    </row>
    <row r="46" spans="1:26" ht="15.75" thickBot="1" x14ac:dyDescent="0.3">
      <c r="M46" s="163"/>
      <c r="N46" s="163"/>
    </row>
    <row r="47" spans="1:26" s="1104" customFormat="1" ht="105" x14ac:dyDescent="0.25">
      <c r="B47" s="164" t="s">
        <v>33</v>
      </c>
      <c r="C47" s="164" t="s">
        <v>34</v>
      </c>
      <c r="D47" s="164" t="s">
        <v>35</v>
      </c>
      <c r="E47" s="164" t="s">
        <v>36</v>
      </c>
      <c r="F47" s="164" t="s">
        <v>37</v>
      </c>
      <c r="G47" s="164" t="s">
        <v>38</v>
      </c>
      <c r="H47" s="164" t="s">
        <v>39</v>
      </c>
      <c r="I47" s="164" t="s">
        <v>40</v>
      </c>
      <c r="J47" s="164" t="s">
        <v>41</v>
      </c>
      <c r="K47" s="164" t="s">
        <v>42</v>
      </c>
      <c r="L47" s="164" t="s">
        <v>43</v>
      </c>
      <c r="M47" s="165" t="s">
        <v>44</v>
      </c>
      <c r="N47" s="164" t="s">
        <v>45</v>
      </c>
      <c r="O47" s="164" t="s">
        <v>46</v>
      </c>
      <c r="P47" s="166" t="s">
        <v>47</v>
      </c>
      <c r="Q47" s="166" t="s">
        <v>48</v>
      </c>
    </row>
    <row r="48" spans="1:26" s="61" customFormat="1" ht="45" x14ac:dyDescent="0.25">
      <c r="A48" s="52">
        <v>1</v>
      </c>
      <c r="B48" s="173" t="s">
        <v>5614</v>
      </c>
      <c r="C48" s="173" t="s">
        <v>5614</v>
      </c>
      <c r="D48" s="172" t="s">
        <v>5615</v>
      </c>
      <c r="E48" s="1418">
        <v>1602022012</v>
      </c>
      <c r="F48" s="175" t="s">
        <v>18</v>
      </c>
      <c r="G48" s="247">
        <v>1</v>
      </c>
      <c r="H48" s="220">
        <v>41061</v>
      </c>
      <c r="I48" s="176">
        <v>41273</v>
      </c>
      <c r="J48" s="176" t="s">
        <v>19</v>
      </c>
      <c r="K48" s="178">
        <v>7</v>
      </c>
      <c r="L48" s="178"/>
      <c r="M48" s="221">
        <v>1300</v>
      </c>
      <c r="N48" s="221">
        <f>+M48*G48</f>
        <v>1300</v>
      </c>
      <c r="O48" s="180">
        <v>57000000</v>
      </c>
      <c r="P48" s="180" t="s">
        <v>5616</v>
      </c>
      <c r="Q48" s="181"/>
      <c r="R48" s="60"/>
      <c r="S48" s="60"/>
      <c r="T48" s="60"/>
      <c r="U48" s="60"/>
      <c r="V48" s="60"/>
      <c r="W48" s="60"/>
      <c r="X48" s="60"/>
      <c r="Y48" s="60"/>
      <c r="Z48" s="60"/>
    </row>
    <row r="49" spans="1:26" s="61" customFormat="1" ht="45" x14ac:dyDescent="0.25">
      <c r="A49" s="52">
        <f>+A48+1</f>
        <v>2</v>
      </c>
      <c r="B49" s="173" t="s">
        <v>5614</v>
      </c>
      <c r="C49" s="173" t="s">
        <v>5614</v>
      </c>
      <c r="D49" s="173" t="s">
        <v>50</v>
      </c>
      <c r="E49" s="1418">
        <v>701820130260</v>
      </c>
      <c r="F49" s="175" t="s">
        <v>18</v>
      </c>
      <c r="G49" s="182">
        <v>1</v>
      </c>
      <c r="H49" s="220">
        <v>41353</v>
      </c>
      <c r="I49" s="176">
        <v>41639</v>
      </c>
      <c r="J49" s="176" t="s">
        <v>19</v>
      </c>
      <c r="K49" s="178">
        <v>9.33</v>
      </c>
      <c r="L49" s="178"/>
      <c r="M49" s="221">
        <v>1475</v>
      </c>
      <c r="N49" s="221">
        <v>1475</v>
      </c>
      <c r="O49" s="180">
        <v>3014150394</v>
      </c>
      <c r="P49" s="180">
        <v>97</v>
      </c>
      <c r="Q49" s="181"/>
      <c r="R49" s="60"/>
      <c r="S49" s="60"/>
      <c r="T49" s="60"/>
      <c r="U49" s="60"/>
      <c r="V49" s="60"/>
      <c r="W49" s="60"/>
      <c r="X49" s="60"/>
      <c r="Y49" s="60"/>
      <c r="Z49" s="60"/>
    </row>
    <row r="50" spans="1:26" s="61" customFormat="1" ht="45" x14ac:dyDescent="0.25">
      <c r="A50" s="52">
        <f>+A49+1</f>
        <v>3</v>
      </c>
      <c r="B50" s="173" t="s">
        <v>5614</v>
      </c>
      <c r="C50" s="173" t="s">
        <v>5614</v>
      </c>
      <c r="D50" s="173" t="s">
        <v>50</v>
      </c>
      <c r="E50" s="1418">
        <v>701820140106</v>
      </c>
      <c r="F50" s="175" t="s">
        <v>18</v>
      </c>
      <c r="G50" s="182">
        <v>1</v>
      </c>
      <c r="H50" s="220">
        <v>41673</v>
      </c>
      <c r="I50" s="176">
        <v>41943</v>
      </c>
      <c r="J50" s="176" t="s">
        <v>19</v>
      </c>
      <c r="K50" s="178">
        <v>8.9</v>
      </c>
      <c r="L50" s="178"/>
      <c r="M50" s="221">
        <v>435</v>
      </c>
      <c r="N50" s="221">
        <v>435</v>
      </c>
      <c r="O50" s="180">
        <v>726196830</v>
      </c>
      <c r="P50" s="180">
        <v>98</v>
      </c>
      <c r="Q50" s="181"/>
      <c r="R50" s="60"/>
      <c r="S50" s="60"/>
      <c r="T50" s="60"/>
      <c r="U50" s="60"/>
      <c r="V50" s="60"/>
      <c r="W50" s="60"/>
      <c r="X50" s="60"/>
      <c r="Y50" s="60"/>
      <c r="Z50" s="60"/>
    </row>
    <row r="51" spans="1:26" s="61" customFormat="1" ht="60" x14ac:dyDescent="0.25">
      <c r="A51" s="52" t="e">
        <f>+#REF!+1</f>
        <v>#REF!</v>
      </c>
      <c r="B51" s="173" t="s">
        <v>4576</v>
      </c>
      <c r="C51" s="173" t="s">
        <v>4576</v>
      </c>
      <c r="D51" s="173" t="s">
        <v>5617</v>
      </c>
      <c r="E51" s="221" t="s">
        <v>5618</v>
      </c>
      <c r="F51" s="175" t="s">
        <v>18</v>
      </c>
      <c r="G51" s="182">
        <v>1</v>
      </c>
      <c r="H51" s="220">
        <v>40192</v>
      </c>
      <c r="I51" s="176">
        <v>40512</v>
      </c>
      <c r="J51" s="176" t="s">
        <v>19</v>
      </c>
      <c r="K51" s="178" t="s">
        <v>5619</v>
      </c>
      <c r="L51" s="178"/>
      <c r="M51" s="221">
        <v>83</v>
      </c>
      <c r="N51" s="221">
        <v>83</v>
      </c>
      <c r="O51" s="180">
        <v>8500000</v>
      </c>
      <c r="P51" s="180" t="s">
        <v>4579</v>
      </c>
      <c r="Q51" s="181"/>
      <c r="R51" s="60"/>
      <c r="S51" s="60"/>
      <c r="T51" s="60"/>
      <c r="U51" s="60"/>
      <c r="V51" s="60"/>
      <c r="W51" s="60"/>
      <c r="X51" s="60"/>
      <c r="Y51" s="60"/>
      <c r="Z51" s="60"/>
    </row>
    <row r="52" spans="1:26" s="61" customFormat="1" ht="60" x14ac:dyDescent="0.25">
      <c r="A52" s="52" t="e">
        <f>+A51+1</f>
        <v>#REF!</v>
      </c>
      <c r="B52" s="173" t="s">
        <v>4576</v>
      </c>
      <c r="C52" s="173" t="s">
        <v>4576</v>
      </c>
      <c r="D52" s="173" t="s">
        <v>5617</v>
      </c>
      <c r="E52" s="221" t="s">
        <v>5620</v>
      </c>
      <c r="F52" s="175" t="s">
        <v>18</v>
      </c>
      <c r="G52" s="182">
        <v>1</v>
      </c>
      <c r="H52" s="220">
        <v>40571</v>
      </c>
      <c r="I52" s="176">
        <v>40877</v>
      </c>
      <c r="J52" s="176" t="s">
        <v>19</v>
      </c>
      <c r="K52" s="178">
        <v>10.06</v>
      </c>
      <c r="L52" s="176"/>
      <c r="M52" s="221">
        <v>80</v>
      </c>
      <c r="N52" s="221">
        <v>80</v>
      </c>
      <c r="O52" s="180">
        <v>9000000</v>
      </c>
      <c r="P52" s="180" t="s">
        <v>4580</v>
      </c>
      <c r="Q52" s="181"/>
      <c r="R52" s="60"/>
      <c r="S52" s="60"/>
      <c r="T52" s="60"/>
      <c r="U52" s="60"/>
      <c r="V52" s="60"/>
      <c r="W52" s="60"/>
      <c r="X52" s="60"/>
      <c r="Y52" s="60"/>
      <c r="Z52" s="60"/>
    </row>
    <row r="53" spans="1:26" s="61" customFormat="1" x14ac:dyDescent="0.25">
      <c r="A53" s="52" t="e">
        <f>+A52+1</f>
        <v>#REF!</v>
      </c>
      <c r="B53" s="173"/>
      <c r="C53" s="172"/>
      <c r="D53" s="173"/>
      <c r="E53" s="182"/>
      <c r="F53" s="175"/>
      <c r="G53" s="175"/>
      <c r="H53" s="175"/>
      <c r="I53" s="176"/>
      <c r="J53" s="176"/>
      <c r="K53" s="176"/>
      <c r="L53" s="176"/>
      <c r="M53" s="178"/>
      <c r="N53" s="178"/>
      <c r="O53" s="180"/>
      <c r="P53" s="180"/>
      <c r="Q53" s="181"/>
      <c r="R53" s="60"/>
      <c r="S53" s="60"/>
      <c r="T53" s="60"/>
      <c r="U53" s="60"/>
      <c r="V53" s="60"/>
      <c r="W53" s="60"/>
      <c r="X53" s="60"/>
      <c r="Y53" s="60"/>
      <c r="Z53" s="60"/>
    </row>
    <row r="54" spans="1:26" s="61" customFormat="1" x14ac:dyDescent="0.25">
      <c r="A54" s="52" t="e">
        <f>+A53+1</f>
        <v>#REF!</v>
      </c>
      <c r="B54" s="173"/>
      <c r="C54" s="172"/>
      <c r="D54" s="173"/>
      <c r="E54" s="182"/>
      <c r="F54" s="175"/>
      <c r="G54" s="175"/>
      <c r="H54" s="175"/>
      <c r="I54" s="176"/>
      <c r="J54" s="176"/>
      <c r="K54" s="176"/>
      <c r="L54" s="176"/>
      <c r="M54" s="178"/>
      <c r="N54" s="178"/>
      <c r="O54" s="180"/>
      <c r="P54" s="180"/>
      <c r="Q54" s="181"/>
      <c r="R54" s="60"/>
      <c r="S54" s="60"/>
      <c r="T54" s="60"/>
      <c r="U54" s="60"/>
      <c r="V54" s="60"/>
      <c r="W54" s="60"/>
      <c r="X54" s="60"/>
      <c r="Y54" s="60"/>
      <c r="Z54" s="60"/>
    </row>
    <row r="55" spans="1:26" s="61" customFormat="1" x14ac:dyDescent="0.25">
      <c r="A55" s="52"/>
      <c r="B55" s="183" t="s">
        <v>28</v>
      </c>
      <c r="C55" s="172"/>
      <c r="D55" s="173"/>
      <c r="E55" s="182"/>
      <c r="F55" s="175"/>
      <c r="G55" s="175"/>
      <c r="H55" s="175"/>
      <c r="I55" s="176"/>
      <c r="J55" s="176"/>
      <c r="K55" s="185">
        <f>SUM(K48:K54)</f>
        <v>35.29</v>
      </c>
      <c r="L55" s="185">
        <f>SUM(L48:L54)</f>
        <v>0</v>
      </c>
      <c r="M55" s="221">
        <v>1475</v>
      </c>
      <c r="N55" s="221">
        <f>SUM(N48:N54)</f>
        <v>3373</v>
      </c>
      <c r="O55" s="180"/>
      <c r="P55" s="180"/>
      <c r="Q55" s="187"/>
    </row>
    <row r="56" spans="1:26" s="69" customFormat="1" x14ac:dyDescent="0.25">
      <c r="E56" s="188"/>
    </row>
    <row r="57" spans="1:26" s="69" customFormat="1" x14ac:dyDescent="0.25">
      <c r="B57" s="1860" t="s">
        <v>56</v>
      </c>
      <c r="C57" s="1860" t="s">
        <v>57</v>
      </c>
      <c r="D57" s="1862" t="s">
        <v>58</v>
      </c>
      <c r="E57" s="1862"/>
    </row>
    <row r="58" spans="1:26" s="69" customFormat="1" x14ac:dyDescent="0.25">
      <c r="B58" s="1861"/>
      <c r="C58" s="1861"/>
      <c r="D58" s="739" t="s">
        <v>59</v>
      </c>
      <c r="E58" s="190" t="s">
        <v>60</v>
      </c>
    </row>
    <row r="59" spans="1:26" s="69" customFormat="1" ht="18.75" x14ac:dyDescent="0.25">
      <c r="B59" s="222" t="s">
        <v>61</v>
      </c>
      <c r="C59" s="798">
        <f>+K55</f>
        <v>35.29</v>
      </c>
      <c r="D59" s="774" t="s">
        <v>21</v>
      </c>
      <c r="E59" s="774"/>
      <c r="F59" s="191"/>
      <c r="G59" s="191"/>
      <c r="H59" s="191"/>
      <c r="I59" s="191"/>
      <c r="J59" s="191"/>
      <c r="K59" s="191"/>
      <c r="L59" s="191"/>
      <c r="M59" s="191"/>
    </row>
    <row r="60" spans="1:26" s="69" customFormat="1" x14ac:dyDescent="0.25">
      <c r="B60" s="222" t="s">
        <v>62</v>
      </c>
      <c r="C60" s="978" t="s">
        <v>1993</v>
      </c>
      <c r="D60" s="774" t="s">
        <v>21</v>
      </c>
      <c r="E60" s="774"/>
    </row>
    <row r="61" spans="1:26" s="69" customFormat="1" x14ac:dyDescent="0.25">
      <c r="B61" s="192"/>
      <c r="C61" s="1863"/>
      <c r="D61" s="1863"/>
      <c r="E61" s="1863"/>
      <c r="F61" s="1863"/>
      <c r="G61" s="1863"/>
      <c r="H61" s="1863"/>
      <c r="I61" s="1863"/>
      <c r="J61" s="1863"/>
      <c r="K61" s="1863"/>
      <c r="L61" s="1863"/>
      <c r="M61" s="1863"/>
      <c r="N61" s="1863"/>
    </row>
    <row r="62" spans="1:26" ht="15.75" thickBot="1" x14ac:dyDescent="0.3"/>
    <row r="63" spans="1:26" ht="27" thickBot="1" x14ac:dyDescent="0.3">
      <c r="B63" s="1864" t="s">
        <v>63</v>
      </c>
      <c r="C63" s="1864"/>
      <c r="D63" s="1864"/>
      <c r="E63" s="1864"/>
      <c r="F63" s="1864"/>
      <c r="G63" s="1864"/>
      <c r="H63" s="1864"/>
      <c r="I63" s="1864"/>
      <c r="J63" s="1864"/>
      <c r="K63" s="1864"/>
      <c r="L63" s="1864"/>
      <c r="M63" s="1864"/>
      <c r="N63" s="1864"/>
    </row>
    <row r="66" spans="2:17" ht="118.5" customHeight="1" x14ac:dyDescent="0.25">
      <c r="B66" s="193" t="s">
        <v>64</v>
      </c>
      <c r="C66" s="194" t="s">
        <v>65</v>
      </c>
      <c r="D66" s="194" t="s">
        <v>66</v>
      </c>
      <c r="E66" s="194" t="s">
        <v>67</v>
      </c>
      <c r="F66" s="194" t="s">
        <v>68</v>
      </c>
      <c r="G66" s="194" t="s">
        <v>69</v>
      </c>
      <c r="H66" s="194" t="s">
        <v>70</v>
      </c>
      <c r="I66" s="194" t="s">
        <v>71</v>
      </c>
      <c r="J66" s="194" t="s">
        <v>72</v>
      </c>
      <c r="K66" s="194" t="s">
        <v>73</v>
      </c>
      <c r="L66" s="194" t="s">
        <v>74</v>
      </c>
      <c r="M66" s="195" t="s">
        <v>75</v>
      </c>
      <c r="N66" s="195" t="s">
        <v>76</v>
      </c>
      <c r="O66" s="1875" t="s">
        <v>77</v>
      </c>
      <c r="P66" s="1876"/>
      <c r="Q66" s="194" t="s">
        <v>78</v>
      </c>
    </row>
    <row r="67" spans="2:17" ht="60" customHeight="1" x14ac:dyDescent="0.25">
      <c r="B67" s="1419" t="s">
        <v>1198</v>
      </c>
      <c r="C67" s="224" t="s">
        <v>2760</v>
      </c>
      <c r="D67" s="226" t="s">
        <v>5621</v>
      </c>
      <c r="E67" s="227">
        <v>50</v>
      </c>
      <c r="F67" s="1006" t="s">
        <v>694</v>
      </c>
      <c r="G67" s="223" t="s">
        <v>18</v>
      </c>
      <c r="H67" s="1204"/>
      <c r="I67" s="223"/>
      <c r="J67" s="1151" t="s">
        <v>18</v>
      </c>
      <c r="K67" s="1151" t="s">
        <v>18</v>
      </c>
      <c r="L67" s="1151" t="s">
        <v>18</v>
      </c>
      <c r="M67" s="1151" t="s">
        <v>18</v>
      </c>
      <c r="N67" s="1151" t="s">
        <v>18</v>
      </c>
      <c r="O67" s="1963" t="s">
        <v>5622</v>
      </c>
      <c r="P67" s="1964"/>
      <c r="Q67" s="1151" t="s">
        <v>18</v>
      </c>
    </row>
    <row r="68" spans="2:17" ht="70.5" customHeight="1" x14ac:dyDescent="0.25">
      <c r="B68" s="1419" t="s">
        <v>1198</v>
      </c>
      <c r="C68" s="224" t="s">
        <v>2760</v>
      </c>
      <c r="D68" s="226" t="s">
        <v>5623</v>
      </c>
      <c r="E68" s="227">
        <v>66</v>
      </c>
      <c r="F68" s="1204" t="s">
        <v>694</v>
      </c>
      <c r="G68" s="1204" t="s">
        <v>18</v>
      </c>
      <c r="H68" s="1204"/>
      <c r="I68" s="223"/>
      <c r="J68" s="1151" t="s">
        <v>18</v>
      </c>
      <c r="K68" s="1151" t="s">
        <v>18</v>
      </c>
      <c r="L68" s="1151" t="s">
        <v>18</v>
      </c>
      <c r="M68" s="1151" t="s">
        <v>18</v>
      </c>
      <c r="N68" s="1151" t="s">
        <v>18</v>
      </c>
      <c r="O68" s="1963" t="s">
        <v>5622</v>
      </c>
      <c r="P68" s="1964"/>
      <c r="Q68" s="1151" t="s">
        <v>18</v>
      </c>
    </row>
    <row r="69" spans="2:17" ht="70.5" customHeight="1" x14ac:dyDescent="0.25">
      <c r="B69" s="1402" t="s">
        <v>548</v>
      </c>
      <c r="C69" s="224" t="s">
        <v>80</v>
      </c>
      <c r="D69" s="1420" t="s">
        <v>5624</v>
      </c>
      <c r="E69" s="227">
        <v>224</v>
      </c>
      <c r="F69" s="1204" t="s">
        <v>694</v>
      </c>
      <c r="G69" s="1204"/>
      <c r="H69" s="1204"/>
      <c r="I69" s="223" t="s">
        <v>18</v>
      </c>
      <c r="J69" s="1151" t="s">
        <v>18</v>
      </c>
      <c r="K69" s="1151" t="s">
        <v>18</v>
      </c>
      <c r="L69" s="1151" t="s">
        <v>18</v>
      </c>
      <c r="M69" s="1151" t="s">
        <v>18</v>
      </c>
      <c r="N69" s="1151" t="s">
        <v>18</v>
      </c>
      <c r="O69" s="1963" t="s">
        <v>5622</v>
      </c>
      <c r="P69" s="1964"/>
      <c r="Q69" s="1151" t="s">
        <v>18</v>
      </c>
    </row>
    <row r="70" spans="2:17" ht="70.5" customHeight="1" x14ac:dyDescent="0.25">
      <c r="B70" s="1402" t="s">
        <v>548</v>
      </c>
      <c r="C70" s="224" t="s">
        <v>80</v>
      </c>
      <c r="D70" s="1420" t="s">
        <v>5625</v>
      </c>
      <c r="E70" s="227">
        <v>270</v>
      </c>
      <c r="F70" s="1204" t="s">
        <v>694</v>
      </c>
      <c r="G70" s="1204"/>
      <c r="H70" s="1204"/>
      <c r="I70" s="223" t="s">
        <v>18</v>
      </c>
      <c r="J70" s="1151" t="s">
        <v>18</v>
      </c>
      <c r="K70" s="1151" t="s">
        <v>18</v>
      </c>
      <c r="L70" s="1151" t="s">
        <v>18</v>
      </c>
      <c r="M70" s="1151" t="s">
        <v>18</v>
      </c>
      <c r="N70" s="1151" t="s">
        <v>18</v>
      </c>
      <c r="O70" s="1963" t="s">
        <v>5622</v>
      </c>
      <c r="P70" s="1964"/>
      <c r="Q70" s="1151" t="s">
        <v>18</v>
      </c>
    </row>
    <row r="71" spans="2:17" ht="74.25" customHeight="1" x14ac:dyDescent="0.25">
      <c r="B71" s="1419" t="s">
        <v>548</v>
      </c>
      <c r="C71" s="224" t="s">
        <v>80</v>
      </c>
      <c r="D71" s="1421" t="s">
        <v>5626</v>
      </c>
      <c r="E71" s="227">
        <v>300</v>
      </c>
      <c r="F71" s="1204" t="s">
        <v>694</v>
      </c>
      <c r="G71" s="1204"/>
      <c r="H71" s="1204"/>
      <c r="I71" s="223" t="s">
        <v>18</v>
      </c>
      <c r="J71" s="1151" t="s">
        <v>18</v>
      </c>
      <c r="K71" s="1151" t="s">
        <v>18</v>
      </c>
      <c r="L71" s="1151" t="s">
        <v>18</v>
      </c>
      <c r="M71" s="1151" t="s">
        <v>18</v>
      </c>
      <c r="N71" s="1151" t="s">
        <v>18</v>
      </c>
      <c r="O71" s="1963" t="s">
        <v>5622</v>
      </c>
      <c r="P71" s="1964"/>
      <c r="Q71" s="1151" t="s">
        <v>18</v>
      </c>
    </row>
    <row r="72" spans="2:17" x14ac:dyDescent="0.25">
      <c r="B72" s="224"/>
      <c r="C72" s="224"/>
      <c r="D72" s="227"/>
      <c r="E72" s="227"/>
      <c r="F72" s="1204"/>
      <c r="G72" s="1204"/>
      <c r="H72" s="1204"/>
      <c r="I72" s="223"/>
      <c r="J72" s="223"/>
      <c r="K72" s="1151"/>
      <c r="L72" s="1151"/>
      <c r="M72" s="1151"/>
      <c r="N72" s="1151"/>
      <c r="O72" s="2003"/>
      <c r="P72" s="2004"/>
      <c r="Q72" s="1151"/>
    </row>
    <row r="73" spans="2:17" x14ac:dyDescent="0.25">
      <c r="B73" s="1" t="s">
        <v>85</v>
      </c>
    </row>
    <row r="74" spans="2:17" x14ac:dyDescent="0.25">
      <c r="B74" s="1" t="s">
        <v>86</v>
      </c>
    </row>
    <row r="75" spans="2:17" x14ac:dyDescent="0.25">
      <c r="B75" s="1" t="s">
        <v>87</v>
      </c>
    </row>
    <row r="77" spans="2:17" ht="15.75" thickBot="1" x14ac:dyDescent="0.3"/>
    <row r="78" spans="2:17" ht="27" thickBot="1" x14ac:dyDescent="0.3">
      <c r="B78" s="1879" t="s">
        <v>88</v>
      </c>
      <c r="C78" s="1880"/>
      <c r="D78" s="1880"/>
      <c r="E78" s="1880"/>
      <c r="F78" s="1880"/>
      <c r="G78" s="1880"/>
      <c r="H78" s="1880"/>
      <c r="I78" s="1880"/>
      <c r="J78" s="1880"/>
      <c r="K78" s="1880"/>
      <c r="L78" s="1880"/>
      <c r="M78" s="1880"/>
      <c r="N78" s="1881"/>
    </row>
    <row r="83" spans="2:17" ht="105" x14ac:dyDescent="0.25">
      <c r="B83" s="193" t="s">
        <v>89</v>
      </c>
      <c r="C83" s="193" t="s">
        <v>90</v>
      </c>
      <c r="D83" s="193" t="s">
        <v>91</v>
      </c>
      <c r="E83" s="193" t="s">
        <v>92</v>
      </c>
      <c r="F83" s="193" t="s">
        <v>93</v>
      </c>
      <c r="G83" s="193" t="s">
        <v>94</v>
      </c>
      <c r="H83" s="193" t="s">
        <v>95</v>
      </c>
      <c r="I83" s="193" t="s">
        <v>96</v>
      </c>
      <c r="J83" s="1875" t="s">
        <v>97</v>
      </c>
      <c r="K83" s="1882"/>
      <c r="L83" s="1876"/>
      <c r="M83" s="193" t="s">
        <v>98</v>
      </c>
      <c r="N83" s="193" t="s">
        <v>254</v>
      </c>
      <c r="O83" s="193" t="s">
        <v>255</v>
      </c>
      <c r="P83" s="1875" t="s">
        <v>77</v>
      </c>
      <c r="Q83" s="1876"/>
    </row>
    <row r="84" spans="2:17" ht="66.75" customHeight="1" x14ac:dyDescent="0.25">
      <c r="B84" s="1102" t="s">
        <v>1927</v>
      </c>
      <c r="C84" s="943" t="s">
        <v>102</v>
      </c>
      <c r="D84" s="900" t="s">
        <v>5627</v>
      </c>
      <c r="E84" s="224">
        <v>64741250</v>
      </c>
      <c r="F84" s="225" t="s">
        <v>417</v>
      </c>
      <c r="G84" s="1201" t="s">
        <v>258</v>
      </c>
      <c r="H84" s="909">
        <v>36763</v>
      </c>
      <c r="I84" s="1204" t="s">
        <v>82</v>
      </c>
      <c r="J84" s="1219" t="s">
        <v>5628</v>
      </c>
      <c r="K84" s="898" t="s">
        <v>5629</v>
      </c>
      <c r="L84" s="1006" t="s">
        <v>266</v>
      </c>
      <c r="M84" s="750" t="s">
        <v>18</v>
      </c>
      <c r="N84" s="750" t="s">
        <v>18</v>
      </c>
      <c r="O84" s="750" t="s">
        <v>18</v>
      </c>
      <c r="P84" s="883"/>
      <c r="Q84" s="883"/>
    </row>
    <row r="85" spans="2:17" ht="21.75" customHeight="1" x14ac:dyDescent="0.25">
      <c r="B85" s="1102"/>
      <c r="C85" s="943"/>
      <c r="D85" s="900"/>
      <c r="E85" s="224"/>
      <c r="F85" s="225"/>
      <c r="G85" s="1201"/>
      <c r="H85" s="909"/>
      <c r="I85" s="1204"/>
      <c r="J85" s="1219" t="s">
        <v>3000</v>
      </c>
      <c r="K85" s="898" t="s">
        <v>5630</v>
      </c>
      <c r="L85" s="1006" t="s">
        <v>266</v>
      </c>
      <c r="M85" s="750"/>
      <c r="N85" s="750"/>
      <c r="O85" s="750"/>
      <c r="P85" s="883"/>
      <c r="Q85" s="883"/>
    </row>
    <row r="86" spans="2:17" ht="60" x14ac:dyDescent="0.25">
      <c r="B86" s="1102" t="s">
        <v>1927</v>
      </c>
      <c r="C86" s="1219" t="s">
        <v>102</v>
      </c>
      <c r="D86" s="1257" t="s">
        <v>5631</v>
      </c>
      <c r="E86" s="1141">
        <v>64586341</v>
      </c>
      <c r="F86" s="1219" t="s">
        <v>738</v>
      </c>
      <c r="G86" s="1219" t="s">
        <v>4521</v>
      </c>
      <c r="H86" s="1142">
        <v>37876</v>
      </c>
      <c r="I86" s="1219" t="s">
        <v>82</v>
      </c>
      <c r="J86" s="1219" t="s">
        <v>5632</v>
      </c>
      <c r="K86" s="1143" t="s">
        <v>5633</v>
      </c>
      <c r="L86" s="463" t="s">
        <v>266</v>
      </c>
      <c r="M86" s="1219" t="s">
        <v>18</v>
      </c>
      <c r="N86" s="1219" t="s">
        <v>18</v>
      </c>
      <c r="O86" s="1219" t="s">
        <v>18</v>
      </c>
      <c r="P86" s="883"/>
      <c r="Q86" s="883"/>
    </row>
    <row r="87" spans="2:17" ht="60" x14ac:dyDescent="0.25">
      <c r="B87" s="1102" t="s">
        <v>1927</v>
      </c>
      <c r="C87" s="1219" t="s">
        <v>462</v>
      </c>
      <c r="D87" s="1257" t="s">
        <v>5634</v>
      </c>
      <c r="E87" s="1141">
        <v>64743411</v>
      </c>
      <c r="F87" s="1219" t="s">
        <v>5635</v>
      </c>
      <c r="G87" s="1219" t="s">
        <v>4521</v>
      </c>
      <c r="H87" s="1142">
        <v>40460</v>
      </c>
      <c r="I87" s="1219" t="s">
        <v>82</v>
      </c>
      <c r="J87" s="1219" t="s">
        <v>5632</v>
      </c>
      <c r="K87" s="1143" t="s">
        <v>5636</v>
      </c>
      <c r="L87" s="463" t="s">
        <v>266</v>
      </c>
      <c r="M87" s="1219" t="s">
        <v>18</v>
      </c>
      <c r="N87" s="1219" t="s">
        <v>18</v>
      </c>
      <c r="O87" s="1219" t="s">
        <v>18</v>
      </c>
      <c r="P87" s="883"/>
      <c r="Q87" s="883"/>
    </row>
    <row r="88" spans="2:17" ht="45" x14ac:dyDescent="0.25">
      <c r="B88" s="900" t="s">
        <v>1996</v>
      </c>
      <c r="C88" s="1219" t="s">
        <v>435</v>
      </c>
      <c r="D88" s="1257" t="s">
        <v>5637</v>
      </c>
      <c r="E88" s="1141">
        <v>22866190</v>
      </c>
      <c r="F88" s="1219" t="s">
        <v>417</v>
      </c>
      <c r="G88" s="1219" t="s">
        <v>258</v>
      </c>
      <c r="H88" s="1142">
        <v>40454</v>
      </c>
      <c r="I88" s="1219" t="s">
        <v>82</v>
      </c>
      <c r="J88" s="1219" t="s">
        <v>5632</v>
      </c>
      <c r="K88" s="1143" t="s">
        <v>5638</v>
      </c>
      <c r="L88" s="1219" t="s">
        <v>266</v>
      </c>
      <c r="M88" s="1219" t="s">
        <v>18</v>
      </c>
      <c r="N88" s="1219" t="s">
        <v>18</v>
      </c>
      <c r="O88" s="1219" t="s">
        <v>18</v>
      </c>
      <c r="P88" s="883"/>
      <c r="Q88" s="883"/>
    </row>
    <row r="89" spans="2:17" ht="45" x14ac:dyDescent="0.25">
      <c r="B89" s="1102" t="s">
        <v>3700</v>
      </c>
      <c r="C89" s="1201" t="s">
        <v>118</v>
      </c>
      <c r="D89" s="900" t="s">
        <v>5639</v>
      </c>
      <c r="E89" s="224">
        <v>10821283</v>
      </c>
      <c r="F89" s="224" t="s">
        <v>203</v>
      </c>
      <c r="G89" s="1202" t="s">
        <v>329</v>
      </c>
      <c r="H89" s="909">
        <v>41810</v>
      </c>
      <c r="I89" s="813" t="s">
        <v>82</v>
      </c>
      <c r="J89" s="225" t="s">
        <v>5640</v>
      </c>
      <c r="K89" s="898" t="s">
        <v>5641</v>
      </c>
      <c r="L89" s="226" t="s">
        <v>266</v>
      </c>
      <c r="M89" s="750" t="s">
        <v>18</v>
      </c>
      <c r="N89" s="750" t="s">
        <v>18</v>
      </c>
      <c r="O89" s="750" t="s">
        <v>18</v>
      </c>
      <c r="P89" s="1998"/>
      <c r="Q89" s="1998"/>
    </row>
    <row r="90" spans="2:17" ht="30" x14ac:dyDescent="0.25">
      <c r="B90" s="225" t="s">
        <v>3700</v>
      </c>
      <c r="C90" s="1201" t="s">
        <v>118</v>
      </c>
      <c r="D90" s="1422" t="s">
        <v>5642</v>
      </c>
      <c r="E90" s="223">
        <v>45523042</v>
      </c>
      <c r="F90" s="224" t="s">
        <v>308</v>
      </c>
      <c r="G90" s="1202" t="s">
        <v>4548</v>
      </c>
      <c r="H90" s="909">
        <v>39185</v>
      </c>
      <c r="I90" s="813" t="s">
        <v>82</v>
      </c>
      <c r="J90" s="225" t="s">
        <v>5643</v>
      </c>
      <c r="K90" s="898" t="s">
        <v>5644</v>
      </c>
      <c r="L90" s="226" t="s">
        <v>266</v>
      </c>
      <c r="M90" s="750" t="s">
        <v>18</v>
      </c>
      <c r="N90" s="750" t="s">
        <v>18</v>
      </c>
      <c r="O90" s="750" t="s">
        <v>18</v>
      </c>
      <c r="P90" s="750"/>
      <c r="Q90" s="750"/>
    </row>
    <row r="91" spans="2:17" ht="120.75" customHeight="1" x14ac:dyDescent="0.25">
      <c r="B91" s="225" t="s">
        <v>3700</v>
      </c>
      <c r="C91" s="1201" t="s">
        <v>118</v>
      </c>
      <c r="D91" s="1422" t="s">
        <v>5645</v>
      </c>
      <c r="E91" s="223">
        <v>1103107188</v>
      </c>
      <c r="F91" s="224" t="s">
        <v>203</v>
      </c>
      <c r="G91" s="394" t="s">
        <v>329</v>
      </c>
      <c r="H91" s="909">
        <v>41621</v>
      </c>
      <c r="I91" s="813" t="s">
        <v>82</v>
      </c>
      <c r="J91" s="226" t="s">
        <v>5646</v>
      </c>
      <c r="K91" s="898" t="s">
        <v>2109</v>
      </c>
      <c r="L91" s="905" t="s">
        <v>266</v>
      </c>
      <c r="M91" s="750" t="s">
        <v>18</v>
      </c>
      <c r="N91" s="750" t="s">
        <v>18</v>
      </c>
      <c r="O91" s="750" t="s">
        <v>18</v>
      </c>
      <c r="P91" s="943"/>
      <c r="Q91" s="1423" t="s">
        <v>5647</v>
      </c>
    </row>
    <row r="92" spans="2:17" ht="198.75" customHeight="1" x14ac:dyDescent="0.25">
      <c r="B92" s="225" t="s">
        <v>3700</v>
      </c>
      <c r="C92" s="750" t="s">
        <v>118</v>
      </c>
      <c r="D92" s="1424" t="s">
        <v>5648</v>
      </c>
      <c r="E92" s="1151">
        <v>42961554</v>
      </c>
      <c r="F92" s="1151" t="s">
        <v>203</v>
      </c>
      <c r="G92" s="943" t="s">
        <v>684</v>
      </c>
      <c r="H92" s="892">
        <v>30520</v>
      </c>
      <c r="I92" s="750" t="s">
        <v>82</v>
      </c>
      <c r="J92" s="229" t="s">
        <v>5447</v>
      </c>
      <c r="K92" s="1101" t="s">
        <v>5649</v>
      </c>
      <c r="L92" s="1316" t="s">
        <v>266</v>
      </c>
      <c r="M92" s="750" t="s">
        <v>18</v>
      </c>
      <c r="N92" s="750" t="s">
        <v>18</v>
      </c>
      <c r="O92" s="750" t="s">
        <v>18</v>
      </c>
      <c r="P92" s="229" t="s">
        <v>5650</v>
      </c>
      <c r="Q92" s="1425"/>
    </row>
    <row r="93" spans="2:17" ht="15" customHeight="1" x14ac:dyDescent="0.25">
      <c r="B93" s="225"/>
      <c r="C93" s="750"/>
      <c r="D93" s="1424"/>
      <c r="E93" s="1151"/>
      <c r="F93" s="1151"/>
      <c r="G93" s="943"/>
      <c r="H93" s="892"/>
      <c r="I93" s="750"/>
      <c r="J93" s="1151" t="s">
        <v>258</v>
      </c>
      <c r="K93" s="1101" t="s">
        <v>5651</v>
      </c>
      <c r="L93" s="1316" t="s">
        <v>266</v>
      </c>
      <c r="M93" s="750"/>
      <c r="N93" s="750"/>
      <c r="O93" s="750"/>
      <c r="P93" s="229"/>
      <c r="Q93" s="1151"/>
    </row>
    <row r="94" spans="2:17" ht="180" customHeight="1" x14ac:dyDescent="0.25">
      <c r="B94" s="225" t="s">
        <v>3700</v>
      </c>
      <c r="C94" s="1011" t="s">
        <v>462</v>
      </c>
      <c r="D94" s="1424" t="s">
        <v>5652</v>
      </c>
      <c r="E94" s="1199">
        <v>19769648</v>
      </c>
      <c r="F94" s="1151" t="s">
        <v>203</v>
      </c>
      <c r="G94" s="943" t="s">
        <v>263</v>
      </c>
      <c r="H94" s="892">
        <v>39717</v>
      </c>
      <c r="I94" s="750" t="s">
        <v>82</v>
      </c>
      <c r="J94" s="229" t="s">
        <v>5653</v>
      </c>
      <c r="K94" s="1139" t="s">
        <v>5654</v>
      </c>
      <c r="L94" s="229" t="s">
        <v>266</v>
      </c>
      <c r="M94" s="750" t="s">
        <v>18</v>
      </c>
      <c r="N94" s="750" t="s">
        <v>18</v>
      </c>
      <c r="O94" s="750" t="s">
        <v>18</v>
      </c>
      <c r="P94" s="229" t="s">
        <v>5650</v>
      </c>
      <c r="Q94" s="776"/>
    </row>
    <row r="95" spans="2:17" ht="409.5" customHeight="1" x14ac:dyDescent="0.25">
      <c r="B95" s="1017" t="s">
        <v>3600</v>
      </c>
      <c r="C95" s="750" t="s">
        <v>435</v>
      </c>
      <c r="D95" s="1424" t="s">
        <v>5655</v>
      </c>
      <c r="E95" s="1199">
        <v>23099799</v>
      </c>
      <c r="F95" s="229" t="s">
        <v>487</v>
      </c>
      <c r="G95" s="750" t="s">
        <v>329</v>
      </c>
      <c r="H95" s="892">
        <v>37799</v>
      </c>
      <c r="I95" s="750" t="s">
        <v>82</v>
      </c>
      <c r="J95" s="229" t="s">
        <v>3000</v>
      </c>
      <c r="K95" s="1139" t="s">
        <v>5656</v>
      </c>
      <c r="L95" s="229" t="s">
        <v>266</v>
      </c>
      <c r="M95" s="750" t="s">
        <v>18</v>
      </c>
      <c r="N95" s="750" t="s">
        <v>18</v>
      </c>
      <c r="O95" s="750" t="s">
        <v>18</v>
      </c>
      <c r="P95" s="229" t="s">
        <v>5650</v>
      </c>
      <c r="Q95" s="1425"/>
    </row>
    <row r="96" spans="2:17" x14ac:dyDescent="0.25">
      <c r="B96" s="1159"/>
      <c r="C96" s="1104"/>
      <c r="D96" s="230"/>
      <c r="G96" s="1215"/>
      <c r="H96" s="987"/>
      <c r="J96" s="230"/>
      <c r="K96" s="987"/>
      <c r="L96" s="230"/>
      <c r="M96" s="1104"/>
      <c r="N96" s="1104"/>
      <c r="O96" s="1104"/>
    </row>
    <row r="97" spans="1:26" ht="15.75" thickBot="1" x14ac:dyDescent="0.3">
      <c r="B97" s="225"/>
      <c r="C97" s="1104"/>
      <c r="D97" s="230"/>
      <c r="G97" s="1215"/>
      <c r="H97" s="987"/>
      <c r="J97" s="230"/>
      <c r="K97" s="987"/>
      <c r="L97" s="230"/>
      <c r="M97" s="1104"/>
      <c r="N97" s="1104"/>
      <c r="O97" s="1104"/>
    </row>
    <row r="98" spans="1:26" ht="27" thickBot="1" x14ac:dyDescent="0.3">
      <c r="B98" s="1879" t="s">
        <v>184</v>
      </c>
      <c r="C98" s="1880"/>
      <c r="D98" s="1880"/>
      <c r="E98" s="1880"/>
      <c r="F98" s="1880"/>
      <c r="G98" s="1880"/>
      <c r="H98" s="1880"/>
      <c r="I98" s="1880"/>
      <c r="J98" s="1880"/>
      <c r="K98" s="1880"/>
      <c r="L98" s="1880"/>
      <c r="M98" s="1880"/>
      <c r="N98" s="1881"/>
    </row>
    <row r="101" spans="1:26" ht="30" x14ac:dyDescent="0.25">
      <c r="B101" s="194" t="s">
        <v>17</v>
      </c>
      <c r="C101" s="194" t="s">
        <v>415</v>
      </c>
      <c r="D101" s="1875" t="s">
        <v>77</v>
      </c>
      <c r="E101" s="1876"/>
    </row>
    <row r="102" spans="1:26" ht="45" x14ac:dyDescent="0.25">
      <c r="B102" s="229" t="s">
        <v>185</v>
      </c>
      <c r="C102" s="750" t="s">
        <v>18</v>
      </c>
      <c r="D102" s="1922"/>
      <c r="E102" s="1922"/>
    </row>
    <row r="105" spans="1:26" ht="26.25" x14ac:dyDescent="0.25">
      <c r="B105" s="1851" t="s">
        <v>186</v>
      </c>
      <c r="C105" s="1852"/>
      <c r="D105" s="1852"/>
      <c r="E105" s="1852"/>
      <c r="F105" s="1852"/>
      <c r="G105" s="1852"/>
      <c r="H105" s="1852"/>
      <c r="I105" s="1852"/>
      <c r="J105" s="1852"/>
      <c r="K105" s="1852"/>
      <c r="L105" s="1852"/>
      <c r="M105" s="1852"/>
      <c r="N105" s="1852"/>
      <c r="O105" s="1852"/>
      <c r="P105" s="1852"/>
    </row>
    <row r="107" spans="1:26" ht="15.75" thickBot="1" x14ac:dyDescent="0.3"/>
    <row r="108" spans="1:26" ht="27" thickBot="1" x14ac:dyDescent="0.3">
      <c r="B108" s="1879" t="s">
        <v>187</v>
      </c>
      <c r="C108" s="1880"/>
      <c r="D108" s="1880"/>
      <c r="E108" s="1880"/>
      <c r="F108" s="1880"/>
      <c r="G108" s="1880"/>
      <c r="H108" s="1880"/>
      <c r="I108" s="1880"/>
      <c r="J108" s="1880"/>
      <c r="K108" s="1880"/>
      <c r="L108" s="1880"/>
      <c r="M108" s="1880"/>
      <c r="N108" s="1881"/>
    </row>
    <row r="110" spans="1:26" ht="15.75" thickBot="1" x14ac:dyDescent="0.3">
      <c r="M110" s="163"/>
      <c r="N110" s="163"/>
    </row>
    <row r="111" spans="1:26" s="1104" customFormat="1" ht="126" customHeight="1" thickBot="1" x14ac:dyDescent="0.3">
      <c r="B111" s="164" t="s">
        <v>33</v>
      </c>
      <c r="C111" s="164" t="s">
        <v>34</v>
      </c>
      <c r="D111" s="164" t="s">
        <v>35</v>
      </c>
      <c r="E111" s="164" t="s">
        <v>36</v>
      </c>
      <c r="F111" s="164" t="s">
        <v>37</v>
      </c>
      <c r="G111" s="164" t="s">
        <v>38</v>
      </c>
      <c r="H111" s="164" t="s">
        <v>39</v>
      </c>
      <c r="I111" s="164" t="s">
        <v>40</v>
      </c>
      <c r="J111" s="164" t="s">
        <v>41</v>
      </c>
      <c r="K111" s="164" t="s">
        <v>42</v>
      </c>
      <c r="L111" s="164" t="s">
        <v>43</v>
      </c>
      <c r="M111" s="165" t="s">
        <v>44</v>
      </c>
      <c r="N111" s="164" t="s">
        <v>45</v>
      </c>
      <c r="O111" s="164" t="s">
        <v>46</v>
      </c>
      <c r="P111" s="166" t="s">
        <v>47</v>
      </c>
      <c r="Q111" s="166" t="s">
        <v>48</v>
      </c>
    </row>
    <row r="112" spans="1:26" s="61" customFormat="1" ht="15.75" thickBot="1" x14ac:dyDescent="0.3">
      <c r="A112" s="52">
        <v>1</v>
      </c>
      <c r="B112" s="1854"/>
      <c r="C112" s="1854"/>
      <c r="D112" s="1854"/>
      <c r="E112" s="1854"/>
      <c r="F112" s="1854"/>
      <c r="G112" s="1854"/>
      <c r="H112" s="1854"/>
      <c r="I112" s="1854"/>
      <c r="J112" s="1854"/>
      <c r="K112" s="1854"/>
      <c r="L112" s="1854"/>
      <c r="M112" s="1855"/>
      <c r="N112" s="178"/>
      <c r="O112" s="180"/>
      <c r="P112" s="180"/>
      <c r="Q112" s="181"/>
      <c r="R112" s="60"/>
      <c r="S112" s="60"/>
      <c r="T112" s="60"/>
      <c r="U112" s="60"/>
      <c r="V112" s="60"/>
      <c r="W112" s="60"/>
      <c r="X112" s="60"/>
      <c r="Y112" s="60"/>
      <c r="Z112" s="60"/>
    </row>
    <row r="113" spans="1:26" s="61" customFormat="1" ht="82.5" customHeight="1" x14ac:dyDescent="0.25">
      <c r="A113" s="52">
        <f t="shared" ref="A113:A119" si="0">+A112+1</f>
        <v>2</v>
      </c>
      <c r="B113" s="173" t="s">
        <v>4576</v>
      </c>
      <c r="C113" s="172" t="s">
        <v>4576</v>
      </c>
      <c r="D113" s="172" t="s">
        <v>5657</v>
      </c>
      <c r="E113" s="221" t="s">
        <v>5658</v>
      </c>
      <c r="F113" s="175" t="s">
        <v>18</v>
      </c>
      <c r="G113" s="247">
        <v>1</v>
      </c>
      <c r="H113" s="220">
        <v>41674</v>
      </c>
      <c r="I113" s="176">
        <v>41887</v>
      </c>
      <c r="J113" s="176"/>
      <c r="K113" s="178">
        <v>8</v>
      </c>
      <c r="L113" s="178"/>
      <c r="M113" s="221"/>
      <c r="N113" s="221">
        <f>+M113*G113</f>
        <v>0</v>
      </c>
      <c r="O113" s="180"/>
      <c r="P113" s="180" t="s">
        <v>5659</v>
      </c>
      <c r="Q113" s="181" t="s">
        <v>5660</v>
      </c>
      <c r="R113" s="60"/>
      <c r="S113" s="60"/>
      <c r="T113" s="60"/>
      <c r="U113" s="60"/>
      <c r="V113" s="60"/>
      <c r="W113" s="60"/>
      <c r="X113" s="60"/>
      <c r="Y113" s="60"/>
      <c r="Z113" s="60"/>
    </row>
    <row r="114" spans="1:26" s="61" customFormat="1" ht="85.5" customHeight="1" x14ac:dyDescent="0.25">
      <c r="A114" s="52">
        <f t="shared" si="0"/>
        <v>3</v>
      </c>
      <c r="B114" s="173" t="s">
        <v>4576</v>
      </c>
      <c r="C114" s="172" t="s">
        <v>4576</v>
      </c>
      <c r="D114" s="172" t="s">
        <v>5657</v>
      </c>
      <c r="E114" s="221" t="s">
        <v>5661</v>
      </c>
      <c r="F114" s="175" t="s">
        <v>18</v>
      </c>
      <c r="G114" s="182">
        <v>1</v>
      </c>
      <c r="H114" s="220">
        <v>40940</v>
      </c>
      <c r="I114" s="176">
        <v>41273</v>
      </c>
      <c r="J114" s="176" t="s">
        <v>19</v>
      </c>
      <c r="K114" s="178">
        <v>9.33</v>
      </c>
      <c r="L114" s="178"/>
      <c r="M114" s="221">
        <v>85</v>
      </c>
      <c r="N114" s="221">
        <v>85</v>
      </c>
      <c r="O114" s="180">
        <v>11000000</v>
      </c>
      <c r="P114" s="180" t="s">
        <v>5662</v>
      </c>
      <c r="Q114" s="181" t="s">
        <v>5663</v>
      </c>
      <c r="R114" s="60"/>
      <c r="S114" s="60"/>
      <c r="T114" s="60"/>
      <c r="U114" s="60"/>
      <c r="V114" s="60"/>
      <c r="W114" s="60"/>
      <c r="X114" s="60"/>
      <c r="Y114" s="60"/>
      <c r="Z114" s="60"/>
    </row>
    <row r="115" spans="1:26" s="61" customFormat="1" ht="45" x14ac:dyDescent="0.25">
      <c r="A115" s="52">
        <f t="shared" si="0"/>
        <v>4</v>
      </c>
      <c r="B115" s="172" t="s">
        <v>5613</v>
      </c>
      <c r="C115" s="172" t="s">
        <v>5613</v>
      </c>
      <c r="D115" s="172" t="s">
        <v>5664</v>
      </c>
      <c r="E115" s="221" t="s">
        <v>5665</v>
      </c>
      <c r="F115" s="175" t="s">
        <v>18</v>
      </c>
      <c r="G115" s="182">
        <v>1</v>
      </c>
      <c r="H115" s="220">
        <v>41277</v>
      </c>
      <c r="I115" s="176">
        <v>41337</v>
      </c>
      <c r="J115" s="176" t="s">
        <v>19</v>
      </c>
      <c r="K115" s="178">
        <v>2.76</v>
      </c>
      <c r="L115" s="178"/>
      <c r="M115" s="221">
        <v>150</v>
      </c>
      <c r="N115" s="221">
        <v>150</v>
      </c>
      <c r="O115" s="180">
        <v>1400000</v>
      </c>
      <c r="P115" s="180" t="s">
        <v>5666</v>
      </c>
      <c r="Q115" s="181"/>
      <c r="R115" s="60"/>
      <c r="S115" s="60"/>
      <c r="T115" s="60"/>
      <c r="U115" s="60"/>
      <c r="V115" s="60"/>
      <c r="W115" s="60"/>
      <c r="X115" s="60"/>
      <c r="Y115" s="60"/>
      <c r="Z115" s="60"/>
    </row>
    <row r="116" spans="1:26" s="61" customFormat="1" x14ac:dyDescent="0.25">
      <c r="A116" s="52">
        <f t="shared" si="0"/>
        <v>5</v>
      </c>
      <c r="B116" s="173"/>
      <c r="C116" s="173"/>
      <c r="D116" s="173"/>
      <c r="E116" s="221"/>
      <c r="F116" s="175"/>
      <c r="G116" s="182"/>
      <c r="H116" s="220"/>
      <c r="I116" s="176"/>
      <c r="J116" s="176"/>
      <c r="K116" s="178"/>
      <c r="L116" s="178"/>
      <c r="M116" s="221"/>
      <c r="N116" s="221"/>
      <c r="O116" s="180"/>
      <c r="P116" s="180"/>
      <c r="Q116" s="181"/>
      <c r="R116" s="60"/>
      <c r="S116" s="60"/>
      <c r="T116" s="60"/>
      <c r="U116" s="60"/>
      <c r="V116" s="60"/>
      <c r="W116" s="60"/>
      <c r="X116" s="60"/>
      <c r="Y116" s="60"/>
      <c r="Z116" s="60"/>
    </row>
    <row r="117" spans="1:26" s="61" customFormat="1" x14ac:dyDescent="0.25">
      <c r="A117" s="52">
        <f t="shared" si="0"/>
        <v>6</v>
      </c>
      <c r="B117" s="173"/>
      <c r="C117" s="173"/>
      <c r="D117" s="173"/>
      <c r="E117" s="221"/>
      <c r="F117" s="175"/>
      <c r="G117" s="182"/>
      <c r="H117" s="220"/>
      <c r="I117" s="176"/>
      <c r="J117" s="176"/>
      <c r="K117" s="176"/>
      <c r="L117" s="176"/>
      <c r="M117" s="221"/>
      <c r="N117" s="221"/>
      <c r="O117" s="180"/>
      <c r="P117" s="180"/>
      <c r="Q117" s="181"/>
      <c r="R117" s="60"/>
      <c r="S117" s="60"/>
      <c r="T117" s="60"/>
      <c r="U117" s="60"/>
      <c r="V117" s="60"/>
      <c r="W117" s="60"/>
      <c r="X117" s="60"/>
      <c r="Y117" s="60"/>
      <c r="Z117" s="60"/>
    </row>
    <row r="118" spans="1:26" s="61" customFormat="1" x14ac:dyDescent="0.25">
      <c r="A118" s="52">
        <f t="shared" si="0"/>
        <v>7</v>
      </c>
      <c r="B118" s="173"/>
      <c r="C118" s="172"/>
      <c r="D118" s="173"/>
      <c r="E118" s="182"/>
      <c r="F118" s="175"/>
      <c r="G118" s="175"/>
      <c r="H118" s="175"/>
      <c r="I118" s="176"/>
      <c r="J118" s="176"/>
      <c r="K118" s="176"/>
      <c r="L118" s="176"/>
      <c r="M118" s="178"/>
      <c r="N118" s="221"/>
      <c r="O118" s="180"/>
      <c r="P118" s="180"/>
      <c r="Q118" s="181"/>
      <c r="R118" s="60"/>
      <c r="S118" s="60"/>
      <c r="T118" s="60"/>
      <c r="U118" s="60"/>
      <c r="V118" s="60"/>
      <c r="W118" s="60"/>
      <c r="X118" s="60"/>
      <c r="Y118" s="60"/>
      <c r="Z118" s="60"/>
    </row>
    <row r="119" spans="1:26" s="61" customFormat="1" x14ac:dyDescent="0.25">
      <c r="A119" s="52">
        <f t="shared" si="0"/>
        <v>8</v>
      </c>
      <c r="B119" s="173"/>
      <c r="C119" s="172"/>
      <c r="D119" s="173"/>
      <c r="E119" s="182"/>
      <c r="F119" s="175"/>
      <c r="G119" s="175"/>
      <c r="H119" s="175"/>
      <c r="I119" s="176"/>
      <c r="J119" s="176"/>
      <c r="K119" s="176"/>
      <c r="L119" s="176"/>
      <c r="M119" s="178"/>
      <c r="N119" s="178"/>
      <c r="O119" s="180"/>
      <c r="P119" s="180"/>
      <c r="Q119" s="181"/>
      <c r="R119" s="60"/>
      <c r="S119" s="60"/>
      <c r="T119" s="60"/>
      <c r="U119" s="60"/>
      <c r="V119" s="60"/>
      <c r="W119" s="60"/>
      <c r="X119" s="60"/>
      <c r="Y119" s="60"/>
      <c r="Z119" s="60"/>
    </row>
    <row r="120" spans="1:26" s="61" customFormat="1" x14ac:dyDescent="0.25">
      <c r="A120" s="52"/>
      <c r="B120" s="183" t="s">
        <v>28</v>
      </c>
      <c r="C120" s="172"/>
      <c r="D120" s="173"/>
      <c r="E120" s="182"/>
      <c r="F120" s="175"/>
      <c r="G120" s="175"/>
      <c r="H120" s="175"/>
      <c r="I120" s="176"/>
      <c r="J120" s="176"/>
      <c r="K120" s="185">
        <f>SUM(K112:K119)</f>
        <v>20.089999999999996</v>
      </c>
      <c r="L120" s="185">
        <f>SUM(L112:L119)</f>
        <v>0</v>
      </c>
      <c r="M120" s="797">
        <f>SUM(M113:M119)</f>
        <v>235</v>
      </c>
      <c r="N120" s="185">
        <f>SUM(N112:N119)</f>
        <v>235</v>
      </c>
      <c r="O120" s="180"/>
      <c r="P120" s="180"/>
      <c r="Q120" s="187"/>
    </row>
    <row r="121" spans="1:26" x14ac:dyDescent="0.25">
      <c r="B121" s="69"/>
      <c r="C121" s="69"/>
      <c r="D121" s="69"/>
      <c r="E121" s="188"/>
      <c r="F121" s="69"/>
      <c r="G121" s="69"/>
      <c r="H121" s="69"/>
      <c r="I121" s="69"/>
      <c r="J121" s="69"/>
      <c r="K121" s="69"/>
      <c r="L121" s="69"/>
      <c r="M121" s="69"/>
      <c r="N121" s="69"/>
      <c r="O121" s="69"/>
      <c r="P121" s="69"/>
    </row>
    <row r="122" spans="1:26" ht="18.75" x14ac:dyDescent="0.25">
      <c r="B122" s="222" t="s">
        <v>192</v>
      </c>
      <c r="C122" s="250">
        <f>+K120</f>
        <v>20.089999999999996</v>
      </c>
      <c r="H122" s="191"/>
      <c r="I122" s="191"/>
      <c r="J122" s="191"/>
      <c r="K122" s="191"/>
      <c r="L122" s="191"/>
      <c r="M122" s="191">
        <v>539</v>
      </c>
      <c r="N122" s="69"/>
      <c r="O122" s="69"/>
      <c r="P122" s="69"/>
    </row>
    <row r="124" spans="1:26" ht="15.75" thickBot="1" x14ac:dyDescent="0.3"/>
    <row r="125" spans="1:26" ht="30.75" thickBot="1" x14ac:dyDescent="0.3">
      <c r="B125" s="232" t="s">
        <v>193</v>
      </c>
      <c r="C125" s="233" t="s">
        <v>194</v>
      </c>
      <c r="D125" s="232" t="s">
        <v>27</v>
      </c>
      <c r="E125" s="233" t="s">
        <v>195</v>
      </c>
    </row>
    <row r="126" spans="1:26" ht="28.5" x14ac:dyDescent="0.25">
      <c r="B126" s="103" t="s">
        <v>196</v>
      </c>
      <c r="C126" s="234">
        <v>20</v>
      </c>
      <c r="D126" s="234">
        <v>0</v>
      </c>
      <c r="E126" s="1923">
        <f>+D126+D127+D128</f>
        <v>40</v>
      </c>
    </row>
    <row r="127" spans="1:26" ht="28.5" x14ac:dyDescent="0.25">
      <c r="B127" s="103" t="s">
        <v>197</v>
      </c>
      <c r="C127" s="813">
        <v>30</v>
      </c>
      <c r="D127" s="750">
        <v>0</v>
      </c>
      <c r="E127" s="1924"/>
    </row>
    <row r="128" spans="1:26" ht="29.25" thickBot="1" x14ac:dyDescent="0.3">
      <c r="B128" s="103" t="s">
        <v>198</v>
      </c>
      <c r="C128" s="236">
        <v>40</v>
      </c>
      <c r="D128" s="236">
        <v>40</v>
      </c>
      <c r="E128" s="1925"/>
    </row>
    <row r="130" spans="2:17" ht="15.75" thickBot="1" x14ac:dyDescent="0.3"/>
    <row r="131" spans="2:17" ht="27" thickBot="1" x14ac:dyDescent="0.3">
      <c r="B131" s="1879" t="s">
        <v>199</v>
      </c>
      <c r="C131" s="1880"/>
      <c r="D131" s="1880"/>
      <c r="E131" s="1880"/>
      <c r="F131" s="1880"/>
      <c r="G131" s="1880"/>
      <c r="H131" s="1880"/>
      <c r="I131" s="1880"/>
      <c r="J131" s="1880"/>
      <c r="K131" s="1880"/>
      <c r="L131" s="1880"/>
      <c r="M131" s="1880"/>
      <c r="N131" s="1881"/>
    </row>
    <row r="133" spans="2:17" ht="105" x14ac:dyDescent="0.25">
      <c r="B133" s="193" t="s">
        <v>89</v>
      </c>
      <c r="C133" s="193" t="s">
        <v>90</v>
      </c>
      <c r="D133" s="193" t="s">
        <v>91</v>
      </c>
      <c r="E133" s="193" t="s">
        <v>92</v>
      </c>
      <c r="F133" s="193" t="s">
        <v>93</v>
      </c>
      <c r="G133" s="193" t="s">
        <v>94</v>
      </c>
      <c r="H133" s="193" t="s">
        <v>95</v>
      </c>
      <c r="I133" s="193" t="s">
        <v>96</v>
      </c>
      <c r="J133" s="1875" t="s">
        <v>97</v>
      </c>
      <c r="K133" s="1882"/>
      <c r="L133" s="1876"/>
      <c r="M133" s="193" t="s">
        <v>98</v>
      </c>
      <c r="N133" s="193" t="s">
        <v>254</v>
      </c>
      <c r="O133" s="193" t="s">
        <v>255</v>
      </c>
      <c r="P133" s="1875" t="s">
        <v>77</v>
      </c>
      <c r="Q133" s="1876"/>
    </row>
    <row r="134" spans="2:17" ht="60" x14ac:dyDescent="0.25">
      <c r="B134" s="225" t="s">
        <v>2442</v>
      </c>
      <c r="C134" s="1201" t="s">
        <v>5667</v>
      </c>
      <c r="D134" s="225" t="s">
        <v>5668</v>
      </c>
      <c r="E134" s="224">
        <v>1102794681</v>
      </c>
      <c r="F134" s="224" t="s">
        <v>3062</v>
      </c>
      <c r="G134" s="1202" t="s">
        <v>2037</v>
      </c>
      <c r="H134" s="909">
        <v>40165</v>
      </c>
      <c r="I134" s="227" t="s">
        <v>82</v>
      </c>
      <c r="J134" s="1201" t="s">
        <v>2726</v>
      </c>
      <c r="K134" s="898" t="s">
        <v>5669</v>
      </c>
      <c r="L134" s="226" t="s">
        <v>5670</v>
      </c>
      <c r="M134" s="750" t="s">
        <v>18</v>
      </c>
      <c r="N134" s="750" t="s">
        <v>19</v>
      </c>
      <c r="O134" s="750" t="s">
        <v>18</v>
      </c>
      <c r="P134" s="1998" t="s">
        <v>5671</v>
      </c>
      <c r="Q134" s="1998"/>
    </row>
    <row r="135" spans="2:17" ht="45" x14ac:dyDescent="0.25">
      <c r="B135" s="225"/>
      <c r="C135" s="1201"/>
      <c r="D135" s="225"/>
      <c r="E135" s="224"/>
      <c r="F135" s="224"/>
      <c r="G135" s="1202"/>
      <c r="H135" s="909"/>
      <c r="I135" s="227"/>
      <c r="J135" s="1201" t="s">
        <v>5672</v>
      </c>
      <c r="K135" s="898" t="s">
        <v>5673</v>
      </c>
      <c r="L135" s="394" t="s">
        <v>5674</v>
      </c>
      <c r="M135" s="750"/>
      <c r="N135" s="750"/>
      <c r="O135" s="750"/>
      <c r="P135" s="943"/>
      <c r="Q135" s="943"/>
    </row>
    <row r="136" spans="2:17" ht="60" x14ac:dyDescent="0.25">
      <c r="B136" s="225"/>
      <c r="C136" s="1201"/>
      <c r="D136" s="225"/>
      <c r="E136" s="224"/>
      <c r="F136" s="224"/>
      <c r="G136" s="1202"/>
      <c r="H136" s="909"/>
      <c r="I136" s="227"/>
      <c r="J136" s="1201" t="s">
        <v>5675</v>
      </c>
      <c r="K136" s="898" t="s">
        <v>5676</v>
      </c>
      <c r="L136" s="226" t="s">
        <v>5677</v>
      </c>
      <c r="M136" s="750"/>
      <c r="N136" s="750"/>
      <c r="O136" s="750"/>
      <c r="P136" s="943"/>
      <c r="Q136" s="943"/>
    </row>
    <row r="137" spans="2:17" ht="45" x14ac:dyDescent="0.25">
      <c r="B137" s="225" t="s">
        <v>2442</v>
      </c>
      <c r="C137" s="1201" t="s">
        <v>5667</v>
      </c>
      <c r="D137" s="225" t="s">
        <v>5678</v>
      </c>
      <c r="E137" s="224">
        <v>34941577</v>
      </c>
      <c r="F137" s="225" t="s">
        <v>417</v>
      </c>
      <c r="G137" s="1202" t="s">
        <v>258</v>
      </c>
      <c r="H137" s="909">
        <v>37224</v>
      </c>
      <c r="I137" s="227" t="s">
        <v>82</v>
      </c>
      <c r="J137" s="225" t="s">
        <v>5679</v>
      </c>
      <c r="K137" s="898" t="s">
        <v>5680</v>
      </c>
      <c r="L137" s="226" t="s">
        <v>266</v>
      </c>
      <c r="M137" s="750" t="s">
        <v>18</v>
      </c>
      <c r="N137" s="750" t="s">
        <v>18</v>
      </c>
      <c r="O137" s="750" t="s">
        <v>18</v>
      </c>
      <c r="P137" s="750"/>
      <c r="Q137" s="750"/>
    </row>
    <row r="138" spans="2:17" ht="45" x14ac:dyDescent="0.25">
      <c r="B138" s="225" t="s">
        <v>2847</v>
      </c>
      <c r="C138" s="1201" t="s">
        <v>5667</v>
      </c>
      <c r="D138" s="225" t="s">
        <v>5681</v>
      </c>
      <c r="E138" s="224">
        <v>11106162</v>
      </c>
      <c r="F138" s="225" t="s">
        <v>5682</v>
      </c>
      <c r="G138" s="1202" t="s">
        <v>640</v>
      </c>
      <c r="H138" s="909">
        <v>41440</v>
      </c>
      <c r="I138" s="227" t="s">
        <v>82</v>
      </c>
      <c r="J138" s="225" t="s">
        <v>5679</v>
      </c>
      <c r="K138" s="898" t="s">
        <v>5683</v>
      </c>
      <c r="L138" s="223" t="s">
        <v>266</v>
      </c>
      <c r="M138" s="750" t="s">
        <v>18</v>
      </c>
      <c r="N138" s="750" t="s">
        <v>18</v>
      </c>
      <c r="O138" s="750" t="s">
        <v>18</v>
      </c>
      <c r="P138" s="1998"/>
      <c r="Q138" s="1998"/>
    </row>
    <row r="139" spans="2:17" x14ac:dyDescent="0.25">
      <c r="B139" s="225"/>
      <c r="C139" s="1104"/>
      <c r="F139" s="230"/>
      <c r="H139" s="987"/>
      <c r="K139" s="987"/>
      <c r="M139" s="1104"/>
      <c r="N139" s="1104"/>
      <c r="O139" s="1104"/>
    </row>
    <row r="140" spans="2:17" x14ac:dyDescent="0.25">
      <c r="C140" s="1104"/>
      <c r="D140" s="230"/>
      <c r="G140" s="230"/>
      <c r="K140" s="987"/>
      <c r="M140" s="1104"/>
      <c r="N140" s="1104"/>
      <c r="O140" s="1104"/>
    </row>
    <row r="141" spans="2:17" ht="15.75" thickBot="1" x14ac:dyDescent="0.3">
      <c r="C141" s="1104"/>
    </row>
    <row r="142" spans="2:17" ht="45" x14ac:dyDescent="0.25">
      <c r="B142" s="162" t="s">
        <v>17</v>
      </c>
      <c r="C142" s="162" t="s">
        <v>193</v>
      </c>
      <c r="D142" s="193" t="s">
        <v>194</v>
      </c>
      <c r="E142" s="162" t="s">
        <v>27</v>
      </c>
      <c r="F142" s="233" t="s">
        <v>235</v>
      </c>
      <c r="G142" s="857"/>
    </row>
    <row r="143" spans="2:17" ht="108" x14ac:dyDescent="0.2">
      <c r="B143" s="1969" t="s">
        <v>236</v>
      </c>
      <c r="C143" s="196" t="s">
        <v>237</v>
      </c>
      <c r="D143" s="750">
        <v>25</v>
      </c>
      <c r="E143" s="750">
        <v>0</v>
      </c>
      <c r="F143" s="1970">
        <f>+E143+E144+E145</f>
        <v>35</v>
      </c>
      <c r="G143" s="858"/>
    </row>
    <row r="144" spans="2:17" ht="96" x14ac:dyDescent="0.2">
      <c r="B144" s="1969"/>
      <c r="C144" s="196" t="s">
        <v>238</v>
      </c>
      <c r="D144" s="943">
        <v>25</v>
      </c>
      <c r="E144" s="750">
        <v>25</v>
      </c>
      <c r="F144" s="1971"/>
      <c r="G144" s="858"/>
    </row>
    <row r="145" spans="2:7" ht="60" x14ac:dyDescent="0.2">
      <c r="B145" s="1969"/>
      <c r="C145" s="196" t="s">
        <v>239</v>
      </c>
      <c r="D145" s="750">
        <v>10</v>
      </c>
      <c r="E145" s="750">
        <v>10</v>
      </c>
      <c r="F145" s="1972"/>
      <c r="G145" s="858"/>
    </row>
    <row r="146" spans="2:7" x14ac:dyDescent="0.25">
      <c r="C146"/>
    </row>
    <row r="149" spans="2:7" x14ac:dyDescent="0.25">
      <c r="B149" s="160" t="s">
        <v>240</v>
      </c>
    </row>
    <row r="152" spans="2:7" x14ac:dyDescent="0.25">
      <c r="B152" s="41" t="s">
        <v>17</v>
      </c>
      <c r="C152" s="41" t="s">
        <v>26</v>
      </c>
      <c r="D152" s="162" t="s">
        <v>27</v>
      </c>
      <c r="E152" s="162" t="s">
        <v>28</v>
      </c>
    </row>
    <row r="153" spans="2:7" ht="62.25" customHeight="1" x14ac:dyDescent="0.25">
      <c r="B153" s="45" t="s">
        <v>393</v>
      </c>
      <c r="C153" s="743">
        <v>40</v>
      </c>
      <c r="D153" s="750">
        <f>+E126</f>
        <v>40</v>
      </c>
      <c r="E153" s="1870">
        <f>+D153+D154</f>
        <v>75</v>
      </c>
    </row>
    <row r="154" spans="2:7" ht="102" customHeight="1" x14ac:dyDescent="0.25">
      <c r="B154" s="45" t="s">
        <v>394</v>
      </c>
      <c r="C154" s="743">
        <v>60</v>
      </c>
      <c r="D154" s="750">
        <f>+F143</f>
        <v>35</v>
      </c>
      <c r="E154" s="1871"/>
    </row>
  </sheetData>
  <mergeCells count="42">
    <mergeCell ref="C9:N9"/>
    <mergeCell ref="B2:P2"/>
    <mergeCell ref="B4:P4"/>
    <mergeCell ref="C6:N6"/>
    <mergeCell ref="C7:N7"/>
    <mergeCell ref="C8:N8"/>
    <mergeCell ref="O69:P69"/>
    <mergeCell ref="C10:E10"/>
    <mergeCell ref="B14:C21"/>
    <mergeCell ref="B22:C22"/>
    <mergeCell ref="E39:E40"/>
    <mergeCell ref="M44:N44"/>
    <mergeCell ref="B57:B58"/>
    <mergeCell ref="C57:C58"/>
    <mergeCell ref="D57:E57"/>
    <mergeCell ref="C61:N61"/>
    <mergeCell ref="B63:N63"/>
    <mergeCell ref="O66:P66"/>
    <mergeCell ref="O67:P67"/>
    <mergeCell ref="O68:P68"/>
    <mergeCell ref="B108:N108"/>
    <mergeCell ref="O70:P70"/>
    <mergeCell ref="O71:P71"/>
    <mergeCell ref="O72:P72"/>
    <mergeCell ref="B78:N78"/>
    <mergeCell ref="J83:L83"/>
    <mergeCell ref="P83:Q83"/>
    <mergeCell ref="P89:Q89"/>
    <mergeCell ref="B98:N98"/>
    <mergeCell ref="D101:E101"/>
    <mergeCell ref="D102:E102"/>
    <mergeCell ref="B105:P105"/>
    <mergeCell ref="P138:Q138"/>
    <mergeCell ref="B143:B145"/>
    <mergeCell ref="F143:F145"/>
    <mergeCell ref="E153:E154"/>
    <mergeCell ref="B112:M112"/>
    <mergeCell ref="E126:E128"/>
    <mergeCell ref="B131:N131"/>
    <mergeCell ref="J133:L133"/>
    <mergeCell ref="P133:Q133"/>
    <mergeCell ref="P134:Q134"/>
  </mergeCells>
  <dataValidations count="2">
    <dataValidation type="decimal" allowBlank="1" showInputMessage="1" showErrorMessage="1" sqref="WVH983070 WLL983070 C65566 IV65566 SR65566 ACN65566 AMJ65566 AWF65566 BGB65566 BPX65566 BZT65566 CJP65566 CTL65566 DDH65566 DND65566 DWZ65566 EGV65566 EQR65566 FAN65566 FKJ65566 FUF65566 GEB65566 GNX65566 GXT65566 HHP65566 HRL65566 IBH65566 ILD65566 IUZ65566 JEV65566 JOR65566 JYN65566 KIJ65566 KSF65566 LCB65566 LLX65566 LVT65566 MFP65566 MPL65566 MZH65566 NJD65566 NSZ65566 OCV65566 OMR65566 OWN65566 PGJ65566 PQF65566 QAB65566 QJX65566 QTT65566 RDP65566 RNL65566 RXH65566 SHD65566 SQZ65566 TAV65566 TKR65566 TUN65566 UEJ65566 UOF65566 UYB65566 VHX65566 VRT65566 WBP65566 WLL65566 WVH65566 C131102 IV131102 SR131102 ACN131102 AMJ131102 AWF131102 BGB131102 BPX131102 BZT131102 CJP131102 CTL131102 DDH131102 DND131102 DWZ131102 EGV131102 EQR131102 FAN131102 FKJ131102 FUF131102 GEB131102 GNX131102 GXT131102 HHP131102 HRL131102 IBH131102 ILD131102 IUZ131102 JEV131102 JOR131102 JYN131102 KIJ131102 KSF131102 LCB131102 LLX131102 LVT131102 MFP131102 MPL131102 MZH131102 NJD131102 NSZ131102 OCV131102 OMR131102 OWN131102 PGJ131102 PQF131102 QAB131102 QJX131102 QTT131102 RDP131102 RNL131102 RXH131102 SHD131102 SQZ131102 TAV131102 TKR131102 TUN131102 UEJ131102 UOF131102 UYB131102 VHX131102 VRT131102 WBP131102 WLL131102 WVH131102 C196638 IV196638 SR196638 ACN196638 AMJ196638 AWF196638 BGB196638 BPX196638 BZT196638 CJP196638 CTL196638 DDH196638 DND196638 DWZ196638 EGV196638 EQR196638 FAN196638 FKJ196638 FUF196638 GEB196638 GNX196638 GXT196638 HHP196638 HRL196638 IBH196638 ILD196638 IUZ196638 JEV196638 JOR196638 JYN196638 KIJ196638 KSF196638 LCB196638 LLX196638 LVT196638 MFP196638 MPL196638 MZH196638 NJD196638 NSZ196638 OCV196638 OMR196638 OWN196638 PGJ196638 PQF196638 QAB196638 QJX196638 QTT196638 RDP196638 RNL196638 RXH196638 SHD196638 SQZ196638 TAV196638 TKR196638 TUN196638 UEJ196638 UOF196638 UYB196638 VHX196638 VRT196638 WBP196638 WLL196638 WVH196638 C262174 IV262174 SR262174 ACN262174 AMJ262174 AWF262174 BGB262174 BPX262174 BZT262174 CJP262174 CTL262174 DDH262174 DND262174 DWZ262174 EGV262174 EQR262174 FAN262174 FKJ262174 FUF262174 GEB262174 GNX262174 GXT262174 HHP262174 HRL262174 IBH262174 ILD262174 IUZ262174 JEV262174 JOR262174 JYN262174 KIJ262174 KSF262174 LCB262174 LLX262174 LVT262174 MFP262174 MPL262174 MZH262174 NJD262174 NSZ262174 OCV262174 OMR262174 OWN262174 PGJ262174 PQF262174 QAB262174 QJX262174 QTT262174 RDP262174 RNL262174 RXH262174 SHD262174 SQZ262174 TAV262174 TKR262174 TUN262174 UEJ262174 UOF262174 UYB262174 VHX262174 VRT262174 WBP262174 WLL262174 WVH262174 C327710 IV327710 SR327710 ACN327710 AMJ327710 AWF327710 BGB327710 BPX327710 BZT327710 CJP327710 CTL327710 DDH327710 DND327710 DWZ327710 EGV327710 EQR327710 FAN327710 FKJ327710 FUF327710 GEB327710 GNX327710 GXT327710 HHP327710 HRL327710 IBH327710 ILD327710 IUZ327710 JEV327710 JOR327710 JYN327710 KIJ327710 KSF327710 LCB327710 LLX327710 LVT327710 MFP327710 MPL327710 MZH327710 NJD327710 NSZ327710 OCV327710 OMR327710 OWN327710 PGJ327710 PQF327710 QAB327710 QJX327710 QTT327710 RDP327710 RNL327710 RXH327710 SHD327710 SQZ327710 TAV327710 TKR327710 TUN327710 UEJ327710 UOF327710 UYB327710 VHX327710 VRT327710 WBP327710 WLL327710 WVH327710 C393246 IV393246 SR393246 ACN393246 AMJ393246 AWF393246 BGB393246 BPX393246 BZT393246 CJP393246 CTL393246 DDH393246 DND393246 DWZ393246 EGV393246 EQR393246 FAN393246 FKJ393246 FUF393246 GEB393246 GNX393246 GXT393246 HHP393246 HRL393246 IBH393246 ILD393246 IUZ393246 JEV393246 JOR393246 JYN393246 KIJ393246 KSF393246 LCB393246 LLX393246 LVT393246 MFP393246 MPL393246 MZH393246 NJD393246 NSZ393246 OCV393246 OMR393246 OWN393246 PGJ393246 PQF393246 QAB393246 QJX393246 QTT393246 RDP393246 RNL393246 RXH393246 SHD393246 SQZ393246 TAV393246 TKR393246 TUN393246 UEJ393246 UOF393246 UYB393246 VHX393246 VRT393246 WBP393246 WLL393246 WVH393246 C458782 IV458782 SR458782 ACN458782 AMJ458782 AWF458782 BGB458782 BPX458782 BZT458782 CJP458782 CTL458782 DDH458782 DND458782 DWZ458782 EGV458782 EQR458782 FAN458782 FKJ458782 FUF458782 GEB458782 GNX458782 GXT458782 HHP458782 HRL458782 IBH458782 ILD458782 IUZ458782 JEV458782 JOR458782 JYN458782 KIJ458782 KSF458782 LCB458782 LLX458782 LVT458782 MFP458782 MPL458782 MZH458782 NJD458782 NSZ458782 OCV458782 OMR458782 OWN458782 PGJ458782 PQF458782 QAB458782 QJX458782 QTT458782 RDP458782 RNL458782 RXH458782 SHD458782 SQZ458782 TAV458782 TKR458782 TUN458782 UEJ458782 UOF458782 UYB458782 VHX458782 VRT458782 WBP458782 WLL458782 WVH458782 C524318 IV524318 SR524318 ACN524318 AMJ524318 AWF524318 BGB524318 BPX524318 BZT524318 CJP524318 CTL524318 DDH524318 DND524318 DWZ524318 EGV524318 EQR524318 FAN524318 FKJ524318 FUF524318 GEB524318 GNX524318 GXT524318 HHP524318 HRL524318 IBH524318 ILD524318 IUZ524318 JEV524318 JOR524318 JYN524318 KIJ524318 KSF524318 LCB524318 LLX524318 LVT524318 MFP524318 MPL524318 MZH524318 NJD524318 NSZ524318 OCV524318 OMR524318 OWN524318 PGJ524318 PQF524318 QAB524318 QJX524318 QTT524318 RDP524318 RNL524318 RXH524318 SHD524318 SQZ524318 TAV524318 TKR524318 TUN524318 UEJ524318 UOF524318 UYB524318 VHX524318 VRT524318 WBP524318 WLL524318 WVH524318 C589854 IV589854 SR589854 ACN589854 AMJ589854 AWF589854 BGB589854 BPX589854 BZT589854 CJP589854 CTL589854 DDH589854 DND589854 DWZ589854 EGV589854 EQR589854 FAN589854 FKJ589854 FUF589854 GEB589854 GNX589854 GXT589854 HHP589854 HRL589854 IBH589854 ILD589854 IUZ589854 JEV589854 JOR589854 JYN589854 KIJ589854 KSF589854 LCB589854 LLX589854 LVT589854 MFP589854 MPL589854 MZH589854 NJD589854 NSZ589854 OCV589854 OMR589854 OWN589854 PGJ589854 PQF589854 QAB589854 QJX589854 QTT589854 RDP589854 RNL589854 RXH589854 SHD589854 SQZ589854 TAV589854 TKR589854 TUN589854 UEJ589854 UOF589854 UYB589854 VHX589854 VRT589854 WBP589854 WLL589854 WVH589854 C655390 IV655390 SR655390 ACN655390 AMJ655390 AWF655390 BGB655390 BPX655390 BZT655390 CJP655390 CTL655390 DDH655390 DND655390 DWZ655390 EGV655390 EQR655390 FAN655390 FKJ655390 FUF655390 GEB655390 GNX655390 GXT655390 HHP655390 HRL655390 IBH655390 ILD655390 IUZ655390 JEV655390 JOR655390 JYN655390 KIJ655390 KSF655390 LCB655390 LLX655390 LVT655390 MFP655390 MPL655390 MZH655390 NJD655390 NSZ655390 OCV655390 OMR655390 OWN655390 PGJ655390 PQF655390 QAB655390 QJX655390 QTT655390 RDP655390 RNL655390 RXH655390 SHD655390 SQZ655390 TAV655390 TKR655390 TUN655390 UEJ655390 UOF655390 UYB655390 VHX655390 VRT655390 WBP655390 WLL655390 WVH655390 C720926 IV720926 SR720926 ACN720926 AMJ720926 AWF720926 BGB720926 BPX720926 BZT720926 CJP720926 CTL720926 DDH720926 DND720926 DWZ720926 EGV720926 EQR720926 FAN720926 FKJ720926 FUF720926 GEB720926 GNX720926 GXT720926 HHP720926 HRL720926 IBH720926 ILD720926 IUZ720926 JEV720926 JOR720926 JYN720926 KIJ720926 KSF720926 LCB720926 LLX720926 LVT720926 MFP720926 MPL720926 MZH720926 NJD720926 NSZ720926 OCV720926 OMR720926 OWN720926 PGJ720926 PQF720926 QAB720926 QJX720926 QTT720926 RDP720926 RNL720926 RXH720926 SHD720926 SQZ720926 TAV720926 TKR720926 TUN720926 UEJ720926 UOF720926 UYB720926 VHX720926 VRT720926 WBP720926 WLL720926 WVH720926 C786462 IV786462 SR786462 ACN786462 AMJ786462 AWF786462 BGB786462 BPX786462 BZT786462 CJP786462 CTL786462 DDH786462 DND786462 DWZ786462 EGV786462 EQR786462 FAN786462 FKJ786462 FUF786462 GEB786462 GNX786462 GXT786462 HHP786462 HRL786462 IBH786462 ILD786462 IUZ786462 JEV786462 JOR786462 JYN786462 KIJ786462 KSF786462 LCB786462 LLX786462 LVT786462 MFP786462 MPL786462 MZH786462 NJD786462 NSZ786462 OCV786462 OMR786462 OWN786462 PGJ786462 PQF786462 QAB786462 QJX786462 QTT786462 RDP786462 RNL786462 RXH786462 SHD786462 SQZ786462 TAV786462 TKR786462 TUN786462 UEJ786462 UOF786462 UYB786462 VHX786462 VRT786462 WBP786462 WLL786462 WVH786462 C851998 IV851998 SR851998 ACN851998 AMJ851998 AWF851998 BGB851998 BPX851998 BZT851998 CJP851998 CTL851998 DDH851998 DND851998 DWZ851998 EGV851998 EQR851998 FAN851998 FKJ851998 FUF851998 GEB851998 GNX851998 GXT851998 HHP851998 HRL851998 IBH851998 ILD851998 IUZ851998 JEV851998 JOR851998 JYN851998 KIJ851998 KSF851998 LCB851998 LLX851998 LVT851998 MFP851998 MPL851998 MZH851998 NJD851998 NSZ851998 OCV851998 OMR851998 OWN851998 PGJ851998 PQF851998 QAB851998 QJX851998 QTT851998 RDP851998 RNL851998 RXH851998 SHD851998 SQZ851998 TAV851998 TKR851998 TUN851998 UEJ851998 UOF851998 UYB851998 VHX851998 VRT851998 WBP851998 WLL851998 WVH851998 C917534 IV917534 SR917534 ACN917534 AMJ917534 AWF917534 BGB917534 BPX917534 BZT917534 CJP917534 CTL917534 DDH917534 DND917534 DWZ917534 EGV917534 EQR917534 FAN917534 FKJ917534 FUF917534 GEB917534 GNX917534 GXT917534 HHP917534 HRL917534 IBH917534 ILD917534 IUZ917534 JEV917534 JOR917534 JYN917534 KIJ917534 KSF917534 LCB917534 LLX917534 LVT917534 MFP917534 MPL917534 MZH917534 NJD917534 NSZ917534 OCV917534 OMR917534 OWN917534 PGJ917534 PQF917534 QAB917534 QJX917534 QTT917534 RDP917534 RNL917534 RXH917534 SHD917534 SQZ917534 TAV917534 TKR917534 TUN917534 UEJ917534 UOF917534 UYB917534 VHX917534 VRT917534 WBP917534 WLL917534 WVH917534 C983070 IV983070 SR983070 ACN983070 AMJ983070 AWF983070 BGB983070 BPX983070 BZT983070 CJP983070 CTL983070 DDH983070 DND983070 DWZ983070 EGV983070 EQR983070 FAN983070 FKJ983070 FUF983070 GEB983070 GNX983070 GXT983070 HHP983070 HRL983070 IBH983070 ILD983070 IUZ983070 JEV983070 JOR983070 JYN983070 KIJ983070 KSF983070 LCB983070 LLX983070 LVT983070 MFP983070 MPL983070 MZH983070 NJD983070 NSZ983070 OCV983070 OMR983070 OWN983070 PGJ983070 PQF983070 QAB983070 QJX983070 QTT983070 RDP983070 RNL983070 RXH983070 SHD983070 SQZ983070 TAV983070 TKR983070 TUN983070 UEJ983070 UOF983070 UYB983070 VHX983070 VRT983070 WBP983070 WVH24:WVH43 WLL24:WLL43 WBP24:WBP43 VRT24:VRT43 VHX24:VHX43 UYB24:UYB43 UOF24:UOF43 UEJ24:UEJ43 TUN24:TUN43 TKR24:TKR43 TAV24:TAV43 SQZ24:SQZ43 SHD24:SHD43 RXH24:RXH43 RNL24:RNL43 RDP24:RDP43 QTT24:QTT43 QJX24:QJX43 QAB24:QAB43 PQF24:PQF43 PGJ24:PGJ43 OWN24:OWN43 OMR24:OMR43 OCV24:OCV43 NSZ24:NSZ43 NJD24:NJD43 MZH24:MZH43 MPL24:MPL43 MFP24:MFP43 LVT24:LVT43 LLX24:LLX43 LCB24:LCB43 KSF24:KSF43 KIJ24:KIJ43 JYN24:JYN43 JOR24:JOR43 JEV24:JEV43 IUZ24:IUZ43 ILD24:ILD43 IBH24:IBH43 HRL24:HRL43 HHP24:HHP43 GXT24:GXT43 GNX24:GNX43 GEB24:GEB43 FUF24:FUF43 FKJ24:FKJ43 FAN24:FAN43 EQR24:EQR43 EGV24:EGV43 DWZ24:DWZ43 DND24:DND43 DDH24:DDH43 CTL24:CTL43 CJP24:CJP43 BZT24:BZT43 BPX24:BPX43 BGB24:BGB43 AWF24:AWF43 AMJ24:AMJ43 ACN24:ACN43 SR24:SR43 IV24:IV43">
      <formula1>0</formula1>
      <formula2>1</formula2>
    </dataValidation>
    <dataValidation type="list" allowBlank="1" showInputMessage="1" showErrorMessage="1" sqref="WVE983070 A65566 IS65566 SO65566 ACK65566 AMG65566 AWC65566 BFY65566 BPU65566 BZQ65566 CJM65566 CTI65566 DDE65566 DNA65566 DWW65566 EGS65566 EQO65566 FAK65566 FKG65566 FUC65566 GDY65566 GNU65566 GXQ65566 HHM65566 HRI65566 IBE65566 ILA65566 IUW65566 JES65566 JOO65566 JYK65566 KIG65566 KSC65566 LBY65566 LLU65566 LVQ65566 MFM65566 MPI65566 MZE65566 NJA65566 NSW65566 OCS65566 OMO65566 OWK65566 PGG65566 PQC65566 PZY65566 QJU65566 QTQ65566 RDM65566 RNI65566 RXE65566 SHA65566 SQW65566 TAS65566 TKO65566 TUK65566 UEG65566 UOC65566 UXY65566 VHU65566 VRQ65566 WBM65566 WLI65566 WVE65566 A131102 IS131102 SO131102 ACK131102 AMG131102 AWC131102 BFY131102 BPU131102 BZQ131102 CJM131102 CTI131102 DDE131102 DNA131102 DWW131102 EGS131102 EQO131102 FAK131102 FKG131102 FUC131102 GDY131102 GNU131102 GXQ131102 HHM131102 HRI131102 IBE131102 ILA131102 IUW131102 JES131102 JOO131102 JYK131102 KIG131102 KSC131102 LBY131102 LLU131102 LVQ131102 MFM131102 MPI131102 MZE131102 NJA131102 NSW131102 OCS131102 OMO131102 OWK131102 PGG131102 PQC131102 PZY131102 QJU131102 QTQ131102 RDM131102 RNI131102 RXE131102 SHA131102 SQW131102 TAS131102 TKO131102 TUK131102 UEG131102 UOC131102 UXY131102 VHU131102 VRQ131102 WBM131102 WLI131102 WVE131102 A196638 IS196638 SO196638 ACK196638 AMG196638 AWC196638 BFY196638 BPU196638 BZQ196638 CJM196638 CTI196638 DDE196638 DNA196638 DWW196638 EGS196638 EQO196638 FAK196638 FKG196638 FUC196638 GDY196638 GNU196638 GXQ196638 HHM196638 HRI196638 IBE196638 ILA196638 IUW196638 JES196638 JOO196638 JYK196638 KIG196638 KSC196638 LBY196638 LLU196638 LVQ196638 MFM196638 MPI196638 MZE196638 NJA196638 NSW196638 OCS196638 OMO196638 OWK196638 PGG196638 PQC196638 PZY196638 QJU196638 QTQ196638 RDM196638 RNI196638 RXE196638 SHA196638 SQW196638 TAS196638 TKO196638 TUK196638 UEG196638 UOC196638 UXY196638 VHU196638 VRQ196638 WBM196638 WLI196638 WVE196638 A262174 IS262174 SO262174 ACK262174 AMG262174 AWC262174 BFY262174 BPU262174 BZQ262174 CJM262174 CTI262174 DDE262174 DNA262174 DWW262174 EGS262174 EQO262174 FAK262174 FKG262174 FUC262174 GDY262174 GNU262174 GXQ262174 HHM262174 HRI262174 IBE262174 ILA262174 IUW262174 JES262174 JOO262174 JYK262174 KIG262174 KSC262174 LBY262174 LLU262174 LVQ262174 MFM262174 MPI262174 MZE262174 NJA262174 NSW262174 OCS262174 OMO262174 OWK262174 PGG262174 PQC262174 PZY262174 QJU262174 QTQ262174 RDM262174 RNI262174 RXE262174 SHA262174 SQW262174 TAS262174 TKO262174 TUK262174 UEG262174 UOC262174 UXY262174 VHU262174 VRQ262174 WBM262174 WLI262174 WVE262174 A327710 IS327710 SO327710 ACK327710 AMG327710 AWC327710 BFY327710 BPU327710 BZQ327710 CJM327710 CTI327710 DDE327710 DNA327710 DWW327710 EGS327710 EQO327710 FAK327710 FKG327710 FUC327710 GDY327710 GNU327710 GXQ327710 HHM327710 HRI327710 IBE327710 ILA327710 IUW327710 JES327710 JOO327710 JYK327710 KIG327710 KSC327710 LBY327710 LLU327710 LVQ327710 MFM327710 MPI327710 MZE327710 NJA327710 NSW327710 OCS327710 OMO327710 OWK327710 PGG327710 PQC327710 PZY327710 QJU327710 QTQ327710 RDM327710 RNI327710 RXE327710 SHA327710 SQW327710 TAS327710 TKO327710 TUK327710 UEG327710 UOC327710 UXY327710 VHU327710 VRQ327710 WBM327710 WLI327710 WVE327710 A393246 IS393246 SO393246 ACK393246 AMG393246 AWC393246 BFY393246 BPU393246 BZQ393246 CJM393246 CTI393246 DDE393246 DNA393246 DWW393246 EGS393246 EQO393246 FAK393246 FKG393246 FUC393246 GDY393246 GNU393246 GXQ393246 HHM393246 HRI393246 IBE393246 ILA393246 IUW393246 JES393246 JOO393246 JYK393246 KIG393246 KSC393246 LBY393246 LLU393246 LVQ393246 MFM393246 MPI393246 MZE393246 NJA393246 NSW393246 OCS393246 OMO393246 OWK393246 PGG393246 PQC393246 PZY393246 QJU393246 QTQ393246 RDM393246 RNI393246 RXE393246 SHA393246 SQW393246 TAS393246 TKO393246 TUK393246 UEG393246 UOC393246 UXY393246 VHU393246 VRQ393246 WBM393246 WLI393246 WVE393246 A458782 IS458782 SO458782 ACK458782 AMG458782 AWC458782 BFY458782 BPU458782 BZQ458782 CJM458782 CTI458782 DDE458782 DNA458782 DWW458782 EGS458782 EQO458782 FAK458782 FKG458782 FUC458782 GDY458782 GNU458782 GXQ458782 HHM458782 HRI458782 IBE458782 ILA458782 IUW458782 JES458782 JOO458782 JYK458782 KIG458782 KSC458782 LBY458782 LLU458782 LVQ458782 MFM458782 MPI458782 MZE458782 NJA458782 NSW458782 OCS458782 OMO458782 OWK458782 PGG458782 PQC458782 PZY458782 QJU458782 QTQ458782 RDM458782 RNI458782 RXE458782 SHA458782 SQW458782 TAS458782 TKO458782 TUK458782 UEG458782 UOC458782 UXY458782 VHU458782 VRQ458782 WBM458782 WLI458782 WVE458782 A524318 IS524318 SO524318 ACK524318 AMG524318 AWC524318 BFY524318 BPU524318 BZQ524318 CJM524318 CTI524318 DDE524318 DNA524318 DWW524318 EGS524318 EQO524318 FAK524318 FKG524318 FUC524318 GDY524318 GNU524318 GXQ524318 HHM524318 HRI524318 IBE524318 ILA524318 IUW524318 JES524318 JOO524318 JYK524318 KIG524318 KSC524318 LBY524318 LLU524318 LVQ524318 MFM524318 MPI524318 MZE524318 NJA524318 NSW524318 OCS524318 OMO524318 OWK524318 PGG524318 PQC524318 PZY524318 QJU524318 QTQ524318 RDM524318 RNI524318 RXE524318 SHA524318 SQW524318 TAS524318 TKO524318 TUK524318 UEG524318 UOC524318 UXY524318 VHU524318 VRQ524318 WBM524318 WLI524318 WVE524318 A589854 IS589854 SO589854 ACK589854 AMG589854 AWC589854 BFY589854 BPU589854 BZQ589854 CJM589854 CTI589854 DDE589854 DNA589854 DWW589854 EGS589854 EQO589854 FAK589854 FKG589854 FUC589854 GDY589854 GNU589854 GXQ589854 HHM589854 HRI589854 IBE589854 ILA589854 IUW589854 JES589854 JOO589854 JYK589854 KIG589854 KSC589854 LBY589854 LLU589854 LVQ589854 MFM589854 MPI589854 MZE589854 NJA589854 NSW589854 OCS589854 OMO589854 OWK589854 PGG589854 PQC589854 PZY589854 QJU589854 QTQ589854 RDM589854 RNI589854 RXE589854 SHA589854 SQW589854 TAS589854 TKO589854 TUK589854 UEG589854 UOC589854 UXY589854 VHU589854 VRQ589854 WBM589854 WLI589854 WVE589854 A655390 IS655390 SO655390 ACK655390 AMG655390 AWC655390 BFY655390 BPU655390 BZQ655390 CJM655390 CTI655390 DDE655390 DNA655390 DWW655390 EGS655390 EQO655390 FAK655390 FKG655390 FUC655390 GDY655390 GNU655390 GXQ655390 HHM655390 HRI655390 IBE655390 ILA655390 IUW655390 JES655390 JOO655390 JYK655390 KIG655390 KSC655390 LBY655390 LLU655390 LVQ655390 MFM655390 MPI655390 MZE655390 NJA655390 NSW655390 OCS655390 OMO655390 OWK655390 PGG655390 PQC655390 PZY655390 QJU655390 QTQ655390 RDM655390 RNI655390 RXE655390 SHA655390 SQW655390 TAS655390 TKO655390 TUK655390 UEG655390 UOC655390 UXY655390 VHU655390 VRQ655390 WBM655390 WLI655390 WVE655390 A720926 IS720926 SO720926 ACK720926 AMG720926 AWC720926 BFY720926 BPU720926 BZQ720926 CJM720926 CTI720926 DDE720926 DNA720926 DWW720926 EGS720926 EQO720926 FAK720926 FKG720926 FUC720926 GDY720926 GNU720926 GXQ720926 HHM720926 HRI720926 IBE720926 ILA720926 IUW720926 JES720926 JOO720926 JYK720926 KIG720926 KSC720926 LBY720926 LLU720926 LVQ720926 MFM720926 MPI720926 MZE720926 NJA720926 NSW720926 OCS720926 OMO720926 OWK720926 PGG720926 PQC720926 PZY720926 QJU720926 QTQ720926 RDM720926 RNI720926 RXE720926 SHA720926 SQW720926 TAS720926 TKO720926 TUK720926 UEG720926 UOC720926 UXY720926 VHU720926 VRQ720926 WBM720926 WLI720926 WVE720926 A786462 IS786462 SO786462 ACK786462 AMG786462 AWC786462 BFY786462 BPU786462 BZQ786462 CJM786462 CTI786462 DDE786462 DNA786462 DWW786462 EGS786462 EQO786462 FAK786462 FKG786462 FUC786462 GDY786462 GNU786462 GXQ786462 HHM786462 HRI786462 IBE786462 ILA786462 IUW786462 JES786462 JOO786462 JYK786462 KIG786462 KSC786462 LBY786462 LLU786462 LVQ786462 MFM786462 MPI786462 MZE786462 NJA786462 NSW786462 OCS786462 OMO786462 OWK786462 PGG786462 PQC786462 PZY786462 QJU786462 QTQ786462 RDM786462 RNI786462 RXE786462 SHA786462 SQW786462 TAS786462 TKO786462 TUK786462 UEG786462 UOC786462 UXY786462 VHU786462 VRQ786462 WBM786462 WLI786462 WVE786462 A851998 IS851998 SO851998 ACK851998 AMG851998 AWC851998 BFY851998 BPU851998 BZQ851998 CJM851998 CTI851998 DDE851998 DNA851998 DWW851998 EGS851998 EQO851998 FAK851998 FKG851998 FUC851998 GDY851998 GNU851998 GXQ851998 HHM851998 HRI851998 IBE851998 ILA851998 IUW851998 JES851998 JOO851998 JYK851998 KIG851998 KSC851998 LBY851998 LLU851998 LVQ851998 MFM851998 MPI851998 MZE851998 NJA851998 NSW851998 OCS851998 OMO851998 OWK851998 PGG851998 PQC851998 PZY851998 QJU851998 QTQ851998 RDM851998 RNI851998 RXE851998 SHA851998 SQW851998 TAS851998 TKO851998 TUK851998 UEG851998 UOC851998 UXY851998 VHU851998 VRQ851998 WBM851998 WLI851998 WVE851998 A917534 IS917534 SO917534 ACK917534 AMG917534 AWC917534 BFY917534 BPU917534 BZQ917534 CJM917534 CTI917534 DDE917534 DNA917534 DWW917534 EGS917534 EQO917534 FAK917534 FKG917534 FUC917534 GDY917534 GNU917534 GXQ917534 HHM917534 HRI917534 IBE917534 ILA917534 IUW917534 JES917534 JOO917534 JYK917534 KIG917534 KSC917534 LBY917534 LLU917534 LVQ917534 MFM917534 MPI917534 MZE917534 NJA917534 NSW917534 OCS917534 OMO917534 OWK917534 PGG917534 PQC917534 PZY917534 QJU917534 QTQ917534 RDM917534 RNI917534 RXE917534 SHA917534 SQW917534 TAS917534 TKO917534 TUK917534 UEG917534 UOC917534 UXY917534 VHU917534 VRQ917534 WBM917534 WLI917534 WVE917534 A983070 IS983070 SO983070 ACK983070 AMG983070 AWC983070 BFY983070 BPU983070 BZQ983070 CJM983070 CTI983070 DDE983070 DNA983070 DWW983070 EGS983070 EQO983070 FAK983070 FKG983070 FUC983070 GDY983070 GNU983070 GXQ983070 HHM983070 HRI983070 IBE983070 ILA983070 IUW983070 JES983070 JOO983070 JYK983070 KIG983070 KSC983070 LBY983070 LLU983070 LVQ983070 MFM983070 MPI983070 MZE983070 NJA983070 NSW983070 OCS983070 OMO983070 OWK983070 PGG983070 PQC983070 PZY983070 QJU983070 QTQ983070 RDM983070 RNI983070 RXE983070 SHA983070 SQW983070 TAS983070 TKO983070 TUK983070 UEG983070 UOC983070 UXY983070 VHU983070 VRQ983070 WBM983070 WLI983070 WVE24:WVE43 WLI24:WLI43 WBM24:WBM43 VRQ24:VRQ43 VHU24:VHU43 UXY24:UXY43 UOC24:UOC43 UEG24:UEG43 TUK24:TUK43 TKO24:TKO43 TAS24:TAS43 SQW24:SQW43 SHA24:SHA43 RXE24:RXE43 RNI24:RNI43 RDM24:RDM43 QTQ24:QTQ43 QJU24:QJU43 PZY24:PZY43 PQC24:PQC43 PGG24:PGG43 OWK24:OWK43 OMO24:OMO43 OCS24:OCS43 NSW24:NSW43 NJA24:NJA43 MZE24:MZE43 MPI24:MPI43 MFM24:MFM43 LVQ24:LVQ43 LLU24:LLU43 LBY24:LBY43 KSC24:KSC43 KIG24:KIG43 JYK24:JYK43 JOO24:JOO43 JES24:JES43 IUW24:IUW43 ILA24:ILA43 IBE24:IBE43 HRI24:HRI43 HHM24:HHM43 GXQ24:GXQ43 GNU24:GNU43 GDY24:GDY43 FUC24:FUC43 FKG24:FKG43 FAK24:FAK43 EQO24:EQO43 EGS24:EGS43 DWW24:DWW43 DNA24:DNA43 DDE24:DDE43 CTI24:CTI43 CJM24:CJM43 BZQ24:BZQ43 BPU24:BPU43 BFY24:BFY43 AWC24:AWC43 AMG24:AMG43 ACK24:ACK43 SO24:SO43 IS24:IS43 A24:A43">
      <formula1>"1,2,3,4,5"</formula1>
    </dataValidation>
  </dataValidations>
  <pageMargins left="0.70866141732283472" right="0.70866141732283472" top="0.74803149606299213" bottom="0.74803149606299213" header="0.31496062992125984" footer="0.31496062992125984"/>
  <pageSetup scale="65" orientation="landscape" horizontalDpi="4294967295" verticalDpi="4294967295"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6"/>
  <sheetViews>
    <sheetView workbookViewId="0">
      <selection activeCell="N89" sqref="N89:N90"/>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6.5703125" style="1" customWidth="1"/>
    <col min="11" max="11" width="28.85546875" style="1" customWidth="1"/>
    <col min="12" max="12" width="25.5703125" style="1" customWidth="1"/>
    <col min="13" max="13" width="18.7109375" style="1" customWidth="1"/>
    <col min="14" max="14" width="22.140625" style="1" customWidth="1"/>
    <col min="15" max="15" width="26.140625" style="1" customWidth="1"/>
    <col min="16" max="16" width="19.5703125" style="1" bestFit="1" customWidth="1"/>
    <col min="17" max="17" width="54.28515625" style="1" customWidth="1"/>
    <col min="18" max="18" width="43.570312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7" ht="26.25" x14ac:dyDescent="0.25">
      <c r="B2" s="1851" t="s">
        <v>0</v>
      </c>
      <c r="C2" s="1852"/>
      <c r="D2" s="1852"/>
      <c r="E2" s="1852"/>
      <c r="F2" s="1852"/>
      <c r="G2" s="1852"/>
      <c r="H2" s="1852"/>
      <c r="I2" s="1852"/>
      <c r="J2" s="1852"/>
      <c r="K2" s="1852"/>
      <c r="L2" s="1852"/>
      <c r="M2" s="1852"/>
      <c r="N2" s="1852"/>
      <c r="O2" s="1852"/>
      <c r="P2" s="1852"/>
    </row>
    <row r="4" spans="2:17" ht="26.25" x14ac:dyDescent="0.25">
      <c r="B4" s="1851" t="s">
        <v>1</v>
      </c>
      <c r="C4" s="1852"/>
      <c r="D4" s="1852"/>
      <c r="E4" s="1852"/>
      <c r="F4" s="1852"/>
      <c r="G4" s="1852"/>
      <c r="H4" s="1852"/>
      <c r="I4" s="1852"/>
      <c r="J4" s="1852"/>
      <c r="K4" s="1852"/>
      <c r="L4" s="1852"/>
      <c r="M4" s="1852"/>
      <c r="N4" s="1852"/>
      <c r="O4" s="1852"/>
      <c r="P4" s="1852"/>
    </row>
    <row r="5" spans="2:17" ht="15.75" thickBot="1" x14ac:dyDescent="0.3"/>
    <row r="6" spans="2:17" ht="15.75" thickBot="1" x14ac:dyDescent="0.3">
      <c r="B6" s="2" t="s">
        <v>2</v>
      </c>
      <c r="C6" s="1853" t="s">
        <v>418</v>
      </c>
      <c r="D6" s="1853"/>
      <c r="E6" s="1853"/>
      <c r="F6" s="1853"/>
      <c r="G6" s="1853"/>
      <c r="H6" s="1853"/>
      <c r="I6" s="1853"/>
      <c r="J6" s="1853"/>
      <c r="K6" s="1853"/>
      <c r="L6" s="1853"/>
      <c r="M6" s="1853"/>
      <c r="N6" s="2027"/>
      <c r="O6" s="3"/>
      <c r="P6" s="3"/>
      <c r="Q6" s="3"/>
    </row>
    <row r="7" spans="2:17" ht="15.75" thickBot="1" x14ac:dyDescent="0.3">
      <c r="B7" s="2" t="s">
        <v>4</v>
      </c>
      <c r="C7" s="1853"/>
      <c r="D7" s="1853"/>
      <c r="E7" s="1853"/>
      <c r="F7" s="1853"/>
      <c r="G7" s="1853"/>
      <c r="H7" s="1853"/>
      <c r="I7" s="1853"/>
      <c r="J7" s="1853"/>
      <c r="K7" s="1853"/>
      <c r="L7" s="1853"/>
      <c r="M7" s="1853"/>
      <c r="N7" s="2027"/>
      <c r="O7" s="3"/>
      <c r="P7" s="3"/>
      <c r="Q7" s="3"/>
    </row>
    <row r="8" spans="2:17" ht="15.75" thickBot="1" x14ac:dyDescent="0.3">
      <c r="B8" s="2" t="s">
        <v>5</v>
      </c>
      <c r="C8" s="1853"/>
      <c r="D8" s="1853"/>
      <c r="E8" s="1853"/>
      <c r="F8" s="1853"/>
      <c r="G8" s="1853"/>
      <c r="H8" s="1853"/>
      <c r="I8" s="1853"/>
      <c r="J8" s="1853"/>
      <c r="K8" s="1853"/>
      <c r="L8" s="1853"/>
      <c r="M8" s="1853"/>
      <c r="N8" s="2027"/>
      <c r="O8" s="3"/>
      <c r="P8" s="3"/>
      <c r="Q8" s="3"/>
    </row>
    <row r="9" spans="2:17" ht="15.75" thickBot="1" x14ac:dyDescent="0.3">
      <c r="B9" s="2" t="s">
        <v>6</v>
      </c>
      <c r="C9" s="1853"/>
      <c r="D9" s="1853"/>
      <c r="E9" s="1853"/>
      <c r="F9" s="1853"/>
      <c r="G9" s="1853"/>
      <c r="H9" s="1853"/>
      <c r="I9" s="1853"/>
      <c r="J9" s="1853"/>
      <c r="K9" s="1853"/>
      <c r="L9" s="1853"/>
      <c r="M9" s="1853"/>
      <c r="N9" s="2027"/>
      <c r="O9" s="3"/>
      <c r="P9" s="3"/>
      <c r="Q9" s="3"/>
    </row>
    <row r="10" spans="2:17" ht="15.75" thickBot="1" x14ac:dyDescent="0.3">
      <c r="B10" s="2" t="s">
        <v>7</v>
      </c>
      <c r="C10" s="2028">
        <v>17</v>
      </c>
      <c r="D10" s="2028"/>
      <c r="E10" s="2029"/>
      <c r="F10" s="128"/>
      <c r="G10" s="128"/>
      <c r="H10" s="128"/>
      <c r="I10" s="128"/>
      <c r="J10" s="128"/>
      <c r="K10" s="128"/>
      <c r="L10" s="128"/>
      <c r="M10" s="128"/>
      <c r="N10" s="129"/>
      <c r="O10" s="3"/>
      <c r="P10" s="3"/>
      <c r="Q10" s="3"/>
    </row>
    <row r="11" spans="2:17" ht="15.75" thickBot="1" x14ac:dyDescent="0.3">
      <c r="B11" s="6" t="s">
        <v>8</v>
      </c>
      <c r="C11" s="131">
        <v>41982</v>
      </c>
      <c r="D11" s="132"/>
      <c r="E11" s="132"/>
      <c r="F11" s="132"/>
      <c r="G11" s="132"/>
      <c r="H11" s="132"/>
      <c r="I11" s="132"/>
      <c r="J11" s="132"/>
      <c r="K11" s="132"/>
      <c r="L11" s="132"/>
      <c r="M11" s="132"/>
      <c r="N11" s="133"/>
      <c r="O11" s="3"/>
      <c r="P11" s="3"/>
      <c r="Q11" s="3"/>
    </row>
    <row r="12" spans="2:17" x14ac:dyDescent="0.25">
      <c r="B12" s="10"/>
      <c r="C12" s="11"/>
      <c r="D12" s="12"/>
      <c r="E12" s="12"/>
      <c r="F12" s="12"/>
      <c r="G12" s="12"/>
      <c r="H12" s="12"/>
      <c r="I12" s="13"/>
      <c r="J12" s="13"/>
      <c r="K12" s="13"/>
      <c r="L12" s="13"/>
      <c r="M12" s="13"/>
      <c r="N12" s="12"/>
      <c r="O12" s="3"/>
      <c r="P12" s="3"/>
      <c r="Q12" s="3"/>
    </row>
    <row r="13" spans="2:17" x14ac:dyDescent="0.25">
      <c r="B13" s="3"/>
      <c r="C13" s="3"/>
      <c r="D13" s="3"/>
      <c r="E13" s="3"/>
      <c r="F13" s="3"/>
      <c r="G13" s="3"/>
      <c r="H13" s="3"/>
      <c r="I13" s="13"/>
      <c r="J13" s="13"/>
      <c r="K13" s="13"/>
      <c r="L13" s="13"/>
      <c r="M13" s="13"/>
      <c r="N13" s="14"/>
      <c r="O13" s="3"/>
      <c r="P13" s="3"/>
      <c r="Q13" s="3"/>
    </row>
    <row r="14" spans="2:17" x14ac:dyDescent="0.25">
      <c r="B14" s="2288" t="s">
        <v>419</v>
      </c>
      <c r="C14" s="2288"/>
      <c r="D14" s="433" t="s">
        <v>10</v>
      </c>
      <c r="E14" s="433" t="s">
        <v>11</v>
      </c>
      <c r="F14" s="433" t="s">
        <v>12</v>
      </c>
      <c r="G14" s="16"/>
      <c r="H14" s="3"/>
      <c r="I14" s="17"/>
      <c r="J14" s="17"/>
      <c r="K14" s="17"/>
      <c r="L14" s="17"/>
      <c r="M14" s="17"/>
      <c r="N14" s="14"/>
      <c r="O14" s="3"/>
      <c r="P14" s="3"/>
      <c r="Q14" s="3"/>
    </row>
    <row r="15" spans="2:17" x14ac:dyDescent="0.25">
      <c r="B15" s="2288"/>
      <c r="C15" s="2288"/>
      <c r="D15" s="433">
        <v>17</v>
      </c>
      <c r="E15" s="18">
        <v>1996614434</v>
      </c>
      <c r="F15" s="255">
        <v>910</v>
      </c>
      <c r="G15" s="20"/>
      <c r="H15" s="3"/>
      <c r="I15" s="21"/>
      <c r="J15" s="21"/>
      <c r="K15" s="21"/>
      <c r="L15" s="21"/>
      <c r="M15" s="21"/>
      <c r="N15" s="14"/>
      <c r="O15" s="3"/>
      <c r="P15" s="3"/>
      <c r="Q15" s="3"/>
    </row>
    <row r="16" spans="2:17" x14ac:dyDescent="0.25">
      <c r="B16" s="2288"/>
      <c r="C16" s="2288"/>
      <c r="D16" s="433"/>
      <c r="E16" s="18"/>
      <c r="F16" s="255"/>
      <c r="G16" s="20"/>
      <c r="H16" s="3"/>
      <c r="I16" s="21"/>
      <c r="J16" s="21"/>
      <c r="K16" s="21"/>
      <c r="L16" s="21"/>
      <c r="M16" s="21"/>
      <c r="N16" s="14"/>
      <c r="O16" s="3"/>
      <c r="P16" s="3"/>
      <c r="Q16" s="3"/>
    </row>
    <row r="17" spans="1:17" x14ac:dyDescent="0.25">
      <c r="B17" s="2288"/>
      <c r="C17" s="2288"/>
      <c r="D17" s="433"/>
      <c r="E17" s="18"/>
      <c r="F17" s="255"/>
      <c r="G17" s="20"/>
      <c r="H17" s="3"/>
      <c r="I17" s="21"/>
      <c r="J17" s="21"/>
      <c r="K17" s="21"/>
      <c r="L17" s="21"/>
      <c r="M17" s="21"/>
      <c r="N17" s="14"/>
      <c r="O17" s="3"/>
      <c r="P17" s="3"/>
      <c r="Q17" s="3"/>
    </row>
    <row r="18" spans="1:17" x14ac:dyDescent="0.25">
      <c r="B18" s="2288"/>
      <c r="C18" s="2288"/>
      <c r="D18" s="433"/>
      <c r="E18" s="22"/>
      <c r="F18" s="255"/>
      <c r="G18" s="20"/>
      <c r="H18" s="23"/>
      <c r="I18" s="21"/>
      <c r="J18" s="21"/>
      <c r="K18" s="21"/>
      <c r="L18" s="21"/>
      <c r="M18" s="21"/>
      <c r="N18" s="24"/>
      <c r="O18" s="3"/>
      <c r="P18" s="3"/>
      <c r="Q18" s="3"/>
    </row>
    <row r="19" spans="1:17" x14ac:dyDescent="0.25">
      <c r="B19" s="2288"/>
      <c r="C19" s="2288"/>
      <c r="D19" s="433"/>
      <c r="E19" s="22"/>
      <c r="F19" s="255"/>
      <c r="G19" s="20"/>
      <c r="H19" s="23"/>
      <c r="I19" s="25"/>
      <c r="J19" s="25"/>
      <c r="K19" s="25"/>
      <c r="L19" s="25"/>
      <c r="M19" s="25"/>
      <c r="N19" s="24"/>
      <c r="O19" s="3"/>
      <c r="P19" s="3"/>
      <c r="Q19" s="3"/>
    </row>
    <row r="20" spans="1:17" x14ac:dyDescent="0.25">
      <c r="B20" s="2288"/>
      <c r="C20" s="2288"/>
      <c r="D20" s="433"/>
      <c r="E20" s="22"/>
      <c r="F20" s="255"/>
      <c r="G20" s="20"/>
      <c r="H20" s="23"/>
      <c r="I20" s="13"/>
      <c r="J20" s="13"/>
      <c r="K20" s="13"/>
      <c r="L20" s="13"/>
      <c r="M20" s="13"/>
      <c r="N20" s="24"/>
      <c r="O20" s="3"/>
      <c r="P20" s="3"/>
      <c r="Q20" s="3"/>
    </row>
    <row r="21" spans="1:17" x14ac:dyDescent="0.25">
      <c r="B21" s="2288"/>
      <c r="C21" s="2288"/>
      <c r="D21" s="433"/>
      <c r="E21" s="22"/>
      <c r="F21" s="255"/>
      <c r="G21" s="20"/>
      <c r="H21" s="23"/>
      <c r="I21" s="13"/>
      <c r="J21" s="13"/>
      <c r="K21" s="13"/>
      <c r="L21" s="13"/>
      <c r="M21" s="13"/>
      <c r="N21" s="24"/>
      <c r="O21" s="3"/>
      <c r="P21" s="3"/>
      <c r="Q21" s="3"/>
    </row>
    <row r="22" spans="1:17" ht="15.75" thickBot="1" x14ac:dyDescent="0.3">
      <c r="B22" s="2289" t="s">
        <v>13</v>
      </c>
      <c r="C22" s="2290"/>
      <c r="D22" s="433"/>
      <c r="E22" s="501">
        <f>SUM(E15:E21)</f>
        <v>1996614434</v>
      </c>
      <c r="F22" s="255">
        <f>SUM(F15:F21)</f>
        <v>910</v>
      </c>
      <c r="G22" s="20"/>
      <c r="H22" s="23"/>
      <c r="I22" s="13"/>
      <c r="J22" s="13"/>
      <c r="K22" s="13"/>
      <c r="L22" s="13"/>
      <c r="M22" s="13"/>
      <c r="N22" s="24"/>
      <c r="O22" s="3"/>
      <c r="P22" s="3"/>
      <c r="Q22" s="3"/>
    </row>
    <row r="23" spans="1:17" ht="43.5" thickBot="1" x14ac:dyDescent="0.3">
      <c r="A23" s="27"/>
      <c r="B23" s="28" t="s">
        <v>14</v>
      </c>
      <c r="C23" s="28" t="s">
        <v>15</v>
      </c>
      <c r="D23" s="3"/>
      <c r="E23" s="17"/>
      <c r="F23" s="17"/>
      <c r="G23" s="17"/>
      <c r="H23" s="17"/>
      <c r="I23" s="29"/>
      <c r="J23" s="29"/>
      <c r="K23" s="29"/>
      <c r="L23" s="29"/>
      <c r="M23" s="29"/>
      <c r="N23" s="3"/>
      <c r="O23" s="3"/>
      <c r="P23" s="3"/>
      <c r="Q23" s="3"/>
    </row>
    <row r="24" spans="1:17" ht="15.75" thickBot="1" x14ac:dyDescent="0.3">
      <c r="A24" s="30">
        <v>1</v>
      </c>
      <c r="B24" s="42"/>
      <c r="C24" s="31">
        <f>F22*0.8</f>
        <v>728</v>
      </c>
      <c r="D24" s="32"/>
      <c r="E24" s="33">
        <f>E22</f>
        <v>1996614434</v>
      </c>
      <c r="F24" s="34"/>
      <c r="G24" s="34"/>
      <c r="H24" s="34"/>
      <c r="I24" s="35"/>
      <c r="J24" s="35"/>
      <c r="K24" s="35"/>
      <c r="L24" s="35"/>
      <c r="M24" s="35"/>
      <c r="N24" s="3"/>
      <c r="O24" s="3"/>
      <c r="P24" s="3"/>
      <c r="Q24" s="3"/>
    </row>
    <row r="25" spans="1:17" x14ac:dyDescent="0.25">
      <c r="A25" s="36"/>
      <c r="B25" s="3"/>
      <c r="C25" s="37"/>
      <c r="D25" s="21"/>
      <c r="E25" s="38"/>
      <c r="F25" s="34"/>
      <c r="G25" s="34"/>
      <c r="H25" s="34"/>
      <c r="I25" s="35"/>
      <c r="J25" s="35"/>
      <c r="K25" s="35"/>
      <c r="L25" s="35"/>
      <c r="M25" s="35"/>
      <c r="N25" s="3"/>
      <c r="O25" s="3"/>
      <c r="P25" s="3"/>
      <c r="Q25" s="3"/>
    </row>
    <row r="26" spans="1:17" x14ac:dyDescent="0.25">
      <c r="A26" s="36"/>
      <c r="B26" s="3"/>
      <c r="C26" s="37"/>
      <c r="D26" s="21"/>
      <c r="E26" s="38"/>
      <c r="F26" s="34"/>
      <c r="G26" s="34"/>
      <c r="H26" s="34"/>
      <c r="I26" s="35"/>
      <c r="J26" s="35"/>
      <c r="K26" s="35"/>
      <c r="L26" s="35"/>
      <c r="M26" s="35"/>
      <c r="N26" s="3"/>
      <c r="O26" s="3"/>
      <c r="P26" s="3"/>
      <c r="Q26" s="3"/>
    </row>
    <row r="27" spans="1:17" x14ac:dyDescent="0.2">
      <c r="A27" s="36"/>
      <c r="B27" s="39" t="s">
        <v>16</v>
      </c>
      <c r="C27" s="40"/>
      <c r="D27" s="40"/>
      <c r="E27" s="40"/>
      <c r="F27" s="40"/>
      <c r="G27" s="40"/>
      <c r="H27" s="40"/>
      <c r="I27" s="13"/>
      <c r="J27" s="13"/>
      <c r="K27" s="13"/>
      <c r="L27" s="13"/>
      <c r="M27" s="13"/>
      <c r="N27" s="14"/>
      <c r="O27" s="3"/>
      <c r="P27" s="3"/>
      <c r="Q27" s="3"/>
    </row>
    <row r="28" spans="1:17" x14ac:dyDescent="0.2">
      <c r="A28" s="36"/>
      <c r="B28" s="40"/>
      <c r="C28" s="40"/>
      <c r="D28" s="40"/>
      <c r="E28" s="40"/>
      <c r="F28" s="40"/>
      <c r="G28" s="40"/>
      <c r="H28" s="40"/>
      <c r="I28" s="13"/>
      <c r="J28" s="13"/>
      <c r="K28" s="13"/>
      <c r="L28" s="13"/>
      <c r="M28" s="13"/>
      <c r="N28" s="14"/>
      <c r="O28" s="3"/>
      <c r="P28" s="3"/>
      <c r="Q28" s="3"/>
    </row>
    <row r="29" spans="1:17" x14ac:dyDescent="0.2">
      <c r="A29" s="36"/>
      <c r="B29" s="41" t="s">
        <v>17</v>
      </c>
      <c r="C29" s="41" t="s">
        <v>18</v>
      </c>
      <c r="D29" s="41" t="s">
        <v>19</v>
      </c>
      <c r="E29" s="40"/>
      <c r="F29" s="40"/>
      <c r="G29" s="40"/>
      <c r="H29" s="40"/>
      <c r="I29" s="13"/>
      <c r="J29" s="13"/>
      <c r="K29" s="13"/>
      <c r="L29" s="13"/>
      <c r="M29" s="13"/>
      <c r="N29" s="14"/>
      <c r="O29" s="3"/>
      <c r="P29" s="3"/>
      <c r="Q29" s="3"/>
    </row>
    <row r="30" spans="1:17" x14ac:dyDescent="0.2">
      <c r="A30" s="36"/>
      <c r="B30" s="42" t="s">
        <v>20</v>
      </c>
      <c r="C30" s="431" t="s">
        <v>21</v>
      </c>
      <c r="D30" s="42"/>
      <c r="E30" s="40"/>
      <c r="F30" s="40"/>
      <c r="G30" s="40"/>
      <c r="H30" s="40"/>
      <c r="I30" s="13"/>
      <c r="J30" s="13"/>
      <c r="K30" s="13"/>
      <c r="L30" s="13"/>
      <c r="M30" s="13"/>
      <c r="N30" s="14"/>
      <c r="O30" s="3"/>
      <c r="P30" s="3"/>
      <c r="Q30" s="3"/>
    </row>
    <row r="31" spans="1:17" x14ac:dyDescent="0.2">
      <c r="A31" s="36"/>
      <c r="B31" s="42" t="s">
        <v>22</v>
      </c>
      <c r="C31" s="431" t="s">
        <v>21</v>
      </c>
      <c r="D31" s="42"/>
      <c r="E31" s="40"/>
      <c r="F31" s="40"/>
      <c r="G31" s="40"/>
      <c r="H31" s="40"/>
      <c r="I31" s="13"/>
      <c r="J31" s="13"/>
      <c r="K31" s="13"/>
      <c r="L31" s="13"/>
      <c r="M31" s="13"/>
      <c r="N31" s="14"/>
      <c r="O31" s="3"/>
      <c r="P31" s="3"/>
      <c r="Q31" s="3"/>
    </row>
    <row r="32" spans="1:17" x14ac:dyDescent="0.2">
      <c r="A32" s="36"/>
      <c r="B32" s="42" t="s">
        <v>23</v>
      </c>
      <c r="C32" s="431" t="s">
        <v>21</v>
      </c>
      <c r="D32" s="42"/>
      <c r="E32" s="40"/>
      <c r="F32" s="40"/>
      <c r="G32" s="40"/>
      <c r="H32" s="40"/>
      <c r="I32" s="13"/>
      <c r="J32" s="13"/>
      <c r="K32" s="13"/>
      <c r="L32" s="13"/>
      <c r="M32" s="13"/>
      <c r="N32" s="14"/>
      <c r="O32" s="3"/>
      <c r="P32" s="3"/>
      <c r="Q32" s="3"/>
    </row>
    <row r="33" spans="1:17" x14ac:dyDescent="0.2">
      <c r="A33" s="36"/>
      <c r="B33" s="42" t="s">
        <v>24</v>
      </c>
      <c r="C33" s="431" t="s">
        <v>21</v>
      </c>
      <c r="D33" s="42"/>
      <c r="E33" s="40"/>
      <c r="F33" s="40"/>
      <c r="G33" s="40"/>
      <c r="H33" s="40"/>
      <c r="I33" s="13"/>
      <c r="J33" s="13"/>
      <c r="K33" s="13"/>
      <c r="L33" s="13"/>
      <c r="M33" s="13"/>
      <c r="N33" s="14"/>
      <c r="O33" s="3"/>
      <c r="P33" s="3"/>
      <c r="Q33" s="3"/>
    </row>
    <row r="34" spans="1:17" x14ac:dyDescent="0.2">
      <c r="A34" s="36"/>
      <c r="B34" s="40"/>
      <c r="C34" s="40"/>
      <c r="D34" s="40"/>
      <c r="E34" s="40"/>
      <c r="F34" s="40"/>
      <c r="G34" s="40"/>
      <c r="H34" s="40"/>
      <c r="I34" s="13"/>
      <c r="J34" s="13"/>
      <c r="K34" s="13"/>
      <c r="L34" s="13"/>
      <c r="M34" s="13"/>
      <c r="N34" s="14"/>
      <c r="O34" s="3"/>
      <c r="P34" s="3"/>
      <c r="Q34" s="3"/>
    </row>
    <row r="35" spans="1:17" x14ac:dyDescent="0.2">
      <c r="A35" s="36"/>
      <c r="B35" s="40"/>
      <c r="C35" s="40"/>
      <c r="D35" s="40"/>
      <c r="E35" s="40"/>
      <c r="F35" s="40"/>
      <c r="G35" s="40"/>
      <c r="H35" s="40"/>
      <c r="I35" s="13"/>
      <c r="J35" s="13"/>
      <c r="K35" s="13"/>
      <c r="L35" s="13"/>
      <c r="M35" s="13"/>
      <c r="N35" s="14"/>
      <c r="O35" s="3"/>
      <c r="P35" s="3"/>
      <c r="Q35" s="3"/>
    </row>
    <row r="36" spans="1:17" x14ac:dyDescent="0.2">
      <c r="A36" s="36"/>
      <c r="B36" s="39" t="s">
        <v>25</v>
      </c>
      <c r="C36" s="40"/>
      <c r="D36" s="40"/>
      <c r="E36" s="40"/>
      <c r="F36" s="40"/>
      <c r="G36" s="40"/>
      <c r="H36" s="40"/>
      <c r="I36" s="13"/>
      <c r="J36" s="13"/>
      <c r="K36" s="13"/>
      <c r="L36" s="13"/>
      <c r="M36" s="13"/>
      <c r="N36" s="14"/>
      <c r="O36" s="3"/>
      <c r="P36" s="3"/>
      <c r="Q36" s="3"/>
    </row>
    <row r="37" spans="1:17" x14ac:dyDescent="0.2">
      <c r="A37" s="36"/>
      <c r="B37" s="40"/>
      <c r="C37" s="40"/>
      <c r="D37" s="40"/>
      <c r="E37" s="40"/>
      <c r="F37" s="40"/>
      <c r="G37" s="40"/>
      <c r="H37" s="40"/>
      <c r="I37" s="13"/>
      <c r="J37" s="13"/>
      <c r="K37" s="13"/>
      <c r="L37" s="13"/>
      <c r="M37" s="13"/>
      <c r="N37" s="14"/>
      <c r="O37" s="3"/>
      <c r="P37" s="3"/>
      <c r="Q37" s="3"/>
    </row>
    <row r="38" spans="1:17" x14ac:dyDescent="0.2">
      <c r="A38" s="36"/>
      <c r="B38" s="40"/>
      <c r="C38" s="40"/>
      <c r="D38" s="40"/>
      <c r="E38" s="40"/>
      <c r="F38" s="40"/>
      <c r="G38" s="40"/>
      <c r="H38" s="40"/>
      <c r="I38" s="13"/>
      <c r="J38" s="13"/>
      <c r="K38" s="13"/>
      <c r="L38" s="13"/>
      <c r="M38" s="13"/>
      <c r="N38" s="14"/>
      <c r="O38" s="3"/>
      <c r="P38" s="3"/>
      <c r="Q38" s="3"/>
    </row>
    <row r="39" spans="1:17" x14ac:dyDescent="0.2">
      <c r="A39" s="36"/>
      <c r="B39" s="41" t="s">
        <v>17</v>
      </c>
      <c r="C39" s="41" t="s">
        <v>26</v>
      </c>
      <c r="D39" s="44" t="s">
        <v>27</v>
      </c>
      <c r="E39" s="44" t="s">
        <v>28</v>
      </c>
      <c r="F39" s="40"/>
      <c r="G39" s="40"/>
      <c r="H39" s="40"/>
      <c r="I39" s="13"/>
      <c r="J39" s="13"/>
      <c r="K39" s="13"/>
      <c r="L39" s="13"/>
      <c r="M39" s="13"/>
      <c r="N39" s="14"/>
      <c r="O39" s="3"/>
      <c r="P39" s="3"/>
      <c r="Q39" s="3"/>
    </row>
    <row r="40" spans="1:17" ht="28.5" x14ac:dyDescent="0.2">
      <c r="A40" s="36"/>
      <c r="B40" s="45" t="s">
        <v>29</v>
      </c>
      <c r="C40" s="428">
        <v>40</v>
      </c>
      <c r="D40" s="431">
        <v>0</v>
      </c>
      <c r="E40" s="2099">
        <f>+D40+D41</f>
        <v>60</v>
      </c>
      <c r="F40" s="40"/>
      <c r="G40" s="40"/>
      <c r="H40" s="40"/>
      <c r="I40" s="13"/>
      <c r="J40" s="13"/>
      <c r="K40" s="13"/>
      <c r="L40" s="13"/>
      <c r="M40" s="13"/>
      <c r="N40" s="14"/>
      <c r="O40" s="3"/>
      <c r="P40" s="3"/>
      <c r="Q40" s="3"/>
    </row>
    <row r="41" spans="1:17" ht="42.75" x14ac:dyDescent="0.2">
      <c r="A41" s="36"/>
      <c r="B41" s="45" t="s">
        <v>30</v>
      </c>
      <c r="C41" s="428">
        <v>60</v>
      </c>
      <c r="D41" s="431">
        <v>60</v>
      </c>
      <c r="E41" s="2101"/>
      <c r="F41" s="40"/>
      <c r="G41" s="40"/>
      <c r="H41" s="40"/>
      <c r="I41" s="13"/>
      <c r="J41" s="13"/>
      <c r="K41" s="13"/>
      <c r="L41" s="13"/>
      <c r="M41" s="13"/>
      <c r="N41" s="14"/>
      <c r="O41" s="3"/>
      <c r="P41" s="3"/>
      <c r="Q41" s="3"/>
    </row>
    <row r="42" spans="1:17" x14ac:dyDescent="0.25">
      <c r="A42" s="36"/>
      <c r="B42" s="3"/>
      <c r="C42" s="37"/>
      <c r="D42" s="21"/>
      <c r="E42" s="38"/>
      <c r="F42" s="34"/>
      <c r="G42" s="34"/>
      <c r="H42" s="34"/>
      <c r="I42" s="35"/>
      <c r="J42" s="35"/>
      <c r="K42" s="35"/>
      <c r="L42" s="35"/>
      <c r="M42" s="35"/>
      <c r="N42" s="3"/>
      <c r="O42" s="3"/>
      <c r="P42" s="3"/>
      <c r="Q42" s="3"/>
    </row>
    <row r="43" spans="1:17" x14ac:dyDescent="0.25">
      <c r="A43" s="36"/>
      <c r="B43" s="3"/>
      <c r="C43" s="37"/>
      <c r="D43" s="21"/>
      <c r="E43" s="38"/>
      <c r="F43" s="34"/>
      <c r="G43" s="34"/>
      <c r="H43" s="34"/>
      <c r="I43" s="35"/>
      <c r="J43" s="35"/>
      <c r="K43" s="35"/>
      <c r="L43" s="35"/>
      <c r="M43" s="35"/>
      <c r="N43" s="3"/>
      <c r="O43" s="3"/>
      <c r="P43" s="3"/>
      <c r="Q43" s="3"/>
    </row>
    <row r="44" spans="1:17" x14ac:dyDescent="0.25">
      <c r="A44" s="36"/>
      <c r="B44" s="3"/>
      <c r="C44" s="37"/>
      <c r="D44" s="21"/>
      <c r="E44" s="38"/>
      <c r="F44" s="34"/>
      <c r="G44" s="34"/>
      <c r="H44" s="34"/>
      <c r="I44" s="35"/>
      <c r="J44" s="35"/>
      <c r="K44" s="35"/>
      <c r="L44" s="35"/>
      <c r="M44" s="35"/>
      <c r="N44" s="3"/>
      <c r="O44" s="3"/>
      <c r="P44" s="3"/>
      <c r="Q44" s="3"/>
    </row>
    <row r="45" spans="1:17" ht="15.75" thickBot="1" x14ac:dyDescent="0.3">
      <c r="B45" s="3"/>
      <c r="C45" s="3"/>
      <c r="D45" s="3"/>
      <c r="E45" s="3"/>
      <c r="F45" s="3"/>
      <c r="G45" s="3"/>
      <c r="H45" s="3"/>
      <c r="I45" s="3"/>
      <c r="J45" s="3"/>
      <c r="K45" s="3"/>
      <c r="L45" s="3"/>
      <c r="M45" s="2291" t="s">
        <v>31</v>
      </c>
      <c r="N45" s="2291"/>
      <c r="O45" s="3"/>
      <c r="P45" s="3"/>
      <c r="Q45" s="3"/>
    </row>
    <row r="46" spans="1:17" x14ac:dyDescent="0.25">
      <c r="B46" s="39" t="s">
        <v>32</v>
      </c>
      <c r="C46" s="3"/>
      <c r="D46" s="3"/>
      <c r="E46" s="3"/>
      <c r="F46" s="3"/>
      <c r="G46" s="3"/>
      <c r="H46" s="502">
        <f>24/28+10</f>
        <v>10.857142857142858</v>
      </c>
      <c r="I46" s="502"/>
      <c r="J46" s="3"/>
      <c r="K46" s="3"/>
      <c r="L46" s="3"/>
      <c r="M46" s="47"/>
      <c r="N46" s="47"/>
      <c r="O46" s="3"/>
      <c r="P46" s="3"/>
      <c r="Q46" s="3"/>
    </row>
    <row r="47" spans="1:17" ht="15.75" thickBot="1" x14ac:dyDescent="0.3">
      <c r="B47" s="3"/>
      <c r="C47" s="3"/>
      <c r="D47" s="3"/>
      <c r="E47" s="3"/>
      <c r="F47" s="3"/>
      <c r="G47" s="3"/>
      <c r="H47" s="3"/>
      <c r="I47" s="3"/>
      <c r="J47" s="3"/>
      <c r="K47" s="3"/>
      <c r="L47" s="3"/>
      <c r="M47" s="47"/>
      <c r="N47" s="47"/>
      <c r="O47" s="3"/>
      <c r="P47" s="3"/>
      <c r="Q47" s="3"/>
    </row>
    <row r="48" spans="1:17" s="48" customFormat="1" ht="75" x14ac:dyDescent="0.25">
      <c r="B48" s="49" t="s">
        <v>33</v>
      </c>
      <c r="C48" s="49" t="s">
        <v>34</v>
      </c>
      <c r="D48" s="49" t="s">
        <v>35</v>
      </c>
      <c r="E48" s="49" t="s">
        <v>36</v>
      </c>
      <c r="F48" s="49" t="s">
        <v>37</v>
      </c>
      <c r="G48" s="49" t="s">
        <v>38</v>
      </c>
      <c r="H48" s="49" t="s">
        <v>39</v>
      </c>
      <c r="I48" s="49" t="s">
        <v>40</v>
      </c>
      <c r="J48" s="49" t="s">
        <v>41</v>
      </c>
      <c r="K48" s="49" t="s">
        <v>42</v>
      </c>
      <c r="L48" s="49" t="s">
        <v>43</v>
      </c>
      <c r="M48" s="50" t="s">
        <v>44</v>
      </c>
      <c r="N48" s="49" t="s">
        <v>45</v>
      </c>
      <c r="O48" s="49" t="s">
        <v>46</v>
      </c>
      <c r="P48" s="51" t="s">
        <v>47</v>
      </c>
      <c r="Q48" s="51" t="s">
        <v>48</v>
      </c>
    </row>
    <row r="49" spans="1:26" s="61" customFormat="1" x14ac:dyDescent="0.25">
      <c r="A49" s="52">
        <v>1</v>
      </c>
      <c r="B49" s="167" t="s">
        <v>420</v>
      </c>
      <c r="C49" s="54" t="s">
        <v>421</v>
      </c>
      <c r="D49" s="53" t="s">
        <v>246</v>
      </c>
      <c r="E49" s="168">
        <v>701820120110178</v>
      </c>
      <c r="F49" s="54" t="s">
        <v>18</v>
      </c>
      <c r="G49" s="169">
        <v>1</v>
      </c>
      <c r="H49" s="62">
        <v>40575</v>
      </c>
      <c r="I49" s="62">
        <v>40908</v>
      </c>
      <c r="J49" s="56" t="s">
        <v>19</v>
      </c>
      <c r="K49" s="170">
        <v>11</v>
      </c>
      <c r="L49" s="57">
        <v>0</v>
      </c>
      <c r="M49" s="168">
        <v>1384</v>
      </c>
      <c r="N49" s="58">
        <f>+M49*G49</f>
        <v>1384</v>
      </c>
      <c r="O49" s="171">
        <v>719688169</v>
      </c>
      <c r="P49" s="63" t="s">
        <v>422</v>
      </c>
      <c r="Q49" s="64"/>
      <c r="R49" s="60"/>
      <c r="S49" s="60"/>
      <c r="T49" s="60"/>
      <c r="U49" s="60"/>
      <c r="V49" s="60"/>
      <c r="W49" s="60"/>
      <c r="X49" s="60"/>
      <c r="Y49" s="60"/>
      <c r="Z49" s="60"/>
    </row>
    <row r="50" spans="1:26" s="61" customFormat="1" x14ac:dyDescent="0.25">
      <c r="A50" s="52">
        <v>2</v>
      </c>
      <c r="B50" s="167" t="s">
        <v>420</v>
      </c>
      <c r="C50" s="54" t="s">
        <v>421</v>
      </c>
      <c r="D50" s="53" t="s">
        <v>246</v>
      </c>
      <c r="E50" s="168">
        <v>701820120120222</v>
      </c>
      <c r="F50" s="54" t="s">
        <v>18</v>
      </c>
      <c r="G50" s="65">
        <v>1</v>
      </c>
      <c r="H50" s="62">
        <v>40941</v>
      </c>
      <c r="I50" s="62">
        <v>41273</v>
      </c>
      <c r="J50" s="56" t="s">
        <v>19</v>
      </c>
      <c r="K50" s="170">
        <v>10.92</v>
      </c>
      <c r="L50" s="57">
        <v>0</v>
      </c>
      <c r="M50" s="168">
        <v>264</v>
      </c>
      <c r="N50" s="58">
        <f>+M50*G50</f>
        <v>264</v>
      </c>
      <c r="O50" s="171">
        <v>97276581</v>
      </c>
      <c r="P50" s="63" t="s">
        <v>423</v>
      </c>
      <c r="Q50" s="64"/>
      <c r="R50" s="60"/>
      <c r="S50" s="60"/>
      <c r="T50" s="60"/>
      <c r="U50" s="60"/>
      <c r="V50" s="60"/>
      <c r="W50" s="60"/>
      <c r="X50" s="60"/>
      <c r="Y50" s="60"/>
      <c r="Z50" s="60"/>
    </row>
    <row r="51" spans="1:26" s="61" customFormat="1" x14ac:dyDescent="0.25">
      <c r="A51" s="52">
        <v>3</v>
      </c>
      <c r="B51" s="167" t="s">
        <v>420</v>
      </c>
      <c r="C51" s="54" t="s">
        <v>421</v>
      </c>
      <c r="D51" s="53" t="s">
        <v>246</v>
      </c>
      <c r="E51" s="168">
        <v>701820140195</v>
      </c>
      <c r="F51" s="54" t="s">
        <v>18</v>
      </c>
      <c r="G51" s="65">
        <v>1</v>
      </c>
      <c r="H51" s="62">
        <v>41671</v>
      </c>
      <c r="I51" s="62">
        <v>41973</v>
      </c>
      <c r="J51" s="56" t="s">
        <v>19</v>
      </c>
      <c r="K51" s="170">
        <v>8</v>
      </c>
      <c r="L51" s="57">
        <v>2</v>
      </c>
      <c r="M51" s="168">
        <v>380</v>
      </c>
      <c r="N51" s="58">
        <f>+M51*G51</f>
        <v>380</v>
      </c>
      <c r="O51" s="171">
        <v>338585120</v>
      </c>
      <c r="P51" s="63">
        <v>55</v>
      </c>
      <c r="Q51" s="64"/>
      <c r="R51" s="60"/>
      <c r="S51" s="60"/>
      <c r="T51" s="60"/>
      <c r="U51" s="60"/>
      <c r="V51" s="60"/>
      <c r="W51" s="60"/>
      <c r="X51" s="60"/>
      <c r="Y51" s="60"/>
      <c r="Z51" s="60"/>
    </row>
    <row r="52" spans="1:26" s="61" customFormat="1" x14ac:dyDescent="0.25">
      <c r="A52" s="52">
        <v>4</v>
      </c>
      <c r="B52" s="167"/>
      <c r="C52" s="54"/>
      <c r="D52" s="53"/>
      <c r="E52" s="168"/>
      <c r="F52" s="54"/>
      <c r="G52" s="169"/>
      <c r="H52" s="62"/>
      <c r="I52" s="62"/>
      <c r="J52" s="56"/>
      <c r="K52" s="170"/>
      <c r="L52" s="57"/>
      <c r="M52" s="168"/>
      <c r="N52" s="57"/>
      <c r="O52" s="171"/>
      <c r="P52" s="63"/>
      <c r="Q52" s="64"/>
      <c r="R52" s="60"/>
      <c r="S52" s="60"/>
      <c r="T52" s="60"/>
      <c r="U52" s="60"/>
      <c r="V52" s="60"/>
      <c r="W52" s="60"/>
      <c r="X52" s="60"/>
      <c r="Y52" s="60"/>
      <c r="Z52" s="60"/>
    </row>
    <row r="53" spans="1:26" s="61" customFormat="1" x14ac:dyDescent="0.25">
      <c r="A53" s="52"/>
      <c r="B53" s="66" t="s">
        <v>28</v>
      </c>
      <c r="C53" s="54"/>
      <c r="D53" s="53"/>
      <c r="E53" s="168"/>
      <c r="F53" s="54"/>
      <c r="G53" s="65"/>
      <c r="H53" s="54"/>
      <c r="I53" s="56"/>
      <c r="J53" s="56"/>
      <c r="K53" s="511">
        <f>SUM(K49:K52)</f>
        <v>29.92</v>
      </c>
      <c r="L53" s="511">
        <f>SUM(L49:L52)</f>
        <v>2</v>
      </c>
      <c r="M53" s="512">
        <v>1384</v>
      </c>
      <c r="N53" s="67"/>
      <c r="O53" s="171"/>
      <c r="P53" s="63"/>
      <c r="Q53" s="64"/>
    </row>
    <row r="54" spans="1:26" s="69" customFormat="1" x14ac:dyDescent="0.25">
      <c r="B54" s="70"/>
      <c r="C54" s="70"/>
      <c r="D54" s="70"/>
      <c r="E54" s="71"/>
      <c r="F54" s="70"/>
      <c r="G54" s="70"/>
      <c r="H54" s="70"/>
      <c r="I54" s="70"/>
      <c r="J54" s="70"/>
      <c r="K54" s="70"/>
      <c r="L54" s="70"/>
      <c r="M54" s="70"/>
      <c r="N54" s="70"/>
      <c r="O54" s="70"/>
      <c r="P54" s="70"/>
      <c r="Q54" s="70"/>
    </row>
    <row r="55" spans="1:26" s="69" customFormat="1" x14ac:dyDescent="0.25">
      <c r="B55" s="2145" t="s">
        <v>56</v>
      </c>
      <c r="C55" s="2145" t="s">
        <v>57</v>
      </c>
      <c r="D55" s="2147" t="s">
        <v>58</v>
      </c>
      <c r="E55" s="2147"/>
      <c r="F55" s="70"/>
      <c r="G55" s="70"/>
      <c r="H55" s="70"/>
      <c r="I55" s="70"/>
      <c r="J55" s="70"/>
      <c r="K55" s="70"/>
      <c r="L55" s="70"/>
      <c r="M55" s="70"/>
      <c r="N55" s="70"/>
      <c r="O55" s="70"/>
      <c r="P55" s="70"/>
      <c r="Q55" s="70"/>
    </row>
    <row r="56" spans="1:26" s="69" customFormat="1" x14ac:dyDescent="0.25">
      <c r="B56" s="2146"/>
      <c r="C56" s="2146"/>
      <c r="D56" s="432" t="s">
        <v>59</v>
      </c>
      <c r="E56" s="73" t="s">
        <v>60</v>
      </c>
      <c r="F56" s="70"/>
      <c r="G56" s="70"/>
      <c r="H56" s="70"/>
      <c r="I56" s="70"/>
      <c r="J56" s="70"/>
      <c r="K56" s="70"/>
      <c r="L56" s="70"/>
      <c r="M56" s="70"/>
      <c r="N56" s="70"/>
      <c r="O56" s="70"/>
      <c r="P56" s="70"/>
      <c r="Q56" s="70"/>
    </row>
    <row r="57" spans="1:26" s="69" customFormat="1" x14ac:dyDescent="0.25">
      <c r="B57" s="74" t="s">
        <v>61</v>
      </c>
      <c r="C57" s="503">
        <f>K53</f>
        <v>29.92</v>
      </c>
      <c r="D57" s="430" t="s">
        <v>21</v>
      </c>
      <c r="E57" s="430"/>
      <c r="F57" s="77"/>
      <c r="G57" s="77"/>
      <c r="H57" s="77"/>
      <c r="I57" s="77"/>
      <c r="J57" s="77"/>
      <c r="K57" s="77"/>
      <c r="L57" s="77"/>
      <c r="M57" s="77"/>
      <c r="N57" s="70"/>
      <c r="O57" s="70"/>
      <c r="P57" s="70"/>
      <c r="Q57" s="70"/>
    </row>
    <row r="58" spans="1:26" s="69" customFormat="1" x14ac:dyDescent="0.25">
      <c r="B58" s="74" t="s">
        <v>62</v>
      </c>
      <c r="C58" s="504">
        <v>1384</v>
      </c>
      <c r="D58" s="430" t="s">
        <v>21</v>
      </c>
      <c r="E58" s="430"/>
      <c r="F58" s="70"/>
      <c r="G58" s="70"/>
      <c r="H58" s="70"/>
      <c r="I58" s="70"/>
      <c r="J58" s="70"/>
      <c r="K58" s="70"/>
      <c r="L58" s="70"/>
      <c r="M58" s="70"/>
      <c r="N58" s="70"/>
      <c r="O58" s="70"/>
      <c r="P58" s="70"/>
      <c r="Q58" s="70"/>
    </row>
    <row r="59" spans="1:26" s="69" customFormat="1" x14ac:dyDescent="0.25">
      <c r="B59" s="78"/>
      <c r="C59" s="2292"/>
      <c r="D59" s="2292"/>
      <c r="E59" s="2292"/>
      <c r="F59" s="2292"/>
      <c r="G59" s="2292"/>
      <c r="H59" s="2292"/>
      <c r="I59" s="2292"/>
      <c r="J59" s="2292"/>
      <c r="K59" s="2292"/>
      <c r="L59" s="2292"/>
      <c r="M59" s="2292"/>
      <c r="N59" s="2292"/>
      <c r="O59" s="70"/>
      <c r="P59" s="70"/>
      <c r="Q59" s="70"/>
    </row>
    <row r="60" spans="1:26" ht="15.75" thickBot="1" x14ac:dyDescent="0.3">
      <c r="B60" s="3"/>
      <c r="C60" s="3"/>
      <c r="D60" s="3"/>
      <c r="E60" s="3"/>
      <c r="F60" s="3"/>
      <c r="G60" s="3"/>
      <c r="H60" s="3"/>
      <c r="I60" s="3"/>
      <c r="J60" s="3"/>
      <c r="K60" s="3"/>
      <c r="L60" s="3"/>
      <c r="M60" s="3"/>
      <c r="N60" s="3"/>
      <c r="O60" s="3"/>
      <c r="P60" s="3"/>
      <c r="Q60" s="3"/>
    </row>
    <row r="61" spans="1:26" ht="15.75" thickBot="1" x14ac:dyDescent="0.3">
      <c r="B61" s="2293" t="s">
        <v>63</v>
      </c>
      <c r="C61" s="2293"/>
      <c r="D61" s="2293"/>
      <c r="E61" s="2293"/>
      <c r="F61" s="2293"/>
      <c r="G61" s="2293"/>
      <c r="H61" s="2293"/>
      <c r="I61" s="2293"/>
      <c r="J61" s="2293"/>
      <c r="K61" s="2293"/>
      <c r="L61" s="2293"/>
      <c r="M61" s="2293"/>
      <c r="N61" s="2293"/>
      <c r="O61" s="3"/>
      <c r="P61" s="3"/>
      <c r="Q61" s="3"/>
    </row>
    <row r="62" spans="1:26" x14ac:dyDescent="0.25">
      <c r="B62" s="3"/>
      <c r="C62" s="3"/>
      <c r="D62" s="3"/>
      <c r="E62" s="3"/>
      <c r="F62" s="3"/>
      <c r="G62" s="3"/>
      <c r="H62" s="3"/>
      <c r="I62" s="3"/>
      <c r="J62" s="3"/>
      <c r="K62" s="3"/>
      <c r="L62" s="3"/>
      <c r="M62" s="3"/>
      <c r="N62" s="3"/>
      <c r="O62" s="3"/>
      <c r="P62" s="3"/>
      <c r="Q62" s="3"/>
    </row>
    <row r="63" spans="1:26" x14ac:dyDescent="0.25">
      <c r="B63" s="3"/>
      <c r="C63" s="3"/>
      <c r="D63" s="3"/>
      <c r="E63" s="3"/>
      <c r="F63" s="3"/>
      <c r="G63" s="3"/>
      <c r="H63" s="3"/>
      <c r="I63" s="3"/>
      <c r="J63" s="3"/>
      <c r="K63" s="3"/>
      <c r="L63" s="3"/>
      <c r="M63" s="3"/>
      <c r="N63" s="3"/>
      <c r="O63" s="3"/>
      <c r="P63" s="3"/>
      <c r="Q63" s="3"/>
    </row>
    <row r="64" spans="1:26" ht="105" x14ac:dyDescent="0.25">
      <c r="B64" s="41" t="s">
        <v>64</v>
      </c>
      <c r="C64" s="79" t="s">
        <v>65</v>
      </c>
      <c r="D64" s="79" t="s">
        <v>66</v>
      </c>
      <c r="E64" s="79" t="s">
        <v>67</v>
      </c>
      <c r="F64" s="79" t="s">
        <v>68</v>
      </c>
      <c r="G64" s="79" t="s">
        <v>69</v>
      </c>
      <c r="H64" s="79" t="s">
        <v>70</v>
      </c>
      <c r="I64" s="79" t="s">
        <v>71</v>
      </c>
      <c r="J64" s="79" t="s">
        <v>72</v>
      </c>
      <c r="K64" s="79" t="s">
        <v>73</v>
      </c>
      <c r="L64" s="79" t="s">
        <v>74</v>
      </c>
      <c r="M64" s="80" t="s">
        <v>75</v>
      </c>
      <c r="N64" s="80" t="s">
        <v>76</v>
      </c>
      <c r="O64" s="2189" t="s">
        <v>77</v>
      </c>
      <c r="P64" s="2191"/>
      <c r="Q64" s="79" t="s">
        <v>78</v>
      </c>
    </row>
    <row r="65" spans="2:17" ht="228" x14ac:dyDescent="0.25">
      <c r="B65" s="42" t="s">
        <v>424</v>
      </c>
      <c r="C65" s="603" t="s">
        <v>425</v>
      </c>
      <c r="D65" s="86" t="s">
        <v>426</v>
      </c>
      <c r="E65" s="76">
        <v>794</v>
      </c>
      <c r="F65" s="430" t="s">
        <v>82</v>
      </c>
      <c r="G65" s="430" t="s">
        <v>82</v>
      </c>
      <c r="H65" s="430" t="s">
        <v>82</v>
      </c>
      <c r="I65" s="76" t="s">
        <v>18</v>
      </c>
      <c r="J65" s="76" t="s">
        <v>427</v>
      </c>
      <c r="K65" s="76" t="s">
        <v>427</v>
      </c>
      <c r="L65" s="76" t="s">
        <v>427</v>
      </c>
      <c r="M65" s="76" t="s">
        <v>427</v>
      </c>
      <c r="N65" s="76" t="s">
        <v>427</v>
      </c>
      <c r="O65" s="2132" t="s">
        <v>428</v>
      </c>
      <c r="P65" s="2133"/>
      <c r="Q65" s="42" t="s">
        <v>18</v>
      </c>
    </row>
    <row r="66" spans="2:17" ht="71.25" x14ac:dyDescent="0.25">
      <c r="B66" s="42" t="s">
        <v>429</v>
      </c>
      <c r="C66" s="42" t="s">
        <v>430</v>
      </c>
      <c r="D66" s="86" t="s">
        <v>431</v>
      </c>
      <c r="E66" s="76">
        <v>116</v>
      </c>
      <c r="F66" s="430" t="s">
        <v>82</v>
      </c>
      <c r="G66" s="430" t="s">
        <v>18</v>
      </c>
      <c r="H66" s="430" t="s">
        <v>82</v>
      </c>
      <c r="I66" s="76" t="s">
        <v>82</v>
      </c>
      <c r="J66" s="76" t="s">
        <v>427</v>
      </c>
      <c r="K66" s="76" t="s">
        <v>427</v>
      </c>
      <c r="L66" s="76" t="s">
        <v>432</v>
      </c>
      <c r="M66" s="76" t="s">
        <v>427</v>
      </c>
      <c r="N66" s="76" t="s">
        <v>427</v>
      </c>
      <c r="O66" s="2132" t="s">
        <v>433</v>
      </c>
      <c r="P66" s="2133"/>
      <c r="Q66" s="42" t="s">
        <v>18</v>
      </c>
    </row>
    <row r="67" spans="2:17" x14ac:dyDescent="0.2">
      <c r="B67" s="81"/>
      <c r="C67" s="81"/>
      <c r="D67" s="83"/>
      <c r="E67" s="83"/>
      <c r="F67" s="84"/>
      <c r="G67" s="84"/>
      <c r="H67" s="84"/>
      <c r="I67" s="85"/>
      <c r="J67" s="85"/>
      <c r="K67" s="42"/>
      <c r="L67" s="42"/>
      <c r="M67" s="42"/>
      <c r="N67" s="42"/>
      <c r="O67" s="2094"/>
      <c r="P67" s="2095"/>
      <c r="Q67" s="42"/>
    </row>
    <row r="68" spans="2:17" x14ac:dyDescent="0.25">
      <c r="B68" s="3" t="s">
        <v>85</v>
      </c>
      <c r="C68" s="3"/>
      <c r="D68" s="3"/>
      <c r="E68" s="3"/>
      <c r="F68" s="3"/>
      <c r="G68" s="3"/>
      <c r="H68" s="3"/>
      <c r="I68" s="3"/>
      <c r="J68" s="3"/>
      <c r="K68" s="3"/>
      <c r="L68" s="3"/>
      <c r="M68" s="3"/>
      <c r="N68" s="3"/>
      <c r="O68" s="3"/>
      <c r="P68" s="3"/>
      <c r="Q68" s="3"/>
    </row>
    <row r="69" spans="2:17" x14ac:dyDescent="0.25">
      <c r="B69" s="3" t="s">
        <v>86</v>
      </c>
      <c r="C69" s="3"/>
      <c r="D69" s="3"/>
      <c r="E69" s="3"/>
      <c r="F69" s="3"/>
      <c r="G69" s="3"/>
      <c r="H69" s="3"/>
      <c r="I69" s="3"/>
      <c r="J69" s="3"/>
      <c r="K69" s="3"/>
      <c r="L69" s="3"/>
      <c r="M69" s="3"/>
      <c r="N69" s="3"/>
      <c r="O69" s="3"/>
      <c r="P69" s="3"/>
      <c r="Q69" s="3"/>
    </row>
    <row r="70" spans="2:17" x14ac:dyDescent="0.25">
      <c r="B70" s="3" t="s">
        <v>87</v>
      </c>
      <c r="C70" s="3"/>
      <c r="D70" s="3"/>
      <c r="E70" s="3"/>
      <c r="F70" s="3"/>
      <c r="G70" s="3"/>
      <c r="H70" s="3"/>
      <c r="I70" s="3"/>
      <c r="J70" s="3"/>
      <c r="K70" s="3"/>
      <c r="L70" s="3"/>
      <c r="M70" s="3"/>
      <c r="N70" s="3"/>
      <c r="O70" s="3"/>
      <c r="P70" s="3"/>
      <c r="Q70" s="3"/>
    </row>
    <row r="71" spans="2:17" x14ac:dyDescent="0.25">
      <c r="B71" s="3"/>
      <c r="C71" s="3"/>
      <c r="D71" s="3"/>
      <c r="E71" s="3"/>
      <c r="F71" s="3"/>
      <c r="G71" s="3"/>
      <c r="H71" s="3"/>
      <c r="I71" s="3"/>
      <c r="J71" s="3"/>
      <c r="K71" s="3"/>
      <c r="L71" s="3"/>
      <c r="M71" s="3"/>
      <c r="N71" s="3"/>
      <c r="O71" s="3"/>
      <c r="P71" s="3"/>
      <c r="Q71" s="3"/>
    </row>
    <row r="72" spans="2:17" ht="15.75" thickBot="1" x14ac:dyDescent="0.3">
      <c r="B72" s="3"/>
      <c r="C72" s="3"/>
      <c r="D72" s="3"/>
      <c r="E72" s="3"/>
      <c r="F72" s="3"/>
      <c r="G72" s="3"/>
      <c r="H72" s="3"/>
      <c r="I72" s="3"/>
      <c r="J72" s="3"/>
      <c r="K72" s="3"/>
      <c r="L72" s="3"/>
      <c r="M72" s="3"/>
      <c r="N72" s="3"/>
      <c r="O72" s="3"/>
      <c r="P72" s="3"/>
      <c r="Q72" s="3"/>
    </row>
    <row r="73" spans="2:17" ht="15.75" thickBot="1" x14ac:dyDescent="0.3">
      <c r="B73" s="2299" t="s">
        <v>88</v>
      </c>
      <c r="C73" s="2300"/>
      <c r="D73" s="2300"/>
      <c r="E73" s="2300"/>
      <c r="F73" s="2300"/>
      <c r="G73" s="2300"/>
      <c r="H73" s="2300"/>
      <c r="I73" s="2300"/>
      <c r="J73" s="2300"/>
      <c r="K73" s="2300"/>
      <c r="L73" s="2300"/>
      <c r="M73" s="2300"/>
      <c r="N73" s="2301"/>
      <c r="O73" s="3"/>
      <c r="P73" s="3"/>
      <c r="Q73" s="3"/>
    </row>
    <row r="74" spans="2:17" x14ac:dyDescent="0.25">
      <c r="B74" s="3"/>
      <c r="C74" s="3"/>
      <c r="D74" s="3"/>
      <c r="E74" s="3"/>
      <c r="F74" s="3"/>
      <c r="G74" s="3"/>
      <c r="H74" s="3"/>
      <c r="I74" s="3"/>
      <c r="J74" s="3"/>
      <c r="K74" s="3"/>
      <c r="L74" s="3"/>
      <c r="M74" s="3"/>
      <c r="N74" s="3"/>
      <c r="O74" s="3"/>
      <c r="P74" s="3"/>
      <c r="Q74" s="3"/>
    </row>
    <row r="75" spans="2:17" x14ac:dyDescent="0.25">
      <c r="B75" s="3"/>
      <c r="C75" s="3"/>
      <c r="D75" s="3"/>
      <c r="E75" s="3"/>
      <c r="F75" s="3"/>
      <c r="G75" s="3"/>
      <c r="H75" s="3"/>
      <c r="I75" s="3"/>
      <c r="J75" s="3"/>
      <c r="K75" s="3"/>
      <c r="L75" s="3"/>
      <c r="M75" s="3"/>
      <c r="N75" s="3"/>
      <c r="O75" s="3"/>
      <c r="P75" s="3"/>
      <c r="Q75" s="3"/>
    </row>
    <row r="76" spans="2:17" x14ac:dyDescent="0.25">
      <c r="B76" s="3"/>
      <c r="C76" s="87"/>
      <c r="D76" s="3"/>
      <c r="E76" s="3"/>
      <c r="F76" s="3"/>
      <c r="G76" s="3"/>
      <c r="H76" s="3"/>
      <c r="I76" s="3"/>
      <c r="J76" s="3"/>
      <c r="K76" s="3"/>
      <c r="L76" s="3"/>
      <c r="M76" s="3"/>
      <c r="N76" s="3"/>
      <c r="O76" s="3"/>
      <c r="P76" s="3"/>
      <c r="Q76" s="3"/>
    </row>
    <row r="77" spans="2:17" x14ac:dyDescent="0.25">
      <c r="B77" s="3"/>
      <c r="C77" s="3"/>
      <c r="D77" s="3"/>
      <c r="E77" s="3"/>
      <c r="F77" s="3"/>
      <c r="G77" s="3"/>
      <c r="H77" s="3"/>
      <c r="I77" s="3"/>
      <c r="J77" s="3"/>
      <c r="K77" s="3"/>
      <c r="L77" s="3"/>
      <c r="M77" s="3"/>
      <c r="N77" s="3"/>
      <c r="O77" s="3"/>
      <c r="P77" s="3"/>
      <c r="Q77" s="3"/>
    </row>
    <row r="78" spans="2:17" ht="75" x14ac:dyDescent="0.25">
      <c r="B78" s="41" t="s">
        <v>89</v>
      </c>
      <c r="C78" s="41" t="s">
        <v>90</v>
      </c>
      <c r="D78" s="41" t="s">
        <v>91</v>
      </c>
      <c r="E78" s="41" t="s">
        <v>92</v>
      </c>
      <c r="F78" s="41" t="s">
        <v>93</v>
      </c>
      <c r="G78" s="41" t="s">
        <v>94</v>
      </c>
      <c r="H78" s="41" t="s">
        <v>95</v>
      </c>
      <c r="I78" s="41" t="s">
        <v>96</v>
      </c>
      <c r="J78" s="2189" t="s">
        <v>97</v>
      </c>
      <c r="K78" s="2190"/>
      <c r="L78" s="2191"/>
      <c r="M78" s="41" t="s">
        <v>98</v>
      </c>
      <c r="N78" s="41" t="s">
        <v>99</v>
      </c>
      <c r="O78" s="41" t="s">
        <v>100</v>
      </c>
      <c r="P78" s="2189" t="s">
        <v>77</v>
      </c>
      <c r="Q78" s="2191"/>
    </row>
    <row r="79" spans="2:17" ht="28.5" x14ac:dyDescent="0.2">
      <c r="B79" s="2594" t="s">
        <v>434</v>
      </c>
      <c r="C79" s="2594" t="s">
        <v>435</v>
      </c>
      <c r="D79" s="2096" t="s">
        <v>436</v>
      </c>
      <c r="E79" s="2591">
        <v>42209595</v>
      </c>
      <c r="F79" s="2594" t="s">
        <v>417</v>
      </c>
      <c r="G79" s="2594" t="s">
        <v>258</v>
      </c>
      <c r="H79" s="2637">
        <v>34551</v>
      </c>
      <c r="I79" s="2426" t="s">
        <v>82</v>
      </c>
      <c r="J79" s="89" t="s">
        <v>437</v>
      </c>
      <c r="K79" s="88" t="s">
        <v>438</v>
      </c>
      <c r="L79" s="85" t="s">
        <v>266</v>
      </c>
      <c r="M79" s="2099" t="s">
        <v>18</v>
      </c>
      <c r="N79" s="2099" t="s">
        <v>18</v>
      </c>
      <c r="O79" s="2099" t="s">
        <v>18</v>
      </c>
      <c r="P79" s="2114"/>
      <c r="Q79" s="2115"/>
    </row>
    <row r="80" spans="2:17" ht="28.5" x14ac:dyDescent="0.2">
      <c r="B80" s="2595"/>
      <c r="C80" s="2595"/>
      <c r="D80" s="2097"/>
      <c r="E80" s="2747"/>
      <c r="F80" s="2595"/>
      <c r="G80" s="2595"/>
      <c r="H80" s="2638"/>
      <c r="I80" s="2628"/>
      <c r="J80" s="89" t="s">
        <v>437</v>
      </c>
      <c r="K80" s="88" t="s">
        <v>439</v>
      </c>
      <c r="L80" s="88" t="s">
        <v>266</v>
      </c>
      <c r="M80" s="2100"/>
      <c r="N80" s="2100"/>
      <c r="O80" s="2100"/>
      <c r="P80" s="2116"/>
      <c r="Q80" s="2117"/>
    </row>
    <row r="81" spans="2:18" ht="28.5" x14ac:dyDescent="0.2">
      <c r="B81" s="2595"/>
      <c r="C81" s="2595"/>
      <c r="D81" s="2098"/>
      <c r="E81" s="2747"/>
      <c r="F81" s="2605"/>
      <c r="G81" s="2595"/>
      <c r="H81" s="2638"/>
      <c r="I81" s="2628"/>
      <c r="J81" s="89" t="s">
        <v>437</v>
      </c>
      <c r="K81" s="346" t="s">
        <v>440</v>
      </c>
      <c r="L81" s="88" t="s">
        <v>266</v>
      </c>
      <c r="M81" s="2100"/>
      <c r="N81" s="2100"/>
      <c r="O81" s="2100"/>
      <c r="P81" s="2116"/>
      <c r="Q81" s="2117"/>
    </row>
    <row r="82" spans="2:18" ht="48.75" customHeight="1" x14ac:dyDescent="0.2">
      <c r="B82" s="429" t="s">
        <v>441</v>
      </c>
      <c r="C82" s="429" t="s">
        <v>435</v>
      </c>
      <c r="D82" s="663" t="s">
        <v>1183</v>
      </c>
      <c r="E82" s="505">
        <v>1102840249</v>
      </c>
      <c r="F82" s="505" t="s">
        <v>308</v>
      </c>
      <c r="G82" s="429" t="s">
        <v>258</v>
      </c>
      <c r="H82" s="506">
        <v>41620</v>
      </c>
      <c r="I82" s="507" t="s">
        <v>82</v>
      </c>
      <c r="J82" s="89" t="s">
        <v>442</v>
      </c>
      <c r="K82" s="88" t="s">
        <v>443</v>
      </c>
      <c r="L82" s="85" t="s">
        <v>266</v>
      </c>
      <c r="M82" s="2101"/>
      <c r="N82" s="2101"/>
      <c r="O82" s="2101"/>
      <c r="P82" s="2118"/>
      <c r="Q82" s="2119"/>
    </row>
    <row r="83" spans="2:18" ht="28.5" x14ac:dyDescent="0.2">
      <c r="B83" s="2111" t="s">
        <v>444</v>
      </c>
      <c r="C83" s="2111" t="s">
        <v>102</v>
      </c>
      <c r="D83" s="2096" t="s">
        <v>445</v>
      </c>
      <c r="E83" s="2836">
        <v>64915277</v>
      </c>
      <c r="F83" s="2111" t="s">
        <v>446</v>
      </c>
      <c r="G83" s="2111" t="s">
        <v>447</v>
      </c>
      <c r="H83" s="2890">
        <v>36869</v>
      </c>
      <c r="I83" s="2137" t="s">
        <v>82</v>
      </c>
      <c r="J83" s="89" t="s">
        <v>448</v>
      </c>
      <c r="K83" s="88" t="s">
        <v>449</v>
      </c>
      <c r="L83" s="85" t="s">
        <v>286</v>
      </c>
      <c r="M83" s="2099" t="s">
        <v>18</v>
      </c>
      <c r="N83" s="2099" t="s">
        <v>18</v>
      </c>
      <c r="O83" s="2099" t="s">
        <v>18</v>
      </c>
      <c r="P83" s="2114"/>
      <c r="Q83" s="2115"/>
    </row>
    <row r="84" spans="2:18" x14ac:dyDescent="0.2">
      <c r="B84" s="2112"/>
      <c r="C84" s="2112"/>
      <c r="D84" s="2097"/>
      <c r="E84" s="2837"/>
      <c r="F84" s="2112"/>
      <c r="G84" s="2112"/>
      <c r="H84" s="2891"/>
      <c r="I84" s="2138"/>
      <c r="J84" s="89" t="s">
        <v>450</v>
      </c>
      <c r="K84" s="88" t="s">
        <v>451</v>
      </c>
      <c r="L84" s="88" t="s">
        <v>286</v>
      </c>
      <c r="M84" s="2100"/>
      <c r="N84" s="2100"/>
      <c r="O84" s="2100"/>
      <c r="P84" s="2116"/>
      <c r="Q84" s="2117"/>
    </row>
    <row r="85" spans="2:18" x14ac:dyDescent="0.2">
      <c r="B85" s="2112"/>
      <c r="C85" s="2112"/>
      <c r="D85" s="2097"/>
      <c r="E85" s="2837"/>
      <c r="F85" s="2112"/>
      <c r="G85" s="2112"/>
      <c r="H85" s="2891"/>
      <c r="I85" s="2138"/>
      <c r="J85" s="89" t="s">
        <v>452</v>
      </c>
      <c r="K85" s="88" t="s">
        <v>453</v>
      </c>
      <c r="L85" s="88" t="s">
        <v>286</v>
      </c>
      <c r="M85" s="2100"/>
      <c r="N85" s="2100"/>
      <c r="O85" s="2100"/>
      <c r="P85" s="2116"/>
      <c r="Q85" s="2117"/>
    </row>
    <row r="86" spans="2:18" x14ac:dyDescent="0.2">
      <c r="B86" s="2112"/>
      <c r="C86" s="2112"/>
      <c r="D86" s="2097"/>
      <c r="E86" s="2837"/>
      <c r="F86" s="2112"/>
      <c r="G86" s="2112"/>
      <c r="H86" s="2891"/>
      <c r="I86" s="2138"/>
      <c r="J86" s="89" t="s">
        <v>454</v>
      </c>
      <c r="K86" s="88" t="s">
        <v>455</v>
      </c>
      <c r="L86" s="88" t="s">
        <v>286</v>
      </c>
      <c r="M86" s="2100"/>
      <c r="N86" s="2100"/>
      <c r="O86" s="2100"/>
      <c r="P86" s="2116"/>
      <c r="Q86" s="2117"/>
    </row>
    <row r="87" spans="2:18" ht="28.5" x14ac:dyDescent="0.2">
      <c r="B87" s="2112"/>
      <c r="C87" s="2112"/>
      <c r="D87" s="2097"/>
      <c r="E87" s="2837"/>
      <c r="F87" s="2112"/>
      <c r="G87" s="2112"/>
      <c r="H87" s="2891"/>
      <c r="I87" s="2138"/>
      <c r="J87" s="89" t="s">
        <v>456</v>
      </c>
      <c r="K87" s="88" t="s">
        <v>457</v>
      </c>
      <c r="L87" s="88" t="s">
        <v>266</v>
      </c>
      <c r="M87" s="2100"/>
      <c r="N87" s="2100"/>
      <c r="O87" s="2100"/>
      <c r="P87" s="2116"/>
      <c r="Q87" s="2117"/>
    </row>
    <row r="88" spans="2:18" ht="43.5" customHeight="1" x14ac:dyDescent="0.2">
      <c r="B88" s="2112"/>
      <c r="C88" s="2112"/>
      <c r="D88" s="2097"/>
      <c r="E88" s="2837"/>
      <c r="F88" s="2113"/>
      <c r="G88" s="2112"/>
      <c r="H88" s="2891"/>
      <c r="I88" s="2138"/>
      <c r="J88" s="89" t="s">
        <v>442</v>
      </c>
      <c r="K88" s="88" t="s">
        <v>458</v>
      </c>
      <c r="L88" s="88" t="s">
        <v>266</v>
      </c>
      <c r="M88" s="2101"/>
      <c r="N88" s="2101"/>
      <c r="O88" s="2101"/>
      <c r="P88" s="2116"/>
      <c r="Q88" s="2117"/>
    </row>
    <row r="89" spans="2:18" s="244" customFormat="1" ht="117" customHeight="1" x14ac:dyDescent="0.25">
      <c r="B89" s="2839" t="s">
        <v>444</v>
      </c>
      <c r="C89" s="2839" t="s">
        <v>102</v>
      </c>
      <c r="D89" s="2668" t="s">
        <v>459</v>
      </c>
      <c r="E89" s="2898">
        <v>64548663</v>
      </c>
      <c r="F89" s="2898" t="s">
        <v>308</v>
      </c>
      <c r="G89" s="2839" t="s">
        <v>460</v>
      </c>
      <c r="H89" s="2894">
        <v>31982</v>
      </c>
      <c r="I89" s="2896" t="s">
        <v>82</v>
      </c>
      <c r="J89" s="508" t="s">
        <v>311</v>
      </c>
      <c r="K89" s="508" t="s">
        <v>1064</v>
      </c>
      <c r="L89" s="508" t="s">
        <v>1065</v>
      </c>
      <c r="M89" s="2896" t="s">
        <v>18</v>
      </c>
      <c r="N89" s="2896" t="s">
        <v>403</v>
      </c>
      <c r="O89" s="2896" t="s">
        <v>18</v>
      </c>
      <c r="P89" s="2897"/>
      <c r="Q89" s="2897"/>
      <c r="R89" s="2864"/>
    </row>
    <row r="90" spans="2:18" s="244" customFormat="1" ht="90.75" customHeight="1" x14ac:dyDescent="0.25">
      <c r="B90" s="2840"/>
      <c r="C90" s="2840"/>
      <c r="D90" s="2669"/>
      <c r="E90" s="2899"/>
      <c r="F90" s="2899"/>
      <c r="G90" s="2840"/>
      <c r="H90" s="2895"/>
      <c r="I90" s="2561"/>
      <c r="J90" s="508" t="s">
        <v>461</v>
      </c>
      <c r="K90" s="508" t="s">
        <v>1066</v>
      </c>
      <c r="L90" s="508" t="s">
        <v>1067</v>
      </c>
      <c r="M90" s="2561"/>
      <c r="N90" s="2561"/>
      <c r="O90" s="2561"/>
      <c r="P90" s="2897"/>
      <c r="Q90" s="2897"/>
      <c r="R90" s="2864"/>
    </row>
    <row r="91" spans="2:18" s="69" customFormat="1" ht="116.25" customHeight="1" x14ac:dyDescent="0.25">
      <c r="B91" s="2892" t="s">
        <v>444</v>
      </c>
      <c r="C91" s="2892" t="s">
        <v>462</v>
      </c>
      <c r="D91" s="2366" t="s">
        <v>1052</v>
      </c>
      <c r="E91" s="2845">
        <v>64719707</v>
      </c>
      <c r="F91" s="2892" t="s">
        <v>1053</v>
      </c>
      <c r="G91" s="2892" t="s">
        <v>1054</v>
      </c>
      <c r="H91" s="2102">
        <v>37687</v>
      </c>
      <c r="I91" s="2137" t="s">
        <v>82</v>
      </c>
      <c r="J91" s="117" t="s">
        <v>1055</v>
      </c>
      <c r="K91" s="117" t="s">
        <v>1057</v>
      </c>
      <c r="L91" s="117" t="s">
        <v>1056</v>
      </c>
      <c r="M91" s="2137" t="s">
        <v>18</v>
      </c>
      <c r="N91" s="2137" t="s">
        <v>403</v>
      </c>
      <c r="O91" s="2137" t="s">
        <v>18</v>
      </c>
      <c r="P91" s="2659"/>
      <c r="Q91" s="2660"/>
    </row>
    <row r="92" spans="2:18" s="69" customFormat="1" ht="57" x14ac:dyDescent="0.25">
      <c r="B92" s="2893"/>
      <c r="C92" s="2893"/>
      <c r="D92" s="2372"/>
      <c r="E92" s="2846"/>
      <c r="F92" s="2893"/>
      <c r="G92" s="2893"/>
      <c r="H92" s="2103"/>
      <c r="I92" s="2138"/>
      <c r="J92" s="117" t="s">
        <v>1058</v>
      </c>
      <c r="K92" s="117" t="s">
        <v>1059</v>
      </c>
      <c r="L92" s="117" t="s">
        <v>1060</v>
      </c>
      <c r="M92" s="2138"/>
      <c r="N92" s="2138"/>
      <c r="O92" s="2138"/>
      <c r="P92" s="2378"/>
      <c r="Q92" s="2379"/>
    </row>
    <row r="93" spans="2:18" s="69" customFormat="1" ht="128.25" x14ac:dyDescent="0.25">
      <c r="B93" s="2893"/>
      <c r="C93" s="2893"/>
      <c r="D93" s="2372"/>
      <c r="E93" s="2846"/>
      <c r="F93" s="2893"/>
      <c r="G93" s="2893"/>
      <c r="H93" s="2103"/>
      <c r="I93" s="2138"/>
      <c r="J93" s="117" t="s">
        <v>1061</v>
      </c>
      <c r="K93" s="117" t="s">
        <v>1062</v>
      </c>
      <c r="L93" s="117" t="s">
        <v>1063</v>
      </c>
      <c r="M93" s="2138"/>
      <c r="N93" s="2138"/>
      <c r="O93" s="2138"/>
      <c r="P93" s="2378"/>
      <c r="Q93" s="2379"/>
    </row>
    <row r="94" spans="2:18" x14ac:dyDescent="0.2">
      <c r="B94" s="2594" t="s">
        <v>463</v>
      </c>
      <c r="C94" s="2594" t="s">
        <v>118</v>
      </c>
      <c r="D94" s="2096" t="s">
        <v>464</v>
      </c>
      <c r="E94" s="2591">
        <v>64586983</v>
      </c>
      <c r="F94" s="2591" t="s">
        <v>308</v>
      </c>
      <c r="G94" s="2594" t="s">
        <v>258</v>
      </c>
      <c r="H94" s="2637">
        <v>38989</v>
      </c>
      <c r="I94" s="2426" t="s">
        <v>82</v>
      </c>
      <c r="J94" s="89" t="s">
        <v>465</v>
      </c>
      <c r="K94" s="88" t="s">
        <v>466</v>
      </c>
      <c r="L94" s="85" t="s">
        <v>266</v>
      </c>
      <c r="M94" s="2099" t="s">
        <v>18</v>
      </c>
      <c r="N94" s="2099" t="s">
        <v>18</v>
      </c>
      <c r="O94" s="2099" t="s">
        <v>18</v>
      </c>
      <c r="P94" s="2114" t="s">
        <v>467</v>
      </c>
      <c r="Q94" s="2115"/>
    </row>
    <row r="95" spans="2:18" ht="28.5" x14ac:dyDescent="0.2">
      <c r="B95" s="2595"/>
      <c r="C95" s="2595"/>
      <c r="D95" s="2097"/>
      <c r="E95" s="2747"/>
      <c r="F95" s="2747"/>
      <c r="G95" s="2595"/>
      <c r="H95" s="2638"/>
      <c r="I95" s="2628"/>
      <c r="J95" s="509" t="s">
        <v>468</v>
      </c>
      <c r="K95" s="88" t="s">
        <v>469</v>
      </c>
      <c r="L95" s="88" t="s">
        <v>266</v>
      </c>
      <c r="M95" s="2100"/>
      <c r="N95" s="2100"/>
      <c r="O95" s="2100"/>
      <c r="P95" s="2116"/>
      <c r="Q95" s="2117"/>
    </row>
    <row r="96" spans="2:18" ht="28.5" x14ac:dyDescent="0.2">
      <c r="B96" s="2595"/>
      <c r="C96" s="2595"/>
      <c r="D96" s="2097"/>
      <c r="E96" s="2747"/>
      <c r="F96" s="2747"/>
      <c r="G96" s="2595"/>
      <c r="H96" s="2638"/>
      <c r="I96" s="2628"/>
      <c r="J96" s="509" t="s">
        <v>468</v>
      </c>
      <c r="K96" s="88" t="s">
        <v>470</v>
      </c>
      <c r="L96" s="88" t="s">
        <v>286</v>
      </c>
      <c r="M96" s="2100"/>
      <c r="N96" s="2100"/>
      <c r="O96" s="2100"/>
      <c r="P96" s="2116"/>
      <c r="Q96" s="2117"/>
    </row>
    <row r="97" spans="2:17" ht="28.5" x14ac:dyDescent="0.2">
      <c r="B97" s="2595"/>
      <c r="C97" s="2595"/>
      <c r="D97" s="2097"/>
      <c r="E97" s="2747"/>
      <c r="F97" s="2747"/>
      <c r="G97" s="2595"/>
      <c r="H97" s="2638"/>
      <c r="I97" s="2628"/>
      <c r="J97" s="509" t="s">
        <v>468</v>
      </c>
      <c r="K97" s="88" t="s">
        <v>471</v>
      </c>
      <c r="L97" s="88" t="s">
        <v>266</v>
      </c>
      <c r="M97" s="2100"/>
      <c r="N97" s="2100"/>
      <c r="O97" s="2100"/>
      <c r="P97" s="2116"/>
      <c r="Q97" s="2117"/>
    </row>
    <row r="98" spans="2:17" ht="28.5" x14ac:dyDescent="0.2">
      <c r="B98" s="2595"/>
      <c r="C98" s="2595"/>
      <c r="D98" s="2097"/>
      <c r="E98" s="2747"/>
      <c r="F98" s="2747"/>
      <c r="G98" s="2595"/>
      <c r="H98" s="2638"/>
      <c r="I98" s="2628"/>
      <c r="J98" s="509" t="s">
        <v>472</v>
      </c>
      <c r="K98" s="88" t="s">
        <v>473</v>
      </c>
      <c r="L98" s="88" t="s">
        <v>266</v>
      </c>
      <c r="M98" s="2100"/>
      <c r="N98" s="2100"/>
      <c r="O98" s="2100"/>
      <c r="P98" s="2116"/>
      <c r="Q98" s="2117"/>
    </row>
    <row r="99" spans="2:17" x14ac:dyDescent="0.2">
      <c r="B99" s="2595"/>
      <c r="C99" s="2595"/>
      <c r="D99" s="2097"/>
      <c r="E99" s="2747"/>
      <c r="F99" s="2747"/>
      <c r="G99" s="2595"/>
      <c r="H99" s="2638"/>
      <c r="I99" s="2628"/>
      <c r="J99" s="509" t="s">
        <v>474</v>
      </c>
      <c r="K99" s="88" t="s">
        <v>475</v>
      </c>
      <c r="L99" s="88" t="s">
        <v>266</v>
      </c>
      <c r="M99" s="2100"/>
      <c r="N99" s="2100"/>
      <c r="O99" s="2100"/>
      <c r="P99" s="2116"/>
      <c r="Q99" s="2117"/>
    </row>
    <row r="100" spans="2:17" x14ac:dyDescent="0.2">
      <c r="B100" s="2595"/>
      <c r="C100" s="2595"/>
      <c r="D100" s="2097"/>
      <c r="E100" s="2747"/>
      <c r="F100" s="2747"/>
      <c r="G100" s="2595"/>
      <c r="H100" s="2638"/>
      <c r="I100" s="2628"/>
      <c r="J100" s="509" t="s">
        <v>476</v>
      </c>
      <c r="K100" s="88" t="s">
        <v>477</v>
      </c>
      <c r="L100" s="88" t="s">
        <v>266</v>
      </c>
      <c r="M100" s="2100"/>
      <c r="N100" s="2100"/>
      <c r="O100" s="2100"/>
      <c r="P100" s="2116"/>
      <c r="Q100" s="2117"/>
    </row>
    <row r="101" spans="2:17" ht="42.75" x14ac:dyDescent="0.2">
      <c r="B101" s="2605"/>
      <c r="C101" s="2605"/>
      <c r="D101" s="2098"/>
      <c r="E101" s="2592"/>
      <c r="F101" s="2592"/>
      <c r="G101" s="2605"/>
      <c r="H101" s="2900"/>
      <c r="I101" s="2427"/>
      <c r="J101" s="509" t="s">
        <v>478</v>
      </c>
      <c r="K101" s="88" t="s">
        <v>479</v>
      </c>
      <c r="L101" s="88" t="s">
        <v>266</v>
      </c>
      <c r="M101" s="2101"/>
      <c r="N101" s="2101"/>
      <c r="O101" s="2101"/>
      <c r="P101" s="2118"/>
      <c r="Q101" s="2119"/>
    </row>
    <row r="102" spans="2:17" ht="57" x14ac:dyDescent="0.2">
      <c r="B102" s="2594" t="s">
        <v>463</v>
      </c>
      <c r="C102" s="2594" t="s">
        <v>118</v>
      </c>
      <c r="D102" s="2096" t="s">
        <v>480</v>
      </c>
      <c r="E102" s="2591">
        <v>1102824105</v>
      </c>
      <c r="F102" s="2591" t="s">
        <v>370</v>
      </c>
      <c r="G102" s="2594" t="s">
        <v>258</v>
      </c>
      <c r="H102" s="2637">
        <v>41452</v>
      </c>
      <c r="I102" s="2426" t="s">
        <v>82</v>
      </c>
      <c r="J102" s="89" t="s">
        <v>481</v>
      </c>
      <c r="K102" s="88" t="s">
        <v>482</v>
      </c>
      <c r="L102" s="85" t="s">
        <v>266</v>
      </c>
      <c r="M102" s="2099" t="s">
        <v>18</v>
      </c>
      <c r="N102" s="2099" t="s">
        <v>18</v>
      </c>
      <c r="O102" s="2099" t="s">
        <v>18</v>
      </c>
      <c r="P102" s="2114" t="s">
        <v>483</v>
      </c>
      <c r="Q102" s="2115"/>
    </row>
    <row r="103" spans="2:17" x14ac:dyDescent="0.2">
      <c r="B103" s="2595"/>
      <c r="C103" s="2595"/>
      <c r="D103" s="2097"/>
      <c r="E103" s="2747"/>
      <c r="F103" s="2747"/>
      <c r="G103" s="2595"/>
      <c r="H103" s="2638"/>
      <c r="I103" s="2628"/>
      <c r="J103" s="509" t="s">
        <v>258</v>
      </c>
      <c r="K103" s="88" t="s">
        <v>484</v>
      </c>
      <c r="L103" s="88" t="s">
        <v>286</v>
      </c>
      <c r="M103" s="2100"/>
      <c r="N103" s="2100"/>
      <c r="O103" s="2100"/>
      <c r="P103" s="2116"/>
      <c r="Q103" s="2117"/>
    </row>
    <row r="104" spans="2:17" x14ac:dyDescent="0.2">
      <c r="B104" s="2605"/>
      <c r="C104" s="2605"/>
      <c r="D104" s="2098"/>
      <c r="E104" s="2592"/>
      <c r="F104" s="2592"/>
      <c r="G104" s="2605"/>
      <c r="H104" s="2900"/>
      <c r="I104" s="2427"/>
      <c r="J104" s="509" t="s">
        <v>485</v>
      </c>
      <c r="K104" s="88" t="s">
        <v>486</v>
      </c>
      <c r="L104" s="88" t="s">
        <v>286</v>
      </c>
      <c r="M104" s="2101"/>
      <c r="N104" s="2101"/>
      <c r="O104" s="2101"/>
      <c r="P104" s="2118"/>
      <c r="Q104" s="2119"/>
    </row>
    <row r="105" spans="2:17" s="69" customFormat="1" ht="28.5" x14ac:dyDescent="0.2">
      <c r="B105" s="2609" t="s">
        <v>463</v>
      </c>
      <c r="C105" s="2609" t="s">
        <v>118</v>
      </c>
      <c r="D105" s="2366" t="s">
        <v>1068</v>
      </c>
      <c r="E105" s="2432">
        <v>64574411</v>
      </c>
      <c r="F105" s="2609" t="s">
        <v>487</v>
      </c>
      <c r="G105" s="2609" t="s">
        <v>329</v>
      </c>
      <c r="H105" s="2901">
        <v>38332</v>
      </c>
      <c r="I105" s="2426" t="s">
        <v>82</v>
      </c>
      <c r="J105" s="88" t="s">
        <v>488</v>
      </c>
      <c r="K105" s="88" t="s">
        <v>1069</v>
      </c>
      <c r="L105" s="85" t="s">
        <v>266</v>
      </c>
      <c r="M105" s="2137" t="s">
        <v>18</v>
      </c>
      <c r="N105" s="2137" t="s">
        <v>18</v>
      </c>
      <c r="O105" s="2137" t="s">
        <v>18</v>
      </c>
      <c r="P105" s="2659"/>
      <c r="Q105" s="2660"/>
    </row>
    <row r="106" spans="2:17" s="69" customFormat="1" ht="28.5" x14ac:dyDescent="0.2">
      <c r="B106" s="2610"/>
      <c r="C106" s="2610"/>
      <c r="D106" s="2372"/>
      <c r="E106" s="2604"/>
      <c r="F106" s="2610"/>
      <c r="G106" s="2610"/>
      <c r="H106" s="2902"/>
      <c r="I106" s="2628"/>
      <c r="J106" s="346" t="s">
        <v>442</v>
      </c>
      <c r="K106" s="88" t="s">
        <v>458</v>
      </c>
      <c r="L106" s="88" t="s">
        <v>266</v>
      </c>
      <c r="M106" s="2138"/>
      <c r="N106" s="2138"/>
      <c r="O106" s="2138"/>
      <c r="P106" s="2378"/>
      <c r="Q106" s="2379"/>
    </row>
    <row r="107" spans="2:17" s="69" customFormat="1" ht="28.5" x14ac:dyDescent="0.2">
      <c r="B107" s="2610"/>
      <c r="C107" s="2610"/>
      <c r="D107" s="2372"/>
      <c r="E107" s="2604"/>
      <c r="F107" s="2610"/>
      <c r="G107" s="2610"/>
      <c r="H107" s="2902"/>
      <c r="I107" s="2628"/>
      <c r="J107" s="346" t="s">
        <v>352</v>
      </c>
      <c r="K107" s="86" t="s">
        <v>489</v>
      </c>
      <c r="L107" s="88" t="s">
        <v>266</v>
      </c>
      <c r="M107" s="2138"/>
      <c r="N107" s="2138"/>
      <c r="O107" s="2138"/>
      <c r="P107" s="2378"/>
      <c r="Q107" s="2379"/>
    </row>
    <row r="108" spans="2:17" s="69" customFormat="1" ht="57" x14ac:dyDescent="0.2">
      <c r="B108" s="2610"/>
      <c r="C108" s="2610"/>
      <c r="D108" s="2372"/>
      <c r="E108" s="2604"/>
      <c r="F108" s="2610"/>
      <c r="G108" s="2610"/>
      <c r="H108" s="2902"/>
      <c r="I108" s="2628"/>
      <c r="J108" s="346" t="s">
        <v>490</v>
      </c>
      <c r="K108" s="86" t="s">
        <v>491</v>
      </c>
      <c r="L108" s="86" t="s">
        <v>286</v>
      </c>
      <c r="M108" s="2138"/>
      <c r="N108" s="2138"/>
      <c r="O108" s="2138"/>
      <c r="P108" s="2378"/>
      <c r="Q108" s="2379"/>
    </row>
    <row r="109" spans="2:17" s="69" customFormat="1" ht="99.75" x14ac:dyDescent="0.2">
      <c r="B109" s="2610"/>
      <c r="C109" s="2610"/>
      <c r="D109" s="2372"/>
      <c r="E109" s="2604"/>
      <c r="F109" s="2610"/>
      <c r="G109" s="2610"/>
      <c r="H109" s="2902"/>
      <c r="I109" s="2628"/>
      <c r="J109" s="346" t="s">
        <v>492</v>
      </c>
      <c r="K109" s="86" t="s">
        <v>493</v>
      </c>
      <c r="L109" s="88" t="s">
        <v>1070</v>
      </c>
      <c r="M109" s="2139"/>
      <c r="N109" s="2139"/>
      <c r="O109" s="2139"/>
      <c r="P109" s="2378"/>
      <c r="Q109" s="2379"/>
    </row>
    <row r="110" spans="2:17" ht="42.75" x14ac:dyDescent="0.2">
      <c r="B110" s="2594" t="s">
        <v>463</v>
      </c>
      <c r="C110" s="2594" t="s">
        <v>118</v>
      </c>
      <c r="D110" s="2096" t="s">
        <v>494</v>
      </c>
      <c r="E110" s="2591">
        <v>1102794001</v>
      </c>
      <c r="F110" s="2594" t="s">
        <v>308</v>
      </c>
      <c r="G110" s="2594" t="s">
        <v>258</v>
      </c>
      <c r="H110" s="2637">
        <v>40445</v>
      </c>
      <c r="I110" s="2426" t="s">
        <v>82</v>
      </c>
      <c r="J110" s="89" t="s">
        <v>495</v>
      </c>
      <c r="K110" s="88" t="s">
        <v>496</v>
      </c>
      <c r="L110" s="85" t="s">
        <v>266</v>
      </c>
      <c r="M110" s="2099" t="s">
        <v>18</v>
      </c>
      <c r="N110" s="2099" t="s">
        <v>18</v>
      </c>
      <c r="O110" s="2099" t="s">
        <v>18</v>
      </c>
      <c r="P110" s="2114" t="s">
        <v>497</v>
      </c>
      <c r="Q110" s="2115"/>
    </row>
    <row r="111" spans="2:17" ht="28.5" x14ac:dyDescent="0.2">
      <c r="B111" s="2605"/>
      <c r="C111" s="2605"/>
      <c r="D111" s="2098"/>
      <c r="E111" s="2592"/>
      <c r="F111" s="2605"/>
      <c r="G111" s="2605"/>
      <c r="H111" s="2900"/>
      <c r="I111" s="2427"/>
      <c r="J111" s="509" t="s">
        <v>498</v>
      </c>
      <c r="K111" s="88" t="s">
        <v>499</v>
      </c>
      <c r="L111" s="88" t="s">
        <v>266</v>
      </c>
      <c r="M111" s="2101"/>
      <c r="N111" s="2101"/>
      <c r="O111" s="2101"/>
      <c r="P111" s="2118"/>
      <c r="Q111" s="2119"/>
    </row>
    <row r="112" spans="2:17" ht="28.5" x14ac:dyDescent="0.2">
      <c r="B112" s="2594" t="s">
        <v>463</v>
      </c>
      <c r="C112" s="2594" t="s">
        <v>462</v>
      </c>
      <c r="D112" s="2096" t="s">
        <v>500</v>
      </c>
      <c r="E112" s="2591">
        <v>64564397</v>
      </c>
      <c r="F112" s="2594" t="s">
        <v>501</v>
      </c>
      <c r="G112" s="2594" t="s">
        <v>329</v>
      </c>
      <c r="H112" s="2637">
        <v>40166</v>
      </c>
      <c r="I112" s="2426" t="s">
        <v>82</v>
      </c>
      <c r="J112" s="89" t="s">
        <v>502</v>
      </c>
      <c r="K112" s="87" t="s">
        <v>503</v>
      </c>
      <c r="L112" s="85" t="s">
        <v>504</v>
      </c>
      <c r="M112" s="2099" t="s">
        <v>18</v>
      </c>
      <c r="N112" s="2099" t="s">
        <v>18</v>
      </c>
      <c r="O112" s="2099" t="s">
        <v>18</v>
      </c>
      <c r="P112" s="2114" t="s">
        <v>505</v>
      </c>
      <c r="Q112" s="2115"/>
    </row>
    <row r="113" spans="2:17" ht="42.75" x14ac:dyDescent="0.2">
      <c r="B113" s="2595"/>
      <c r="C113" s="2595"/>
      <c r="D113" s="2097"/>
      <c r="E113" s="2747"/>
      <c r="F113" s="2595"/>
      <c r="G113" s="2595"/>
      <c r="H113" s="2638"/>
      <c r="I113" s="2628"/>
      <c r="J113" s="89" t="s">
        <v>506</v>
      </c>
      <c r="K113" s="88" t="s">
        <v>507</v>
      </c>
      <c r="L113" s="85" t="s">
        <v>266</v>
      </c>
      <c r="M113" s="2100"/>
      <c r="N113" s="2100"/>
      <c r="O113" s="2100"/>
      <c r="P113" s="2116"/>
      <c r="Q113" s="2117"/>
    </row>
    <row r="114" spans="2:17" ht="57" x14ac:dyDescent="0.2">
      <c r="B114" s="2595"/>
      <c r="C114" s="2595"/>
      <c r="D114" s="2097"/>
      <c r="E114" s="2747"/>
      <c r="F114" s="2595"/>
      <c r="G114" s="2595"/>
      <c r="H114" s="2638"/>
      <c r="I114" s="2628"/>
      <c r="J114" s="509" t="s">
        <v>508</v>
      </c>
      <c r="K114" s="88" t="s">
        <v>509</v>
      </c>
      <c r="L114" s="88" t="s">
        <v>266</v>
      </c>
      <c r="M114" s="2100"/>
      <c r="N114" s="2100"/>
      <c r="O114" s="2100"/>
      <c r="P114" s="2116"/>
      <c r="Q114" s="2117"/>
    </row>
    <row r="115" spans="2:17" ht="42.75" x14ac:dyDescent="0.2">
      <c r="B115" s="2595"/>
      <c r="C115" s="2595"/>
      <c r="D115" s="2097"/>
      <c r="E115" s="2747"/>
      <c r="F115" s="2595"/>
      <c r="G115" s="2595"/>
      <c r="H115" s="2638"/>
      <c r="I115" s="2628"/>
      <c r="J115" s="509" t="s">
        <v>510</v>
      </c>
      <c r="K115" s="88" t="s">
        <v>511</v>
      </c>
      <c r="L115" s="88" t="s">
        <v>266</v>
      </c>
      <c r="M115" s="2100"/>
      <c r="N115" s="2100"/>
      <c r="O115" s="2100"/>
      <c r="P115" s="2116"/>
      <c r="Q115" s="2117"/>
    </row>
    <row r="116" spans="2:17" ht="42.75" x14ac:dyDescent="0.2">
      <c r="B116" s="2605"/>
      <c r="C116" s="2605"/>
      <c r="D116" s="2098"/>
      <c r="E116" s="2592"/>
      <c r="F116" s="2605"/>
      <c r="G116" s="2605"/>
      <c r="H116" s="2900"/>
      <c r="I116" s="2427"/>
      <c r="J116" s="509" t="s">
        <v>512</v>
      </c>
      <c r="K116" s="88" t="s">
        <v>513</v>
      </c>
      <c r="L116" s="88" t="s">
        <v>266</v>
      </c>
      <c r="M116" s="2101"/>
      <c r="N116" s="2101"/>
      <c r="O116" s="2101"/>
      <c r="P116" s="2118"/>
      <c r="Q116" s="2119"/>
    </row>
    <row r="117" spans="2:17" x14ac:dyDescent="0.25">
      <c r="B117" s="3"/>
      <c r="C117" s="3"/>
      <c r="D117" s="3"/>
      <c r="E117" s="3"/>
      <c r="F117" s="3"/>
      <c r="G117" s="3"/>
      <c r="H117" s="3"/>
      <c r="I117" s="3"/>
      <c r="J117" s="3"/>
      <c r="K117" s="3"/>
      <c r="L117" s="3"/>
      <c r="M117" s="3"/>
      <c r="N117" s="3"/>
      <c r="O117" s="3"/>
      <c r="P117" s="3"/>
      <c r="Q117" s="3"/>
    </row>
    <row r="118" spans="2:17" ht="15.75" thickBot="1" x14ac:dyDescent="0.3">
      <c r="B118" s="3"/>
      <c r="C118" s="3"/>
      <c r="D118" s="3"/>
      <c r="E118" s="3"/>
      <c r="F118" s="3"/>
      <c r="G118" s="3"/>
      <c r="H118" s="3"/>
      <c r="I118" s="3"/>
      <c r="J118" s="3"/>
      <c r="K118" s="3"/>
      <c r="L118" s="3"/>
      <c r="M118" s="3"/>
      <c r="N118" s="3"/>
      <c r="O118" s="3"/>
      <c r="P118" s="3"/>
      <c r="Q118" s="3"/>
    </row>
    <row r="119" spans="2:17" ht="15.75" thickBot="1" x14ac:dyDescent="0.3">
      <c r="B119" s="2299" t="s">
        <v>184</v>
      </c>
      <c r="C119" s="2300"/>
      <c r="D119" s="2300"/>
      <c r="E119" s="2300"/>
      <c r="F119" s="2300"/>
      <c r="G119" s="2300"/>
      <c r="H119" s="2300"/>
      <c r="I119" s="2300"/>
      <c r="J119" s="2300"/>
      <c r="K119" s="2300"/>
      <c r="L119" s="2300"/>
      <c r="M119" s="2300"/>
      <c r="N119" s="2301"/>
      <c r="O119" s="3"/>
      <c r="P119" s="3"/>
      <c r="Q119" s="3"/>
    </row>
    <row r="120" spans="2:17" x14ac:dyDescent="0.25">
      <c r="B120" s="3"/>
      <c r="C120" s="3"/>
      <c r="D120" s="3"/>
      <c r="E120" s="3"/>
      <c r="F120" s="3"/>
      <c r="G120" s="3"/>
      <c r="H120" s="3"/>
      <c r="I120" s="3"/>
      <c r="J120" s="3"/>
      <c r="K120" s="3"/>
      <c r="L120" s="3"/>
      <c r="M120" s="3"/>
      <c r="N120" s="3"/>
      <c r="O120" s="3"/>
      <c r="P120" s="3"/>
      <c r="Q120" s="3"/>
    </row>
    <row r="121" spans="2:17" x14ac:dyDescent="0.25">
      <c r="B121" s="3"/>
      <c r="C121" s="3"/>
      <c r="D121" s="3"/>
      <c r="E121" s="3"/>
      <c r="F121" s="3"/>
      <c r="G121" s="3"/>
      <c r="H121" s="3"/>
      <c r="I121" s="3"/>
      <c r="J121" s="3"/>
      <c r="K121" s="3"/>
      <c r="L121" s="3"/>
      <c r="M121" s="3"/>
      <c r="N121" s="3"/>
      <c r="O121" s="3"/>
      <c r="P121" s="3"/>
      <c r="Q121" s="3"/>
    </row>
    <row r="122" spans="2:17" ht="30" x14ac:dyDescent="0.25">
      <c r="B122" s="79" t="s">
        <v>17</v>
      </c>
      <c r="C122" s="79" t="s">
        <v>78</v>
      </c>
      <c r="D122" s="2189" t="s">
        <v>77</v>
      </c>
      <c r="E122" s="2191"/>
      <c r="F122" s="3"/>
      <c r="G122" s="3"/>
      <c r="H122" s="3"/>
      <c r="I122" s="3"/>
      <c r="J122" s="3"/>
      <c r="K122" s="3"/>
      <c r="L122" s="3"/>
      <c r="M122" s="3"/>
      <c r="N122" s="3"/>
      <c r="O122" s="3"/>
      <c r="P122" s="3"/>
      <c r="Q122" s="3"/>
    </row>
    <row r="123" spans="2:17" x14ac:dyDescent="0.25">
      <c r="B123" s="91" t="s">
        <v>185</v>
      </c>
      <c r="C123" s="431" t="s">
        <v>18</v>
      </c>
      <c r="D123" s="2144"/>
      <c r="E123" s="2144"/>
      <c r="F123" s="3"/>
      <c r="G123" s="3"/>
      <c r="H123" s="3"/>
      <c r="I123" s="3"/>
      <c r="J123" s="3"/>
      <c r="K123" s="3"/>
      <c r="L123" s="3"/>
      <c r="M123" s="3"/>
      <c r="N123" s="3"/>
      <c r="O123" s="3"/>
      <c r="P123" s="3"/>
      <c r="Q123" s="3"/>
    </row>
    <row r="124" spans="2:17" x14ac:dyDescent="0.25">
      <c r="B124" s="3"/>
      <c r="C124" s="3"/>
      <c r="D124" s="3"/>
      <c r="E124" s="3"/>
      <c r="F124" s="3"/>
      <c r="G124" s="3"/>
      <c r="H124" s="3"/>
      <c r="I124" s="3"/>
      <c r="J124" s="3"/>
      <c r="K124" s="3"/>
      <c r="L124" s="3"/>
      <c r="M124" s="3"/>
      <c r="N124" s="3"/>
      <c r="O124" s="3"/>
      <c r="P124" s="3"/>
      <c r="Q124" s="3"/>
    </row>
    <row r="125" spans="2:17" x14ac:dyDescent="0.25">
      <c r="B125" s="3"/>
      <c r="C125" s="3"/>
      <c r="D125" s="3"/>
      <c r="E125" s="3"/>
      <c r="F125" s="3"/>
      <c r="G125" s="3"/>
      <c r="H125" s="3"/>
      <c r="I125" s="3"/>
      <c r="J125" s="3"/>
      <c r="K125" s="3"/>
      <c r="L125" s="3"/>
      <c r="M125" s="3"/>
      <c r="N125" s="3"/>
      <c r="O125" s="3"/>
      <c r="P125" s="3"/>
      <c r="Q125" s="3"/>
    </row>
    <row r="126" spans="2:17" x14ac:dyDescent="0.25">
      <c r="B126" s="2318" t="s">
        <v>186</v>
      </c>
      <c r="C126" s="2319"/>
      <c r="D126" s="2319"/>
      <c r="E126" s="2319"/>
      <c r="F126" s="2319"/>
      <c r="G126" s="2319"/>
      <c r="H126" s="2319"/>
      <c r="I126" s="2319"/>
      <c r="J126" s="2319"/>
      <c r="K126" s="2319"/>
      <c r="L126" s="2319"/>
      <c r="M126" s="2319"/>
      <c r="N126" s="2319"/>
      <c r="O126" s="2319"/>
      <c r="P126" s="2319"/>
      <c r="Q126" s="3"/>
    </row>
    <row r="127" spans="2:17" x14ac:dyDescent="0.25">
      <c r="B127" s="3"/>
      <c r="C127" s="3"/>
      <c r="D127" s="3"/>
      <c r="E127" s="3"/>
      <c r="F127" s="3"/>
      <c r="G127" s="3"/>
      <c r="H127" s="3"/>
      <c r="I127" s="3"/>
      <c r="J127" s="3"/>
      <c r="K127" s="3"/>
      <c r="L127" s="3"/>
      <c r="M127" s="3"/>
      <c r="N127" s="3"/>
      <c r="O127" s="3"/>
      <c r="P127" s="3"/>
      <c r="Q127" s="3"/>
    </row>
    <row r="128" spans="2:17" ht="15.75" thickBot="1" x14ac:dyDescent="0.3">
      <c r="B128" s="3"/>
      <c r="C128" s="3"/>
      <c r="D128" s="3"/>
      <c r="E128" s="3"/>
      <c r="F128" s="3"/>
      <c r="G128" s="3"/>
      <c r="H128" s="3"/>
      <c r="I128" s="3"/>
      <c r="J128" s="3"/>
      <c r="K128" s="3"/>
      <c r="L128" s="3"/>
      <c r="M128" s="3"/>
      <c r="N128" s="3"/>
      <c r="O128" s="3"/>
      <c r="P128" s="3"/>
      <c r="Q128" s="3"/>
    </row>
    <row r="129" spans="1:26" ht="15.75" thickBot="1" x14ac:dyDescent="0.3">
      <c r="B129" s="2299" t="s">
        <v>187</v>
      </c>
      <c r="C129" s="2300"/>
      <c r="D129" s="2300"/>
      <c r="E129" s="2300"/>
      <c r="F129" s="2300"/>
      <c r="G129" s="2300"/>
      <c r="H129" s="2300"/>
      <c r="I129" s="2300"/>
      <c r="J129" s="2300"/>
      <c r="K129" s="2300"/>
      <c r="L129" s="2300"/>
      <c r="M129" s="2300"/>
      <c r="N129" s="2301"/>
      <c r="O129" s="3"/>
      <c r="P129" s="3"/>
      <c r="Q129" s="3"/>
    </row>
    <row r="130" spans="1:26" x14ac:dyDescent="0.25">
      <c r="B130" s="3"/>
      <c r="C130" s="3"/>
      <c r="D130" s="3"/>
      <c r="E130" s="3"/>
      <c r="F130" s="3">
        <f>25/28</f>
        <v>0.8928571428571429</v>
      </c>
      <c r="G130" s="3"/>
      <c r="H130" s="3"/>
      <c r="I130" s="3"/>
      <c r="J130" s="3"/>
      <c r="K130" s="3"/>
      <c r="L130" s="3"/>
      <c r="M130" s="3"/>
      <c r="N130" s="3"/>
      <c r="O130" s="3"/>
      <c r="P130" s="3"/>
      <c r="Q130" s="3"/>
    </row>
    <row r="131" spans="1:26" ht="15.75" thickBot="1" x14ac:dyDescent="0.3">
      <c r="B131" s="3"/>
      <c r="C131" s="3"/>
      <c r="D131" s="3"/>
      <c r="E131" s="3"/>
      <c r="F131" s="3"/>
      <c r="G131" s="3"/>
      <c r="H131" s="3"/>
      <c r="I131" s="3"/>
      <c r="J131" s="3"/>
      <c r="K131" s="3"/>
      <c r="L131" s="3"/>
      <c r="M131" s="47"/>
      <c r="N131" s="47"/>
      <c r="O131" s="3"/>
      <c r="P131" s="3"/>
      <c r="Q131" s="3"/>
    </row>
    <row r="132" spans="1:26" s="48" customFormat="1" ht="75" x14ac:dyDescent="0.25">
      <c r="B132" s="49" t="s">
        <v>33</v>
      </c>
      <c r="C132" s="49" t="s">
        <v>34</v>
      </c>
      <c r="D132" s="49" t="s">
        <v>35</v>
      </c>
      <c r="E132" s="49" t="s">
        <v>36</v>
      </c>
      <c r="F132" s="49" t="s">
        <v>37</v>
      </c>
      <c r="G132" s="49" t="s">
        <v>38</v>
      </c>
      <c r="H132" s="49" t="s">
        <v>39</v>
      </c>
      <c r="I132" s="49" t="s">
        <v>40</v>
      </c>
      <c r="J132" s="49" t="s">
        <v>41</v>
      </c>
      <c r="K132" s="49" t="s">
        <v>42</v>
      </c>
      <c r="L132" s="49" t="s">
        <v>43</v>
      </c>
      <c r="M132" s="50" t="s">
        <v>44</v>
      </c>
      <c r="N132" s="49" t="s">
        <v>45</v>
      </c>
      <c r="O132" s="49" t="s">
        <v>46</v>
      </c>
      <c r="P132" s="51" t="s">
        <v>47</v>
      </c>
      <c r="Q132" s="51" t="s">
        <v>48</v>
      </c>
    </row>
    <row r="133" spans="1:26" s="61" customFormat="1" x14ac:dyDescent="0.25">
      <c r="A133" s="52">
        <v>1</v>
      </c>
      <c r="B133" s="167" t="s">
        <v>420</v>
      </c>
      <c r="C133" s="54" t="s">
        <v>421</v>
      </c>
      <c r="D133" s="53" t="s">
        <v>246</v>
      </c>
      <c r="E133" s="168">
        <v>701820120130234</v>
      </c>
      <c r="F133" s="54" t="s">
        <v>18</v>
      </c>
      <c r="G133" s="169">
        <v>1</v>
      </c>
      <c r="H133" s="62">
        <v>41309</v>
      </c>
      <c r="I133" s="62">
        <v>41639</v>
      </c>
      <c r="J133" s="56" t="s">
        <v>19</v>
      </c>
      <c r="K133" s="170">
        <v>10.85</v>
      </c>
      <c r="L133" s="170">
        <v>0</v>
      </c>
      <c r="M133" s="168">
        <v>524</v>
      </c>
      <c r="N133" s="65">
        <v>5.24</v>
      </c>
      <c r="O133" s="171">
        <v>305298916</v>
      </c>
      <c r="P133" s="63" t="s">
        <v>514</v>
      </c>
      <c r="Q133" s="2682" t="s">
        <v>1153</v>
      </c>
      <c r="R133" s="60"/>
      <c r="S133" s="60"/>
      <c r="T133" s="60"/>
      <c r="U133" s="60"/>
      <c r="V133" s="60"/>
      <c r="W133" s="60"/>
      <c r="X133" s="60"/>
      <c r="Y133" s="60"/>
      <c r="Z133" s="60"/>
    </row>
    <row r="134" spans="1:26" s="61" customFormat="1" x14ac:dyDescent="0.25">
      <c r="A134" s="52">
        <v>2</v>
      </c>
      <c r="B134" s="167" t="s">
        <v>420</v>
      </c>
      <c r="C134" s="54" t="s">
        <v>421</v>
      </c>
      <c r="D134" s="53" t="s">
        <v>515</v>
      </c>
      <c r="E134" s="168" t="s">
        <v>516</v>
      </c>
      <c r="F134" s="54" t="s">
        <v>18</v>
      </c>
      <c r="G134" s="169">
        <v>1</v>
      </c>
      <c r="H134" s="62">
        <v>40210</v>
      </c>
      <c r="I134" s="62">
        <v>40543</v>
      </c>
      <c r="J134" s="56" t="s">
        <v>19</v>
      </c>
      <c r="K134" s="170">
        <f>11</f>
        <v>11</v>
      </c>
      <c r="L134" s="170">
        <v>0</v>
      </c>
      <c r="M134" s="168">
        <v>50</v>
      </c>
      <c r="N134" s="65">
        <v>0.5</v>
      </c>
      <c r="O134" s="171">
        <v>46500000</v>
      </c>
      <c r="P134" s="63">
        <v>328</v>
      </c>
      <c r="Q134" s="2683"/>
      <c r="R134" s="60"/>
      <c r="S134" s="60"/>
      <c r="T134" s="60"/>
      <c r="U134" s="60"/>
      <c r="V134" s="60"/>
      <c r="W134" s="60"/>
      <c r="X134" s="60"/>
      <c r="Y134" s="60"/>
      <c r="Z134" s="60"/>
    </row>
    <row r="135" spans="1:26" s="61" customFormat="1" x14ac:dyDescent="0.25">
      <c r="A135" s="52">
        <f>+A134+1</f>
        <v>3</v>
      </c>
      <c r="B135" s="66"/>
      <c r="C135" s="54"/>
      <c r="D135" s="53"/>
      <c r="E135" s="65"/>
      <c r="F135" s="54"/>
      <c r="G135" s="54"/>
      <c r="H135" s="54"/>
      <c r="I135" s="56"/>
      <c r="J135" s="56"/>
      <c r="K135" s="56"/>
      <c r="L135" s="56"/>
      <c r="M135" s="57"/>
      <c r="N135" s="57"/>
      <c r="O135" s="63"/>
      <c r="P135" s="63"/>
      <c r="Q135" s="2683"/>
      <c r="R135" s="60"/>
      <c r="S135" s="60"/>
      <c r="T135" s="60"/>
      <c r="U135" s="60"/>
      <c r="V135" s="60"/>
      <c r="W135" s="60"/>
      <c r="X135" s="60"/>
      <c r="Y135" s="60"/>
      <c r="Z135" s="60"/>
    </row>
    <row r="136" spans="1:26" s="61" customFormat="1" x14ac:dyDescent="0.25">
      <c r="A136" s="52">
        <f>+A135+1</f>
        <v>4</v>
      </c>
      <c r="B136" s="53"/>
      <c r="C136" s="54"/>
      <c r="D136" s="53"/>
      <c r="E136" s="65"/>
      <c r="F136" s="54"/>
      <c r="G136" s="54"/>
      <c r="H136" s="54"/>
      <c r="I136" s="56"/>
      <c r="J136" s="56"/>
      <c r="K136" s="56"/>
      <c r="L136" s="56"/>
      <c r="M136" s="57"/>
      <c r="N136" s="57"/>
      <c r="O136" s="63"/>
      <c r="P136" s="63"/>
      <c r="Q136" s="2683"/>
      <c r="R136" s="60"/>
      <c r="S136" s="60"/>
      <c r="T136" s="60"/>
      <c r="U136" s="60"/>
      <c r="V136" s="60"/>
      <c r="W136" s="60"/>
      <c r="X136" s="60"/>
      <c r="Y136" s="60"/>
      <c r="Z136" s="60"/>
    </row>
    <row r="137" spans="1:26" s="61" customFormat="1" x14ac:dyDescent="0.25">
      <c r="A137" s="52">
        <f>+A136+1</f>
        <v>5</v>
      </c>
      <c r="B137" s="53"/>
      <c r="C137" s="54"/>
      <c r="D137" s="53"/>
      <c r="E137" s="65"/>
      <c r="F137" s="54"/>
      <c r="G137" s="54"/>
      <c r="H137" s="54"/>
      <c r="I137" s="56"/>
      <c r="J137" s="56"/>
      <c r="K137" s="56"/>
      <c r="L137" s="56"/>
      <c r="M137" s="57"/>
      <c r="N137" s="57"/>
      <c r="O137" s="63"/>
      <c r="P137" s="63"/>
      <c r="Q137" s="2683"/>
      <c r="R137" s="60"/>
      <c r="S137" s="60"/>
      <c r="T137" s="60"/>
      <c r="U137" s="60"/>
      <c r="V137" s="60"/>
      <c r="W137" s="60"/>
      <c r="X137" s="60"/>
      <c r="Y137" s="60"/>
      <c r="Z137" s="60"/>
    </row>
    <row r="138" spans="1:26" s="61" customFormat="1" x14ac:dyDescent="0.25">
      <c r="A138" s="52">
        <f>+A137+1</f>
        <v>6</v>
      </c>
      <c r="B138" s="53"/>
      <c r="C138" s="54"/>
      <c r="D138" s="53"/>
      <c r="E138" s="65"/>
      <c r="F138" s="54"/>
      <c r="G138" s="54"/>
      <c r="H138" s="54"/>
      <c r="I138" s="56"/>
      <c r="J138" s="56"/>
      <c r="K138" s="56"/>
      <c r="L138" s="56"/>
      <c r="M138" s="57"/>
      <c r="N138" s="57"/>
      <c r="O138" s="63"/>
      <c r="P138" s="63"/>
      <c r="Q138" s="2683"/>
      <c r="R138" s="60"/>
      <c r="S138" s="60"/>
      <c r="T138" s="60"/>
      <c r="U138" s="60"/>
      <c r="V138" s="60"/>
      <c r="W138" s="60"/>
      <c r="X138" s="60"/>
      <c r="Y138" s="60"/>
      <c r="Z138" s="60"/>
    </row>
    <row r="139" spans="1:26" s="61" customFormat="1" x14ac:dyDescent="0.25">
      <c r="A139" s="52">
        <f>+A138+1</f>
        <v>7</v>
      </c>
      <c r="B139" s="53"/>
      <c r="C139" s="54"/>
      <c r="D139" s="53"/>
      <c r="E139" s="65"/>
      <c r="F139" s="54"/>
      <c r="G139" s="54"/>
      <c r="H139" s="54"/>
      <c r="I139" s="56"/>
      <c r="J139" s="56"/>
      <c r="K139" s="56"/>
      <c r="L139" s="56"/>
      <c r="M139" s="57"/>
      <c r="N139" s="57"/>
      <c r="O139" s="63"/>
      <c r="P139" s="63"/>
      <c r="Q139" s="2683"/>
      <c r="R139" s="60"/>
      <c r="S139" s="60"/>
      <c r="T139" s="60"/>
      <c r="U139" s="60"/>
      <c r="V139" s="60"/>
      <c r="W139" s="60"/>
      <c r="X139" s="60"/>
      <c r="Y139" s="60"/>
      <c r="Z139" s="60"/>
    </row>
    <row r="140" spans="1:26" s="61" customFormat="1" ht="239.25" customHeight="1" x14ac:dyDescent="0.25">
      <c r="A140" s="52"/>
      <c r="B140" s="66" t="s">
        <v>28</v>
      </c>
      <c r="C140" s="54"/>
      <c r="D140" s="53"/>
      <c r="E140" s="65"/>
      <c r="F140" s="54"/>
      <c r="G140" s="54"/>
      <c r="H140" s="54"/>
      <c r="I140" s="56"/>
      <c r="J140" s="56"/>
      <c r="K140" s="511">
        <f>SUM(K133:K139)</f>
        <v>21.85</v>
      </c>
      <c r="L140" s="67">
        <f>SUM(L133:L139)</f>
        <v>0</v>
      </c>
      <c r="M140" s="68"/>
      <c r="N140" s="67"/>
      <c r="O140" s="63"/>
      <c r="P140" s="63"/>
      <c r="Q140" s="2684"/>
    </row>
    <row r="141" spans="1:26" x14ac:dyDescent="0.25">
      <c r="B141" s="70"/>
      <c r="C141" s="70"/>
      <c r="D141" s="70"/>
      <c r="E141" s="71"/>
      <c r="F141" s="70"/>
      <c r="G141" s="70"/>
      <c r="H141" s="70"/>
      <c r="I141" s="70"/>
      <c r="J141" s="70"/>
      <c r="K141" s="70"/>
      <c r="L141" s="70"/>
      <c r="M141" s="70"/>
      <c r="N141" s="70"/>
      <c r="O141" s="70"/>
      <c r="P141" s="70"/>
      <c r="Q141" s="3"/>
    </row>
    <row r="142" spans="1:26" x14ac:dyDescent="0.25">
      <c r="B142" s="74" t="s">
        <v>192</v>
      </c>
      <c r="C142" s="510">
        <f>+K140</f>
        <v>21.85</v>
      </c>
      <c r="D142" s="3"/>
      <c r="E142" s="3"/>
      <c r="F142" s="3"/>
      <c r="G142" s="3"/>
      <c r="H142" s="77"/>
      <c r="I142" s="77"/>
      <c r="J142" s="77"/>
      <c r="K142" s="77"/>
      <c r="L142" s="77"/>
      <c r="M142" s="77"/>
      <c r="N142" s="70"/>
      <c r="O142" s="70"/>
      <c r="P142" s="70"/>
      <c r="Q142" s="3"/>
    </row>
    <row r="143" spans="1:26" x14ac:dyDescent="0.25">
      <c r="B143" s="3"/>
      <c r="C143" s="3"/>
      <c r="D143" s="3"/>
      <c r="E143" s="3"/>
      <c r="F143" s="3"/>
      <c r="G143" s="3"/>
      <c r="H143" s="3"/>
      <c r="I143" s="3"/>
      <c r="J143" s="3"/>
      <c r="K143" s="3"/>
      <c r="L143" s="3"/>
      <c r="M143" s="3"/>
      <c r="N143" s="3"/>
      <c r="O143" s="3"/>
      <c r="P143" s="3"/>
      <c r="Q143" s="3"/>
    </row>
    <row r="144" spans="1:26" ht="15.75" thickBot="1" x14ac:dyDescent="0.3">
      <c r="B144" s="3"/>
      <c r="C144" s="3"/>
      <c r="D144" s="3"/>
      <c r="E144" s="3"/>
      <c r="F144" s="3"/>
      <c r="G144" s="3"/>
      <c r="H144" s="3"/>
      <c r="I144" s="3"/>
      <c r="J144" s="3"/>
      <c r="K144" s="3"/>
      <c r="L144" s="3"/>
      <c r="M144" s="3"/>
      <c r="N144" s="3"/>
      <c r="O144" s="3"/>
      <c r="P144" s="3"/>
      <c r="Q144" s="3"/>
    </row>
    <row r="145" spans="2:17" ht="30.75" thickBot="1" x14ac:dyDescent="0.3">
      <c r="B145" s="101" t="s">
        <v>193</v>
      </c>
      <c r="C145" s="102" t="s">
        <v>194</v>
      </c>
      <c r="D145" s="101" t="s">
        <v>27</v>
      </c>
      <c r="E145" s="102" t="s">
        <v>195</v>
      </c>
      <c r="F145" s="3"/>
      <c r="G145" s="3"/>
      <c r="H145" s="3"/>
      <c r="I145" s="3"/>
      <c r="J145" s="3"/>
      <c r="K145" s="3"/>
      <c r="L145" s="3"/>
      <c r="M145" s="3"/>
      <c r="N145" s="3"/>
      <c r="O145" s="3"/>
      <c r="P145" s="3"/>
      <c r="Q145" s="3"/>
    </row>
    <row r="146" spans="2:17" x14ac:dyDescent="0.25">
      <c r="B146" s="103" t="s">
        <v>196</v>
      </c>
      <c r="C146" s="104">
        <v>20</v>
      </c>
      <c r="D146" s="104">
        <v>0</v>
      </c>
      <c r="E146" s="2320">
        <v>0</v>
      </c>
      <c r="F146" s="3"/>
      <c r="G146" s="3"/>
      <c r="H146" s="3"/>
      <c r="I146" s="3"/>
      <c r="J146" s="3"/>
      <c r="K146" s="3"/>
      <c r="L146" s="3"/>
      <c r="M146" s="3"/>
      <c r="N146" s="3"/>
      <c r="O146" s="3"/>
      <c r="P146" s="3"/>
      <c r="Q146" s="3"/>
    </row>
    <row r="147" spans="2:17" x14ac:dyDescent="0.25">
      <c r="B147" s="103" t="s">
        <v>197</v>
      </c>
      <c r="C147" s="430">
        <v>30</v>
      </c>
      <c r="D147" s="431">
        <v>0</v>
      </c>
      <c r="E147" s="2100"/>
      <c r="F147" s="3"/>
      <c r="G147" s="3"/>
      <c r="H147" s="3"/>
      <c r="I147" s="3"/>
      <c r="J147" s="3"/>
      <c r="K147" s="3"/>
      <c r="L147" s="3"/>
      <c r="M147" s="3"/>
      <c r="N147" s="3"/>
      <c r="O147" s="3"/>
      <c r="P147" s="3"/>
      <c r="Q147" s="3"/>
    </row>
    <row r="148" spans="2:17" ht="15.75" thickBot="1" x14ac:dyDescent="0.3">
      <c r="B148" s="103" t="s">
        <v>198</v>
      </c>
      <c r="C148" s="106">
        <v>40</v>
      </c>
      <c r="D148" s="106">
        <v>0</v>
      </c>
      <c r="E148" s="2321"/>
      <c r="F148" s="3"/>
      <c r="G148" s="3"/>
      <c r="H148" s="3"/>
      <c r="I148" s="3"/>
      <c r="J148" s="3"/>
      <c r="K148" s="3"/>
      <c r="L148" s="3"/>
      <c r="M148" s="3"/>
      <c r="N148" s="3"/>
      <c r="O148" s="3"/>
      <c r="P148" s="3"/>
      <c r="Q148" s="3"/>
    </row>
    <row r="149" spans="2:17" x14ac:dyDescent="0.25">
      <c r="B149" s="3"/>
      <c r="C149" s="3"/>
      <c r="D149" s="3"/>
      <c r="E149" s="3"/>
      <c r="F149" s="3"/>
      <c r="G149" s="3"/>
      <c r="H149" s="3"/>
      <c r="I149" s="3"/>
      <c r="J149" s="3"/>
      <c r="K149" s="3"/>
      <c r="L149" s="3"/>
      <c r="M149" s="3"/>
      <c r="N149" s="3"/>
      <c r="O149" s="3"/>
      <c r="P149" s="3"/>
      <c r="Q149" s="3"/>
    </row>
    <row r="150" spans="2:17" ht="15.75" thickBot="1" x14ac:dyDescent="0.3">
      <c r="B150" s="3"/>
      <c r="C150" s="3"/>
      <c r="D150" s="3"/>
      <c r="E150" s="3"/>
      <c r="F150" s="3"/>
      <c r="G150" s="3"/>
      <c r="H150" s="3"/>
      <c r="I150" s="3"/>
      <c r="J150" s="3"/>
      <c r="K150" s="3"/>
      <c r="L150" s="3"/>
      <c r="M150" s="3"/>
      <c r="N150" s="3"/>
      <c r="O150" s="3"/>
      <c r="P150" s="3"/>
      <c r="Q150" s="3"/>
    </row>
    <row r="151" spans="2:17" ht="15.75" thickBot="1" x14ac:dyDescent="0.3">
      <c r="B151" s="2299" t="s">
        <v>199</v>
      </c>
      <c r="C151" s="2300"/>
      <c r="D151" s="2300"/>
      <c r="E151" s="2300"/>
      <c r="F151" s="2300"/>
      <c r="G151" s="2300"/>
      <c r="H151" s="2300"/>
      <c r="I151" s="2300"/>
      <c r="J151" s="2300"/>
      <c r="K151" s="2300"/>
      <c r="L151" s="2300"/>
      <c r="M151" s="2300"/>
      <c r="N151" s="2301"/>
      <c r="O151" s="3"/>
      <c r="P151" s="3"/>
      <c r="Q151" s="3"/>
    </row>
    <row r="152" spans="2:17" x14ac:dyDescent="0.25">
      <c r="B152" s="3"/>
      <c r="C152" s="3"/>
      <c r="D152" s="3"/>
      <c r="E152" s="3"/>
      <c r="F152" s="3"/>
      <c r="G152" s="3"/>
      <c r="H152" s="3"/>
      <c r="I152" s="3"/>
      <c r="J152" s="3"/>
      <c r="K152" s="3"/>
      <c r="L152" s="3"/>
      <c r="M152" s="3"/>
      <c r="N152" s="3"/>
      <c r="O152" s="3"/>
      <c r="P152" s="3"/>
      <c r="Q152" s="3"/>
    </row>
    <row r="153" spans="2:17" ht="75" x14ac:dyDescent="0.25">
      <c r="B153" s="41" t="s">
        <v>89</v>
      </c>
      <c r="C153" s="41" t="s">
        <v>90</v>
      </c>
      <c r="D153" s="41" t="s">
        <v>91</v>
      </c>
      <c r="E153" s="41" t="s">
        <v>92</v>
      </c>
      <c r="F153" s="41" t="s">
        <v>93</v>
      </c>
      <c r="G153" s="41" t="s">
        <v>94</v>
      </c>
      <c r="H153" s="41" t="s">
        <v>95</v>
      </c>
      <c r="I153" s="41" t="s">
        <v>96</v>
      </c>
      <c r="J153" s="2189" t="s">
        <v>97</v>
      </c>
      <c r="K153" s="2190"/>
      <c r="L153" s="2191"/>
      <c r="M153" s="41" t="s">
        <v>98</v>
      </c>
      <c r="N153" s="41" t="s">
        <v>99</v>
      </c>
      <c r="O153" s="41" t="s">
        <v>100</v>
      </c>
      <c r="P153" s="2189" t="s">
        <v>77</v>
      </c>
      <c r="Q153" s="2191"/>
    </row>
    <row r="154" spans="2:17" ht="28.5" x14ac:dyDescent="0.2">
      <c r="B154" s="2111" t="s">
        <v>200</v>
      </c>
      <c r="C154" s="2096" t="s">
        <v>517</v>
      </c>
      <c r="D154" s="2096" t="s">
        <v>518</v>
      </c>
      <c r="E154" s="2099">
        <v>23183457</v>
      </c>
      <c r="F154" s="2096" t="s">
        <v>370</v>
      </c>
      <c r="G154" s="2096" t="s">
        <v>258</v>
      </c>
      <c r="H154" s="2134">
        <v>38807</v>
      </c>
      <c r="I154" s="2137" t="s">
        <v>82</v>
      </c>
      <c r="J154" s="89" t="s">
        <v>519</v>
      </c>
      <c r="K154" s="88" t="s">
        <v>520</v>
      </c>
      <c r="L154" s="430" t="s">
        <v>266</v>
      </c>
      <c r="M154" s="2099" t="s">
        <v>18</v>
      </c>
      <c r="N154" s="2099" t="s">
        <v>18</v>
      </c>
      <c r="O154" s="2099" t="s">
        <v>18</v>
      </c>
      <c r="P154" s="2114" t="s">
        <v>521</v>
      </c>
      <c r="Q154" s="2115"/>
    </row>
    <row r="155" spans="2:17" ht="28.5" x14ac:dyDescent="0.2">
      <c r="B155" s="2112"/>
      <c r="C155" s="2097"/>
      <c r="D155" s="2097"/>
      <c r="E155" s="2100"/>
      <c r="F155" s="2097"/>
      <c r="G155" s="2097"/>
      <c r="H155" s="2135"/>
      <c r="I155" s="2138"/>
      <c r="J155" s="89" t="s">
        <v>522</v>
      </c>
      <c r="K155" s="88" t="s">
        <v>523</v>
      </c>
      <c r="L155" s="430" t="s">
        <v>266</v>
      </c>
      <c r="M155" s="2100"/>
      <c r="N155" s="2100"/>
      <c r="O155" s="2100"/>
      <c r="P155" s="2116"/>
      <c r="Q155" s="2117"/>
    </row>
    <row r="156" spans="2:17" ht="42.75" x14ac:dyDescent="0.2">
      <c r="B156" s="2113"/>
      <c r="C156" s="2098"/>
      <c r="D156" s="2098"/>
      <c r="E156" s="2101"/>
      <c r="F156" s="2098"/>
      <c r="G156" s="2098"/>
      <c r="H156" s="2136"/>
      <c r="I156" s="2139"/>
      <c r="J156" s="89" t="s">
        <v>524</v>
      </c>
      <c r="K156" s="88" t="s">
        <v>525</v>
      </c>
      <c r="L156" s="430" t="s">
        <v>266</v>
      </c>
      <c r="M156" s="2101"/>
      <c r="N156" s="2101"/>
      <c r="O156" s="2101"/>
      <c r="P156" s="2118"/>
      <c r="Q156" s="2119"/>
    </row>
    <row r="157" spans="2:17" ht="60" customHeight="1" x14ac:dyDescent="0.2">
      <c r="B157" s="429" t="s">
        <v>211</v>
      </c>
      <c r="C157" s="423" t="s">
        <v>517</v>
      </c>
      <c r="D157" s="427" t="s">
        <v>526</v>
      </c>
      <c r="E157" s="424">
        <v>64561141</v>
      </c>
      <c r="F157" s="423" t="s">
        <v>527</v>
      </c>
      <c r="G157" s="423" t="s">
        <v>258</v>
      </c>
      <c r="H157" s="425">
        <v>39439</v>
      </c>
      <c r="I157" s="426" t="s">
        <v>82</v>
      </c>
      <c r="J157" s="91" t="s">
        <v>528</v>
      </c>
      <c r="K157" s="88" t="s">
        <v>529</v>
      </c>
      <c r="L157" s="430" t="s">
        <v>266</v>
      </c>
      <c r="M157" s="431" t="s">
        <v>18</v>
      </c>
      <c r="N157" s="431" t="s">
        <v>18</v>
      </c>
      <c r="O157" s="431" t="s">
        <v>18</v>
      </c>
      <c r="P157" s="2114" t="s">
        <v>530</v>
      </c>
      <c r="Q157" s="2115"/>
    </row>
    <row r="158" spans="2:17" ht="57" x14ac:dyDescent="0.2">
      <c r="B158" s="2594" t="s">
        <v>531</v>
      </c>
      <c r="C158" s="2096" t="s">
        <v>517</v>
      </c>
      <c r="D158" s="2096" t="s">
        <v>532</v>
      </c>
      <c r="E158" s="2099">
        <v>1102810640</v>
      </c>
      <c r="F158" s="2096" t="s">
        <v>533</v>
      </c>
      <c r="G158" s="2096" t="s">
        <v>534</v>
      </c>
      <c r="H158" s="2134">
        <v>40445</v>
      </c>
      <c r="I158" s="2137" t="s">
        <v>82</v>
      </c>
      <c r="J158" s="89" t="s">
        <v>535</v>
      </c>
      <c r="K158" s="88" t="s">
        <v>536</v>
      </c>
      <c r="L158" s="430" t="s">
        <v>266</v>
      </c>
      <c r="M158" s="2099" t="s">
        <v>18</v>
      </c>
      <c r="N158" s="2099" t="s">
        <v>18</v>
      </c>
      <c r="O158" s="2099" t="s">
        <v>18</v>
      </c>
      <c r="P158" s="2114" t="s">
        <v>537</v>
      </c>
      <c r="Q158" s="2115"/>
    </row>
    <row r="159" spans="2:17" ht="28.5" x14ac:dyDescent="0.2">
      <c r="B159" s="2595"/>
      <c r="C159" s="2097"/>
      <c r="D159" s="2097"/>
      <c r="E159" s="2100"/>
      <c r="F159" s="2097"/>
      <c r="G159" s="2097"/>
      <c r="H159" s="2135"/>
      <c r="I159" s="2138"/>
      <c r="J159" s="89" t="s">
        <v>538</v>
      </c>
      <c r="K159" s="88" t="s">
        <v>539</v>
      </c>
      <c r="L159" s="430" t="s">
        <v>266</v>
      </c>
      <c r="M159" s="2100"/>
      <c r="N159" s="2100"/>
      <c r="O159" s="2100"/>
      <c r="P159" s="2116"/>
      <c r="Q159" s="2117"/>
    </row>
    <row r="160" spans="2:17" ht="28.5" x14ac:dyDescent="0.2">
      <c r="B160" s="2605"/>
      <c r="C160" s="2098"/>
      <c r="D160" s="2098"/>
      <c r="E160" s="2101"/>
      <c r="F160" s="2098"/>
      <c r="G160" s="2098"/>
      <c r="H160" s="2136"/>
      <c r="I160" s="2139"/>
      <c r="J160" s="89" t="s">
        <v>540</v>
      </c>
      <c r="K160" s="88" t="s">
        <v>541</v>
      </c>
      <c r="L160" s="430" t="s">
        <v>266</v>
      </c>
      <c r="M160" s="2101"/>
      <c r="N160" s="2101"/>
      <c r="O160" s="2101"/>
      <c r="P160" s="2118"/>
      <c r="Q160" s="2119"/>
    </row>
    <row r="161" spans="2:17" x14ac:dyDescent="0.25">
      <c r="B161" s="3"/>
      <c r="C161" s="3"/>
      <c r="D161" s="3"/>
      <c r="E161" s="3"/>
      <c r="F161" s="3"/>
      <c r="G161" s="3"/>
      <c r="H161" s="3"/>
      <c r="I161" s="3"/>
      <c r="J161" s="3"/>
      <c r="K161" s="3"/>
      <c r="L161" s="3"/>
      <c r="M161" s="3"/>
      <c r="N161" s="3"/>
      <c r="O161" s="3"/>
      <c r="P161" s="3"/>
      <c r="Q161" s="3"/>
    </row>
    <row r="162" spans="2:17" x14ac:dyDescent="0.25">
      <c r="B162" s="3"/>
      <c r="C162" s="3"/>
      <c r="D162" s="3"/>
      <c r="E162" s="3"/>
      <c r="F162" s="3"/>
      <c r="G162" s="3"/>
      <c r="H162" s="3"/>
      <c r="I162" s="3"/>
      <c r="J162" s="3"/>
      <c r="K162" s="3"/>
      <c r="L162" s="3"/>
      <c r="M162" s="3"/>
      <c r="N162" s="3"/>
      <c r="O162" s="3"/>
      <c r="P162" s="3"/>
      <c r="Q162" s="3"/>
    </row>
    <row r="163" spans="2:17" ht="15.75" thickBot="1" x14ac:dyDescent="0.3">
      <c r="B163" s="3"/>
      <c r="C163" s="3"/>
      <c r="D163" s="3"/>
      <c r="E163" s="3"/>
      <c r="F163" s="3"/>
      <c r="G163" s="3"/>
      <c r="H163" s="3"/>
      <c r="I163" s="3"/>
      <c r="J163" s="3"/>
      <c r="K163" s="3"/>
      <c r="L163" s="3"/>
      <c r="M163" s="3"/>
      <c r="N163" s="3"/>
      <c r="O163" s="3"/>
      <c r="P163" s="3"/>
      <c r="Q163" s="3"/>
    </row>
    <row r="164" spans="2:17" ht="30" x14ac:dyDescent="0.25">
      <c r="B164" s="44" t="s">
        <v>17</v>
      </c>
      <c r="C164" s="44" t="s">
        <v>193</v>
      </c>
      <c r="D164" s="41" t="s">
        <v>194</v>
      </c>
      <c r="E164" s="44" t="s">
        <v>27</v>
      </c>
      <c r="F164" s="102" t="s">
        <v>235</v>
      </c>
      <c r="G164" s="107"/>
      <c r="H164" s="3"/>
      <c r="I164" s="3"/>
      <c r="J164" s="3"/>
      <c r="K164" s="3"/>
      <c r="L164" s="3"/>
      <c r="M164" s="3"/>
      <c r="N164" s="3"/>
      <c r="O164" s="3"/>
      <c r="P164" s="3"/>
      <c r="Q164" s="3"/>
    </row>
    <row r="165" spans="2:17" ht="156.75" x14ac:dyDescent="0.2">
      <c r="B165" s="2322" t="s">
        <v>236</v>
      </c>
      <c r="C165" s="108" t="s">
        <v>237</v>
      </c>
      <c r="D165" s="431">
        <v>25</v>
      </c>
      <c r="E165" s="431">
        <v>25</v>
      </c>
      <c r="F165" s="2323">
        <f>+E165+E166+E167</f>
        <v>60</v>
      </c>
      <c r="G165" s="109"/>
      <c r="H165" s="3"/>
      <c r="I165" s="3"/>
      <c r="J165" s="3"/>
      <c r="K165" s="3"/>
      <c r="L165" s="3"/>
      <c r="M165" s="3"/>
      <c r="N165" s="3"/>
      <c r="O165" s="3"/>
      <c r="P165" s="3"/>
      <c r="Q165" s="3"/>
    </row>
    <row r="166" spans="2:17" ht="114" x14ac:dyDescent="0.2">
      <c r="B166" s="2322"/>
      <c r="C166" s="108" t="s">
        <v>238</v>
      </c>
      <c r="D166" s="428">
        <v>25</v>
      </c>
      <c r="E166" s="431">
        <v>25</v>
      </c>
      <c r="F166" s="2324"/>
      <c r="G166" s="109"/>
      <c r="H166" s="3"/>
      <c r="I166" s="3"/>
      <c r="J166" s="3"/>
      <c r="K166" s="3"/>
      <c r="L166" s="3"/>
      <c r="M166" s="3"/>
      <c r="N166" s="3"/>
      <c r="O166" s="3"/>
      <c r="P166" s="3"/>
      <c r="Q166" s="3"/>
    </row>
    <row r="167" spans="2:17" ht="99.75" x14ac:dyDescent="0.2">
      <c r="B167" s="2322"/>
      <c r="C167" s="108" t="s">
        <v>239</v>
      </c>
      <c r="D167" s="431">
        <v>10</v>
      </c>
      <c r="E167" s="431">
        <v>10</v>
      </c>
      <c r="F167" s="2325"/>
      <c r="G167" s="109"/>
      <c r="H167" s="3"/>
      <c r="I167" s="3"/>
      <c r="J167" s="3"/>
      <c r="K167" s="3"/>
      <c r="L167" s="3"/>
      <c r="M167" s="3"/>
      <c r="N167" s="3"/>
      <c r="O167" s="3"/>
      <c r="P167" s="3"/>
      <c r="Q167" s="3"/>
    </row>
    <row r="168" spans="2:17" x14ac:dyDescent="0.2">
      <c r="B168" s="3"/>
      <c r="C168" s="40"/>
      <c r="D168" s="3"/>
      <c r="E168" s="3"/>
      <c r="F168" s="3"/>
      <c r="G168" s="3"/>
      <c r="H168" s="3"/>
      <c r="I168" s="3"/>
      <c r="J168" s="3"/>
      <c r="K168" s="3"/>
      <c r="L168" s="3"/>
      <c r="M168" s="3"/>
      <c r="N168" s="3"/>
      <c r="O168" s="3"/>
      <c r="P168" s="3"/>
      <c r="Q168" s="3"/>
    </row>
    <row r="171" spans="2:17" x14ac:dyDescent="0.25">
      <c r="B171" s="160" t="s">
        <v>240</v>
      </c>
    </row>
    <row r="174" spans="2:17" x14ac:dyDescent="0.25">
      <c r="B174" s="41" t="s">
        <v>17</v>
      </c>
      <c r="C174" s="41" t="s">
        <v>26</v>
      </c>
      <c r="D174" s="162" t="s">
        <v>27</v>
      </c>
      <c r="E174" s="162" t="s">
        <v>28</v>
      </c>
    </row>
    <row r="175" spans="2:17" ht="28.5" x14ac:dyDescent="0.25">
      <c r="B175" s="45" t="s">
        <v>393</v>
      </c>
      <c r="C175" s="215">
        <v>40</v>
      </c>
      <c r="D175" s="231">
        <f>+E146</f>
        <v>0</v>
      </c>
      <c r="E175" s="1870">
        <f>+D175+D176</f>
        <v>60</v>
      </c>
    </row>
    <row r="176" spans="2:17" ht="42.75" x14ac:dyDescent="0.25">
      <c r="B176" s="45" t="s">
        <v>394</v>
      </c>
      <c r="C176" s="215">
        <v>60</v>
      </c>
      <c r="D176" s="231">
        <f>+F165</f>
        <v>60</v>
      </c>
      <c r="E176" s="1871"/>
    </row>
  </sheetData>
  <mergeCells count="170">
    <mergeCell ref="N158:N160"/>
    <mergeCell ref="O158:O160"/>
    <mergeCell ref="P158:Q160"/>
    <mergeCell ref="B165:B167"/>
    <mergeCell ref="F165:F167"/>
    <mergeCell ref="E175:E176"/>
    <mergeCell ref="P157:Q157"/>
    <mergeCell ref="B158:B160"/>
    <mergeCell ref="C158:C160"/>
    <mergeCell ref="D158:D160"/>
    <mergeCell ref="E158:E160"/>
    <mergeCell ref="F158:F160"/>
    <mergeCell ref="G158:G160"/>
    <mergeCell ref="H158:H160"/>
    <mergeCell ref="I158:I160"/>
    <mergeCell ref="M158:M160"/>
    <mergeCell ref="H154:H156"/>
    <mergeCell ref="I154:I156"/>
    <mergeCell ref="M154:M156"/>
    <mergeCell ref="N154:N156"/>
    <mergeCell ref="O154:O156"/>
    <mergeCell ref="P154:Q156"/>
    <mergeCell ref="E146:E148"/>
    <mergeCell ref="B151:N151"/>
    <mergeCell ref="J153:L153"/>
    <mergeCell ref="P153:Q153"/>
    <mergeCell ref="B154:B156"/>
    <mergeCell ref="C154:C156"/>
    <mergeCell ref="D154:D156"/>
    <mergeCell ref="E154:E156"/>
    <mergeCell ref="F154:F156"/>
    <mergeCell ref="G154:G156"/>
    <mergeCell ref="B119:N119"/>
    <mergeCell ref="D122:E122"/>
    <mergeCell ref="D123:E123"/>
    <mergeCell ref="B126:P126"/>
    <mergeCell ref="B129:N129"/>
    <mergeCell ref="G112:G116"/>
    <mergeCell ref="H112:H116"/>
    <mergeCell ref="I112:I116"/>
    <mergeCell ref="M112:M116"/>
    <mergeCell ref="N112:N116"/>
    <mergeCell ref="O112:O116"/>
    <mergeCell ref="N110:N111"/>
    <mergeCell ref="O110:O111"/>
    <mergeCell ref="P110:Q111"/>
    <mergeCell ref="B112:B116"/>
    <mergeCell ref="C112:C116"/>
    <mergeCell ref="D112:D116"/>
    <mergeCell ref="E112:E116"/>
    <mergeCell ref="F112:F116"/>
    <mergeCell ref="P112:Q116"/>
    <mergeCell ref="B110:B111"/>
    <mergeCell ref="C110:C111"/>
    <mergeCell ref="D110:D111"/>
    <mergeCell ref="E110:E111"/>
    <mergeCell ref="F110:F111"/>
    <mergeCell ref="G110:G111"/>
    <mergeCell ref="H110:H111"/>
    <mergeCell ref="I110:I111"/>
    <mergeCell ref="M110:M111"/>
    <mergeCell ref="B102:B104"/>
    <mergeCell ref="C102:C104"/>
    <mergeCell ref="D102:D104"/>
    <mergeCell ref="E102:E104"/>
    <mergeCell ref="F102:F104"/>
    <mergeCell ref="P102:Q104"/>
    <mergeCell ref="B105:B109"/>
    <mergeCell ref="C105:C109"/>
    <mergeCell ref="D105:D109"/>
    <mergeCell ref="E105:E109"/>
    <mergeCell ref="F105:F109"/>
    <mergeCell ref="G105:G109"/>
    <mergeCell ref="H105:H109"/>
    <mergeCell ref="I105:I109"/>
    <mergeCell ref="M105:M109"/>
    <mergeCell ref="G102:G104"/>
    <mergeCell ref="H102:H104"/>
    <mergeCell ref="I102:I104"/>
    <mergeCell ref="M102:M104"/>
    <mergeCell ref="N102:N104"/>
    <mergeCell ref="O102:O104"/>
    <mergeCell ref="N105:N109"/>
    <mergeCell ref="O105:O109"/>
    <mergeCell ref="P105:Q109"/>
    <mergeCell ref="P91:Q93"/>
    <mergeCell ref="B94:B101"/>
    <mergeCell ref="C94:C101"/>
    <mergeCell ref="D94:D101"/>
    <mergeCell ref="E94:E101"/>
    <mergeCell ref="F94:F101"/>
    <mergeCell ref="G94:G101"/>
    <mergeCell ref="H94:H101"/>
    <mergeCell ref="I94:I101"/>
    <mergeCell ref="M94:M101"/>
    <mergeCell ref="N94:N101"/>
    <mergeCell ref="O94:O101"/>
    <mergeCell ref="P94:Q101"/>
    <mergeCell ref="R89:R90"/>
    <mergeCell ref="B91:B93"/>
    <mergeCell ref="C91:C93"/>
    <mergeCell ref="D91:D93"/>
    <mergeCell ref="E91:E93"/>
    <mergeCell ref="F91:F93"/>
    <mergeCell ref="G91:G93"/>
    <mergeCell ref="H91:H93"/>
    <mergeCell ref="I91:I93"/>
    <mergeCell ref="M91:M93"/>
    <mergeCell ref="H89:H90"/>
    <mergeCell ref="I89:I90"/>
    <mergeCell ref="M89:M90"/>
    <mergeCell ref="N89:N90"/>
    <mergeCell ref="O89:O90"/>
    <mergeCell ref="P89:Q90"/>
    <mergeCell ref="B89:B90"/>
    <mergeCell ref="C89:C90"/>
    <mergeCell ref="D89:D90"/>
    <mergeCell ref="E89:E90"/>
    <mergeCell ref="F89:F90"/>
    <mergeCell ref="G89:G90"/>
    <mergeCell ref="N91:N93"/>
    <mergeCell ref="O91:O93"/>
    <mergeCell ref="B2:P2"/>
    <mergeCell ref="B4:P4"/>
    <mergeCell ref="C6:N6"/>
    <mergeCell ref="C7:N7"/>
    <mergeCell ref="C8:N8"/>
    <mergeCell ref="C9:N9"/>
    <mergeCell ref="P79:Q82"/>
    <mergeCell ref="B73:N73"/>
    <mergeCell ref="J78:L78"/>
    <mergeCell ref="P78:Q78"/>
    <mergeCell ref="C59:N59"/>
    <mergeCell ref="B61:N61"/>
    <mergeCell ref="O64:P64"/>
    <mergeCell ref="O65:P65"/>
    <mergeCell ref="O66:P66"/>
    <mergeCell ref="O67:P67"/>
    <mergeCell ref="H79:H81"/>
    <mergeCell ref="I79:I81"/>
    <mergeCell ref="M79:M82"/>
    <mergeCell ref="N79:N82"/>
    <mergeCell ref="O79:O82"/>
    <mergeCell ref="B79:B81"/>
    <mergeCell ref="C79:C81"/>
    <mergeCell ref="D79:D81"/>
    <mergeCell ref="Q133:Q140"/>
    <mergeCell ref="C10:E10"/>
    <mergeCell ref="B14:C21"/>
    <mergeCell ref="B22:C22"/>
    <mergeCell ref="E40:E41"/>
    <mergeCell ref="M45:N45"/>
    <mergeCell ref="B55:B56"/>
    <mergeCell ref="C55:C56"/>
    <mergeCell ref="D55:E55"/>
    <mergeCell ref="E79:E81"/>
    <mergeCell ref="F79:F81"/>
    <mergeCell ref="G79:G81"/>
    <mergeCell ref="H83:H88"/>
    <mergeCell ref="I83:I88"/>
    <mergeCell ref="M83:M88"/>
    <mergeCell ref="N83:N88"/>
    <mergeCell ref="O83:O88"/>
    <mergeCell ref="P83:Q88"/>
    <mergeCell ref="B83:B88"/>
    <mergeCell ref="C83:C88"/>
    <mergeCell ref="D83:D88"/>
    <mergeCell ref="E83:E88"/>
    <mergeCell ref="F83:F88"/>
    <mergeCell ref="G83:G88"/>
  </mergeCells>
  <dataValidations count="2">
    <dataValidation type="list" allowBlank="1" showInputMessage="1" showErrorMessage="1" sqref="WVE983092 WLI983092 WBM983092 VRQ983092 VHU983092 UXY983092 UOC983092 UEG983092 TUK983092 TKO983092 TAS983092 SQW983092 SHA983092 RXE983092 RNI983092 RDM983092 QTQ983092 QJU983092 PZY983092 PQC983092 PGG983092 OWK983092 OMO983092 OCS983092 NSW983092 NJA983092 MZE983092 MPI983092 MFM983092 LVQ983092 LLU983092 LBY983092 KSC983092 KIG983092 JYK983092 JOO983092 JES983092 IUW983092 ILA983092 IBE983092 HRI983092 HHM983092 GXQ983092 GNU983092 GDY983092 FUC983092 FKG983092 FAK983092 EQO983092 EGS983092 DWW983092 DNA983092 DDE983092 CTI983092 CJM983092 BZQ983092 BPU983092 BFY983092 AWC983092 AMG983092 ACK983092 SO983092 IS983092 A983092 WVE917556 WLI917556 WBM917556 VRQ917556 VHU917556 UXY917556 UOC917556 UEG917556 TUK917556 TKO917556 TAS917556 SQW917556 SHA917556 RXE917556 RNI917556 RDM917556 QTQ917556 QJU917556 PZY917556 PQC917556 PGG917556 OWK917556 OMO917556 OCS917556 NSW917556 NJA917556 MZE917556 MPI917556 MFM917556 LVQ917556 LLU917556 LBY917556 KSC917556 KIG917556 JYK917556 JOO917556 JES917556 IUW917556 ILA917556 IBE917556 HRI917556 HHM917556 GXQ917556 GNU917556 GDY917556 FUC917556 FKG917556 FAK917556 EQO917556 EGS917556 DWW917556 DNA917556 DDE917556 CTI917556 CJM917556 BZQ917556 BPU917556 BFY917556 AWC917556 AMG917556 ACK917556 SO917556 IS917556 A917556 WVE852020 WLI852020 WBM852020 VRQ852020 VHU852020 UXY852020 UOC852020 UEG852020 TUK852020 TKO852020 TAS852020 SQW852020 SHA852020 RXE852020 RNI852020 RDM852020 QTQ852020 QJU852020 PZY852020 PQC852020 PGG852020 OWK852020 OMO852020 OCS852020 NSW852020 NJA852020 MZE852020 MPI852020 MFM852020 LVQ852020 LLU852020 LBY852020 KSC852020 KIG852020 JYK852020 JOO852020 JES852020 IUW852020 ILA852020 IBE852020 HRI852020 HHM852020 GXQ852020 GNU852020 GDY852020 FUC852020 FKG852020 FAK852020 EQO852020 EGS852020 DWW852020 DNA852020 DDE852020 CTI852020 CJM852020 BZQ852020 BPU852020 BFY852020 AWC852020 AMG852020 ACK852020 SO852020 IS852020 A852020 WVE786484 WLI786484 WBM786484 VRQ786484 VHU786484 UXY786484 UOC786484 UEG786484 TUK786484 TKO786484 TAS786484 SQW786484 SHA786484 RXE786484 RNI786484 RDM786484 QTQ786484 QJU786484 PZY786484 PQC786484 PGG786484 OWK786484 OMO786484 OCS786484 NSW786484 NJA786484 MZE786484 MPI786484 MFM786484 LVQ786484 LLU786484 LBY786484 KSC786484 KIG786484 JYK786484 JOO786484 JES786484 IUW786484 ILA786484 IBE786484 HRI786484 HHM786484 GXQ786484 GNU786484 GDY786484 FUC786484 FKG786484 FAK786484 EQO786484 EGS786484 DWW786484 DNA786484 DDE786484 CTI786484 CJM786484 BZQ786484 BPU786484 BFY786484 AWC786484 AMG786484 ACK786484 SO786484 IS786484 A786484 WVE720948 WLI720948 WBM720948 VRQ720948 VHU720948 UXY720948 UOC720948 UEG720948 TUK720948 TKO720948 TAS720948 SQW720948 SHA720948 RXE720948 RNI720948 RDM720948 QTQ720948 QJU720948 PZY720948 PQC720948 PGG720948 OWK720948 OMO720948 OCS720948 NSW720948 NJA720948 MZE720948 MPI720948 MFM720948 LVQ720948 LLU720948 LBY720948 KSC720948 KIG720948 JYK720948 JOO720948 JES720948 IUW720948 ILA720948 IBE720948 HRI720948 HHM720948 GXQ720948 GNU720948 GDY720948 FUC720948 FKG720948 FAK720948 EQO720948 EGS720948 DWW720948 DNA720948 DDE720948 CTI720948 CJM720948 BZQ720948 BPU720948 BFY720948 AWC720948 AMG720948 ACK720948 SO720948 IS720948 A720948 WVE655412 WLI655412 WBM655412 VRQ655412 VHU655412 UXY655412 UOC655412 UEG655412 TUK655412 TKO655412 TAS655412 SQW655412 SHA655412 RXE655412 RNI655412 RDM655412 QTQ655412 QJU655412 PZY655412 PQC655412 PGG655412 OWK655412 OMO655412 OCS655412 NSW655412 NJA655412 MZE655412 MPI655412 MFM655412 LVQ655412 LLU655412 LBY655412 KSC655412 KIG655412 JYK655412 JOO655412 JES655412 IUW655412 ILA655412 IBE655412 HRI655412 HHM655412 GXQ655412 GNU655412 GDY655412 FUC655412 FKG655412 FAK655412 EQO655412 EGS655412 DWW655412 DNA655412 DDE655412 CTI655412 CJM655412 BZQ655412 BPU655412 BFY655412 AWC655412 AMG655412 ACK655412 SO655412 IS655412 A655412 WVE589876 WLI589876 WBM589876 VRQ589876 VHU589876 UXY589876 UOC589876 UEG589876 TUK589876 TKO589876 TAS589876 SQW589876 SHA589876 RXE589876 RNI589876 RDM589876 QTQ589876 QJU589876 PZY589876 PQC589876 PGG589876 OWK589876 OMO589876 OCS589876 NSW589876 NJA589876 MZE589876 MPI589876 MFM589876 LVQ589876 LLU589876 LBY589876 KSC589876 KIG589876 JYK589876 JOO589876 JES589876 IUW589876 ILA589876 IBE589876 HRI589876 HHM589876 GXQ589876 GNU589876 GDY589876 FUC589876 FKG589876 FAK589876 EQO589876 EGS589876 DWW589876 DNA589876 DDE589876 CTI589876 CJM589876 BZQ589876 BPU589876 BFY589876 AWC589876 AMG589876 ACK589876 SO589876 IS589876 A589876 WVE524340 WLI524340 WBM524340 VRQ524340 VHU524340 UXY524340 UOC524340 UEG524340 TUK524340 TKO524340 TAS524340 SQW524340 SHA524340 RXE524340 RNI524340 RDM524340 QTQ524340 QJU524340 PZY524340 PQC524340 PGG524340 OWK524340 OMO524340 OCS524340 NSW524340 NJA524340 MZE524340 MPI524340 MFM524340 LVQ524340 LLU524340 LBY524340 KSC524340 KIG524340 JYK524340 JOO524340 JES524340 IUW524340 ILA524340 IBE524340 HRI524340 HHM524340 GXQ524340 GNU524340 GDY524340 FUC524340 FKG524340 FAK524340 EQO524340 EGS524340 DWW524340 DNA524340 DDE524340 CTI524340 CJM524340 BZQ524340 BPU524340 BFY524340 AWC524340 AMG524340 ACK524340 SO524340 IS524340 A524340 WVE458804 WLI458804 WBM458804 VRQ458804 VHU458804 UXY458804 UOC458804 UEG458804 TUK458804 TKO458804 TAS458804 SQW458804 SHA458804 RXE458804 RNI458804 RDM458804 QTQ458804 QJU458804 PZY458804 PQC458804 PGG458804 OWK458804 OMO458804 OCS458804 NSW458804 NJA458804 MZE458804 MPI458804 MFM458804 LVQ458804 LLU458804 LBY458804 KSC458804 KIG458804 JYK458804 JOO458804 JES458804 IUW458804 ILA458804 IBE458804 HRI458804 HHM458804 GXQ458804 GNU458804 GDY458804 FUC458804 FKG458804 FAK458804 EQO458804 EGS458804 DWW458804 DNA458804 DDE458804 CTI458804 CJM458804 BZQ458804 BPU458804 BFY458804 AWC458804 AMG458804 ACK458804 SO458804 IS458804 A458804 WVE393268 WLI393268 WBM393268 VRQ393268 VHU393268 UXY393268 UOC393268 UEG393268 TUK393268 TKO393268 TAS393268 SQW393268 SHA393268 RXE393268 RNI393268 RDM393268 QTQ393268 QJU393268 PZY393268 PQC393268 PGG393268 OWK393268 OMO393268 OCS393268 NSW393268 NJA393268 MZE393268 MPI393268 MFM393268 LVQ393268 LLU393268 LBY393268 KSC393268 KIG393268 JYK393268 JOO393268 JES393268 IUW393268 ILA393268 IBE393268 HRI393268 HHM393268 GXQ393268 GNU393268 GDY393268 FUC393268 FKG393268 FAK393268 EQO393268 EGS393268 DWW393268 DNA393268 DDE393268 CTI393268 CJM393268 BZQ393268 BPU393268 BFY393268 AWC393268 AMG393268 ACK393268 SO393268 IS393268 A393268 WVE327732 WLI327732 WBM327732 VRQ327732 VHU327732 UXY327732 UOC327732 UEG327732 TUK327732 TKO327732 TAS327732 SQW327732 SHA327732 RXE327732 RNI327732 RDM327732 QTQ327732 QJU327732 PZY327732 PQC327732 PGG327732 OWK327732 OMO327732 OCS327732 NSW327732 NJA327732 MZE327732 MPI327732 MFM327732 LVQ327732 LLU327732 LBY327732 KSC327732 KIG327732 JYK327732 JOO327732 JES327732 IUW327732 ILA327732 IBE327732 HRI327732 HHM327732 GXQ327732 GNU327732 GDY327732 FUC327732 FKG327732 FAK327732 EQO327732 EGS327732 DWW327732 DNA327732 DDE327732 CTI327732 CJM327732 BZQ327732 BPU327732 BFY327732 AWC327732 AMG327732 ACK327732 SO327732 IS327732 A327732 WVE262196 WLI262196 WBM262196 VRQ262196 VHU262196 UXY262196 UOC262196 UEG262196 TUK262196 TKO262196 TAS262196 SQW262196 SHA262196 RXE262196 RNI262196 RDM262196 QTQ262196 QJU262196 PZY262196 PQC262196 PGG262196 OWK262196 OMO262196 OCS262196 NSW262196 NJA262196 MZE262196 MPI262196 MFM262196 LVQ262196 LLU262196 LBY262196 KSC262196 KIG262196 JYK262196 JOO262196 JES262196 IUW262196 ILA262196 IBE262196 HRI262196 HHM262196 GXQ262196 GNU262196 GDY262196 FUC262196 FKG262196 FAK262196 EQO262196 EGS262196 DWW262196 DNA262196 DDE262196 CTI262196 CJM262196 BZQ262196 BPU262196 BFY262196 AWC262196 AMG262196 ACK262196 SO262196 IS262196 A262196 WVE196660 WLI196660 WBM196660 VRQ196660 VHU196660 UXY196660 UOC196660 UEG196660 TUK196660 TKO196660 TAS196660 SQW196660 SHA196660 RXE196660 RNI196660 RDM196660 QTQ196660 QJU196660 PZY196660 PQC196660 PGG196660 OWK196660 OMO196660 OCS196660 NSW196660 NJA196660 MZE196660 MPI196660 MFM196660 LVQ196660 LLU196660 LBY196660 KSC196660 KIG196660 JYK196660 JOO196660 JES196660 IUW196660 ILA196660 IBE196660 HRI196660 HHM196660 GXQ196660 GNU196660 GDY196660 FUC196660 FKG196660 FAK196660 EQO196660 EGS196660 DWW196660 DNA196660 DDE196660 CTI196660 CJM196660 BZQ196660 BPU196660 BFY196660 AWC196660 AMG196660 ACK196660 SO196660 IS196660 A196660 WVE131124 WLI131124 WBM131124 VRQ131124 VHU131124 UXY131124 UOC131124 UEG131124 TUK131124 TKO131124 TAS131124 SQW131124 SHA131124 RXE131124 RNI131124 RDM131124 QTQ131124 QJU131124 PZY131124 PQC131124 PGG131124 OWK131124 OMO131124 OCS131124 NSW131124 NJA131124 MZE131124 MPI131124 MFM131124 LVQ131124 LLU131124 LBY131124 KSC131124 KIG131124 JYK131124 JOO131124 JES131124 IUW131124 ILA131124 IBE131124 HRI131124 HHM131124 GXQ131124 GNU131124 GDY131124 FUC131124 FKG131124 FAK131124 EQO131124 EGS131124 DWW131124 DNA131124 DDE131124 CTI131124 CJM131124 BZQ131124 BPU131124 BFY131124 AWC131124 AMG131124 ACK131124 SO131124 IS131124 A131124 WVE65588 WLI65588 WBM65588 VRQ65588 VHU65588 UXY65588 UOC65588 UEG65588 TUK65588 TKO65588 TAS65588 SQW65588 SHA65588 RXE65588 RNI65588 RDM65588 QTQ65588 QJU65588 PZY65588 PQC65588 PGG65588 OWK65588 OMO65588 OCS65588 NSW65588 NJA65588 MZE65588 MPI65588 MFM65588 LVQ65588 LLU65588 LBY65588 KSC65588 KIG65588 JYK65588 JOO65588 JES65588 IUW65588 ILA65588 IBE65588 HRI65588 HHM65588 GXQ65588 GNU65588 GDY65588 FUC65588 FKG65588 FAK65588 EQO65588 EGS65588 DWW65588 DNA65588 DDE65588 CTI65588 CJM65588 BZQ65588 BPU65588 BFY65588 AWC65588 AMG65588 ACK65588 SO65588 IS65588 A65588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formula1>"1,2,3,4,5"</formula1>
    </dataValidation>
    <dataValidation type="decimal" allowBlank="1" showInputMessage="1" showErrorMessage="1" sqref="WVH983092 WBP983092 VRT983092 VHX983092 UYB983092 UOF983092 UEJ983092 TUN983092 TKR983092 TAV983092 SQZ983092 SHD983092 RXH983092 RNL983092 RDP983092 QTT983092 QJX983092 QAB983092 PQF983092 PGJ983092 OWN983092 OMR983092 OCV983092 NSZ983092 NJD983092 MZH983092 MPL983092 MFP983092 LVT983092 LLX983092 LCB983092 KSF983092 KIJ983092 JYN983092 JOR983092 JEV983092 IUZ983092 ILD983092 IBH983092 HRL983092 HHP983092 GXT983092 GNX983092 GEB983092 FUF983092 FKJ983092 FAN983092 EQR983092 EGV983092 DWZ983092 DND983092 DDH983092 CTL983092 CJP983092 BZT983092 BPX983092 BGB983092 AWF983092 AMJ983092 ACN983092 SR983092 IV983092 C983092 WVH917556 WLL917556 WBP917556 VRT917556 VHX917556 UYB917556 UOF917556 UEJ917556 TUN917556 TKR917556 TAV917556 SQZ917556 SHD917556 RXH917556 RNL917556 RDP917556 QTT917556 QJX917556 QAB917556 PQF917556 PGJ917556 OWN917556 OMR917556 OCV917556 NSZ917556 NJD917556 MZH917556 MPL917556 MFP917556 LVT917556 LLX917556 LCB917556 KSF917556 KIJ917556 JYN917556 JOR917556 JEV917556 IUZ917556 ILD917556 IBH917556 HRL917556 HHP917556 GXT917556 GNX917556 GEB917556 FUF917556 FKJ917556 FAN917556 EQR917556 EGV917556 DWZ917556 DND917556 DDH917556 CTL917556 CJP917556 BZT917556 BPX917556 BGB917556 AWF917556 AMJ917556 ACN917556 SR917556 IV917556 C917556 WVH852020 WLL852020 WBP852020 VRT852020 VHX852020 UYB852020 UOF852020 UEJ852020 TUN852020 TKR852020 TAV852020 SQZ852020 SHD852020 RXH852020 RNL852020 RDP852020 QTT852020 QJX852020 QAB852020 PQF852020 PGJ852020 OWN852020 OMR852020 OCV852020 NSZ852020 NJD852020 MZH852020 MPL852020 MFP852020 LVT852020 LLX852020 LCB852020 KSF852020 KIJ852020 JYN852020 JOR852020 JEV852020 IUZ852020 ILD852020 IBH852020 HRL852020 HHP852020 GXT852020 GNX852020 GEB852020 FUF852020 FKJ852020 FAN852020 EQR852020 EGV852020 DWZ852020 DND852020 DDH852020 CTL852020 CJP852020 BZT852020 BPX852020 BGB852020 AWF852020 AMJ852020 ACN852020 SR852020 IV852020 C852020 WVH786484 WLL786484 WBP786484 VRT786484 VHX786484 UYB786484 UOF786484 UEJ786484 TUN786484 TKR786484 TAV786484 SQZ786484 SHD786484 RXH786484 RNL786484 RDP786484 QTT786484 QJX786484 QAB786484 PQF786484 PGJ786484 OWN786484 OMR786484 OCV786484 NSZ786484 NJD786484 MZH786484 MPL786484 MFP786484 LVT786484 LLX786484 LCB786484 KSF786484 KIJ786484 JYN786484 JOR786484 JEV786484 IUZ786484 ILD786484 IBH786484 HRL786484 HHP786484 GXT786484 GNX786484 GEB786484 FUF786484 FKJ786484 FAN786484 EQR786484 EGV786484 DWZ786484 DND786484 DDH786484 CTL786484 CJP786484 BZT786484 BPX786484 BGB786484 AWF786484 AMJ786484 ACN786484 SR786484 IV786484 C786484 WVH720948 WLL720948 WBP720948 VRT720948 VHX720948 UYB720948 UOF720948 UEJ720948 TUN720948 TKR720948 TAV720948 SQZ720948 SHD720948 RXH720948 RNL720948 RDP720948 QTT720948 QJX720948 QAB720948 PQF720948 PGJ720948 OWN720948 OMR720948 OCV720948 NSZ720948 NJD720948 MZH720948 MPL720948 MFP720948 LVT720948 LLX720948 LCB720948 KSF720948 KIJ720948 JYN720948 JOR720948 JEV720948 IUZ720948 ILD720948 IBH720948 HRL720948 HHP720948 GXT720948 GNX720948 GEB720948 FUF720948 FKJ720948 FAN720948 EQR720948 EGV720948 DWZ720948 DND720948 DDH720948 CTL720948 CJP720948 BZT720948 BPX720948 BGB720948 AWF720948 AMJ720948 ACN720948 SR720948 IV720948 C720948 WVH655412 WLL655412 WBP655412 VRT655412 VHX655412 UYB655412 UOF655412 UEJ655412 TUN655412 TKR655412 TAV655412 SQZ655412 SHD655412 RXH655412 RNL655412 RDP655412 QTT655412 QJX655412 QAB655412 PQF655412 PGJ655412 OWN655412 OMR655412 OCV655412 NSZ655412 NJD655412 MZH655412 MPL655412 MFP655412 LVT655412 LLX655412 LCB655412 KSF655412 KIJ655412 JYN655412 JOR655412 JEV655412 IUZ655412 ILD655412 IBH655412 HRL655412 HHP655412 GXT655412 GNX655412 GEB655412 FUF655412 FKJ655412 FAN655412 EQR655412 EGV655412 DWZ655412 DND655412 DDH655412 CTL655412 CJP655412 BZT655412 BPX655412 BGB655412 AWF655412 AMJ655412 ACN655412 SR655412 IV655412 C655412 WVH589876 WLL589876 WBP589876 VRT589876 VHX589876 UYB589876 UOF589876 UEJ589876 TUN589876 TKR589876 TAV589876 SQZ589876 SHD589876 RXH589876 RNL589876 RDP589876 QTT589876 QJX589876 QAB589876 PQF589876 PGJ589876 OWN589876 OMR589876 OCV589876 NSZ589876 NJD589876 MZH589876 MPL589876 MFP589876 LVT589876 LLX589876 LCB589876 KSF589876 KIJ589876 JYN589876 JOR589876 JEV589876 IUZ589876 ILD589876 IBH589876 HRL589876 HHP589876 GXT589876 GNX589876 GEB589876 FUF589876 FKJ589876 FAN589876 EQR589876 EGV589876 DWZ589876 DND589876 DDH589876 CTL589876 CJP589876 BZT589876 BPX589876 BGB589876 AWF589876 AMJ589876 ACN589876 SR589876 IV589876 C589876 WVH524340 WLL524340 WBP524340 VRT524340 VHX524340 UYB524340 UOF524340 UEJ524340 TUN524340 TKR524340 TAV524340 SQZ524340 SHD524340 RXH524340 RNL524340 RDP524340 QTT524340 QJX524340 QAB524340 PQF524340 PGJ524340 OWN524340 OMR524340 OCV524340 NSZ524340 NJD524340 MZH524340 MPL524340 MFP524340 LVT524340 LLX524340 LCB524340 KSF524340 KIJ524340 JYN524340 JOR524340 JEV524340 IUZ524340 ILD524340 IBH524340 HRL524340 HHP524340 GXT524340 GNX524340 GEB524340 FUF524340 FKJ524340 FAN524340 EQR524340 EGV524340 DWZ524340 DND524340 DDH524340 CTL524340 CJP524340 BZT524340 BPX524340 BGB524340 AWF524340 AMJ524340 ACN524340 SR524340 IV524340 C524340 WVH458804 WLL458804 WBP458804 VRT458804 VHX458804 UYB458804 UOF458804 UEJ458804 TUN458804 TKR458804 TAV458804 SQZ458804 SHD458804 RXH458804 RNL458804 RDP458804 QTT458804 QJX458804 QAB458804 PQF458804 PGJ458804 OWN458804 OMR458804 OCV458804 NSZ458804 NJD458804 MZH458804 MPL458804 MFP458804 LVT458804 LLX458804 LCB458804 KSF458804 KIJ458804 JYN458804 JOR458804 JEV458804 IUZ458804 ILD458804 IBH458804 HRL458804 HHP458804 GXT458804 GNX458804 GEB458804 FUF458804 FKJ458804 FAN458804 EQR458804 EGV458804 DWZ458804 DND458804 DDH458804 CTL458804 CJP458804 BZT458804 BPX458804 BGB458804 AWF458804 AMJ458804 ACN458804 SR458804 IV458804 C458804 WVH393268 WLL393268 WBP393268 VRT393268 VHX393268 UYB393268 UOF393268 UEJ393268 TUN393268 TKR393268 TAV393268 SQZ393268 SHD393268 RXH393268 RNL393268 RDP393268 QTT393268 QJX393268 QAB393268 PQF393268 PGJ393268 OWN393268 OMR393268 OCV393268 NSZ393268 NJD393268 MZH393268 MPL393268 MFP393268 LVT393268 LLX393268 LCB393268 KSF393268 KIJ393268 JYN393268 JOR393268 JEV393268 IUZ393268 ILD393268 IBH393268 HRL393268 HHP393268 GXT393268 GNX393268 GEB393268 FUF393268 FKJ393268 FAN393268 EQR393268 EGV393268 DWZ393268 DND393268 DDH393268 CTL393268 CJP393268 BZT393268 BPX393268 BGB393268 AWF393268 AMJ393268 ACN393268 SR393268 IV393268 C393268 WVH327732 WLL327732 WBP327732 VRT327732 VHX327732 UYB327732 UOF327732 UEJ327732 TUN327732 TKR327732 TAV327732 SQZ327732 SHD327732 RXH327732 RNL327732 RDP327732 QTT327732 QJX327732 QAB327732 PQF327732 PGJ327732 OWN327732 OMR327732 OCV327732 NSZ327732 NJD327732 MZH327732 MPL327732 MFP327732 LVT327732 LLX327732 LCB327732 KSF327732 KIJ327732 JYN327732 JOR327732 JEV327732 IUZ327732 ILD327732 IBH327732 HRL327732 HHP327732 GXT327732 GNX327732 GEB327732 FUF327732 FKJ327732 FAN327732 EQR327732 EGV327732 DWZ327732 DND327732 DDH327732 CTL327732 CJP327732 BZT327732 BPX327732 BGB327732 AWF327732 AMJ327732 ACN327732 SR327732 IV327732 C327732 WVH262196 WLL262196 WBP262196 VRT262196 VHX262196 UYB262196 UOF262196 UEJ262196 TUN262196 TKR262196 TAV262196 SQZ262196 SHD262196 RXH262196 RNL262196 RDP262196 QTT262196 QJX262196 QAB262196 PQF262196 PGJ262196 OWN262196 OMR262196 OCV262196 NSZ262196 NJD262196 MZH262196 MPL262196 MFP262196 LVT262196 LLX262196 LCB262196 KSF262196 KIJ262196 JYN262196 JOR262196 JEV262196 IUZ262196 ILD262196 IBH262196 HRL262196 HHP262196 GXT262196 GNX262196 GEB262196 FUF262196 FKJ262196 FAN262196 EQR262196 EGV262196 DWZ262196 DND262196 DDH262196 CTL262196 CJP262196 BZT262196 BPX262196 BGB262196 AWF262196 AMJ262196 ACN262196 SR262196 IV262196 C262196 WVH196660 WLL196660 WBP196660 VRT196660 VHX196660 UYB196660 UOF196660 UEJ196660 TUN196660 TKR196660 TAV196660 SQZ196660 SHD196660 RXH196660 RNL196660 RDP196660 QTT196660 QJX196660 QAB196660 PQF196660 PGJ196660 OWN196660 OMR196660 OCV196660 NSZ196660 NJD196660 MZH196660 MPL196660 MFP196660 LVT196660 LLX196660 LCB196660 KSF196660 KIJ196660 JYN196660 JOR196660 JEV196660 IUZ196660 ILD196660 IBH196660 HRL196660 HHP196660 GXT196660 GNX196660 GEB196660 FUF196660 FKJ196660 FAN196660 EQR196660 EGV196660 DWZ196660 DND196660 DDH196660 CTL196660 CJP196660 BZT196660 BPX196660 BGB196660 AWF196660 AMJ196660 ACN196660 SR196660 IV196660 C196660 WVH131124 WLL131124 WBP131124 VRT131124 VHX131124 UYB131124 UOF131124 UEJ131124 TUN131124 TKR131124 TAV131124 SQZ131124 SHD131124 RXH131124 RNL131124 RDP131124 QTT131124 QJX131124 QAB131124 PQF131124 PGJ131124 OWN131124 OMR131124 OCV131124 NSZ131124 NJD131124 MZH131124 MPL131124 MFP131124 LVT131124 LLX131124 LCB131124 KSF131124 KIJ131124 JYN131124 JOR131124 JEV131124 IUZ131124 ILD131124 IBH131124 HRL131124 HHP131124 GXT131124 GNX131124 GEB131124 FUF131124 FKJ131124 FAN131124 EQR131124 EGV131124 DWZ131124 DND131124 DDH131124 CTL131124 CJP131124 BZT131124 BPX131124 BGB131124 AWF131124 AMJ131124 ACN131124 SR131124 IV131124 C131124 WVH65588 WLL65588 WBP65588 VRT65588 VHX65588 UYB65588 UOF65588 UEJ65588 TUN65588 TKR65588 TAV65588 SQZ65588 SHD65588 RXH65588 RNL65588 RDP65588 QTT65588 QJX65588 QAB65588 PQF65588 PGJ65588 OWN65588 OMR65588 OCV65588 NSZ65588 NJD65588 MZH65588 MPL65588 MFP65588 LVT65588 LLX65588 LCB65588 KSF65588 KIJ65588 JYN65588 JOR65588 JEV65588 IUZ65588 ILD65588 IBH65588 HRL65588 HHP65588 GXT65588 GNX65588 GEB65588 FUF65588 FKJ65588 FAN65588 EQR65588 EGV65588 DWZ65588 DND65588 DDH65588 CTL65588 CJP65588 BZT65588 BPX65588 BGB65588 AWF65588 AMJ65588 ACN65588 SR65588 IV65588 C65588 WLL983092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formula1>0</formula1>
      <formula2>1</formula2>
    </dataValidation>
  </dataValidation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4"/>
  <sheetViews>
    <sheetView topLeftCell="A9" zoomScale="70" zoomScaleNormal="70" workbookViewId="0">
      <selection activeCell="C9" sqref="C9:N9"/>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20.140625" style="1" customWidth="1"/>
    <col min="12" max="13" width="18.7109375" style="1" customWidth="1"/>
    <col min="14" max="14" width="22.140625" style="1" customWidth="1"/>
    <col min="15" max="15" width="26.140625" style="1" customWidth="1"/>
    <col min="16" max="16" width="14.5703125" style="1" customWidth="1"/>
    <col min="17" max="17" width="19.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3" t="s">
        <v>3660</v>
      </c>
      <c r="D6" s="1853"/>
      <c r="E6" s="1853"/>
      <c r="F6" s="1853"/>
      <c r="G6" s="1853"/>
      <c r="H6" s="1853"/>
      <c r="I6" s="1853"/>
      <c r="J6" s="1853"/>
      <c r="K6" s="1853"/>
      <c r="L6" s="1853"/>
      <c r="M6" s="1853"/>
      <c r="N6" s="2027"/>
    </row>
    <row r="7" spans="2:16" ht="16.5" thickBot="1" x14ac:dyDescent="0.3">
      <c r="B7" s="127"/>
      <c r="C7" s="1853" t="s">
        <v>3661</v>
      </c>
      <c r="D7" s="1853"/>
      <c r="E7" s="1853"/>
      <c r="F7" s="1853"/>
      <c r="G7" s="1853"/>
      <c r="H7" s="1853"/>
      <c r="I7" s="1853"/>
      <c r="J7" s="1853"/>
      <c r="K7" s="1853"/>
      <c r="L7" s="1853"/>
      <c r="M7" s="1853"/>
      <c r="N7" s="2027"/>
    </row>
    <row r="8" spans="2:16" ht="16.5" thickBot="1" x14ac:dyDescent="0.3">
      <c r="B8" s="127"/>
      <c r="C8" s="1853" t="s">
        <v>3662</v>
      </c>
      <c r="D8" s="1853"/>
      <c r="E8" s="1853"/>
      <c r="F8" s="1853"/>
      <c r="G8" s="1853"/>
      <c r="H8" s="1853"/>
      <c r="I8" s="1853"/>
      <c r="J8" s="1853"/>
      <c r="K8" s="1853"/>
      <c r="L8" s="1853"/>
      <c r="M8" s="1853"/>
      <c r="N8" s="2027"/>
    </row>
    <row r="9" spans="2:16" ht="16.5" thickBot="1" x14ac:dyDescent="0.3">
      <c r="B9" s="127"/>
      <c r="C9" s="1856"/>
      <c r="D9" s="1856"/>
      <c r="E9" s="1856"/>
      <c r="F9" s="1856"/>
      <c r="G9" s="1856"/>
      <c r="H9" s="1856"/>
      <c r="I9" s="1856"/>
      <c r="J9" s="1856"/>
      <c r="K9" s="1856"/>
      <c r="L9" s="1856"/>
      <c r="M9" s="1856"/>
      <c r="N9" s="1857"/>
    </row>
    <row r="10" spans="2:16" ht="16.5" thickBot="1" x14ac:dyDescent="0.3">
      <c r="B10" s="127" t="s">
        <v>7</v>
      </c>
      <c r="C10" s="1865">
        <v>17</v>
      </c>
      <c r="D10" s="1865"/>
      <c r="E10" s="1866"/>
      <c r="F10" s="216"/>
      <c r="G10" s="216"/>
      <c r="H10" s="216"/>
      <c r="I10" s="216"/>
      <c r="J10" s="216"/>
      <c r="K10" s="216"/>
      <c r="L10" s="216"/>
      <c r="M10" s="216"/>
      <c r="N10" s="217"/>
    </row>
    <row r="11" spans="2:16" ht="16.5" thickBot="1" x14ac:dyDescent="0.3">
      <c r="B11" s="130" t="s">
        <v>8</v>
      </c>
      <c r="C11" s="907">
        <v>41982</v>
      </c>
      <c r="D11" s="218"/>
      <c r="E11" s="218"/>
      <c r="F11" s="218"/>
      <c r="G11" s="218"/>
      <c r="H11" s="218"/>
      <c r="I11" s="218"/>
      <c r="J11" s="218"/>
      <c r="K11" s="218"/>
      <c r="L11" s="218"/>
      <c r="M11" s="218"/>
      <c r="N11" s="219"/>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9</v>
      </c>
      <c r="C14" s="1867"/>
      <c r="D14" s="702" t="s">
        <v>10</v>
      </c>
      <c r="E14" s="702" t="s">
        <v>11</v>
      </c>
      <c r="F14" s="702" t="s">
        <v>12</v>
      </c>
      <c r="G14" s="139"/>
      <c r="I14" s="140"/>
      <c r="J14" s="140"/>
      <c r="K14" s="140"/>
      <c r="L14" s="140"/>
      <c r="M14" s="140"/>
      <c r="N14" s="137"/>
    </row>
    <row r="15" spans="2:16" x14ac:dyDescent="0.25">
      <c r="B15" s="1867"/>
      <c r="C15" s="1867"/>
      <c r="D15" s="702">
        <v>17</v>
      </c>
      <c r="E15" s="141">
        <v>1996614434</v>
      </c>
      <c r="F15" s="142">
        <v>910</v>
      </c>
      <c r="G15" s="143"/>
      <c r="I15" s="144"/>
      <c r="J15" s="144"/>
      <c r="K15" s="144"/>
      <c r="L15" s="144"/>
      <c r="M15" s="144"/>
      <c r="N15" s="137"/>
    </row>
    <row r="16" spans="2:16" x14ac:dyDescent="0.25">
      <c r="B16" s="1867"/>
      <c r="C16" s="1867"/>
      <c r="D16" s="702"/>
      <c r="E16" s="141"/>
      <c r="F16" s="141"/>
      <c r="G16" s="143"/>
      <c r="I16" s="144"/>
      <c r="J16" s="144"/>
      <c r="K16" s="144"/>
      <c r="L16" s="144"/>
      <c r="M16" s="144"/>
      <c r="N16" s="137"/>
    </row>
    <row r="17" spans="1:14" x14ac:dyDescent="0.25">
      <c r="B17" s="1867"/>
      <c r="C17" s="1867"/>
      <c r="D17" s="702"/>
      <c r="E17" s="141"/>
      <c r="F17" s="141"/>
      <c r="G17" s="143"/>
      <c r="I17" s="144"/>
      <c r="J17" s="144"/>
      <c r="K17" s="144"/>
      <c r="L17" s="144"/>
      <c r="M17" s="144"/>
      <c r="N17" s="137"/>
    </row>
    <row r="18" spans="1:14" x14ac:dyDescent="0.25">
      <c r="B18" s="1867"/>
      <c r="C18" s="1867"/>
      <c r="D18" s="702"/>
      <c r="E18" s="145"/>
      <c r="F18" s="141"/>
      <c r="G18" s="143"/>
      <c r="H18" s="146"/>
      <c r="I18" s="144"/>
      <c r="J18" s="144"/>
      <c r="K18" s="144"/>
      <c r="L18" s="144"/>
      <c r="M18" s="144"/>
      <c r="N18" s="147"/>
    </row>
    <row r="19" spans="1:14" x14ac:dyDescent="0.25">
      <c r="B19" s="1867"/>
      <c r="C19" s="1867"/>
      <c r="D19" s="702"/>
      <c r="E19" s="145"/>
      <c r="F19" s="141"/>
      <c r="G19" s="143"/>
      <c r="H19" s="146"/>
      <c r="I19" s="148"/>
      <c r="J19" s="148"/>
      <c r="K19" s="148"/>
      <c r="L19" s="148"/>
      <c r="M19" s="148"/>
      <c r="N19" s="147"/>
    </row>
    <row r="20" spans="1:14" x14ac:dyDescent="0.25">
      <c r="B20" s="1867"/>
      <c r="C20" s="1867"/>
      <c r="D20" s="702"/>
      <c r="E20" s="145"/>
      <c r="F20" s="141"/>
      <c r="G20" s="143"/>
      <c r="H20" s="146"/>
      <c r="I20" s="48"/>
      <c r="J20" s="48"/>
      <c r="K20" s="48"/>
      <c r="L20" s="48"/>
      <c r="M20" s="48"/>
      <c r="N20" s="147"/>
    </row>
    <row r="21" spans="1:14" x14ac:dyDescent="0.25">
      <c r="B21" s="1867"/>
      <c r="C21" s="1867"/>
      <c r="D21" s="702"/>
      <c r="E21" s="145"/>
      <c r="F21" s="141"/>
      <c r="G21" s="143"/>
      <c r="H21" s="146"/>
      <c r="I21" s="48"/>
      <c r="J21" s="48"/>
      <c r="K21" s="48"/>
      <c r="L21" s="48"/>
      <c r="M21" s="48"/>
      <c r="N21" s="147"/>
    </row>
    <row r="22" spans="1:14" ht="15.75" thickBot="1" x14ac:dyDescent="0.3">
      <c r="B22" s="1868" t="s">
        <v>13</v>
      </c>
      <c r="C22" s="1869"/>
      <c r="D22" s="702"/>
      <c r="E22" s="149">
        <v>1996614434</v>
      </c>
      <c r="F22" s="141">
        <v>910</v>
      </c>
      <c r="G22" s="143"/>
      <c r="H22" s="146"/>
      <c r="I22" s="48"/>
      <c r="J22" s="48"/>
      <c r="K22" s="48"/>
      <c r="L22" s="48"/>
      <c r="M22" s="48"/>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v>728</v>
      </c>
      <c r="D24" s="154"/>
      <c r="E24" s="155">
        <f>E22</f>
        <v>1996614434</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715" t="s">
        <v>21</v>
      </c>
      <c r="D30" s="152"/>
      <c r="E30"/>
      <c r="F30"/>
      <c r="G30"/>
      <c r="H30"/>
      <c r="I30" s="48"/>
      <c r="J30" s="48"/>
      <c r="K30" s="48"/>
      <c r="L30" s="48"/>
      <c r="M30" s="48"/>
      <c r="N30" s="137"/>
    </row>
    <row r="31" spans="1:14" x14ac:dyDescent="0.25">
      <c r="A31" s="36"/>
      <c r="B31" s="152" t="s">
        <v>22</v>
      </c>
      <c r="C31" s="715" t="s">
        <v>21</v>
      </c>
      <c r="D31" s="152"/>
      <c r="E31"/>
      <c r="F31"/>
      <c r="G31"/>
      <c r="H31"/>
      <c r="I31" s="48"/>
      <c r="J31" s="48"/>
      <c r="K31" s="48"/>
      <c r="L31" s="48"/>
      <c r="M31" s="48"/>
      <c r="N31" s="137"/>
    </row>
    <row r="32" spans="1:14" x14ac:dyDescent="0.25">
      <c r="A32" s="36"/>
      <c r="B32" s="152" t="s">
        <v>23</v>
      </c>
      <c r="C32" s="715" t="s">
        <v>21</v>
      </c>
      <c r="D32" s="152"/>
      <c r="E32"/>
      <c r="F32"/>
      <c r="G32"/>
      <c r="H32"/>
      <c r="I32" s="48"/>
      <c r="J32" s="48"/>
      <c r="K32" s="48"/>
      <c r="L32" s="48"/>
      <c r="M32" s="48"/>
      <c r="N32" s="137"/>
    </row>
    <row r="33" spans="1:17" x14ac:dyDescent="0.25">
      <c r="A33" s="36"/>
      <c r="B33" s="152" t="s">
        <v>24</v>
      </c>
      <c r="C33" s="152"/>
      <c r="D33" s="152" t="s">
        <v>21</v>
      </c>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715">
        <v>40</v>
      </c>
      <c r="E40" s="1870">
        <v>50</v>
      </c>
      <c r="F40"/>
      <c r="G40"/>
      <c r="H40"/>
      <c r="I40" s="48"/>
      <c r="J40" s="48"/>
      <c r="K40" s="48"/>
      <c r="L40" s="48"/>
      <c r="M40" s="48"/>
      <c r="N40" s="137"/>
    </row>
    <row r="41" spans="1:17" ht="42.75" x14ac:dyDescent="0.25">
      <c r="A41" s="36"/>
      <c r="B41" s="45" t="s">
        <v>30</v>
      </c>
      <c r="C41" s="684">
        <v>60</v>
      </c>
      <c r="D41" s="715">
        <v>10</v>
      </c>
      <c r="E41" s="187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50.25" customHeight="1" x14ac:dyDescent="0.25">
      <c r="A49" s="52">
        <v>1</v>
      </c>
      <c r="B49" s="53" t="s">
        <v>3662</v>
      </c>
      <c r="C49" s="53" t="s">
        <v>3662</v>
      </c>
      <c r="D49" s="54" t="s">
        <v>188</v>
      </c>
      <c r="E49" s="58">
        <v>701820140177</v>
      </c>
      <c r="F49" s="54" t="s">
        <v>18</v>
      </c>
      <c r="G49" s="55">
        <v>1</v>
      </c>
      <c r="H49" s="62">
        <v>41661</v>
      </c>
      <c r="I49" s="56">
        <v>41912</v>
      </c>
      <c r="J49" s="56" t="s">
        <v>19</v>
      </c>
      <c r="K49" s="57" t="s">
        <v>3663</v>
      </c>
      <c r="L49" s="57"/>
      <c r="M49" s="58">
        <v>126</v>
      </c>
      <c r="N49" s="58">
        <f>+M49*G49</f>
        <v>126</v>
      </c>
      <c r="O49" s="63">
        <v>169098671</v>
      </c>
      <c r="P49" s="63">
        <v>73</v>
      </c>
      <c r="Q49" s="64"/>
      <c r="R49" s="60"/>
      <c r="S49" s="60"/>
      <c r="T49" s="60"/>
      <c r="U49" s="60"/>
      <c r="V49" s="60"/>
      <c r="W49" s="60"/>
      <c r="X49" s="60"/>
      <c r="Y49" s="60"/>
      <c r="Z49" s="60"/>
    </row>
    <row r="50" spans="1:26" s="61" customFormat="1" ht="42.75" x14ac:dyDescent="0.25">
      <c r="A50" s="52">
        <f>+A49+1</f>
        <v>2</v>
      </c>
      <c r="B50" s="53" t="s">
        <v>3664</v>
      </c>
      <c r="C50" s="53" t="s">
        <v>3664</v>
      </c>
      <c r="D50" s="54" t="s">
        <v>188</v>
      </c>
      <c r="E50" s="58">
        <v>701820120246</v>
      </c>
      <c r="F50" s="54" t="s">
        <v>18</v>
      </c>
      <c r="G50" s="65">
        <v>1</v>
      </c>
      <c r="H50" s="62">
        <v>40939</v>
      </c>
      <c r="I50" s="56">
        <v>41274</v>
      </c>
      <c r="J50" s="56" t="s">
        <v>19</v>
      </c>
      <c r="K50" s="57">
        <v>11</v>
      </c>
      <c r="L50" s="57"/>
      <c r="M50" s="58">
        <v>252</v>
      </c>
      <c r="N50" s="58">
        <v>252</v>
      </c>
      <c r="O50" s="63">
        <v>205023704</v>
      </c>
      <c r="P50" s="63">
        <v>74</v>
      </c>
      <c r="Q50" s="64"/>
      <c r="R50" s="60"/>
      <c r="S50" s="60"/>
      <c r="T50" s="60"/>
      <c r="U50" s="60"/>
      <c r="V50" s="60"/>
      <c r="W50" s="60"/>
      <c r="X50" s="60"/>
      <c r="Y50" s="60"/>
      <c r="Z50" s="60"/>
    </row>
    <row r="51" spans="1:26" s="61" customFormat="1" ht="42.75" x14ac:dyDescent="0.25">
      <c r="A51" s="52">
        <f>+A50+1</f>
        <v>3</v>
      </c>
      <c r="B51" s="53" t="s">
        <v>3664</v>
      </c>
      <c r="C51" s="53" t="s">
        <v>3664</v>
      </c>
      <c r="D51" s="54" t="s">
        <v>188</v>
      </c>
      <c r="E51" s="58">
        <v>701820100126</v>
      </c>
      <c r="F51" s="54" t="s">
        <v>18</v>
      </c>
      <c r="G51" s="65">
        <v>1</v>
      </c>
      <c r="H51" s="62">
        <v>40205</v>
      </c>
      <c r="I51" s="56">
        <v>40543</v>
      </c>
      <c r="J51" s="56" t="s">
        <v>19</v>
      </c>
      <c r="K51" s="57" t="s">
        <v>3665</v>
      </c>
      <c r="L51" s="57"/>
      <c r="M51" s="58">
        <v>990</v>
      </c>
      <c r="N51" s="58">
        <v>990</v>
      </c>
      <c r="O51" s="63">
        <v>544304501</v>
      </c>
      <c r="P51" s="63" t="s">
        <v>3666</v>
      </c>
      <c r="Q51" s="64"/>
      <c r="R51" s="60"/>
      <c r="S51" s="60"/>
      <c r="T51" s="60"/>
      <c r="U51" s="60"/>
      <c r="V51" s="60"/>
      <c r="W51" s="60"/>
      <c r="X51" s="60"/>
      <c r="Y51" s="60"/>
      <c r="Z51" s="60"/>
    </row>
    <row r="52" spans="1:26" s="61" customFormat="1" ht="57" x14ac:dyDescent="0.25">
      <c r="A52" s="52"/>
      <c r="B52" s="53" t="s">
        <v>3664</v>
      </c>
      <c r="C52" s="53" t="s">
        <v>3664</v>
      </c>
      <c r="D52" s="54" t="s">
        <v>188</v>
      </c>
      <c r="E52" s="58">
        <v>701820090117</v>
      </c>
      <c r="F52" s="54" t="s">
        <v>18</v>
      </c>
      <c r="G52" s="65">
        <v>1</v>
      </c>
      <c r="H52" s="62">
        <v>39840</v>
      </c>
      <c r="I52" s="56">
        <v>40178</v>
      </c>
      <c r="J52" s="56" t="s">
        <v>19</v>
      </c>
      <c r="K52" s="57"/>
      <c r="L52" s="57"/>
      <c r="M52" s="58">
        <v>0</v>
      </c>
      <c r="N52" s="58">
        <v>0</v>
      </c>
      <c r="O52" s="63">
        <v>147170036</v>
      </c>
      <c r="P52" s="63">
        <v>86</v>
      </c>
      <c r="Q52" s="64" t="s">
        <v>3667</v>
      </c>
      <c r="R52" s="60"/>
      <c r="S52" s="60"/>
      <c r="T52" s="60"/>
      <c r="U52" s="60"/>
      <c r="V52" s="60"/>
      <c r="W52" s="60"/>
      <c r="X52" s="60"/>
      <c r="Y52" s="60"/>
      <c r="Z52" s="60"/>
    </row>
    <row r="53" spans="1:26" s="61" customFormat="1" x14ac:dyDescent="0.25">
      <c r="A53" s="52"/>
      <c r="B53" s="183" t="s">
        <v>28</v>
      </c>
      <c r="C53" s="172"/>
      <c r="D53" s="173"/>
      <c r="E53" s="182"/>
      <c r="F53" s="175"/>
      <c r="G53" s="175"/>
      <c r="H53" s="175"/>
      <c r="I53" s="176"/>
      <c r="J53" s="176"/>
      <c r="K53" s="185" t="s">
        <v>3668</v>
      </c>
      <c r="L53" s="185">
        <f>SUM(L49:L52)</f>
        <v>0</v>
      </c>
      <c r="M53" s="221">
        <v>990</v>
      </c>
      <c r="N53" s="185"/>
      <c r="O53" s="180"/>
      <c r="P53" s="180"/>
      <c r="Q53" s="187"/>
    </row>
    <row r="54" spans="1:26" s="69" customFormat="1" x14ac:dyDescent="0.25">
      <c r="E54" s="188"/>
    </row>
    <row r="55" spans="1:26" s="69" customFormat="1" x14ac:dyDescent="0.25">
      <c r="B55" s="1860" t="s">
        <v>56</v>
      </c>
      <c r="C55" s="1860" t="s">
        <v>57</v>
      </c>
      <c r="D55" s="1862" t="s">
        <v>58</v>
      </c>
      <c r="E55" s="1862"/>
    </row>
    <row r="56" spans="1:26" s="69" customFormat="1" x14ac:dyDescent="0.25">
      <c r="B56" s="1861"/>
      <c r="C56" s="1861"/>
      <c r="D56" s="703" t="s">
        <v>59</v>
      </c>
      <c r="E56" s="190" t="s">
        <v>60</v>
      </c>
    </row>
    <row r="57" spans="1:26" s="69" customFormat="1" ht="18.75" x14ac:dyDescent="0.25">
      <c r="B57" s="74" t="s">
        <v>61</v>
      </c>
      <c r="C57" s="53" t="s">
        <v>3668</v>
      </c>
      <c r="D57" s="76" t="s">
        <v>21</v>
      </c>
      <c r="E57" s="774"/>
      <c r="F57" s="191"/>
      <c r="G57" s="191"/>
      <c r="H57" s="191"/>
      <c r="I57" s="191"/>
      <c r="J57" s="191"/>
      <c r="K57" s="191"/>
      <c r="L57" s="191"/>
      <c r="M57" s="191"/>
    </row>
    <row r="58" spans="1:26" s="69" customFormat="1" x14ac:dyDescent="0.25">
      <c r="B58" s="74" t="s">
        <v>62</v>
      </c>
      <c r="C58" s="58">
        <v>990</v>
      </c>
      <c r="D58" s="76" t="s">
        <v>21</v>
      </c>
      <c r="E58" s="774"/>
    </row>
    <row r="59" spans="1:26" s="69" customFormat="1" x14ac:dyDescent="0.25">
      <c r="B59" s="192"/>
      <c r="C59" s="1863"/>
      <c r="D59" s="1863"/>
      <c r="E59" s="1863"/>
      <c r="F59" s="1863"/>
      <c r="G59" s="1863"/>
      <c r="H59" s="1863"/>
      <c r="I59" s="1863"/>
      <c r="J59" s="1863"/>
      <c r="K59" s="1863"/>
      <c r="L59" s="1863"/>
      <c r="M59" s="1863"/>
      <c r="N59" s="1863"/>
    </row>
    <row r="60" spans="1:26" ht="15.75" thickBot="1" x14ac:dyDescent="0.3"/>
    <row r="61" spans="1:26" ht="27" thickBot="1" x14ac:dyDescent="0.3">
      <c r="B61" s="1864" t="s">
        <v>63</v>
      </c>
      <c r="C61" s="1864"/>
      <c r="D61" s="1864"/>
      <c r="E61" s="1864"/>
      <c r="F61" s="1864"/>
      <c r="G61" s="1864"/>
      <c r="H61" s="1864"/>
      <c r="I61" s="1864"/>
      <c r="J61" s="1864"/>
      <c r="K61" s="1864"/>
      <c r="L61" s="1864"/>
      <c r="M61" s="1864"/>
      <c r="N61" s="1864"/>
    </row>
    <row r="64" spans="1:26" ht="90" x14ac:dyDescent="0.25">
      <c r="B64" s="193" t="s">
        <v>64</v>
      </c>
      <c r="C64" s="194" t="s">
        <v>65</v>
      </c>
      <c r="D64" s="194" t="s">
        <v>66</v>
      </c>
      <c r="E64" s="194" t="s">
        <v>67</v>
      </c>
      <c r="F64" s="194" t="s">
        <v>68</v>
      </c>
      <c r="G64" s="194" t="s">
        <v>69</v>
      </c>
      <c r="H64" s="194" t="s">
        <v>70</v>
      </c>
      <c r="I64" s="194" t="s">
        <v>71</v>
      </c>
      <c r="J64" s="194" t="s">
        <v>72</v>
      </c>
      <c r="K64" s="194" t="s">
        <v>73</v>
      </c>
      <c r="L64" s="194" t="s">
        <v>74</v>
      </c>
      <c r="M64" s="195" t="s">
        <v>75</v>
      </c>
      <c r="N64" s="195" t="s">
        <v>76</v>
      </c>
      <c r="O64" s="1875" t="s">
        <v>77</v>
      </c>
      <c r="P64" s="1876"/>
      <c r="Q64" s="194" t="s">
        <v>78</v>
      </c>
    </row>
    <row r="65" spans="2:17" x14ac:dyDescent="0.25">
      <c r="B65" s="224" t="s">
        <v>3669</v>
      </c>
      <c r="C65" s="224" t="s">
        <v>3670</v>
      </c>
      <c r="D65" s="227" t="s">
        <v>3671</v>
      </c>
      <c r="E65" s="227">
        <v>66</v>
      </c>
      <c r="F65" s="1006" t="s">
        <v>694</v>
      </c>
      <c r="G65" s="1006" t="s">
        <v>18</v>
      </c>
      <c r="H65" s="378" t="s">
        <v>694</v>
      </c>
      <c r="I65" s="223" t="s">
        <v>694</v>
      </c>
      <c r="J65" s="223" t="s">
        <v>18</v>
      </c>
      <c r="K65" s="152" t="s">
        <v>18</v>
      </c>
      <c r="L65" s="152" t="s">
        <v>18</v>
      </c>
      <c r="M65" s="1007" t="s">
        <v>18</v>
      </c>
      <c r="N65" s="152" t="s">
        <v>18</v>
      </c>
      <c r="O65" s="1963" t="s">
        <v>3672</v>
      </c>
      <c r="P65" s="1964"/>
      <c r="Q65" s="715" t="s">
        <v>18</v>
      </c>
    </row>
    <row r="66" spans="2:17" x14ac:dyDescent="0.25">
      <c r="B66" s="224" t="s">
        <v>3673</v>
      </c>
      <c r="C66" s="224" t="s">
        <v>3670</v>
      </c>
      <c r="D66" s="227" t="s">
        <v>3674</v>
      </c>
      <c r="E66" s="227">
        <v>50</v>
      </c>
      <c r="F66" s="1006" t="s">
        <v>694</v>
      </c>
      <c r="G66" s="1006" t="s">
        <v>18</v>
      </c>
      <c r="H66" s="378" t="s">
        <v>694</v>
      </c>
      <c r="I66" s="223" t="s">
        <v>694</v>
      </c>
      <c r="J66" s="223" t="s">
        <v>18</v>
      </c>
      <c r="K66" s="152" t="s">
        <v>18</v>
      </c>
      <c r="L66" s="152" t="s">
        <v>18</v>
      </c>
      <c r="M66" s="1007" t="s">
        <v>18</v>
      </c>
      <c r="N66" s="152" t="s">
        <v>18</v>
      </c>
      <c r="O66" s="712"/>
      <c r="P66" s="713"/>
      <c r="Q66" s="715" t="s">
        <v>18</v>
      </c>
    </row>
    <row r="67" spans="2:17" ht="45" x14ac:dyDescent="0.25">
      <c r="B67" s="224" t="s">
        <v>3675</v>
      </c>
      <c r="C67" s="224" t="s">
        <v>2762</v>
      </c>
      <c r="D67" s="226" t="s">
        <v>3676</v>
      </c>
      <c r="E67" s="227">
        <v>300</v>
      </c>
      <c r="F67" s="1006" t="s">
        <v>694</v>
      </c>
      <c r="G67" s="1006" t="s">
        <v>694</v>
      </c>
      <c r="H67" s="378" t="s">
        <v>694</v>
      </c>
      <c r="I67" s="223" t="s">
        <v>18</v>
      </c>
      <c r="J67" s="223" t="s">
        <v>18</v>
      </c>
      <c r="K67" s="152" t="s">
        <v>18</v>
      </c>
      <c r="L67" s="152" t="s">
        <v>18</v>
      </c>
      <c r="M67" s="1007" t="s">
        <v>18</v>
      </c>
      <c r="N67" s="152" t="s">
        <v>18</v>
      </c>
      <c r="O67" s="1963" t="s">
        <v>3672</v>
      </c>
      <c r="P67" s="1964"/>
      <c r="Q67" s="715" t="s">
        <v>18</v>
      </c>
    </row>
    <row r="68" spans="2:17" ht="30" x14ac:dyDescent="0.25">
      <c r="B68" s="224" t="s">
        <v>3677</v>
      </c>
      <c r="C68" s="224" t="s">
        <v>2762</v>
      </c>
      <c r="D68" s="226" t="s">
        <v>3678</v>
      </c>
      <c r="E68" s="227">
        <v>270</v>
      </c>
      <c r="F68" s="1006" t="s">
        <v>694</v>
      </c>
      <c r="G68" s="1006" t="s">
        <v>694</v>
      </c>
      <c r="H68" s="378" t="s">
        <v>694</v>
      </c>
      <c r="I68" s="223" t="s">
        <v>18</v>
      </c>
      <c r="J68" s="223" t="s">
        <v>18</v>
      </c>
      <c r="K68" s="152" t="s">
        <v>18</v>
      </c>
      <c r="L68" s="152" t="s">
        <v>18</v>
      </c>
      <c r="M68" s="1007" t="s">
        <v>18</v>
      </c>
      <c r="N68" s="152" t="s">
        <v>18</v>
      </c>
      <c r="O68" s="1984" t="s">
        <v>3679</v>
      </c>
      <c r="P68" s="2903"/>
      <c r="Q68" s="715" t="s">
        <v>18</v>
      </c>
    </row>
    <row r="69" spans="2:17" ht="75" x14ac:dyDescent="0.25">
      <c r="B69" s="224" t="s">
        <v>3680</v>
      </c>
      <c r="C69" s="224" t="s">
        <v>2762</v>
      </c>
      <c r="D69" s="226" t="s">
        <v>3681</v>
      </c>
      <c r="E69" s="227">
        <v>224</v>
      </c>
      <c r="F69" s="1006" t="s">
        <v>694</v>
      </c>
      <c r="G69" s="1006" t="s">
        <v>694</v>
      </c>
      <c r="H69" s="378" t="s">
        <v>694</v>
      </c>
      <c r="I69" s="223" t="s">
        <v>18</v>
      </c>
      <c r="J69" s="223" t="s">
        <v>18</v>
      </c>
      <c r="K69" s="152" t="s">
        <v>18</v>
      </c>
      <c r="L69" s="152" t="s">
        <v>18</v>
      </c>
      <c r="M69" s="1007" t="s">
        <v>18</v>
      </c>
      <c r="N69" s="152" t="s">
        <v>18</v>
      </c>
      <c r="O69" s="1988"/>
      <c r="P69" s="1989"/>
      <c r="Q69" s="715" t="s">
        <v>18</v>
      </c>
    </row>
    <row r="70" spans="2:17" x14ac:dyDescent="0.25">
      <c r="B70" s="152"/>
      <c r="C70" s="152"/>
      <c r="D70" s="152"/>
      <c r="E70" s="152"/>
      <c r="F70" s="152"/>
      <c r="G70" s="152"/>
      <c r="H70" s="152"/>
      <c r="I70" s="152"/>
      <c r="J70" s="152"/>
      <c r="K70" s="152"/>
      <c r="L70" s="152"/>
      <c r="M70" s="152"/>
      <c r="N70" s="152"/>
      <c r="O70" s="2250"/>
      <c r="P70" s="2251"/>
      <c r="Q70" s="715" t="s">
        <v>18</v>
      </c>
    </row>
    <row r="71" spans="2:17" x14ac:dyDescent="0.25">
      <c r="B71" s="1" t="s">
        <v>85</v>
      </c>
    </row>
    <row r="72" spans="2:17" x14ac:dyDescent="0.25">
      <c r="B72" s="1" t="s">
        <v>86</v>
      </c>
    </row>
    <row r="73" spans="2:17" x14ac:dyDescent="0.25">
      <c r="B73" s="1" t="s">
        <v>87</v>
      </c>
    </row>
    <row r="75" spans="2:17" ht="15.75" thickBot="1" x14ac:dyDescent="0.3"/>
    <row r="76" spans="2:17" ht="27" thickBot="1" x14ac:dyDescent="0.3">
      <c r="B76" s="1879" t="s">
        <v>88</v>
      </c>
      <c r="C76" s="1880"/>
      <c r="D76" s="1880"/>
      <c r="E76" s="1880"/>
      <c r="F76" s="1880"/>
      <c r="G76" s="1880"/>
      <c r="H76" s="1880"/>
      <c r="I76" s="1880"/>
      <c r="J76" s="1880"/>
      <c r="K76" s="1880"/>
      <c r="L76" s="1880"/>
      <c r="M76" s="1880"/>
      <c r="N76" s="1881"/>
    </row>
    <row r="79" spans="2:17" ht="75" x14ac:dyDescent="0.25">
      <c r="B79" s="193" t="s">
        <v>89</v>
      </c>
      <c r="C79" s="193" t="s">
        <v>90</v>
      </c>
      <c r="D79" s="193" t="s">
        <v>91</v>
      </c>
      <c r="E79" s="193" t="s">
        <v>92</v>
      </c>
      <c r="F79" s="193" t="s">
        <v>93</v>
      </c>
      <c r="G79" s="193" t="s">
        <v>94</v>
      </c>
      <c r="H79" s="193" t="s">
        <v>95</v>
      </c>
      <c r="I79" s="193" t="s">
        <v>96</v>
      </c>
      <c r="J79" s="1875" t="s">
        <v>97</v>
      </c>
      <c r="K79" s="1882"/>
      <c r="L79" s="1876"/>
      <c r="M79" s="193" t="s">
        <v>98</v>
      </c>
      <c r="N79" s="193" t="s">
        <v>254</v>
      </c>
      <c r="O79" s="193" t="s">
        <v>255</v>
      </c>
      <c r="P79" s="1875" t="s">
        <v>77</v>
      </c>
      <c r="Q79" s="1876"/>
    </row>
    <row r="80" spans="2:17" ht="30" customHeight="1" x14ac:dyDescent="0.25">
      <c r="B80" s="1980" t="s">
        <v>3682</v>
      </c>
      <c r="C80" s="1980" t="s">
        <v>102</v>
      </c>
      <c r="D80" s="1980" t="s">
        <v>3683</v>
      </c>
      <c r="E80" s="1870">
        <v>1102816051</v>
      </c>
      <c r="F80" s="1980" t="s">
        <v>3684</v>
      </c>
      <c r="G80" s="1980" t="s">
        <v>1054</v>
      </c>
      <c r="H80" s="2252">
        <v>40627</v>
      </c>
      <c r="I80" s="2066" t="s">
        <v>694</v>
      </c>
      <c r="J80" s="1980" t="s">
        <v>2947</v>
      </c>
      <c r="K80" s="898" t="s">
        <v>3685</v>
      </c>
      <c r="L80" s="2030" t="s">
        <v>3686</v>
      </c>
      <c r="M80" s="1870" t="s">
        <v>18</v>
      </c>
      <c r="N80" s="1870" t="s">
        <v>18</v>
      </c>
      <c r="O80" s="2015" t="s">
        <v>18</v>
      </c>
      <c r="P80" s="1984" t="s">
        <v>3687</v>
      </c>
      <c r="Q80" s="1985"/>
    </row>
    <row r="81" spans="2:17" ht="30" customHeight="1" x14ac:dyDescent="0.25">
      <c r="B81" s="1981"/>
      <c r="C81" s="1981"/>
      <c r="D81" s="1981"/>
      <c r="E81" s="1924"/>
      <c r="F81" s="1981"/>
      <c r="G81" s="1981"/>
      <c r="H81" s="2204"/>
      <c r="I81" s="2067"/>
      <c r="J81" s="1981"/>
      <c r="K81" s="1139" t="s">
        <v>3688</v>
      </c>
      <c r="L81" s="2032"/>
      <c r="M81" s="1924"/>
      <c r="N81" s="1924"/>
      <c r="O81" s="2016"/>
      <c r="P81" s="1986"/>
      <c r="Q81" s="1987"/>
    </row>
    <row r="82" spans="2:17" ht="30" customHeight="1" x14ac:dyDescent="0.25">
      <c r="B82" s="2025"/>
      <c r="C82" s="2025"/>
      <c r="D82" s="2025"/>
      <c r="E82" s="1871"/>
      <c r="F82" s="2025"/>
      <c r="G82" s="2025"/>
      <c r="H82" s="2205"/>
      <c r="I82" s="2068"/>
      <c r="J82" s="2025"/>
      <c r="K82" s="1205" t="s">
        <v>3689</v>
      </c>
      <c r="L82" s="2031"/>
      <c r="M82" s="1871"/>
      <c r="N82" s="1871"/>
      <c r="O82" s="2017"/>
      <c r="P82" s="2044"/>
      <c r="Q82" s="2045"/>
    </row>
    <row r="83" spans="2:17" ht="105" x14ac:dyDescent="0.25">
      <c r="B83" s="1071" t="s">
        <v>3690</v>
      </c>
      <c r="C83" s="1071" t="s">
        <v>102</v>
      </c>
      <c r="D83" s="1071" t="s">
        <v>3691</v>
      </c>
      <c r="E83" s="686">
        <v>64921172</v>
      </c>
      <c r="F83" s="1071" t="s">
        <v>3692</v>
      </c>
      <c r="G83" s="1071" t="s">
        <v>3693</v>
      </c>
      <c r="H83" s="1206">
        <v>37237</v>
      </c>
      <c r="I83" s="1207" t="s">
        <v>694</v>
      </c>
      <c r="J83" s="229" t="s">
        <v>2947</v>
      </c>
      <c r="K83" s="1208" t="s">
        <v>3694</v>
      </c>
      <c r="L83" s="1107" t="s">
        <v>3695</v>
      </c>
      <c r="M83" s="686" t="s">
        <v>18</v>
      </c>
      <c r="N83" s="686" t="s">
        <v>18</v>
      </c>
      <c r="O83" s="1209" t="s">
        <v>18</v>
      </c>
      <c r="P83" s="2003"/>
      <c r="Q83" s="2004"/>
    </row>
    <row r="84" spans="2:17" ht="105" x14ac:dyDescent="0.25">
      <c r="B84" s="1071" t="s">
        <v>3696</v>
      </c>
      <c r="C84" s="1071" t="s">
        <v>462</v>
      </c>
      <c r="D84" s="1071" t="s">
        <v>3697</v>
      </c>
      <c r="E84" s="686">
        <v>22865296</v>
      </c>
      <c r="F84" s="1071" t="s">
        <v>2788</v>
      </c>
      <c r="G84" s="1071" t="s">
        <v>601</v>
      </c>
      <c r="H84" s="1206">
        <v>38100</v>
      </c>
      <c r="I84" s="1207" t="s">
        <v>694</v>
      </c>
      <c r="J84" s="1107" t="s">
        <v>2947</v>
      </c>
      <c r="K84" s="1205" t="s">
        <v>3698</v>
      </c>
      <c r="L84" s="1107" t="s">
        <v>3699</v>
      </c>
      <c r="M84" s="686" t="s">
        <v>18</v>
      </c>
      <c r="N84" s="686" t="s">
        <v>18</v>
      </c>
      <c r="O84" s="1209" t="s">
        <v>18</v>
      </c>
      <c r="P84" s="1210"/>
      <c r="Q84" s="1211"/>
    </row>
    <row r="85" spans="2:17" ht="150.75" customHeight="1" x14ac:dyDescent="0.25">
      <c r="B85" s="1071" t="s">
        <v>3700</v>
      </c>
      <c r="C85" s="1071" t="s">
        <v>118</v>
      </c>
      <c r="D85" s="1071" t="s">
        <v>3701</v>
      </c>
      <c r="E85" s="686">
        <v>1104010721</v>
      </c>
      <c r="F85" s="1071" t="s">
        <v>1232</v>
      </c>
      <c r="G85" s="1071" t="s">
        <v>1054</v>
      </c>
      <c r="H85" s="1206">
        <v>40522</v>
      </c>
      <c r="I85" s="1207" t="s">
        <v>694</v>
      </c>
      <c r="J85" s="1107" t="s">
        <v>2947</v>
      </c>
      <c r="K85" s="1205" t="s">
        <v>3698</v>
      </c>
      <c r="L85" s="1107" t="s">
        <v>3702</v>
      </c>
      <c r="M85" s="686" t="s">
        <v>18</v>
      </c>
      <c r="N85" s="686" t="s">
        <v>18</v>
      </c>
      <c r="O85" s="1209" t="s">
        <v>18</v>
      </c>
      <c r="P85" s="2003"/>
      <c r="Q85" s="2004"/>
    </row>
    <row r="86" spans="2:17" ht="120" x14ac:dyDescent="0.25">
      <c r="B86" s="1071" t="s">
        <v>3700</v>
      </c>
      <c r="C86" s="1071" t="s">
        <v>118</v>
      </c>
      <c r="D86" s="1071" t="s">
        <v>3703</v>
      </c>
      <c r="E86" s="686">
        <v>64695808</v>
      </c>
      <c r="F86" s="1071" t="s">
        <v>370</v>
      </c>
      <c r="G86" s="1071" t="s">
        <v>1054</v>
      </c>
      <c r="H86" s="1206">
        <v>41468</v>
      </c>
      <c r="I86" s="1207" t="s">
        <v>694</v>
      </c>
      <c r="J86" s="1107" t="s">
        <v>2947</v>
      </c>
      <c r="K86" s="1205" t="s">
        <v>3698</v>
      </c>
      <c r="L86" s="1107" t="s">
        <v>3704</v>
      </c>
      <c r="M86" s="686" t="s">
        <v>18</v>
      </c>
      <c r="N86" s="686" t="s">
        <v>18</v>
      </c>
      <c r="O86" s="1209" t="s">
        <v>18</v>
      </c>
      <c r="P86" s="1210"/>
      <c r="Q86" s="1211"/>
    </row>
    <row r="87" spans="2:17" ht="135" x14ac:dyDescent="0.25">
      <c r="B87" s="1071" t="s">
        <v>3700</v>
      </c>
      <c r="C87" s="1071" t="s">
        <v>118</v>
      </c>
      <c r="D87" s="1071" t="s">
        <v>3705</v>
      </c>
      <c r="E87" s="686">
        <v>1102803496</v>
      </c>
      <c r="F87" s="1071" t="s">
        <v>370</v>
      </c>
      <c r="G87" s="1071" t="s">
        <v>3706</v>
      </c>
      <c r="H87" s="1206">
        <v>40530</v>
      </c>
      <c r="I87" s="1207" t="s">
        <v>694</v>
      </c>
      <c r="J87" s="1107" t="s">
        <v>587</v>
      </c>
      <c r="K87" s="1205" t="s">
        <v>3707</v>
      </c>
      <c r="L87" s="1107" t="s">
        <v>3708</v>
      </c>
      <c r="M87" s="686" t="s">
        <v>18</v>
      </c>
      <c r="N87" s="686" t="s">
        <v>18</v>
      </c>
      <c r="O87" s="1209" t="s">
        <v>18</v>
      </c>
      <c r="P87" s="1210"/>
      <c r="Q87" s="1211"/>
    </row>
    <row r="88" spans="2:17" ht="150" x14ac:dyDescent="0.25">
      <c r="B88" s="1071" t="s">
        <v>3700</v>
      </c>
      <c r="C88" s="1071" t="s">
        <v>118</v>
      </c>
      <c r="D88" s="1071" t="s">
        <v>3709</v>
      </c>
      <c r="E88" s="686">
        <v>1100684006</v>
      </c>
      <c r="F88" s="1071" t="s">
        <v>370</v>
      </c>
      <c r="G88" s="1071" t="s">
        <v>1054</v>
      </c>
      <c r="H88" s="1206">
        <v>40893</v>
      </c>
      <c r="I88" s="1207" t="s">
        <v>694</v>
      </c>
      <c r="J88" s="1107" t="s">
        <v>3710</v>
      </c>
      <c r="K88" s="1205" t="s">
        <v>3711</v>
      </c>
      <c r="L88" s="1107" t="s">
        <v>3712</v>
      </c>
      <c r="M88" s="686" t="s">
        <v>18</v>
      </c>
      <c r="N88" s="686" t="s">
        <v>18</v>
      </c>
      <c r="O88" s="1209" t="s">
        <v>18</v>
      </c>
      <c r="P88" s="1210"/>
      <c r="Q88" s="1211"/>
    </row>
    <row r="89" spans="2:17" ht="153.75" customHeight="1" x14ac:dyDescent="0.25">
      <c r="B89" s="1071" t="s">
        <v>3700</v>
      </c>
      <c r="C89" s="1071" t="s">
        <v>462</v>
      </c>
      <c r="D89" s="1071" t="s">
        <v>3713</v>
      </c>
      <c r="E89" s="686">
        <v>22836736</v>
      </c>
      <c r="F89" s="1071" t="s">
        <v>370</v>
      </c>
      <c r="G89" s="1071" t="s">
        <v>3706</v>
      </c>
      <c r="H89" s="1206">
        <v>36876</v>
      </c>
      <c r="I89" s="1207" t="s">
        <v>694</v>
      </c>
      <c r="J89" s="1107" t="s">
        <v>3714</v>
      </c>
      <c r="K89" s="1208" t="s">
        <v>3715</v>
      </c>
      <c r="L89" s="1107" t="s">
        <v>3716</v>
      </c>
      <c r="M89" s="686" t="s">
        <v>18</v>
      </c>
      <c r="N89" s="686" t="s">
        <v>18</v>
      </c>
      <c r="O89" s="1209" t="s">
        <v>18</v>
      </c>
      <c r="P89" s="1210"/>
      <c r="Q89" s="1211"/>
    </row>
    <row r="90" spans="2:17" ht="105" x14ac:dyDescent="0.25">
      <c r="B90" s="1071" t="s">
        <v>1200</v>
      </c>
      <c r="C90" s="1071" t="s">
        <v>435</v>
      </c>
      <c r="D90" s="1071" t="s">
        <v>3717</v>
      </c>
      <c r="E90" s="686">
        <v>92260924</v>
      </c>
      <c r="F90" s="1071" t="s">
        <v>3718</v>
      </c>
      <c r="G90" s="686" t="s">
        <v>1462</v>
      </c>
      <c r="H90" s="1206">
        <v>38923</v>
      </c>
      <c r="I90" s="1207" t="s">
        <v>694</v>
      </c>
      <c r="J90" s="1107" t="s">
        <v>2947</v>
      </c>
      <c r="K90" s="1205" t="s">
        <v>3698</v>
      </c>
      <c r="L90" s="1107" t="s">
        <v>3719</v>
      </c>
      <c r="M90" s="686"/>
      <c r="N90" s="686"/>
      <c r="O90" s="1209"/>
      <c r="P90" s="1210"/>
      <c r="Q90" s="1211"/>
    </row>
    <row r="91" spans="2:17" ht="120" x14ac:dyDescent="0.25">
      <c r="B91" s="1071" t="s">
        <v>3720</v>
      </c>
      <c r="C91" s="1071" t="s">
        <v>435</v>
      </c>
      <c r="D91" s="1071" t="s">
        <v>3721</v>
      </c>
      <c r="E91" s="686">
        <v>64740501</v>
      </c>
      <c r="F91" s="1071" t="s">
        <v>370</v>
      </c>
      <c r="G91" s="1071" t="s">
        <v>3706</v>
      </c>
      <c r="H91" s="1206">
        <v>39256</v>
      </c>
      <c r="I91" s="1207" t="s">
        <v>694</v>
      </c>
      <c r="J91" s="1107" t="s">
        <v>2947</v>
      </c>
      <c r="K91" s="1208" t="s">
        <v>3694</v>
      </c>
      <c r="L91" s="1107" t="s">
        <v>3722</v>
      </c>
      <c r="M91" s="686" t="s">
        <v>18</v>
      </c>
      <c r="N91" s="686" t="s">
        <v>18</v>
      </c>
      <c r="O91" s="1209" t="s">
        <v>18</v>
      </c>
      <c r="P91" s="1210"/>
      <c r="Q91" s="1211"/>
    </row>
    <row r="92" spans="2:17" ht="15.75" thickBot="1" x14ac:dyDescent="0.3">
      <c r="B92" s="1159"/>
      <c r="C92" s="48"/>
      <c r="D92" s="230"/>
      <c r="G92" s="958"/>
      <c r="H92" s="987"/>
      <c r="J92" s="230"/>
      <c r="K92" s="987"/>
      <c r="L92" s="230"/>
      <c r="M92" s="48"/>
      <c r="N92" s="48"/>
      <c r="O92" s="48"/>
    </row>
    <row r="93" spans="2:17" ht="27" thickBot="1" x14ac:dyDescent="0.3">
      <c r="B93" s="1879" t="s">
        <v>184</v>
      </c>
      <c r="C93" s="1880"/>
      <c r="D93" s="1880"/>
      <c r="E93" s="1880"/>
      <c r="F93" s="1880"/>
      <c r="G93" s="1880"/>
      <c r="H93" s="1880"/>
      <c r="I93" s="1880"/>
      <c r="J93" s="1880"/>
      <c r="K93" s="1880"/>
      <c r="L93" s="1880"/>
      <c r="M93" s="1880"/>
      <c r="N93" s="1881"/>
    </row>
    <row r="96" spans="2:17" ht="30" x14ac:dyDescent="0.25">
      <c r="B96" s="194" t="s">
        <v>17</v>
      </c>
      <c r="C96" s="194" t="s">
        <v>415</v>
      </c>
      <c r="D96" s="1875" t="s">
        <v>77</v>
      </c>
      <c r="E96" s="1876"/>
    </row>
    <row r="97" spans="1:26" x14ac:dyDescent="0.25">
      <c r="B97" s="229" t="s">
        <v>185</v>
      </c>
      <c r="C97" s="715" t="s">
        <v>18</v>
      </c>
      <c r="D97" s="1922"/>
      <c r="E97" s="1922"/>
    </row>
    <row r="100" spans="1:26" ht="26.25" x14ac:dyDescent="0.25">
      <c r="B100" s="1851" t="s">
        <v>186</v>
      </c>
      <c r="C100" s="1852"/>
      <c r="D100" s="1852"/>
      <c r="E100" s="1852"/>
      <c r="F100" s="1852"/>
      <c r="G100" s="1852"/>
      <c r="H100" s="1852"/>
      <c r="I100" s="1852"/>
      <c r="J100" s="1852"/>
      <c r="K100" s="1852"/>
      <c r="L100" s="1852"/>
      <c r="M100" s="1852"/>
      <c r="N100" s="1852"/>
      <c r="O100" s="1852"/>
      <c r="P100" s="1852"/>
    </row>
    <row r="102" spans="1:26" ht="15.75" thickBot="1" x14ac:dyDescent="0.3"/>
    <row r="103" spans="1:26" ht="27" thickBot="1" x14ac:dyDescent="0.3">
      <c r="B103" s="1879" t="s">
        <v>187</v>
      </c>
      <c r="C103" s="1880"/>
      <c r="D103" s="1880"/>
      <c r="E103" s="1880"/>
      <c r="F103" s="1880"/>
      <c r="G103" s="1880"/>
      <c r="H103" s="1880"/>
      <c r="I103" s="1880"/>
      <c r="J103" s="1880"/>
      <c r="K103" s="1880"/>
      <c r="L103" s="1880"/>
      <c r="M103" s="1880"/>
      <c r="N103" s="1881"/>
    </row>
    <row r="105" spans="1:26" ht="15.75" thickBot="1" x14ac:dyDescent="0.3">
      <c r="M105" s="163"/>
      <c r="N105" s="163"/>
    </row>
    <row r="106" spans="1:26" s="48" customFormat="1" ht="60.75" thickBot="1" x14ac:dyDescent="0.3">
      <c r="B106" s="164" t="s">
        <v>33</v>
      </c>
      <c r="C106" s="164" t="s">
        <v>34</v>
      </c>
      <c r="D106" s="164" t="s">
        <v>35</v>
      </c>
      <c r="E106" s="164" t="s">
        <v>36</v>
      </c>
      <c r="F106" s="164" t="s">
        <v>37</v>
      </c>
      <c r="G106" s="164" t="s">
        <v>38</v>
      </c>
      <c r="H106" s="164" t="s">
        <v>39</v>
      </c>
      <c r="I106" s="164" t="s">
        <v>40</v>
      </c>
      <c r="J106" s="164" t="s">
        <v>41</v>
      </c>
      <c r="K106" s="164" t="s">
        <v>42</v>
      </c>
      <c r="L106" s="164" t="s">
        <v>43</v>
      </c>
      <c r="M106" s="165" t="s">
        <v>44</v>
      </c>
      <c r="N106" s="164" t="s">
        <v>45</v>
      </c>
      <c r="O106" s="164" t="s">
        <v>46</v>
      </c>
      <c r="P106" s="166" t="s">
        <v>47</v>
      </c>
      <c r="Q106" s="166" t="s">
        <v>48</v>
      </c>
    </row>
    <row r="107" spans="1:26" s="61" customFormat="1" ht="15.75" thickBot="1" x14ac:dyDescent="0.3">
      <c r="A107" s="52">
        <v>1</v>
      </c>
      <c r="B107" s="1854"/>
      <c r="C107" s="1854"/>
      <c r="D107" s="1854"/>
      <c r="E107" s="1854"/>
      <c r="F107" s="1854"/>
      <c r="G107" s="1854"/>
      <c r="H107" s="1854"/>
      <c r="I107" s="1854"/>
      <c r="J107" s="1854"/>
      <c r="K107" s="1854"/>
      <c r="L107" s="1854"/>
      <c r="M107" s="1855"/>
      <c r="N107" s="178"/>
      <c r="O107" s="180"/>
      <c r="P107" s="180"/>
      <c r="Q107" s="181"/>
      <c r="R107" s="60"/>
      <c r="S107" s="60"/>
      <c r="T107" s="60"/>
      <c r="U107" s="60"/>
      <c r="V107" s="60"/>
      <c r="W107" s="60"/>
      <c r="X107" s="60"/>
      <c r="Y107" s="60"/>
      <c r="Z107" s="60"/>
    </row>
    <row r="108" spans="1:26" s="61" customFormat="1" ht="28.5" x14ac:dyDescent="0.25">
      <c r="A108" s="52">
        <f>+A107+1</f>
        <v>2</v>
      </c>
      <c r="B108" s="167" t="s">
        <v>3662</v>
      </c>
      <c r="C108" s="53" t="s">
        <v>3662</v>
      </c>
      <c r="D108" s="54" t="s">
        <v>188</v>
      </c>
      <c r="E108" s="58">
        <v>701820110174</v>
      </c>
      <c r="F108" s="1212" t="s">
        <v>18</v>
      </c>
      <c r="G108" s="55">
        <v>1</v>
      </c>
      <c r="H108" s="62">
        <v>40576</v>
      </c>
      <c r="I108" s="56">
        <v>40908</v>
      </c>
      <c r="J108" s="56" t="s">
        <v>19</v>
      </c>
      <c r="K108" s="57" t="s">
        <v>3723</v>
      </c>
      <c r="L108" s="57"/>
      <c r="M108" s="58">
        <v>196</v>
      </c>
      <c r="N108" s="58">
        <v>196</v>
      </c>
      <c r="O108" s="63">
        <v>117136501</v>
      </c>
      <c r="P108" s="63">
        <v>169</v>
      </c>
      <c r="Q108" s="64"/>
      <c r="R108" s="60"/>
      <c r="S108" s="60"/>
      <c r="T108" s="60"/>
      <c r="U108" s="60"/>
      <c r="V108" s="60"/>
      <c r="W108" s="60"/>
      <c r="X108" s="60"/>
      <c r="Y108" s="60"/>
      <c r="Z108" s="60"/>
    </row>
    <row r="109" spans="1:26" s="61" customFormat="1" ht="42.75" x14ac:dyDescent="0.25">
      <c r="A109" s="52">
        <f>+A108+1</f>
        <v>3</v>
      </c>
      <c r="B109" s="543" t="s">
        <v>3661</v>
      </c>
      <c r="C109" s="64" t="s">
        <v>3661</v>
      </c>
      <c r="D109" s="54" t="s">
        <v>188</v>
      </c>
      <c r="E109" s="58">
        <v>701820090117</v>
      </c>
      <c r="F109" s="543" t="s">
        <v>18</v>
      </c>
      <c r="G109" s="65">
        <v>1</v>
      </c>
      <c r="H109" s="62">
        <v>39844</v>
      </c>
      <c r="I109" s="56">
        <v>40178</v>
      </c>
      <c r="J109" s="56" t="s">
        <v>19</v>
      </c>
      <c r="K109" s="57">
        <v>11</v>
      </c>
      <c r="L109" s="57"/>
      <c r="M109" s="57"/>
      <c r="N109" s="57"/>
      <c r="O109" s="63">
        <v>147170036</v>
      </c>
      <c r="P109" s="63">
        <v>170</v>
      </c>
      <c r="Q109" s="64"/>
      <c r="R109" s="60"/>
      <c r="S109" s="60"/>
      <c r="T109" s="60"/>
      <c r="U109" s="60"/>
      <c r="V109" s="60"/>
      <c r="W109" s="60"/>
      <c r="X109" s="60"/>
      <c r="Y109" s="60"/>
      <c r="Z109" s="60"/>
    </row>
    <row r="110" spans="1:26" s="61" customFormat="1" ht="28.5" x14ac:dyDescent="0.25">
      <c r="A110" s="52">
        <f>+A109+1</f>
        <v>4</v>
      </c>
      <c r="B110" s="167" t="s">
        <v>3662</v>
      </c>
      <c r="C110" s="53" t="s">
        <v>3662</v>
      </c>
      <c r="D110" s="54" t="s">
        <v>188</v>
      </c>
      <c r="E110" s="58">
        <v>701820130230</v>
      </c>
      <c r="F110" s="1212" t="s">
        <v>18</v>
      </c>
      <c r="G110" s="65">
        <v>1</v>
      </c>
      <c r="H110" s="62">
        <v>41304</v>
      </c>
      <c r="I110" s="56">
        <v>41639</v>
      </c>
      <c r="J110" s="56" t="s">
        <v>19</v>
      </c>
      <c r="K110" s="57">
        <v>11</v>
      </c>
      <c r="L110" s="57"/>
      <c r="M110" s="58">
        <v>126</v>
      </c>
      <c r="N110" s="58">
        <v>126</v>
      </c>
      <c r="O110" s="63">
        <v>124420626</v>
      </c>
      <c r="P110" s="63">
        <v>171</v>
      </c>
      <c r="Q110" s="64"/>
      <c r="R110" s="60"/>
      <c r="S110" s="60"/>
      <c r="T110" s="60"/>
      <c r="U110" s="60"/>
      <c r="V110" s="60"/>
      <c r="W110" s="60"/>
      <c r="X110" s="60"/>
      <c r="Y110" s="60"/>
      <c r="Z110" s="60"/>
    </row>
    <row r="111" spans="1:26" s="61" customFormat="1" x14ac:dyDescent="0.25">
      <c r="A111" s="52">
        <f>+A110+1</f>
        <v>5</v>
      </c>
      <c r="B111" s="173"/>
      <c r="C111" s="173"/>
      <c r="D111" s="173"/>
      <c r="E111" s="221"/>
      <c r="F111" s="175"/>
      <c r="G111" s="182"/>
      <c r="H111" s="220"/>
      <c r="I111" s="176"/>
      <c r="J111" s="176"/>
      <c r="K111" s="57" t="s">
        <v>3724</v>
      </c>
      <c r="L111" s="57"/>
      <c r="M111" s="58">
        <v>322</v>
      </c>
      <c r="N111" s="58">
        <v>322</v>
      </c>
      <c r="O111" s="63">
        <v>241557127</v>
      </c>
      <c r="P111" s="180"/>
      <c r="Q111" s="181"/>
      <c r="R111" s="60"/>
      <c r="S111" s="60"/>
      <c r="T111" s="60"/>
      <c r="U111" s="60"/>
      <c r="V111" s="60"/>
      <c r="W111" s="60"/>
      <c r="X111" s="60"/>
      <c r="Y111" s="60"/>
      <c r="Z111" s="60"/>
    </row>
    <row r="112" spans="1:26" x14ac:dyDescent="0.25">
      <c r="B112" s="69"/>
      <c r="C112" s="69"/>
      <c r="D112" s="69"/>
      <c r="E112" s="188"/>
      <c r="F112" s="69"/>
      <c r="G112" s="69"/>
      <c r="H112" s="69"/>
      <c r="I112" s="69"/>
      <c r="J112" s="69"/>
      <c r="K112" s="69"/>
      <c r="L112" s="69"/>
      <c r="M112" s="69"/>
      <c r="N112" s="69"/>
      <c r="O112" s="69"/>
      <c r="P112" s="69"/>
    </row>
    <row r="113" spans="2:21" ht="18.75" x14ac:dyDescent="0.25">
      <c r="B113" s="222" t="s">
        <v>192</v>
      </c>
      <c r="C113" s="250" t="s">
        <v>3724</v>
      </c>
      <c r="H113" s="191"/>
      <c r="I113" s="191"/>
      <c r="J113" s="191"/>
      <c r="K113" s="191"/>
      <c r="L113" s="191"/>
      <c r="M113" s="191"/>
      <c r="N113" s="69"/>
      <c r="O113" s="69"/>
      <c r="P113" s="69"/>
    </row>
    <row r="115" spans="2:21" ht="15.75" thickBot="1" x14ac:dyDescent="0.3"/>
    <row r="116" spans="2:21" ht="30.75" thickBot="1" x14ac:dyDescent="0.3">
      <c r="B116" s="232" t="s">
        <v>193</v>
      </c>
      <c r="C116" s="233" t="s">
        <v>194</v>
      </c>
      <c r="D116" s="232" t="s">
        <v>27</v>
      </c>
      <c r="E116" s="233" t="s">
        <v>195</v>
      </c>
    </row>
    <row r="117" spans="2:21" x14ac:dyDescent="0.25">
      <c r="B117" s="103" t="s">
        <v>196</v>
      </c>
      <c r="C117" s="234">
        <v>20</v>
      </c>
      <c r="D117" s="234">
        <v>0</v>
      </c>
      <c r="E117" s="1923">
        <f>+D117+D118+D119</f>
        <v>40</v>
      </c>
    </row>
    <row r="118" spans="2:21" x14ac:dyDescent="0.25">
      <c r="B118" s="103" t="s">
        <v>197</v>
      </c>
      <c r="C118" s="235">
        <v>30</v>
      </c>
      <c r="D118" s="715">
        <v>0</v>
      </c>
      <c r="E118" s="1924"/>
    </row>
    <row r="119" spans="2:21" ht="15.75" thickBot="1" x14ac:dyDescent="0.3">
      <c r="B119" s="103" t="s">
        <v>198</v>
      </c>
      <c r="C119" s="236">
        <v>40</v>
      </c>
      <c r="D119" s="236">
        <v>40</v>
      </c>
      <c r="E119" s="1925"/>
    </row>
    <row r="121" spans="2:21" ht="15.75" thickBot="1" x14ac:dyDescent="0.3"/>
    <row r="122" spans="2:21" ht="27" thickBot="1" x14ac:dyDescent="0.3">
      <c r="B122" s="1879" t="s">
        <v>199</v>
      </c>
      <c r="C122" s="1880"/>
      <c r="D122" s="1880"/>
      <c r="E122" s="1880"/>
      <c r="F122" s="1880"/>
      <c r="G122" s="1880"/>
      <c r="H122" s="1880"/>
      <c r="I122" s="1880"/>
      <c r="J122" s="1880"/>
      <c r="K122" s="1880"/>
      <c r="L122" s="1880"/>
      <c r="M122" s="1880"/>
      <c r="N122" s="1881"/>
    </row>
    <row r="124" spans="2:21" ht="75" x14ac:dyDescent="0.25">
      <c r="B124" s="193" t="s">
        <v>89</v>
      </c>
      <c r="C124" s="193" t="s">
        <v>90</v>
      </c>
      <c r="D124" s="193" t="s">
        <v>91</v>
      </c>
      <c r="E124" s="193" t="s">
        <v>92</v>
      </c>
      <c r="F124" s="193" t="s">
        <v>93</v>
      </c>
      <c r="G124" s="193" t="s">
        <v>94</v>
      </c>
      <c r="H124" s="193" t="s">
        <v>95</v>
      </c>
      <c r="I124" s="193" t="s">
        <v>96</v>
      </c>
      <c r="J124" s="1875" t="s">
        <v>97</v>
      </c>
      <c r="K124" s="1882"/>
      <c r="L124" s="1876"/>
      <c r="M124" s="193" t="s">
        <v>98</v>
      </c>
      <c r="N124" s="193" t="s">
        <v>254</v>
      </c>
      <c r="O124" s="193" t="s">
        <v>255</v>
      </c>
      <c r="P124" s="1875" t="s">
        <v>77</v>
      </c>
      <c r="Q124" s="1876"/>
    </row>
    <row r="125" spans="2:21" x14ac:dyDescent="0.25">
      <c r="B125" s="225" t="s">
        <v>660</v>
      </c>
      <c r="C125" s="893"/>
      <c r="D125" s="225"/>
      <c r="E125" s="224"/>
      <c r="F125" s="152"/>
      <c r="G125" s="152"/>
      <c r="H125" s="909"/>
      <c r="I125" s="227"/>
      <c r="J125" s="152"/>
      <c r="K125" s="152"/>
      <c r="L125" s="152"/>
      <c r="M125" s="715"/>
      <c r="N125" s="715"/>
      <c r="O125" s="715"/>
      <c r="P125" s="2003"/>
      <c r="Q125" s="2004"/>
      <c r="R125" s="2041" t="s">
        <v>3725</v>
      </c>
      <c r="S125" s="2346"/>
      <c r="T125" s="2346"/>
      <c r="U125" s="2346"/>
    </row>
    <row r="126" spans="2:21" ht="30" x14ac:dyDescent="0.25">
      <c r="B126" s="1990" t="s">
        <v>1129</v>
      </c>
      <c r="C126" s="1990" t="s">
        <v>517</v>
      </c>
      <c r="D126" s="1980" t="s">
        <v>3726</v>
      </c>
      <c r="E126" s="1994">
        <v>64705079</v>
      </c>
      <c r="F126" s="1994" t="s">
        <v>527</v>
      </c>
      <c r="G126" s="1994" t="s">
        <v>601</v>
      </c>
      <c r="H126" s="1999">
        <v>41158</v>
      </c>
      <c r="I126" s="2001" t="s">
        <v>694</v>
      </c>
      <c r="J126" s="225" t="s">
        <v>1472</v>
      </c>
      <c r="K126" s="898" t="s">
        <v>3727</v>
      </c>
      <c r="L126" s="226" t="s">
        <v>1218</v>
      </c>
      <c r="M126" s="715" t="s">
        <v>18</v>
      </c>
      <c r="N126" s="715" t="s">
        <v>19</v>
      </c>
      <c r="O126" s="715" t="s">
        <v>18</v>
      </c>
      <c r="P126" s="2003"/>
      <c r="Q126" s="2004"/>
      <c r="R126" s="2041"/>
      <c r="S126" s="2346"/>
      <c r="T126" s="2346"/>
      <c r="U126" s="2346"/>
    </row>
    <row r="127" spans="2:21" ht="45" x14ac:dyDescent="0.25">
      <c r="B127" s="2006"/>
      <c r="C127" s="2006"/>
      <c r="D127" s="2025"/>
      <c r="E127" s="2009"/>
      <c r="F127" s="2009"/>
      <c r="G127" s="2009"/>
      <c r="H127" s="2000"/>
      <c r="I127" s="2002"/>
      <c r="J127" s="225" t="s">
        <v>2968</v>
      </c>
      <c r="K127" s="898" t="s">
        <v>3728</v>
      </c>
      <c r="L127" s="226" t="s">
        <v>1218</v>
      </c>
      <c r="M127" s="715"/>
      <c r="N127" s="715"/>
      <c r="O127" s="715"/>
      <c r="P127" s="2003"/>
      <c r="Q127" s="2004"/>
      <c r="R127" s="2041"/>
      <c r="S127" s="2346"/>
      <c r="T127" s="2346"/>
      <c r="U127" s="2346"/>
    </row>
    <row r="128" spans="2:21" ht="30" x14ac:dyDescent="0.25">
      <c r="B128" s="225" t="s">
        <v>223</v>
      </c>
      <c r="C128" s="893" t="s">
        <v>517</v>
      </c>
      <c r="D128" s="229" t="s">
        <v>3729</v>
      </c>
      <c r="E128" s="224">
        <v>92538883</v>
      </c>
      <c r="F128" s="225" t="s">
        <v>1148</v>
      </c>
      <c r="G128" s="894" t="s">
        <v>601</v>
      </c>
      <c r="H128" s="909">
        <v>39400</v>
      </c>
      <c r="I128" s="235" t="s">
        <v>694</v>
      </c>
      <c r="J128" s="225"/>
      <c r="K128" s="898"/>
      <c r="L128" s="223"/>
      <c r="M128" s="715" t="s">
        <v>18</v>
      </c>
      <c r="N128" s="715" t="s">
        <v>18</v>
      </c>
      <c r="O128" s="715" t="s">
        <v>18</v>
      </c>
      <c r="P128" s="1998"/>
      <c r="Q128" s="1998"/>
      <c r="R128" s="2041"/>
      <c r="S128" s="2346"/>
      <c r="T128" s="2346"/>
      <c r="U128" s="2346"/>
    </row>
    <row r="129" spans="2:15" x14ac:dyDescent="0.25">
      <c r="B129" s="225"/>
      <c r="C129" s="48"/>
      <c r="F129" s="230"/>
      <c r="H129" s="987"/>
      <c r="K129" s="987"/>
      <c r="M129" s="48"/>
      <c r="N129" s="48"/>
      <c r="O129" s="48"/>
    </row>
    <row r="130" spans="2:15" x14ac:dyDescent="0.25">
      <c r="C130" s="48"/>
      <c r="D130" s="230"/>
      <c r="G130" s="230"/>
      <c r="K130" s="987"/>
      <c r="M130" s="48"/>
      <c r="N130" s="48"/>
      <c r="O130" s="48"/>
    </row>
    <row r="131" spans="2:15" ht="15.75" thickBot="1" x14ac:dyDescent="0.3">
      <c r="C131" s="48"/>
    </row>
    <row r="132" spans="2:15" ht="30" x14ac:dyDescent="0.25">
      <c r="B132" s="162" t="s">
        <v>17</v>
      </c>
      <c r="C132" s="162" t="s">
        <v>193</v>
      </c>
      <c r="D132" s="193" t="s">
        <v>194</v>
      </c>
      <c r="E132" s="162" t="s">
        <v>27</v>
      </c>
      <c r="F132" s="233" t="s">
        <v>235</v>
      </c>
      <c r="G132" s="857"/>
    </row>
    <row r="133" spans="2:15" ht="108" x14ac:dyDescent="0.2">
      <c r="B133" s="1969" t="s">
        <v>236</v>
      </c>
      <c r="C133" s="196" t="s">
        <v>237</v>
      </c>
      <c r="D133" s="715">
        <v>25</v>
      </c>
      <c r="E133" s="715">
        <v>0</v>
      </c>
      <c r="F133" s="1970">
        <f>+E133+E134+E135</f>
        <v>10</v>
      </c>
      <c r="G133" s="858"/>
    </row>
    <row r="134" spans="2:15" ht="96" x14ac:dyDescent="0.2">
      <c r="B134" s="1969"/>
      <c r="C134" s="196" t="s">
        <v>238</v>
      </c>
      <c r="D134" s="242">
        <v>25</v>
      </c>
      <c r="E134" s="715">
        <v>0</v>
      </c>
      <c r="F134" s="1971"/>
      <c r="G134" s="858"/>
    </row>
    <row r="135" spans="2:15" ht="60" x14ac:dyDescent="0.2">
      <c r="B135" s="1969"/>
      <c r="C135" s="196" t="s">
        <v>239</v>
      </c>
      <c r="D135" s="715">
        <v>10</v>
      </c>
      <c r="E135" s="715">
        <v>10</v>
      </c>
      <c r="F135" s="1972"/>
      <c r="G135" s="858"/>
    </row>
    <row r="136" spans="2:15" x14ac:dyDescent="0.25">
      <c r="C136"/>
    </row>
    <row r="139" spans="2:15" x14ac:dyDescent="0.25">
      <c r="B139" s="160" t="s">
        <v>240</v>
      </c>
    </row>
    <row r="142" spans="2:15" x14ac:dyDescent="0.25">
      <c r="B142" s="41" t="s">
        <v>17</v>
      </c>
      <c r="C142" s="41" t="s">
        <v>26</v>
      </c>
      <c r="D142" s="162" t="s">
        <v>27</v>
      </c>
      <c r="E142" s="162" t="s">
        <v>28</v>
      </c>
    </row>
    <row r="143" spans="2:15" ht="28.5" x14ac:dyDescent="0.25">
      <c r="B143" s="45" t="s">
        <v>393</v>
      </c>
      <c r="C143" s="684">
        <v>40</v>
      </c>
      <c r="D143" s="715">
        <f>+E117</f>
        <v>40</v>
      </c>
      <c r="E143" s="1870">
        <f>+D143+D144</f>
        <v>50</v>
      </c>
    </row>
    <row r="144" spans="2:15" ht="42.75" x14ac:dyDescent="0.25">
      <c r="B144" s="45" t="s">
        <v>394</v>
      </c>
      <c r="C144" s="684">
        <v>60</v>
      </c>
      <c r="D144" s="715">
        <f>+F133</f>
        <v>10</v>
      </c>
      <c r="E144" s="1871"/>
    </row>
  </sheetData>
  <mergeCells count="65">
    <mergeCell ref="R125:U128"/>
    <mergeCell ref="B126:B127"/>
    <mergeCell ref="C126:C127"/>
    <mergeCell ref="D126:D127"/>
    <mergeCell ref="E126:E127"/>
    <mergeCell ref="F126:F127"/>
    <mergeCell ref="G126:G127"/>
    <mergeCell ref="H126:H127"/>
    <mergeCell ref="I126:I127"/>
    <mergeCell ref="P126:Q126"/>
    <mergeCell ref="P127:Q127"/>
    <mergeCell ref="P128:Q128"/>
    <mergeCell ref="E143:E144"/>
    <mergeCell ref="P125:Q125"/>
    <mergeCell ref="B133:B135"/>
    <mergeCell ref="F133:F135"/>
    <mergeCell ref="J124:L124"/>
    <mergeCell ref="P124:Q124"/>
    <mergeCell ref="B107:M107"/>
    <mergeCell ref="E117:E119"/>
    <mergeCell ref="M80:M82"/>
    <mergeCell ref="B103:N103"/>
    <mergeCell ref="B122:N122"/>
    <mergeCell ref="P83:Q83"/>
    <mergeCell ref="P85:Q85"/>
    <mergeCell ref="B93:N93"/>
    <mergeCell ref="B100:P100"/>
    <mergeCell ref="D97:E97"/>
    <mergeCell ref="D96:E96"/>
    <mergeCell ref="B76:N76"/>
    <mergeCell ref="J79:L79"/>
    <mergeCell ref="P79:Q79"/>
    <mergeCell ref="B80:B82"/>
    <mergeCell ref="C80:C82"/>
    <mergeCell ref="D80:D82"/>
    <mergeCell ref="E80:E82"/>
    <mergeCell ref="F80:F82"/>
    <mergeCell ref="G80:G82"/>
    <mergeCell ref="H80:H82"/>
    <mergeCell ref="I80:I82"/>
    <mergeCell ref="J80:J82"/>
    <mergeCell ref="L80:L82"/>
    <mergeCell ref="P80:Q82"/>
    <mergeCell ref="N80:N82"/>
    <mergeCell ref="O80:O82"/>
    <mergeCell ref="O68:P70"/>
    <mergeCell ref="C10:E10"/>
    <mergeCell ref="B14:C21"/>
    <mergeCell ref="B22:C22"/>
    <mergeCell ref="E40:E41"/>
    <mergeCell ref="M45:N45"/>
    <mergeCell ref="B55:B56"/>
    <mergeCell ref="C55:C56"/>
    <mergeCell ref="D55:E55"/>
    <mergeCell ref="C59:N59"/>
    <mergeCell ref="B61:N61"/>
    <mergeCell ref="O64:P64"/>
    <mergeCell ref="O65:P65"/>
    <mergeCell ref="O67:P67"/>
    <mergeCell ref="C9:N9"/>
    <mergeCell ref="B2:P2"/>
    <mergeCell ref="B4:P4"/>
    <mergeCell ref="C6:N6"/>
    <mergeCell ref="C7:N7"/>
    <mergeCell ref="C8:N8"/>
  </mergeCells>
  <dataValidations count="2">
    <dataValidation type="list" allowBlank="1" showInputMessage="1" showErrorMessage="1" sqref="WVE983060 A65556 IS65556 SO65556 ACK65556 AMG65556 AWC65556 BFY65556 BPU65556 BZQ65556 CJM65556 CTI65556 DDE65556 DNA65556 DWW65556 EGS65556 EQO65556 FAK65556 FKG65556 FUC65556 GDY65556 GNU65556 GXQ65556 HHM65556 HRI65556 IBE65556 ILA65556 IUW65556 JES65556 JOO65556 JYK65556 KIG65556 KSC65556 LBY65556 LLU65556 LVQ65556 MFM65556 MPI65556 MZE65556 NJA65556 NSW65556 OCS65556 OMO65556 OWK65556 PGG65556 PQC65556 PZY65556 QJU65556 QTQ65556 RDM65556 RNI65556 RXE65556 SHA65556 SQW65556 TAS65556 TKO65556 TUK65556 UEG65556 UOC65556 UXY65556 VHU65556 VRQ65556 WBM65556 WLI65556 WVE65556 A131092 IS131092 SO131092 ACK131092 AMG131092 AWC131092 BFY131092 BPU131092 BZQ131092 CJM131092 CTI131092 DDE131092 DNA131092 DWW131092 EGS131092 EQO131092 FAK131092 FKG131092 FUC131092 GDY131092 GNU131092 GXQ131092 HHM131092 HRI131092 IBE131092 ILA131092 IUW131092 JES131092 JOO131092 JYK131092 KIG131092 KSC131092 LBY131092 LLU131092 LVQ131092 MFM131092 MPI131092 MZE131092 NJA131092 NSW131092 OCS131092 OMO131092 OWK131092 PGG131092 PQC131092 PZY131092 QJU131092 QTQ131092 RDM131092 RNI131092 RXE131092 SHA131092 SQW131092 TAS131092 TKO131092 TUK131092 UEG131092 UOC131092 UXY131092 VHU131092 VRQ131092 WBM131092 WLI131092 WVE131092 A196628 IS196628 SO196628 ACK196628 AMG196628 AWC196628 BFY196628 BPU196628 BZQ196628 CJM196628 CTI196628 DDE196628 DNA196628 DWW196628 EGS196628 EQO196628 FAK196628 FKG196628 FUC196628 GDY196628 GNU196628 GXQ196628 HHM196628 HRI196628 IBE196628 ILA196628 IUW196628 JES196628 JOO196628 JYK196628 KIG196628 KSC196628 LBY196628 LLU196628 LVQ196628 MFM196628 MPI196628 MZE196628 NJA196628 NSW196628 OCS196628 OMO196628 OWK196628 PGG196628 PQC196628 PZY196628 QJU196628 QTQ196628 RDM196628 RNI196628 RXE196628 SHA196628 SQW196628 TAS196628 TKO196628 TUK196628 UEG196628 UOC196628 UXY196628 VHU196628 VRQ196628 WBM196628 WLI196628 WVE196628 A262164 IS262164 SO262164 ACK262164 AMG262164 AWC262164 BFY262164 BPU262164 BZQ262164 CJM262164 CTI262164 DDE262164 DNA262164 DWW262164 EGS262164 EQO262164 FAK262164 FKG262164 FUC262164 GDY262164 GNU262164 GXQ262164 HHM262164 HRI262164 IBE262164 ILA262164 IUW262164 JES262164 JOO262164 JYK262164 KIG262164 KSC262164 LBY262164 LLU262164 LVQ262164 MFM262164 MPI262164 MZE262164 NJA262164 NSW262164 OCS262164 OMO262164 OWK262164 PGG262164 PQC262164 PZY262164 QJU262164 QTQ262164 RDM262164 RNI262164 RXE262164 SHA262164 SQW262164 TAS262164 TKO262164 TUK262164 UEG262164 UOC262164 UXY262164 VHU262164 VRQ262164 WBM262164 WLI262164 WVE262164 A327700 IS327700 SO327700 ACK327700 AMG327700 AWC327700 BFY327700 BPU327700 BZQ327700 CJM327700 CTI327700 DDE327700 DNA327700 DWW327700 EGS327700 EQO327700 FAK327700 FKG327700 FUC327700 GDY327700 GNU327700 GXQ327700 HHM327700 HRI327700 IBE327700 ILA327700 IUW327700 JES327700 JOO327700 JYK327700 KIG327700 KSC327700 LBY327700 LLU327700 LVQ327700 MFM327700 MPI327700 MZE327700 NJA327700 NSW327700 OCS327700 OMO327700 OWK327700 PGG327700 PQC327700 PZY327700 QJU327700 QTQ327700 RDM327700 RNI327700 RXE327700 SHA327700 SQW327700 TAS327700 TKO327700 TUK327700 UEG327700 UOC327700 UXY327700 VHU327700 VRQ327700 WBM327700 WLI327700 WVE327700 A393236 IS393236 SO393236 ACK393236 AMG393236 AWC393236 BFY393236 BPU393236 BZQ393236 CJM393236 CTI393236 DDE393236 DNA393236 DWW393236 EGS393236 EQO393236 FAK393236 FKG393236 FUC393236 GDY393236 GNU393236 GXQ393236 HHM393236 HRI393236 IBE393236 ILA393236 IUW393236 JES393236 JOO393236 JYK393236 KIG393236 KSC393236 LBY393236 LLU393236 LVQ393236 MFM393236 MPI393236 MZE393236 NJA393236 NSW393236 OCS393236 OMO393236 OWK393236 PGG393236 PQC393236 PZY393236 QJU393236 QTQ393236 RDM393236 RNI393236 RXE393236 SHA393236 SQW393236 TAS393236 TKO393236 TUK393236 UEG393236 UOC393236 UXY393236 VHU393236 VRQ393236 WBM393236 WLI393236 WVE393236 A458772 IS458772 SO458772 ACK458772 AMG458772 AWC458772 BFY458772 BPU458772 BZQ458772 CJM458772 CTI458772 DDE458772 DNA458772 DWW458772 EGS458772 EQO458772 FAK458772 FKG458772 FUC458772 GDY458772 GNU458772 GXQ458772 HHM458772 HRI458772 IBE458772 ILA458772 IUW458772 JES458772 JOO458772 JYK458772 KIG458772 KSC458772 LBY458772 LLU458772 LVQ458772 MFM458772 MPI458772 MZE458772 NJA458772 NSW458772 OCS458772 OMO458772 OWK458772 PGG458772 PQC458772 PZY458772 QJU458772 QTQ458772 RDM458772 RNI458772 RXE458772 SHA458772 SQW458772 TAS458772 TKO458772 TUK458772 UEG458772 UOC458772 UXY458772 VHU458772 VRQ458772 WBM458772 WLI458772 WVE458772 A524308 IS524308 SO524308 ACK524308 AMG524308 AWC524308 BFY524308 BPU524308 BZQ524308 CJM524308 CTI524308 DDE524308 DNA524308 DWW524308 EGS524308 EQO524308 FAK524308 FKG524308 FUC524308 GDY524308 GNU524308 GXQ524308 HHM524308 HRI524308 IBE524308 ILA524308 IUW524308 JES524308 JOO524308 JYK524308 KIG524308 KSC524308 LBY524308 LLU524308 LVQ524308 MFM524308 MPI524308 MZE524308 NJA524308 NSW524308 OCS524308 OMO524308 OWK524308 PGG524308 PQC524308 PZY524308 QJU524308 QTQ524308 RDM524308 RNI524308 RXE524308 SHA524308 SQW524308 TAS524308 TKO524308 TUK524308 UEG524308 UOC524308 UXY524308 VHU524308 VRQ524308 WBM524308 WLI524308 WVE524308 A589844 IS589844 SO589844 ACK589844 AMG589844 AWC589844 BFY589844 BPU589844 BZQ589844 CJM589844 CTI589844 DDE589844 DNA589844 DWW589844 EGS589844 EQO589844 FAK589844 FKG589844 FUC589844 GDY589844 GNU589844 GXQ589844 HHM589844 HRI589844 IBE589844 ILA589844 IUW589844 JES589844 JOO589844 JYK589844 KIG589844 KSC589844 LBY589844 LLU589844 LVQ589844 MFM589844 MPI589844 MZE589844 NJA589844 NSW589844 OCS589844 OMO589844 OWK589844 PGG589844 PQC589844 PZY589844 QJU589844 QTQ589844 RDM589844 RNI589844 RXE589844 SHA589844 SQW589844 TAS589844 TKO589844 TUK589844 UEG589844 UOC589844 UXY589844 VHU589844 VRQ589844 WBM589844 WLI589844 WVE589844 A655380 IS655380 SO655380 ACK655380 AMG655380 AWC655380 BFY655380 BPU655380 BZQ655380 CJM655380 CTI655380 DDE655380 DNA655380 DWW655380 EGS655380 EQO655380 FAK655380 FKG655380 FUC655380 GDY655380 GNU655380 GXQ655380 HHM655380 HRI655380 IBE655380 ILA655380 IUW655380 JES655380 JOO655380 JYK655380 KIG655380 KSC655380 LBY655380 LLU655380 LVQ655380 MFM655380 MPI655380 MZE655380 NJA655380 NSW655380 OCS655380 OMO655380 OWK655380 PGG655380 PQC655380 PZY655380 QJU655380 QTQ655380 RDM655380 RNI655380 RXE655380 SHA655380 SQW655380 TAS655380 TKO655380 TUK655380 UEG655380 UOC655380 UXY655380 VHU655380 VRQ655380 WBM655380 WLI655380 WVE655380 A720916 IS720916 SO720916 ACK720916 AMG720916 AWC720916 BFY720916 BPU720916 BZQ720916 CJM720916 CTI720916 DDE720916 DNA720916 DWW720916 EGS720916 EQO720916 FAK720916 FKG720916 FUC720916 GDY720916 GNU720916 GXQ720916 HHM720916 HRI720916 IBE720916 ILA720916 IUW720916 JES720916 JOO720916 JYK720916 KIG720916 KSC720916 LBY720916 LLU720916 LVQ720916 MFM720916 MPI720916 MZE720916 NJA720916 NSW720916 OCS720916 OMO720916 OWK720916 PGG720916 PQC720916 PZY720916 QJU720916 QTQ720916 RDM720916 RNI720916 RXE720916 SHA720916 SQW720916 TAS720916 TKO720916 TUK720916 UEG720916 UOC720916 UXY720916 VHU720916 VRQ720916 WBM720916 WLI720916 WVE720916 A786452 IS786452 SO786452 ACK786452 AMG786452 AWC786452 BFY786452 BPU786452 BZQ786452 CJM786452 CTI786452 DDE786452 DNA786452 DWW786452 EGS786452 EQO786452 FAK786452 FKG786452 FUC786452 GDY786452 GNU786452 GXQ786452 HHM786452 HRI786452 IBE786452 ILA786452 IUW786452 JES786452 JOO786452 JYK786452 KIG786452 KSC786452 LBY786452 LLU786452 LVQ786452 MFM786452 MPI786452 MZE786452 NJA786452 NSW786452 OCS786452 OMO786452 OWK786452 PGG786452 PQC786452 PZY786452 QJU786452 QTQ786452 RDM786452 RNI786452 RXE786452 SHA786452 SQW786452 TAS786452 TKO786452 TUK786452 UEG786452 UOC786452 UXY786452 VHU786452 VRQ786452 WBM786452 WLI786452 WVE786452 A851988 IS851988 SO851988 ACK851988 AMG851988 AWC851988 BFY851988 BPU851988 BZQ851988 CJM851988 CTI851988 DDE851988 DNA851988 DWW851988 EGS851988 EQO851988 FAK851988 FKG851988 FUC851988 GDY851988 GNU851988 GXQ851988 HHM851988 HRI851988 IBE851988 ILA851988 IUW851988 JES851988 JOO851988 JYK851988 KIG851988 KSC851988 LBY851988 LLU851988 LVQ851988 MFM851988 MPI851988 MZE851988 NJA851988 NSW851988 OCS851988 OMO851988 OWK851988 PGG851988 PQC851988 PZY851988 QJU851988 QTQ851988 RDM851988 RNI851988 RXE851988 SHA851988 SQW851988 TAS851988 TKO851988 TUK851988 UEG851988 UOC851988 UXY851988 VHU851988 VRQ851988 WBM851988 WLI851988 WVE851988 A917524 IS917524 SO917524 ACK917524 AMG917524 AWC917524 BFY917524 BPU917524 BZQ917524 CJM917524 CTI917524 DDE917524 DNA917524 DWW917524 EGS917524 EQO917524 FAK917524 FKG917524 FUC917524 GDY917524 GNU917524 GXQ917524 HHM917524 HRI917524 IBE917524 ILA917524 IUW917524 JES917524 JOO917524 JYK917524 KIG917524 KSC917524 LBY917524 LLU917524 LVQ917524 MFM917524 MPI917524 MZE917524 NJA917524 NSW917524 OCS917524 OMO917524 OWK917524 PGG917524 PQC917524 PZY917524 QJU917524 QTQ917524 RDM917524 RNI917524 RXE917524 SHA917524 SQW917524 TAS917524 TKO917524 TUK917524 UEG917524 UOC917524 UXY917524 VHU917524 VRQ917524 WBM917524 WLI917524 WVE917524 A983060 IS983060 SO983060 ACK983060 AMG983060 AWC983060 BFY983060 BPU983060 BZQ983060 CJM983060 CTI983060 DDE983060 DNA983060 DWW983060 EGS983060 EQO983060 FAK983060 FKG983060 FUC983060 GDY983060 GNU983060 GXQ983060 HHM983060 HRI983060 IBE983060 ILA983060 IUW983060 JES983060 JOO983060 JYK983060 KIG983060 KSC983060 LBY983060 LLU983060 LVQ983060 MFM983060 MPI983060 MZE983060 NJA983060 NSW983060 OCS983060 OMO983060 OWK983060 PGG983060 PQC983060 PZY983060 QJU983060 QTQ983060 RDM983060 RNI983060 RXE983060 SHA983060 SQW983060 TAS983060 TKO983060 TUK983060 UEG983060 UOC983060 UXY983060 VHU983060 VRQ983060 WBM983060 WLI983060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0 WLL983060 C65556 IV65556 SR65556 ACN65556 AMJ65556 AWF65556 BGB65556 BPX65556 BZT65556 CJP65556 CTL65556 DDH65556 DND65556 DWZ65556 EGV65556 EQR65556 FAN65556 FKJ65556 FUF65556 GEB65556 GNX65556 GXT65556 HHP65556 HRL65556 IBH65556 ILD65556 IUZ65556 JEV65556 JOR65556 JYN65556 KIJ65556 KSF65556 LCB65556 LLX65556 LVT65556 MFP65556 MPL65556 MZH65556 NJD65556 NSZ65556 OCV65556 OMR65556 OWN65556 PGJ65556 PQF65556 QAB65556 QJX65556 QTT65556 RDP65556 RNL65556 RXH65556 SHD65556 SQZ65556 TAV65556 TKR65556 TUN65556 UEJ65556 UOF65556 UYB65556 VHX65556 VRT65556 WBP65556 WLL65556 WVH65556 C131092 IV131092 SR131092 ACN131092 AMJ131092 AWF131092 BGB131092 BPX131092 BZT131092 CJP131092 CTL131092 DDH131092 DND131092 DWZ131092 EGV131092 EQR131092 FAN131092 FKJ131092 FUF131092 GEB131092 GNX131092 GXT131092 HHP131092 HRL131092 IBH131092 ILD131092 IUZ131092 JEV131092 JOR131092 JYN131092 KIJ131092 KSF131092 LCB131092 LLX131092 LVT131092 MFP131092 MPL131092 MZH131092 NJD131092 NSZ131092 OCV131092 OMR131092 OWN131092 PGJ131092 PQF131092 QAB131092 QJX131092 QTT131092 RDP131092 RNL131092 RXH131092 SHD131092 SQZ131092 TAV131092 TKR131092 TUN131092 UEJ131092 UOF131092 UYB131092 VHX131092 VRT131092 WBP131092 WLL131092 WVH131092 C196628 IV196628 SR196628 ACN196628 AMJ196628 AWF196628 BGB196628 BPX196628 BZT196628 CJP196628 CTL196628 DDH196628 DND196628 DWZ196628 EGV196628 EQR196628 FAN196628 FKJ196628 FUF196628 GEB196628 GNX196628 GXT196628 HHP196628 HRL196628 IBH196628 ILD196628 IUZ196628 JEV196628 JOR196628 JYN196628 KIJ196628 KSF196628 LCB196628 LLX196628 LVT196628 MFP196628 MPL196628 MZH196628 NJD196628 NSZ196628 OCV196628 OMR196628 OWN196628 PGJ196628 PQF196628 QAB196628 QJX196628 QTT196628 RDP196628 RNL196628 RXH196628 SHD196628 SQZ196628 TAV196628 TKR196628 TUN196628 UEJ196628 UOF196628 UYB196628 VHX196628 VRT196628 WBP196628 WLL196628 WVH196628 C262164 IV262164 SR262164 ACN262164 AMJ262164 AWF262164 BGB262164 BPX262164 BZT262164 CJP262164 CTL262164 DDH262164 DND262164 DWZ262164 EGV262164 EQR262164 FAN262164 FKJ262164 FUF262164 GEB262164 GNX262164 GXT262164 HHP262164 HRL262164 IBH262164 ILD262164 IUZ262164 JEV262164 JOR262164 JYN262164 KIJ262164 KSF262164 LCB262164 LLX262164 LVT262164 MFP262164 MPL262164 MZH262164 NJD262164 NSZ262164 OCV262164 OMR262164 OWN262164 PGJ262164 PQF262164 QAB262164 QJX262164 QTT262164 RDP262164 RNL262164 RXH262164 SHD262164 SQZ262164 TAV262164 TKR262164 TUN262164 UEJ262164 UOF262164 UYB262164 VHX262164 VRT262164 WBP262164 WLL262164 WVH262164 C327700 IV327700 SR327700 ACN327700 AMJ327700 AWF327700 BGB327700 BPX327700 BZT327700 CJP327700 CTL327700 DDH327700 DND327700 DWZ327700 EGV327700 EQR327700 FAN327700 FKJ327700 FUF327700 GEB327700 GNX327700 GXT327700 HHP327700 HRL327700 IBH327700 ILD327700 IUZ327700 JEV327700 JOR327700 JYN327700 KIJ327700 KSF327700 LCB327700 LLX327700 LVT327700 MFP327700 MPL327700 MZH327700 NJD327700 NSZ327700 OCV327700 OMR327700 OWN327700 PGJ327700 PQF327700 QAB327700 QJX327700 QTT327700 RDP327700 RNL327700 RXH327700 SHD327700 SQZ327700 TAV327700 TKR327700 TUN327700 UEJ327700 UOF327700 UYB327700 VHX327700 VRT327700 WBP327700 WLL327700 WVH327700 C393236 IV393236 SR393236 ACN393236 AMJ393236 AWF393236 BGB393236 BPX393236 BZT393236 CJP393236 CTL393236 DDH393236 DND393236 DWZ393236 EGV393236 EQR393236 FAN393236 FKJ393236 FUF393236 GEB393236 GNX393236 GXT393236 HHP393236 HRL393236 IBH393236 ILD393236 IUZ393236 JEV393236 JOR393236 JYN393236 KIJ393236 KSF393236 LCB393236 LLX393236 LVT393236 MFP393236 MPL393236 MZH393236 NJD393236 NSZ393236 OCV393236 OMR393236 OWN393236 PGJ393236 PQF393236 QAB393236 QJX393236 QTT393236 RDP393236 RNL393236 RXH393236 SHD393236 SQZ393236 TAV393236 TKR393236 TUN393236 UEJ393236 UOF393236 UYB393236 VHX393236 VRT393236 WBP393236 WLL393236 WVH393236 C458772 IV458772 SR458772 ACN458772 AMJ458772 AWF458772 BGB458772 BPX458772 BZT458772 CJP458772 CTL458772 DDH458772 DND458772 DWZ458772 EGV458772 EQR458772 FAN458772 FKJ458772 FUF458772 GEB458772 GNX458772 GXT458772 HHP458772 HRL458772 IBH458772 ILD458772 IUZ458772 JEV458772 JOR458772 JYN458772 KIJ458772 KSF458772 LCB458772 LLX458772 LVT458772 MFP458772 MPL458772 MZH458772 NJD458772 NSZ458772 OCV458772 OMR458772 OWN458772 PGJ458772 PQF458772 QAB458772 QJX458772 QTT458772 RDP458772 RNL458772 RXH458772 SHD458772 SQZ458772 TAV458772 TKR458772 TUN458772 UEJ458772 UOF458772 UYB458772 VHX458772 VRT458772 WBP458772 WLL458772 WVH458772 C524308 IV524308 SR524308 ACN524308 AMJ524308 AWF524308 BGB524308 BPX524308 BZT524308 CJP524308 CTL524308 DDH524308 DND524308 DWZ524308 EGV524308 EQR524308 FAN524308 FKJ524308 FUF524308 GEB524308 GNX524308 GXT524308 HHP524308 HRL524308 IBH524308 ILD524308 IUZ524308 JEV524308 JOR524308 JYN524308 KIJ524308 KSF524308 LCB524308 LLX524308 LVT524308 MFP524308 MPL524308 MZH524308 NJD524308 NSZ524308 OCV524308 OMR524308 OWN524308 PGJ524308 PQF524308 QAB524308 QJX524308 QTT524308 RDP524308 RNL524308 RXH524308 SHD524308 SQZ524308 TAV524308 TKR524308 TUN524308 UEJ524308 UOF524308 UYB524308 VHX524308 VRT524308 WBP524308 WLL524308 WVH524308 C589844 IV589844 SR589844 ACN589844 AMJ589844 AWF589844 BGB589844 BPX589844 BZT589844 CJP589844 CTL589844 DDH589844 DND589844 DWZ589844 EGV589844 EQR589844 FAN589844 FKJ589844 FUF589844 GEB589844 GNX589844 GXT589844 HHP589844 HRL589844 IBH589844 ILD589844 IUZ589844 JEV589844 JOR589844 JYN589844 KIJ589844 KSF589844 LCB589844 LLX589844 LVT589844 MFP589844 MPL589844 MZH589844 NJD589844 NSZ589844 OCV589844 OMR589844 OWN589844 PGJ589844 PQF589844 QAB589844 QJX589844 QTT589844 RDP589844 RNL589844 RXH589844 SHD589844 SQZ589844 TAV589844 TKR589844 TUN589844 UEJ589844 UOF589844 UYB589844 VHX589844 VRT589844 WBP589844 WLL589844 WVH589844 C655380 IV655380 SR655380 ACN655380 AMJ655380 AWF655380 BGB655380 BPX655380 BZT655380 CJP655380 CTL655380 DDH655380 DND655380 DWZ655380 EGV655380 EQR655380 FAN655380 FKJ655380 FUF655380 GEB655380 GNX655380 GXT655380 HHP655380 HRL655380 IBH655380 ILD655380 IUZ655380 JEV655380 JOR655380 JYN655380 KIJ655380 KSF655380 LCB655380 LLX655380 LVT655380 MFP655380 MPL655380 MZH655380 NJD655380 NSZ655380 OCV655380 OMR655380 OWN655380 PGJ655380 PQF655380 QAB655380 QJX655380 QTT655380 RDP655380 RNL655380 RXH655380 SHD655380 SQZ655380 TAV655380 TKR655380 TUN655380 UEJ655380 UOF655380 UYB655380 VHX655380 VRT655380 WBP655380 WLL655380 WVH655380 C720916 IV720916 SR720916 ACN720916 AMJ720916 AWF720916 BGB720916 BPX720916 BZT720916 CJP720916 CTL720916 DDH720916 DND720916 DWZ720916 EGV720916 EQR720916 FAN720916 FKJ720916 FUF720916 GEB720916 GNX720916 GXT720916 HHP720916 HRL720916 IBH720916 ILD720916 IUZ720916 JEV720916 JOR720916 JYN720916 KIJ720916 KSF720916 LCB720916 LLX720916 LVT720916 MFP720916 MPL720916 MZH720916 NJD720916 NSZ720916 OCV720916 OMR720916 OWN720916 PGJ720916 PQF720916 QAB720916 QJX720916 QTT720916 RDP720916 RNL720916 RXH720916 SHD720916 SQZ720916 TAV720916 TKR720916 TUN720916 UEJ720916 UOF720916 UYB720916 VHX720916 VRT720916 WBP720916 WLL720916 WVH720916 C786452 IV786452 SR786452 ACN786452 AMJ786452 AWF786452 BGB786452 BPX786452 BZT786452 CJP786452 CTL786452 DDH786452 DND786452 DWZ786452 EGV786452 EQR786452 FAN786452 FKJ786452 FUF786452 GEB786452 GNX786452 GXT786452 HHP786452 HRL786452 IBH786452 ILD786452 IUZ786452 JEV786452 JOR786452 JYN786452 KIJ786452 KSF786452 LCB786452 LLX786452 LVT786452 MFP786452 MPL786452 MZH786452 NJD786452 NSZ786452 OCV786452 OMR786452 OWN786452 PGJ786452 PQF786452 QAB786452 QJX786452 QTT786452 RDP786452 RNL786452 RXH786452 SHD786452 SQZ786452 TAV786452 TKR786452 TUN786452 UEJ786452 UOF786452 UYB786452 VHX786452 VRT786452 WBP786452 WLL786452 WVH786452 C851988 IV851988 SR851988 ACN851988 AMJ851988 AWF851988 BGB851988 BPX851988 BZT851988 CJP851988 CTL851988 DDH851988 DND851988 DWZ851988 EGV851988 EQR851988 FAN851988 FKJ851988 FUF851988 GEB851988 GNX851988 GXT851988 HHP851988 HRL851988 IBH851988 ILD851988 IUZ851988 JEV851988 JOR851988 JYN851988 KIJ851988 KSF851988 LCB851988 LLX851988 LVT851988 MFP851988 MPL851988 MZH851988 NJD851988 NSZ851988 OCV851988 OMR851988 OWN851988 PGJ851988 PQF851988 QAB851988 QJX851988 QTT851988 RDP851988 RNL851988 RXH851988 SHD851988 SQZ851988 TAV851988 TKR851988 TUN851988 UEJ851988 UOF851988 UYB851988 VHX851988 VRT851988 WBP851988 WLL851988 WVH851988 C917524 IV917524 SR917524 ACN917524 AMJ917524 AWF917524 BGB917524 BPX917524 BZT917524 CJP917524 CTL917524 DDH917524 DND917524 DWZ917524 EGV917524 EQR917524 FAN917524 FKJ917524 FUF917524 GEB917524 GNX917524 GXT917524 HHP917524 HRL917524 IBH917524 ILD917524 IUZ917524 JEV917524 JOR917524 JYN917524 KIJ917524 KSF917524 LCB917524 LLX917524 LVT917524 MFP917524 MPL917524 MZH917524 NJD917524 NSZ917524 OCV917524 OMR917524 OWN917524 PGJ917524 PQF917524 QAB917524 QJX917524 QTT917524 RDP917524 RNL917524 RXH917524 SHD917524 SQZ917524 TAV917524 TKR917524 TUN917524 UEJ917524 UOF917524 UYB917524 VHX917524 VRT917524 WBP917524 WLL917524 WVH917524 C983060 IV983060 SR983060 ACN983060 AMJ983060 AWF983060 BGB983060 BPX983060 BZT983060 CJP983060 CTL983060 DDH983060 DND983060 DWZ983060 EGV983060 EQR983060 FAN983060 FKJ983060 FUF983060 GEB983060 GNX983060 GXT983060 HHP983060 HRL983060 IBH983060 ILD983060 IUZ983060 JEV983060 JOR983060 JYN983060 KIJ983060 KSF983060 LCB983060 LLX983060 LVT983060 MFP983060 MPL983060 MZH983060 NJD983060 NSZ983060 OCV983060 OMR983060 OWN983060 PGJ983060 PQF983060 QAB983060 QJX983060 QTT983060 RDP983060 RNL983060 RXH983060 SHD983060 SQZ983060 TAV983060 TKR983060 TUN983060 UEJ983060 UOF983060 UYB983060 VHX983060 VRT983060 WBP983060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0"/>
  <sheetViews>
    <sheetView topLeftCell="J94" zoomScale="80" zoomScaleNormal="80" workbookViewId="0">
      <selection activeCell="P98" sqref="P98:Q98"/>
    </sheetView>
  </sheetViews>
  <sheetFormatPr baseColWidth="10" defaultRowHeight="15" x14ac:dyDescent="0.25"/>
  <cols>
    <col min="1" max="1" width="3.140625" style="1" bestFit="1" customWidth="1"/>
    <col min="2" max="2" width="102.7109375" style="1" bestFit="1" customWidth="1"/>
    <col min="3" max="3" width="31.140625" style="1" customWidth="1"/>
    <col min="4" max="4" width="30.140625" style="1" customWidth="1"/>
    <col min="5" max="5" width="30.42578125" style="1" customWidth="1"/>
    <col min="6" max="7" width="29.7109375" style="1" customWidth="1"/>
    <col min="8" max="8" width="24.5703125" style="1" customWidth="1"/>
    <col min="9" max="9" width="24" style="1" customWidth="1"/>
    <col min="10" max="10" width="35.140625" style="1" customWidth="1"/>
    <col min="11" max="11" width="30.42578125" style="1" customWidth="1"/>
    <col min="12" max="13" width="18.7109375" style="1" customWidth="1"/>
    <col min="14" max="14" width="23" style="1" customWidth="1"/>
    <col min="15" max="15" width="26.140625" style="1" customWidth="1"/>
    <col min="16" max="16" width="19.5703125" style="1" bestFit="1" customWidth="1"/>
    <col min="17" max="17" width="20.5703125" style="1" customWidth="1"/>
    <col min="18" max="18" width="33"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3" t="s">
        <v>1577</v>
      </c>
      <c r="D6" s="1854"/>
      <c r="E6" s="1854"/>
      <c r="F6" s="1854"/>
      <c r="G6" s="1854"/>
      <c r="H6" s="1854"/>
      <c r="I6" s="1854"/>
      <c r="J6" s="1854"/>
      <c r="K6" s="1854"/>
      <c r="L6" s="1854"/>
      <c r="M6" s="1854"/>
      <c r="N6" s="1855"/>
    </row>
    <row r="7" spans="2:16" ht="16.5" thickBot="1" x14ac:dyDescent="0.3">
      <c r="B7" s="127" t="s">
        <v>4</v>
      </c>
      <c r="C7" s="1853" t="s">
        <v>1577</v>
      </c>
      <c r="D7" s="1854"/>
      <c r="E7" s="1854"/>
      <c r="F7" s="1854"/>
      <c r="G7" s="1854"/>
      <c r="H7" s="1854"/>
      <c r="I7" s="1854"/>
      <c r="J7" s="1854"/>
      <c r="K7" s="1854"/>
      <c r="L7" s="1854"/>
      <c r="M7" s="1854"/>
      <c r="N7" s="1855"/>
    </row>
    <row r="8" spans="2:16" ht="16.5" thickBot="1" x14ac:dyDescent="0.3">
      <c r="B8" s="127" t="s">
        <v>5</v>
      </c>
      <c r="C8" s="1856"/>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18</v>
      </c>
      <c r="D10" s="1865"/>
      <c r="E10" s="1866"/>
      <c r="F10" s="216"/>
      <c r="G10" s="216"/>
      <c r="H10" s="216"/>
      <c r="I10" s="216"/>
      <c r="J10" s="216"/>
      <c r="K10" s="216"/>
      <c r="L10" s="216"/>
      <c r="M10" s="216"/>
      <c r="N10" s="217"/>
    </row>
    <row r="11" spans="2:16" ht="16.5" thickBot="1" x14ac:dyDescent="0.3">
      <c r="B11" s="130" t="s">
        <v>8</v>
      </c>
      <c r="C11" s="907">
        <v>41978</v>
      </c>
      <c r="D11" s="761"/>
      <c r="E11" s="761"/>
      <c r="F11" s="761"/>
      <c r="G11" s="761"/>
      <c r="H11" s="761"/>
      <c r="I11" s="761"/>
      <c r="J11" s="761"/>
      <c r="K11" s="761"/>
      <c r="L11" s="761"/>
      <c r="M11" s="761"/>
      <c r="N11" s="762"/>
    </row>
    <row r="12" spans="2:16" ht="15.75" x14ac:dyDescent="0.25">
      <c r="B12" s="134"/>
      <c r="C12" s="135"/>
      <c r="D12" s="136"/>
      <c r="E12" s="136"/>
      <c r="F12" s="136"/>
      <c r="G12" s="136"/>
      <c r="H12" s="136"/>
      <c r="I12" s="1104"/>
      <c r="J12" s="1104"/>
      <c r="K12" s="1104"/>
      <c r="L12" s="1104"/>
      <c r="M12" s="1104"/>
      <c r="N12" s="136"/>
    </row>
    <row r="13" spans="2:16" x14ac:dyDescent="0.25">
      <c r="I13" s="1104"/>
      <c r="J13" s="1104"/>
      <c r="K13" s="1104"/>
      <c r="L13" s="1104"/>
      <c r="M13" s="1104"/>
      <c r="N13" s="137"/>
    </row>
    <row r="14" spans="2:16" ht="15" customHeight="1" x14ac:dyDescent="0.25">
      <c r="B14" s="1867" t="s">
        <v>9</v>
      </c>
      <c r="C14" s="1867"/>
      <c r="D14" s="738" t="s">
        <v>10</v>
      </c>
      <c r="E14" s="738" t="s">
        <v>11</v>
      </c>
      <c r="F14" s="738" t="s">
        <v>12</v>
      </c>
      <c r="G14" s="139"/>
      <c r="I14" s="140"/>
      <c r="J14" s="140"/>
      <c r="K14" s="140"/>
      <c r="L14" s="140"/>
      <c r="M14" s="140"/>
      <c r="N14" s="137"/>
    </row>
    <row r="15" spans="2:16" x14ac:dyDescent="0.25">
      <c r="B15" s="1867"/>
      <c r="C15" s="1867"/>
      <c r="D15" s="738">
        <v>18</v>
      </c>
      <c r="E15" s="141">
        <v>1901530250</v>
      </c>
      <c r="F15" s="142">
        <v>850</v>
      </c>
      <c r="G15" s="143"/>
      <c r="I15" s="144"/>
      <c r="J15" s="144"/>
      <c r="K15" s="144"/>
      <c r="L15" s="144"/>
      <c r="M15" s="144"/>
      <c r="N15" s="137"/>
    </row>
    <row r="16" spans="2:16" x14ac:dyDescent="0.25">
      <c r="B16" s="1867"/>
      <c r="C16" s="1867"/>
      <c r="D16" s="738"/>
      <c r="E16" s="141"/>
      <c r="F16" s="142"/>
      <c r="G16" s="143"/>
      <c r="I16" s="144"/>
      <c r="J16" s="144"/>
      <c r="K16" s="144"/>
      <c r="L16" s="144"/>
      <c r="M16" s="144"/>
      <c r="N16" s="137"/>
    </row>
    <row r="17" spans="1:14" x14ac:dyDescent="0.25">
      <c r="B17" s="1867"/>
      <c r="C17" s="1867"/>
      <c r="D17" s="738"/>
      <c r="E17" s="141"/>
      <c r="F17" s="142"/>
      <c r="G17" s="143"/>
      <c r="I17" s="144"/>
      <c r="J17" s="144"/>
      <c r="K17" s="144"/>
      <c r="L17" s="144"/>
      <c r="M17" s="144"/>
      <c r="N17" s="137"/>
    </row>
    <row r="18" spans="1:14" x14ac:dyDescent="0.25">
      <c r="B18" s="1867"/>
      <c r="C18" s="1867"/>
      <c r="D18" s="738"/>
      <c r="E18" s="145"/>
      <c r="F18" s="142"/>
      <c r="G18" s="143"/>
      <c r="H18" s="146"/>
      <c r="I18" s="144"/>
      <c r="J18" s="144"/>
      <c r="K18" s="144"/>
      <c r="L18" s="144"/>
      <c r="M18" s="144"/>
      <c r="N18" s="147"/>
    </row>
    <row r="19" spans="1:14" x14ac:dyDescent="0.25">
      <c r="B19" s="1867"/>
      <c r="C19" s="1867"/>
      <c r="D19" s="738"/>
      <c r="E19" s="145"/>
      <c r="F19" s="142"/>
      <c r="G19" s="143"/>
      <c r="H19" s="146"/>
      <c r="I19" s="148"/>
      <c r="J19" s="148"/>
      <c r="K19" s="148"/>
      <c r="L19" s="148"/>
      <c r="M19" s="148"/>
      <c r="N19" s="147"/>
    </row>
    <row r="20" spans="1:14" x14ac:dyDescent="0.25">
      <c r="B20" s="1867"/>
      <c r="C20" s="1867"/>
      <c r="D20" s="738"/>
      <c r="E20" s="145"/>
      <c r="F20" s="142"/>
      <c r="G20" s="143"/>
      <c r="H20" s="146"/>
      <c r="I20" s="1104"/>
      <c r="J20" s="1104"/>
      <c r="K20" s="1104"/>
      <c r="L20" s="1104"/>
      <c r="M20" s="1104"/>
      <c r="N20" s="147"/>
    </row>
    <row r="21" spans="1:14" x14ac:dyDescent="0.25">
      <c r="B21" s="1867"/>
      <c r="C21" s="1867"/>
      <c r="D21" s="738"/>
      <c r="E21" s="145"/>
      <c r="F21" s="142"/>
      <c r="G21" s="143"/>
      <c r="H21" s="146"/>
      <c r="I21" s="1104"/>
      <c r="J21" s="1104"/>
      <c r="K21" s="1104"/>
      <c r="L21" s="1104"/>
      <c r="M21" s="1104"/>
      <c r="N21" s="147"/>
    </row>
    <row r="22" spans="1:14" ht="15.75" thickBot="1" x14ac:dyDescent="0.3">
      <c r="B22" s="1868" t="s">
        <v>13</v>
      </c>
      <c r="C22" s="1869"/>
      <c r="D22" s="738"/>
      <c r="E22" s="149"/>
      <c r="F22" s="142">
        <f>SUM(F15:F21)</f>
        <v>850</v>
      </c>
      <c r="G22" s="143"/>
      <c r="H22" s="146"/>
      <c r="I22" s="1104"/>
      <c r="J22" s="1104"/>
      <c r="K22" s="1104"/>
      <c r="L22" s="1104"/>
      <c r="M22" s="1104"/>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680</v>
      </c>
      <c r="D24" s="154"/>
      <c r="E24" s="141">
        <v>1901530250</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1104"/>
      <c r="J27" s="1104"/>
      <c r="K27" s="1104"/>
      <c r="L27" s="1104"/>
      <c r="M27" s="1104"/>
      <c r="N27" s="137"/>
    </row>
    <row r="28" spans="1:14" x14ac:dyDescent="0.25">
      <c r="A28" s="36"/>
      <c r="B28"/>
      <c r="C28"/>
      <c r="D28"/>
      <c r="E28"/>
      <c r="F28"/>
      <c r="G28"/>
      <c r="H28"/>
      <c r="I28" s="1104"/>
      <c r="J28" s="1104"/>
      <c r="K28" s="1104"/>
      <c r="L28" s="1104"/>
      <c r="M28" s="1104"/>
      <c r="N28" s="137"/>
    </row>
    <row r="29" spans="1:14" x14ac:dyDescent="0.25">
      <c r="A29" s="36"/>
      <c r="B29" s="41" t="s">
        <v>17</v>
      </c>
      <c r="C29" s="41" t="s">
        <v>18</v>
      </c>
      <c r="D29" s="41" t="s">
        <v>19</v>
      </c>
      <c r="E29"/>
      <c r="F29"/>
      <c r="G29"/>
      <c r="H29"/>
      <c r="I29" s="1104"/>
      <c r="J29" s="1104"/>
      <c r="K29" s="1104"/>
      <c r="L29" s="1104"/>
      <c r="M29" s="1104"/>
      <c r="N29" s="137"/>
    </row>
    <row r="30" spans="1:14" x14ac:dyDescent="0.25">
      <c r="A30" s="36"/>
      <c r="B30" s="1151" t="s">
        <v>20</v>
      </c>
      <c r="C30" s="1151" t="s">
        <v>21</v>
      </c>
      <c r="D30" s="1151"/>
      <c r="E30"/>
      <c r="F30"/>
      <c r="G30"/>
      <c r="H30"/>
      <c r="I30" s="1104"/>
      <c r="J30" s="1104"/>
      <c r="K30" s="1104"/>
      <c r="L30" s="1104"/>
      <c r="M30" s="1104"/>
      <c r="N30" s="137"/>
    </row>
    <row r="31" spans="1:14" x14ac:dyDescent="0.25">
      <c r="A31" s="36"/>
      <c r="B31" s="1151" t="s">
        <v>22</v>
      </c>
      <c r="C31" s="1151" t="s">
        <v>21</v>
      </c>
      <c r="D31" s="1151"/>
      <c r="E31"/>
      <c r="F31"/>
      <c r="G31"/>
      <c r="H31"/>
      <c r="I31" s="1104"/>
      <c r="J31" s="1104"/>
      <c r="K31" s="1104"/>
      <c r="L31" s="1104"/>
      <c r="M31" s="1104"/>
      <c r="N31" s="137"/>
    </row>
    <row r="32" spans="1:14" x14ac:dyDescent="0.25">
      <c r="A32" s="36"/>
      <c r="B32" s="1151" t="s">
        <v>23</v>
      </c>
      <c r="C32" s="1151" t="s">
        <v>21</v>
      </c>
      <c r="D32" s="1151"/>
      <c r="E32"/>
      <c r="F32"/>
      <c r="G32"/>
      <c r="H32"/>
      <c r="I32" s="1104"/>
      <c r="J32" s="1104"/>
      <c r="K32" s="1104"/>
      <c r="L32" s="1104"/>
      <c r="M32" s="1104"/>
      <c r="N32" s="137"/>
    </row>
    <row r="33" spans="1:17" x14ac:dyDescent="0.25">
      <c r="A33" s="36"/>
      <c r="B33" s="1151" t="s">
        <v>24</v>
      </c>
      <c r="C33" s="1151"/>
      <c r="D33" s="1151" t="s">
        <v>21</v>
      </c>
      <c r="E33"/>
      <c r="F33"/>
      <c r="G33"/>
      <c r="H33"/>
      <c r="I33" s="1104"/>
      <c r="J33" s="1104"/>
      <c r="K33" s="1104"/>
      <c r="L33" s="1104"/>
      <c r="M33" s="1104"/>
      <c r="N33" s="137"/>
    </row>
    <row r="34" spans="1:17" x14ac:dyDescent="0.25">
      <c r="A34" s="36"/>
      <c r="B34"/>
      <c r="C34"/>
      <c r="D34"/>
      <c r="E34"/>
      <c r="F34"/>
      <c r="G34"/>
      <c r="H34"/>
      <c r="I34" s="1104"/>
      <c r="J34" s="1104"/>
      <c r="K34" s="1104"/>
      <c r="L34" s="1104"/>
      <c r="M34" s="1104"/>
      <c r="N34" s="137"/>
    </row>
    <row r="35" spans="1:17" x14ac:dyDescent="0.25">
      <c r="A35" s="36"/>
      <c r="B35"/>
      <c r="C35"/>
      <c r="D35"/>
      <c r="E35"/>
      <c r="F35"/>
      <c r="G35"/>
      <c r="H35"/>
      <c r="I35" s="1104"/>
      <c r="J35" s="1104"/>
      <c r="K35" s="1104"/>
      <c r="L35" s="1104"/>
      <c r="M35" s="1104"/>
      <c r="N35" s="137"/>
    </row>
    <row r="36" spans="1:17" x14ac:dyDescent="0.25">
      <c r="A36" s="36"/>
      <c r="B36" s="160" t="s">
        <v>25</v>
      </c>
      <c r="C36"/>
      <c r="D36"/>
      <c r="E36"/>
      <c r="F36"/>
      <c r="G36"/>
      <c r="H36"/>
      <c r="I36" s="1104"/>
      <c r="J36" s="1104"/>
      <c r="K36" s="1104"/>
      <c r="L36" s="1104"/>
      <c r="M36" s="1104"/>
      <c r="N36" s="137"/>
    </row>
    <row r="37" spans="1:17" x14ac:dyDescent="0.25">
      <c r="A37" s="36"/>
      <c r="B37"/>
      <c r="C37"/>
      <c r="D37"/>
      <c r="E37"/>
      <c r="F37"/>
      <c r="G37"/>
      <c r="H37"/>
      <c r="I37" s="1104"/>
      <c r="J37" s="1104"/>
      <c r="K37" s="1104"/>
      <c r="L37" s="1104"/>
      <c r="M37" s="1104"/>
      <c r="N37" s="137"/>
    </row>
    <row r="38" spans="1:17" x14ac:dyDescent="0.25">
      <c r="A38" s="36"/>
      <c r="B38"/>
      <c r="C38"/>
      <c r="D38"/>
      <c r="E38"/>
      <c r="F38"/>
      <c r="G38"/>
      <c r="H38"/>
      <c r="I38" s="1104"/>
      <c r="J38" s="1104"/>
      <c r="K38" s="1104"/>
      <c r="L38" s="1104"/>
      <c r="M38" s="1104"/>
      <c r="N38" s="137"/>
    </row>
    <row r="39" spans="1:17" x14ac:dyDescent="0.25">
      <c r="A39" s="36"/>
      <c r="B39" s="41" t="s">
        <v>17</v>
      </c>
      <c r="C39" s="41" t="s">
        <v>26</v>
      </c>
      <c r="D39" s="162" t="s">
        <v>27</v>
      </c>
      <c r="E39" s="162" t="s">
        <v>28</v>
      </c>
      <c r="F39"/>
      <c r="G39"/>
      <c r="H39"/>
      <c r="I39" s="1104"/>
      <c r="J39" s="1104"/>
      <c r="K39" s="1104"/>
      <c r="L39" s="1104"/>
      <c r="M39" s="1104"/>
      <c r="N39" s="137"/>
    </row>
    <row r="40" spans="1:17" ht="28.5" x14ac:dyDescent="0.25">
      <c r="A40" s="36"/>
      <c r="B40" s="45" t="s">
        <v>29</v>
      </c>
      <c r="C40" s="743">
        <v>40</v>
      </c>
      <c r="D40" s="750">
        <v>40</v>
      </c>
      <c r="E40" s="1870">
        <f>+D40+D41</f>
        <v>75</v>
      </c>
      <c r="F40"/>
      <c r="G40"/>
      <c r="H40"/>
      <c r="I40" s="1104"/>
      <c r="J40" s="1104"/>
      <c r="K40" s="1104"/>
      <c r="L40" s="1104"/>
      <c r="M40" s="1104"/>
      <c r="N40" s="137"/>
    </row>
    <row r="41" spans="1:17" ht="42.75" x14ac:dyDescent="0.25">
      <c r="A41" s="36"/>
      <c r="B41" s="45" t="s">
        <v>30</v>
      </c>
      <c r="C41" s="743">
        <v>60</v>
      </c>
      <c r="D41" s="750">
        <v>35</v>
      </c>
      <c r="E41" s="1871"/>
      <c r="F41"/>
      <c r="G41"/>
      <c r="H41"/>
      <c r="I41" s="1104"/>
      <c r="J41" s="1104"/>
      <c r="K41" s="1104"/>
      <c r="L41" s="1104"/>
      <c r="M41" s="1104"/>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customHeight="1" thickBot="1" x14ac:dyDescent="0.3">
      <c r="M45" s="1872" t="s">
        <v>31</v>
      </c>
      <c r="N45" s="1872"/>
    </row>
    <row r="46" spans="1:17" x14ac:dyDescent="0.25">
      <c r="B46" s="160" t="s">
        <v>32</v>
      </c>
      <c r="M46" s="163"/>
      <c r="N46" s="163"/>
    </row>
    <row r="47" spans="1:17" ht="15.75" thickBot="1" x14ac:dyDescent="0.3">
      <c r="M47" s="163"/>
      <c r="N47" s="163"/>
    </row>
    <row r="48" spans="1:17" s="1104"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28.5" x14ac:dyDescent="0.25">
      <c r="A49" s="52">
        <v>1</v>
      </c>
      <c r="B49" s="53" t="s">
        <v>1577</v>
      </c>
      <c r="C49" s="54" t="s">
        <v>1577</v>
      </c>
      <c r="D49" s="54" t="s">
        <v>1578</v>
      </c>
      <c r="E49" s="862">
        <v>7018201200085</v>
      </c>
      <c r="F49" s="54" t="s">
        <v>18</v>
      </c>
      <c r="G49" s="55">
        <v>1</v>
      </c>
      <c r="H49" s="62">
        <v>40939</v>
      </c>
      <c r="I49" s="56">
        <v>41273</v>
      </c>
      <c r="J49" s="56" t="s">
        <v>19</v>
      </c>
      <c r="K49" s="57">
        <v>11</v>
      </c>
      <c r="L49" s="57">
        <v>0</v>
      </c>
      <c r="M49" s="58">
        <v>24</v>
      </c>
      <c r="N49" s="58">
        <f>+M49*G49</f>
        <v>24</v>
      </c>
      <c r="O49" s="63">
        <v>10488224</v>
      </c>
      <c r="P49" s="64" t="s">
        <v>1579</v>
      </c>
      <c r="Q49" s="64"/>
      <c r="R49" s="60"/>
      <c r="S49" s="60"/>
      <c r="T49" s="60"/>
      <c r="U49" s="60"/>
      <c r="V49" s="60"/>
      <c r="W49" s="60"/>
      <c r="X49" s="60"/>
      <c r="Y49" s="60"/>
      <c r="Z49" s="60"/>
    </row>
    <row r="50" spans="1:26" s="61" customFormat="1" ht="28.5" x14ac:dyDescent="0.25">
      <c r="A50" s="52">
        <f t="shared" ref="A50:A56" si="0">+A49+1</f>
        <v>2</v>
      </c>
      <c r="B50" s="53" t="s">
        <v>1577</v>
      </c>
      <c r="C50" s="54" t="s">
        <v>1577</v>
      </c>
      <c r="D50" s="54" t="s">
        <v>1578</v>
      </c>
      <c r="E50" s="862">
        <v>701820130193</v>
      </c>
      <c r="F50" s="54" t="s">
        <v>18</v>
      </c>
      <c r="G50" s="55">
        <v>1</v>
      </c>
      <c r="H50" s="62">
        <v>41307</v>
      </c>
      <c r="I50" s="56">
        <v>41639</v>
      </c>
      <c r="J50" s="56" t="s">
        <v>19</v>
      </c>
      <c r="K50" s="57">
        <v>10.92</v>
      </c>
      <c r="L50" s="57">
        <v>0</v>
      </c>
      <c r="M50" s="58">
        <v>492</v>
      </c>
      <c r="N50" s="58">
        <f>+M50*G50</f>
        <v>492</v>
      </c>
      <c r="O50" s="63">
        <v>370045032</v>
      </c>
      <c r="P50" s="64" t="s">
        <v>1580</v>
      </c>
      <c r="Q50" s="64"/>
      <c r="R50" s="60"/>
      <c r="S50" s="60"/>
      <c r="T50" s="60"/>
      <c r="U50" s="60"/>
      <c r="V50" s="60"/>
      <c r="W50" s="60"/>
      <c r="X50" s="60"/>
      <c r="Y50" s="60"/>
      <c r="Z50" s="60"/>
    </row>
    <row r="51" spans="1:26" s="61" customFormat="1" ht="28.5" x14ac:dyDescent="0.25">
      <c r="A51" s="52">
        <f t="shared" si="0"/>
        <v>3</v>
      </c>
      <c r="B51" s="53" t="s">
        <v>1577</v>
      </c>
      <c r="C51" s="54" t="s">
        <v>1577</v>
      </c>
      <c r="D51" s="54" t="s">
        <v>1578</v>
      </c>
      <c r="E51" s="862">
        <v>701820140245</v>
      </c>
      <c r="F51" s="54" t="s">
        <v>18</v>
      </c>
      <c r="G51" s="55">
        <v>1</v>
      </c>
      <c r="H51" s="62" t="s">
        <v>1581</v>
      </c>
      <c r="I51" s="56">
        <v>41973</v>
      </c>
      <c r="J51" s="56" t="s">
        <v>19</v>
      </c>
      <c r="K51" s="57">
        <v>8.26</v>
      </c>
      <c r="L51" s="57">
        <v>0</v>
      </c>
      <c r="M51" s="58">
        <v>252</v>
      </c>
      <c r="N51" s="58">
        <f>+M51*G51</f>
        <v>252</v>
      </c>
      <c r="O51" s="63">
        <v>237609828</v>
      </c>
      <c r="P51" s="64" t="s">
        <v>1582</v>
      </c>
      <c r="Q51" s="64"/>
      <c r="R51" s="60"/>
      <c r="S51" s="60"/>
      <c r="T51" s="60"/>
      <c r="U51" s="60"/>
      <c r="V51" s="60"/>
      <c r="W51" s="60"/>
      <c r="X51" s="60"/>
      <c r="Y51" s="60"/>
      <c r="Z51" s="60"/>
    </row>
    <row r="52" spans="1:26" s="61" customFormat="1" x14ac:dyDescent="0.25">
      <c r="A52" s="52">
        <f t="shared" si="0"/>
        <v>4</v>
      </c>
      <c r="B52" s="173"/>
      <c r="C52" s="172"/>
      <c r="D52" s="173"/>
      <c r="E52" s="862"/>
      <c r="F52" s="175"/>
      <c r="G52" s="175"/>
      <c r="H52" s="175"/>
      <c r="I52" s="176"/>
      <c r="J52" s="176"/>
      <c r="K52" s="178"/>
      <c r="L52" s="178"/>
      <c r="M52" s="221"/>
      <c r="N52" s="221"/>
      <c r="O52" s="180"/>
      <c r="P52" s="180"/>
      <c r="Q52" s="181"/>
      <c r="R52" s="60"/>
      <c r="S52" s="60"/>
      <c r="T52" s="60"/>
      <c r="U52" s="60"/>
      <c r="V52" s="60"/>
      <c r="W52" s="60"/>
      <c r="X52" s="60"/>
      <c r="Y52" s="60"/>
      <c r="Z52" s="60"/>
    </row>
    <row r="53" spans="1:26" s="61" customFormat="1" x14ac:dyDescent="0.25">
      <c r="A53" s="52">
        <f t="shared" si="0"/>
        <v>5</v>
      </c>
      <c r="B53" s="173"/>
      <c r="C53" s="172"/>
      <c r="D53" s="173"/>
      <c r="E53" s="862"/>
      <c r="F53" s="175"/>
      <c r="G53" s="175"/>
      <c r="H53" s="175"/>
      <c r="I53" s="176"/>
      <c r="J53" s="176"/>
      <c r="K53" s="178"/>
      <c r="L53" s="178"/>
      <c r="M53" s="221"/>
      <c r="N53" s="221"/>
      <c r="O53" s="180"/>
      <c r="P53" s="180"/>
      <c r="Q53" s="181"/>
      <c r="R53" s="60"/>
      <c r="S53" s="60"/>
      <c r="T53" s="60"/>
      <c r="U53" s="60"/>
      <c r="V53" s="60"/>
      <c r="W53" s="60"/>
      <c r="X53" s="60"/>
      <c r="Y53" s="60"/>
      <c r="Z53" s="60"/>
    </row>
    <row r="54" spans="1:26" s="61" customFormat="1" x14ac:dyDescent="0.25">
      <c r="A54" s="52">
        <f t="shared" si="0"/>
        <v>6</v>
      </c>
      <c r="B54" s="173"/>
      <c r="C54" s="172"/>
      <c r="D54" s="173"/>
      <c r="E54" s="862"/>
      <c r="F54" s="175"/>
      <c r="G54" s="175"/>
      <c r="H54" s="175"/>
      <c r="I54" s="176"/>
      <c r="J54" s="176"/>
      <c r="K54" s="178"/>
      <c r="L54" s="178"/>
      <c r="M54" s="221"/>
      <c r="N54" s="221"/>
      <c r="O54" s="180"/>
      <c r="P54" s="180"/>
      <c r="Q54" s="181"/>
      <c r="R54" s="60"/>
      <c r="S54" s="60"/>
      <c r="T54" s="60"/>
      <c r="U54" s="60"/>
      <c r="V54" s="60"/>
      <c r="W54" s="60"/>
      <c r="X54" s="60"/>
      <c r="Y54" s="60"/>
      <c r="Z54" s="60"/>
    </row>
    <row r="55" spans="1:26" s="61" customFormat="1" x14ac:dyDescent="0.25">
      <c r="A55" s="52">
        <f t="shared" si="0"/>
        <v>7</v>
      </c>
      <c r="B55" s="173"/>
      <c r="C55" s="172"/>
      <c r="D55" s="173"/>
      <c r="E55" s="862"/>
      <c r="F55" s="175"/>
      <c r="G55" s="175"/>
      <c r="H55" s="175"/>
      <c r="I55" s="176"/>
      <c r="J55" s="176"/>
      <c r="K55" s="178"/>
      <c r="L55" s="178"/>
      <c r="M55" s="221"/>
      <c r="N55" s="221"/>
      <c r="O55" s="180"/>
      <c r="P55" s="180"/>
      <c r="Q55" s="181"/>
      <c r="R55" s="60"/>
      <c r="S55" s="60"/>
      <c r="T55" s="60"/>
      <c r="U55" s="60"/>
      <c r="V55" s="60"/>
      <c r="W55" s="60"/>
      <c r="X55" s="60"/>
      <c r="Y55" s="60"/>
      <c r="Z55" s="60"/>
    </row>
    <row r="56" spans="1:26" s="61" customFormat="1" x14ac:dyDescent="0.25">
      <c r="A56" s="52">
        <f t="shared" si="0"/>
        <v>8</v>
      </c>
      <c r="B56" s="173"/>
      <c r="C56" s="172"/>
      <c r="D56" s="173"/>
      <c r="E56" s="862"/>
      <c r="F56" s="175"/>
      <c r="G56" s="175"/>
      <c r="H56" s="175"/>
      <c r="I56" s="176"/>
      <c r="J56" s="176"/>
      <c r="K56" s="176"/>
      <c r="L56" s="176"/>
      <c r="M56" s="221"/>
      <c r="N56" s="221"/>
      <c r="O56" s="180"/>
      <c r="P56" s="180"/>
      <c r="Q56" s="181"/>
      <c r="R56" s="60"/>
      <c r="S56" s="60"/>
      <c r="T56" s="60"/>
      <c r="U56" s="60"/>
      <c r="V56" s="60"/>
      <c r="W56" s="60"/>
      <c r="X56" s="60"/>
      <c r="Y56" s="60"/>
      <c r="Z56" s="60"/>
    </row>
    <row r="57" spans="1:26" s="61" customFormat="1" x14ac:dyDescent="0.25">
      <c r="A57" s="52"/>
      <c r="B57" s="183" t="s">
        <v>28</v>
      </c>
      <c r="C57" s="172"/>
      <c r="D57" s="173"/>
      <c r="E57" s="862"/>
      <c r="F57" s="175"/>
      <c r="G57" s="175"/>
      <c r="H57" s="175"/>
      <c r="I57" s="176"/>
      <c r="J57" s="176"/>
      <c r="K57" s="185">
        <f>SUM(K49:K56)</f>
        <v>30.18</v>
      </c>
      <c r="L57" s="185">
        <f>SUM(L49:L56)</f>
        <v>0</v>
      </c>
      <c r="M57" s="797">
        <f>SUM(M49:M56)</f>
        <v>768</v>
      </c>
      <c r="N57" s="797">
        <f>SUM(N49:N56)</f>
        <v>768</v>
      </c>
      <c r="O57" s="180"/>
      <c r="P57" s="180"/>
      <c r="Q57" s="187"/>
    </row>
    <row r="58" spans="1:26" s="69" customFormat="1" x14ac:dyDescent="0.25">
      <c r="E58" s="188"/>
    </row>
    <row r="59" spans="1:26" s="69" customFormat="1" x14ac:dyDescent="0.25">
      <c r="B59" s="1860" t="s">
        <v>56</v>
      </c>
      <c r="C59" s="1860" t="s">
        <v>57</v>
      </c>
      <c r="D59" s="1862" t="s">
        <v>58</v>
      </c>
      <c r="E59" s="1862"/>
    </row>
    <row r="60" spans="1:26" s="69" customFormat="1" x14ac:dyDescent="0.25">
      <c r="B60" s="1861"/>
      <c r="C60" s="1861"/>
      <c r="D60" s="739" t="s">
        <v>59</v>
      </c>
      <c r="E60" s="190" t="s">
        <v>60</v>
      </c>
    </row>
    <row r="61" spans="1:26" s="69" customFormat="1" ht="18.75" x14ac:dyDescent="0.25">
      <c r="B61" s="222" t="s">
        <v>61</v>
      </c>
      <c r="C61" s="798">
        <f>+K57</f>
        <v>30.18</v>
      </c>
      <c r="D61" s="813" t="s">
        <v>21</v>
      </c>
      <c r="E61" s="774"/>
      <c r="F61" s="191"/>
      <c r="G61" s="191"/>
      <c r="H61" s="191"/>
      <c r="I61" s="191"/>
      <c r="J61" s="191"/>
      <c r="K61" s="191"/>
      <c r="L61" s="191"/>
      <c r="M61" s="191"/>
    </row>
    <row r="62" spans="1:26" s="69" customFormat="1" x14ac:dyDescent="0.25">
      <c r="B62" s="222" t="s">
        <v>62</v>
      </c>
      <c r="C62" s="798">
        <f>+M57</f>
        <v>768</v>
      </c>
      <c r="D62" s="813" t="s">
        <v>21</v>
      </c>
      <c r="E62" s="774"/>
    </row>
    <row r="63" spans="1:26" s="69" customFormat="1" x14ac:dyDescent="0.25">
      <c r="B63" s="192"/>
      <c r="C63" s="1863"/>
      <c r="D63" s="1863"/>
      <c r="E63" s="1863"/>
      <c r="F63" s="1863"/>
      <c r="G63" s="1863"/>
      <c r="H63" s="1863"/>
      <c r="I63" s="1863"/>
      <c r="J63" s="1863"/>
      <c r="K63" s="1863"/>
      <c r="L63" s="1863"/>
      <c r="M63" s="1863"/>
      <c r="N63" s="1863"/>
    </row>
    <row r="64" spans="1:26" ht="15.75" thickBot="1" x14ac:dyDescent="0.3"/>
    <row r="65" spans="2:17" ht="27" thickBot="1" x14ac:dyDescent="0.3">
      <c r="B65" s="1864" t="s">
        <v>63</v>
      </c>
      <c r="C65" s="1864"/>
      <c r="D65" s="1864"/>
      <c r="E65" s="1864"/>
      <c r="F65" s="1864"/>
      <c r="G65" s="1864"/>
      <c r="H65" s="1864"/>
      <c r="I65" s="1864"/>
      <c r="J65" s="1864"/>
      <c r="K65" s="1864"/>
      <c r="L65" s="1864"/>
      <c r="M65" s="1864"/>
      <c r="N65" s="1864"/>
    </row>
    <row r="68" spans="2:17" ht="75" x14ac:dyDescent="0.25">
      <c r="B68" s="193" t="s">
        <v>64</v>
      </c>
      <c r="C68" s="194" t="s">
        <v>65</v>
      </c>
      <c r="D68" s="194" t="s">
        <v>66</v>
      </c>
      <c r="E68" s="194" t="s">
        <v>67</v>
      </c>
      <c r="F68" s="194" t="s">
        <v>68</v>
      </c>
      <c r="G68" s="194" t="s">
        <v>69</v>
      </c>
      <c r="H68" s="194" t="s">
        <v>70</v>
      </c>
      <c r="I68" s="194" t="s">
        <v>71</v>
      </c>
      <c r="J68" s="194" t="s">
        <v>72</v>
      </c>
      <c r="K68" s="194" t="s">
        <v>73</v>
      </c>
      <c r="L68" s="194" t="s">
        <v>74</v>
      </c>
      <c r="M68" s="195" t="s">
        <v>75</v>
      </c>
      <c r="N68" s="195" t="s">
        <v>76</v>
      </c>
      <c r="O68" s="1875" t="s">
        <v>77</v>
      </c>
      <c r="P68" s="1876"/>
      <c r="Q68" s="194" t="s">
        <v>78</v>
      </c>
    </row>
    <row r="69" spans="2:17" ht="36.75" customHeight="1" x14ac:dyDescent="0.25">
      <c r="B69" s="224" t="s">
        <v>1583</v>
      </c>
      <c r="C69" s="224" t="s">
        <v>1266</v>
      </c>
      <c r="D69" s="226" t="s">
        <v>5528</v>
      </c>
      <c r="E69" s="227">
        <v>200</v>
      </c>
      <c r="F69" s="1204"/>
      <c r="G69" s="1204" t="s">
        <v>18</v>
      </c>
      <c r="H69" s="1204"/>
      <c r="I69" s="223"/>
      <c r="J69" s="223" t="s">
        <v>18</v>
      </c>
      <c r="K69" s="1151" t="s">
        <v>18</v>
      </c>
      <c r="L69" s="1151" t="s">
        <v>18</v>
      </c>
      <c r="M69" s="1151" t="s">
        <v>18</v>
      </c>
      <c r="N69" s="1151" t="s">
        <v>18</v>
      </c>
      <c r="O69" s="1963" t="s">
        <v>5529</v>
      </c>
      <c r="P69" s="1964"/>
      <c r="Q69" s="1151" t="s">
        <v>18</v>
      </c>
    </row>
    <row r="70" spans="2:17" ht="15" customHeight="1" x14ac:dyDescent="0.25">
      <c r="B70" s="224" t="s">
        <v>1584</v>
      </c>
      <c r="C70" s="224" t="s">
        <v>80</v>
      </c>
      <c r="D70" s="227" t="s">
        <v>1585</v>
      </c>
      <c r="E70" s="227">
        <v>300</v>
      </c>
      <c r="F70" s="1204"/>
      <c r="G70" s="1204"/>
      <c r="H70" s="1204"/>
      <c r="I70" s="223" t="s">
        <v>18</v>
      </c>
      <c r="J70" s="223" t="s">
        <v>18</v>
      </c>
      <c r="K70" s="1151" t="s">
        <v>18</v>
      </c>
      <c r="L70" s="1151" t="s">
        <v>18</v>
      </c>
      <c r="M70" s="1151" t="s">
        <v>18</v>
      </c>
      <c r="N70" s="1151" t="s">
        <v>18</v>
      </c>
      <c r="O70" s="1963"/>
      <c r="P70" s="1964"/>
      <c r="Q70" s="1151" t="s">
        <v>18</v>
      </c>
    </row>
    <row r="71" spans="2:17" x14ac:dyDescent="0.25">
      <c r="B71" s="224" t="s">
        <v>1586</v>
      </c>
      <c r="C71" s="224" t="s">
        <v>80</v>
      </c>
      <c r="D71" s="227" t="s">
        <v>1587</v>
      </c>
      <c r="E71" s="227">
        <v>300</v>
      </c>
      <c r="F71" s="1204"/>
      <c r="G71" s="1204"/>
      <c r="H71" s="1204"/>
      <c r="I71" s="223" t="s">
        <v>18</v>
      </c>
      <c r="J71" s="223" t="s">
        <v>18</v>
      </c>
      <c r="K71" s="1151" t="s">
        <v>18</v>
      </c>
      <c r="L71" s="1151" t="s">
        <v>18</v>
      </c>
      <c r="M71" s="1151" t="s">
        <v>18</v>
      </c>
      <c r="N71" s="1151" t="s">
        <v>18</v>
      </c>
      <c r="O71" s="2003"/>
      <c r="P71" s="2004"/>
      <c r="Q71" s="1151" t="s">
        <v>18</v>
      </c>
    </row>
    <row r="72" spans="2:17" ht="36.75" customHeight="1" x14ac:dyDescent="0.25">
      <c r="B72" s="224" t="s">
        <v>1588</v>
      </c>
      <c r="C72" s="224" t="s">
        <v>80</v>
      </c>
      <c r="D72" s="227" t="s">
        <v>1589</v>
      </c>
      <c r="E72" s="227">
        <v>50</v>
      </c>
      <c r="F72" s="1204"/>
      <c r="G72" s="1204"/>
      <c r="H72" s="1204"/>
      <c r="I72" s="223" t="s">
        <v>18</v>
      </c>
      <c r="J72" s="223" t="s">
        <v>18</v>
      </c>
      <c r="K72" s="1151" t="s">
        <v>18</v>
      </c>
      <c r="L72" s="1151" t="s">
        <v>18</v>
      </c>
      <c r="M72" s="1151" t="s">
        <v>18</v>
      </c>
      <c r="N72" s="1151" t="s">
        <v>18</v>
      </c>
      <c r="O72" s="1963" t="s">
        <v>5530</v>
      </c>
      <c r="P72" s="1964"/>
      <c r="Q72" s="1151" t="s">
        <v>18</v>
      </c>
    </row>
    <row r="73" spans="2:17" x14ac:dyDescent="0.25">
      <c r="B73" s="224"/>
      <c r="C73" s="224"/>
      <c r="D73" s="227"/>
      <c r="E73" s="227"/>
      <c r="F73" s="1204"/>
      <c r="G73" s="1204"/>
      <c r="H73" s="1204"/>
      <c r="I73" s="223"/>
      <c r="J73" s="223"/>
      <c r="K73" s="1151"/>
      <c r="L73" s="1151"/>
      <c r="M73" s="1151"/>
      <c r="N73" s="1151"/>
      <c r="O73" s="2003"/>
      <c r="P73" s="2004"/>
      <c r="Q73" s="1151"/>
    </row>
    <row r="74" spans="2:17" x14ac:dyDescent="0.25">
      <c r="B74" s="224"/>
      <c r="C74" s="224"/>
      <c r="D74" s="227"/>
      <c r="E74" s="227"/>
      <c r="F74" s="1204"/>
      <c r="G74" s="1204"/>
      <c r="H74" s="1204"/>
      <c r="I74" s="223"/>
      <c r="J74" s="223"/>
      <c r="K74" s="1151"/>
      <c r="L74" s="1151"/>
      <c r="M74" s="1151"/>
      <c r="N74" s="1151"/>
      <c r="O74" s="2003"/>
      <c r="P74" s="2004"/>
      <c r="Q74" s="1151"/>
    </row>
    <row r="75" spans="2:17" x14ac:dyDescent="0.25">
      <c r="B75" s="1151"/>
      <c r="C75" s="1151"/>
      <c r="D75" s="1151"/>
      <c r="E75" s="1151"/>
      <c r="F75" s="1151"/>
      <c r="G75" s="1151"/>
      <c r="H75" s="1151"/>
      <c r="I75" s="1151"/>
      <c r="J75" s="1151"/>
      <c r="K75" s="1151"/>
      <c r="L75" s="1151"/>
      <c r="M75" s="1151"/>
      <c r="N75" s="1151"/>
      <c r="O75" s="2003"/>
      <c r="P75" s="2004"/>
      <c r="Q75" s="1151"/>
    </row>
    <row r="76" spans="2:17" x14ac:dyDescent="0.25">
      <c r="B76" s="1" t="s">
        <v>85</v>
      </c>
    </row>
    <row r="77" spans="2:17" x14ac:dyDescent="0.25">
      <c r="B77" s="1" t="s">
        <v>86</v>
      </c>
    </row>
    <row r="78" spans="2:17" x14ac:dyDescent="0.25">
      <c r="B78" s="1" t="s">
        <v>87</v>
      </c>
    </row>
    <row r="80" spans="2:17" ht="15.75" thickBot="1" x14ac:dyDescent="0.3"/>
    <row r="81" spans="2:19" ht="27" thickBot="1" x14ac:dyDescent="0.3">
      <c r="B81" s="1879" t="s">
        <v>88</v>
      </c>
      <c r="C81" s="1880"/>
      <c r="D81" s="1880"/>
      <c r="E81" s="1880"/>
      <c r="F81" s="1880"/>
      <c r="G81" s="1880"/>
      <c r="H81" s="1880"/>
      <c r="I81" s="1880"/>
      <c r="J81" s="1880"/>
      <c r="K81" s="1880"/>
      <c r="L81" s="1880"/>
      <c r="M81" s="1880"/>
      <c r="N81" s="1881"/>
    </row>
    <row r="86" spans="2:19" ht="75" x14ac:dyDescent="0.25">
      <c r="B86" s="193" t="s">
        <v>89</v>
      </c>
      <c r="C86" s="193" t="s">
        <v>90</v>
      </c>
      <c r="D86" s="193" t="s">
        <v>91</v>
      </c>
      <c r="E86" s="193" t="s">
        <v>92</v>
      </c>
      <c r="F86" s="193" t="s">
        <v>93</v>
      </c>
      <c r="G86" s="193" t="s">
        <v>94</v>
      </c>
      <c r="H86" s="193" t="s">
        <v>95</v>
      </c>
      <c r="I86" s="193" t="s">
        <v>96</v>
      </c>
      <c r="J86" s="1875" t="s">
        <v>97</v>
      </c>
      <c r="K86" s="1882"/>
      <c r="L86" s="1876"/>
      <c r="M86" s="193" t="s">
        <v>98</v>
      </c>
      <c r="N86" s="193" t="s">
        <v>254</v>
      </c>
      <c r="O86" s="193" t="s">
        <v>255</v>
      </c>
      <c r="P86" s="1875" t="s">
        <v>77</v>
      </c>
      <c r="Q86" s="1876"/>
    </row>
    <row r="87" spans="2:19" s="244" customFormat="1" ht="30" x14ac:dyDescent="0.25">
      <c r="B87" s="883"/>
      <c r="C87" s="883"/>
      <c r="D87" s="883"/>
      <c r="E87" s="883"/>
      <c r="F87" s="883"/>
      <c r="G87" s="883"/>
      <c r="H87" s="883"/>
      <c r="I87" s="883"/>
      <c r="J87" s="1018" t="s">
        <v>555</v>
      </c>
      <c r="K87" s="885" t="s">
        <v>1495</v>
      </c>
      <c r="L87" s="1019" t="s">
        <v>1496</v>
      </c>
      <c r="M87" s="883"/>
      <c r="N87" s="883"/>
      <c r="O87" s="883"/>
      <c r="P87" s="1018"/>
      <c r="Q87" s="1019"/>
    </row>
    <row r="88" spans="2:19" ht="210" x14ac:dyDescent="0.25">
      <c r="B88" s="225" t="s">
        <v>1590</v>
      </c>
      <c r="C88" s="225" t="s">
        <v>868</v>
      </c>
      <c r="D88" s="224" t="s">
        <v>1591</v>
      </c>
      <c r="E88" s="224">
        <v>64748580</v>
      </c>
      <c r="F88" s="225" t="s">
        <v>1208</v>
      </c>
      <c r="G88" s="225" t="s">
        <v>601</v>
      </c>
      <c r="H88" s="908">
        <v>38282</v>
      </c>
      <c r="I88" s="227" t="s">
        <v>694</v>
      </c>
      <c r="J88" s="251" t="s">
        <v>1592</v>
      </c>
      <c r="K88" s="226" t="s">
        <v>1593</v>
      </c>
      <c r="L88" s="226" t="s">
        <v>1594</v>
      </c>
      <c r="M88" s="1151" t="s">
        <v>18</v>
      </c>
      <c r="N88" s="1151" t="s">
        <v>18</v>
      </c>
      <c r="O88" s="1151" t="s">
        <v>18</v>
      </c>
      <c r="P88" s="1963" t="s">
        <v>1595</v>
      </c>
      <c r="Q88" s="1964"/>
    </row>
    <row r="89" spans="2:19" ht="225" x14ac:dyDescent="0.25">
      <c r="B89" s="225" t="s">
        <v>1596</v>
      </c>
      <c r="C89" s="225" t="s">
        <v>868</v>
      </c>
      <c r="D89" s="225" t="s">
        <v>1597</v>
      </c>
      <c r="E89" s="224">
        <v>64749947</v>
      </c>
      <c r="F89" s="224" t="s">
        <v>370</v>
      </c>
      <c r="G89" s="225" t="s">
        <v>601</v>
      </c>
      <c r="H89" s="909">
        <v>39436</v>
      </c>
      <c r="I89" s="807" t="s">
        <v>18</v>
      </c>
      <c r="J89" s="225" t="s">
        <v>1598</v>
      </c>
      <c r="K89" s="226" t="s">
        <v>1599</v>
      </c>
      <c r="L89" s="226" t="s">
        <v>1600</v>
      </c>
      <c r="M89" s="1151" t="s">
        <v>18</v>
      </c>
      <c r="N89" s="1151" t="s">
        <v>18</v>
      </c>
      <c r="O89" s="1151" t="s">
        <v>18</v>
      </c>
      <c r="P89" s="1922"/>
      <c r="Q89" s="1922"/>
    </row>
    <row r="90" spans="2:19" ht="161.25" customHeight="1" x14ac:dyDescent="0.25">
      <c r="B90" s="225" t="s">
        <v>1601</v>
      </c>
      <c r="C90" s="225" t="s">
        <v>102</v>
      </c>
      <c r="D90" s="225" t="s">
        <v>1602</v>
      </c>
      <c r="E90" s="224">
        <v>64749255</v>
      </c>
      <c r="F90" s="225" t="s">
        <v>1603</v>
      </c>
      <c r="G90" s="225" t="s">
        <v>1367</v>
      </c>
      <c r="H90" s="909">
        <v>37816</v>
      </c>
      <c r="I90" s="227" t="s">
        <v>694</v>
      </c>
      <c r="J90" s="225" t="s">
        <v>1604</v>
      </c>
      <c r="K90" s="226" t="s">
        <v>1605</v>
      </c>
      <c r="L90" s="223" t="s">
        <v>1606</v>
      </c>
      <c r="M90" s="1151" t="s">
        <v>18</v>
      </c>
      <c r="N90" s="1151" t="s">
        <v>19</v>
      </c>
      <c r="O90" s="1151" t="s">
        <v>18</v>
      </c>
      <c r="P90" s="1963" t="s">
        <v>5531</v>
      </c>
      <c r="Q90" s="1964"/>
    </row>
    <row r="91" spans="2:19" ht="300" customHeight="1" x14ac:dyDescent="0.25">
      <c r="B91" s="225" t="s">
        <v>1601</v>
      </c>
      <c r="C91" s="225" t="s">
        <v>102</v>
      </c>
      <c r="D91" s="225" t="s">
        <v>1607</v>
      </c>
      <c r="E91" s="224">
        <v>23063378</v>
      </c>
      <c r="F91" s="225" t="s">
        <v>1208</v>
      </c>
      <c r="G91" s="225" t="s">
        <v>601</v>
      </c>
      <c r="H91" s="909">
        <v>37224</v>
      </c>
      <c r="I91" s="227" t="s">
        <v>694</v>
      </c>
      <c r="J91" s="225" t="s">
        <v>1608</v>
      </c>
      <c r="K91" s="226" t="s">
        <v>1609</v>
      </c>
      <c r="L91" s="226" t="s">
        <v>1610</v>
      </c>
      <c r="M91" s="1151" t="s">
        <v>18</v>
      </c>
      <c r="N91" s="1151" t="s">
        <v>19</v>
      </c>
      <c r="O91" s="1151" t="s">
        <v>18</v>
      </c>
      <c r="P91" s="1963" t="s">
        <v>5532</v>
      </c>
      <c r="Q91" s="1964"/>
      <c r="R91" s="910" t="s">
        <v>1611</v>
      </c>
      <c r="S91" s="911"/>
    </row>
    <row r="92" spans="2:19" ht="89.25" customHeight="1" x14ac:dyDescent="0.25">
      <c r="B92" s="225" t="s">
        <v>1601</v>
      </c>
      <c r="C92" s="225" t="s">
        <v>1612</v>
      </c>
      <c r="D92" s="225" t="s">
        <v>1613</v>
      </c>
      <c r="E92" s="224">
        <v>23063084</v>
      </c>
      <c r="F92" s="225" t="s">
        <v>1614</v>
      </c>
      <c r="G92" s="225" t="s">
        <v>1615</v>
      </c>
      <c r="H92" s="909">
        <v>35105</v>
      </c>
      <c r="I92" s="227" t="s">
        <v>694</v>
      </c>
      <c r="J92" s="225" t="s">
        <v>1616</v>
      </c>
      <c r="K92" s="226" t="s">
        <v>1617</v>
      </c>
      <c r="L92" s="226" t="s">
        <v>1618</v>
      </c>
      <c r="M92" s="1151" t="s">
        <v>18</v>
      </c>
      <c r="N92" s="1151" t="s">
        <v>18</v>
      </c>
      <c r="O92" s="1151" t="s">
        <v>18</v>
      </c>
      <c r="P92" s="1963" t="s">
        <v>5533</v>
      </c>
      <c r="Q92" s="1964"/>
    </row>
    <row r="93" spans="2:19" ht="67.5" customHeight="1" x14ac:dyDescent="0.25">
      <c r="B93" s="225" t="s">
        <v>1619</v>
      </c>
      <c r="C93" s="225" t="s">
        <v>118</v>
      </c>
      <c r="D93" s="225" t="s">
        <v>1620</v>
      </c>
      <c r="E93" s="224">
        <v>42208934</v>
      </c>
      <c r="F93" s="224" t="s">
        <v>487</v>
      </c>
      <c r="G93" s="225" t="s">
        <v>1621</v>
      </c>
      <c r="H93" s="909">
        <v>37450</v>
      </c>
      <c r="I93" s="227" t="s">
        <v>18</v>
      </c>
      <c r="K93" s="226"/>
      <c r="L93" s="223"/>
      <c r="M93" s="1151" t="s">
        <v>18</v>
      </c>
      <c r="N93" s="1151" t="s">
        <v>19</v>
      </c>
      <c r="O93" s="1151" t="s">
        <v>18</v>
      </c>
      <c r="P93" s="1963" t="s">
        <v>5534</v>
      </c>
      <c r="Q93" s="1964"/>
    </row>
    <row r="94" spans="2:19" ht="75" x14ac:dyDescent="0.25">
      <c r="B94" s="912" t="s">
        <v>1619</v>
      </c>
      <c r="C94" s="915" t="s">
        <v>118</v>
      </c>
      <c r="D94" s="915" t="s">
        <v>5535</v>
      </c>
      <c r="E94" s="891">
        <v>64549085</v>
      </c>
      <c r="F94" s="891" t="s">
        <v>487</v>
      </c>
      <c r="G94" s="915" t="s">
        <v>1621</v>
      </c>
      <c r="H94" s="1372">
        <v>37239</v>
      </c>
      <c r="I94" s="851" t="s">
        <v>18</v>
      </c>
      <c r="J94" s="913" t="s">
        <v>1622</v>
      </c>
      <c r="K94" s="914" t="s">
        <v>1623</v>
      </c>
      <c r="L94" s="226" t="s">
        <v>1624</v>
      </c>
      <c r="M94" s="1151" t="s">
        <v>18</v>
      </c>
      <c r="N94" s="1151" t="s">
        <v>18</v>
      </c>
      <c r="O94" s="1151" t="s">
        <v>18</v>
      </c>
      <c r="P94" s="1963"/>
      <c r="Q94" s="1964"/>
    </row>
    <row r="95" spans="2:19" ht="30" x14ac:dyDescent="0.25">
      <c r="B95" s="1992" t="s">
        <v>1619</v>
      </c>
      <c r="C95" s="1990" t="s">
        <v>118</v>
      </c>
      <c r="D95" s="1990" t="s">
        <v>1625</v>
      </c>
      <c r="E95" s="1994">
        <v>1102827220</v>
      </c>
      <c r="F95" s="1994" t="s">
        <v>370</v>
      </c>
      <c r="G95" s="1990" t="s">
        <v>601</v>
      </c>
      <c r="H95" s="1999">
        <v>41117</v>
      </c>
      <c r="I95" s="2001" t="s">
        <v>19</v>
      </c>
      <c r="J95" s="225" t="s">
        <v>1626</v>
      </c>
      <c r="K95" s="226" t="s">
        <v>1627</v>
      </c>
      <c r="L95" s="223" t="s">
        <v>1628</v>
      </c>
      <c r="M95" s="1151" t="s">
        <v>18</v>
      </c>
      <c r="N95" s="1151" t="s">
        <v>18</v>
      </c>
      <c r="O95" s="1151" t="s">
        <v>18</v>
      </c>
      <c r="P95" s="1963"/>
      <c r="Q95" s="1964"/>
    </row>
    <row r="96" spans="2:19" ht="30" x14ac:dyDescent="0.25">
      <c r="B96" s="1993"/>
      <c r="C96" s="1991"/>
      <c r="D96" s="1991"/>
      <c r="E96" s="1995"/>
      <c r="F96" s="1995"/>
      <c r="G96" s="1991"/>
      <c r="H96" s="2010"/>
      <c r="I96" s="2011"/>
      <c r="J96" s="225" t="s">
        <v>1629</v>
      </c>
      <c r="K96" s="226" t="s">
        <v>1630</v>
      </c>
      <c r="L96" s="223" t="s">
        <v>1628</v>
      </c>
      <c r="M96" s="1151" t="s">
        <v>18</v>
      </c>
      <c r="N96" s="1151" t="s">
        <v>18</v>
      </c>
      <c r="O96" s="1151" t="s">
        <v>18</v>
      </c>
      <c r="P96" s="2003"/>
      <c r="Q96" s="2004"/>
    </row>
    <row r="97" spans="2:17" x14ac:dyDescent="0.25">
      <c r="B97" s="2005"/>
      <c r="C97" s="2006"/>
      <c r="D97" s="2006"/>
      <c r="E97" s="2009"/>
      <c r="F97" s="2009"/>
      <c r="G97" s="2006"/>
      <c r="H97" s="2000"/>
      <c r="I97" s="2002"/>
      <c r="J97" s="225" t="s">
        <v>1631</v>
      </c>
      <c r="K97" s="226" t="s">
        <v>1632</v>
      </c>
      <c r="L97" s="223" t="s">
        <v>1628</v>
      </c>
      <c r="M97" s="1151" t="s">
        <v>18</v>
      </c>
      <c r="N97" s="1151" t="s">
        <v>18</v>
      </c>
      <c r="O97" s="1151" t="s">
        <v>18</v>
      </c>
      <c r="P97" s="1963"/>
      <c r="Q97" s="1964"/>
    </row>
    <row r="98" spans="2:17" ht="45" x14ac:dyDescent="0.25">
      <c r="B98" s="848" t="s">
        <v>1619</v>
      </c>
      <c r="C98" s="915" t="s">
        <v>868</v>
      </c>
      <c r="D98" s="915" t="s">
        <v>1633</v>
      </c>
      <c r="E98" s="891">
        <v>64749135</v>
      </c>
      <c r="F98" s="891" t="s">
        <v>308</v>
      </c>
      <c r="G98" s="915" t="s">
        <v>601</v>
      </c>
      <c r="H98" s="1372">
        <v>37953</v>
      </c>
      <c r="I98" s="851" t="s">
        <v>694</v>
      </c>
      <c r="J98" s="225" t="s">
        <v>1634</v>
      </c>
      <c r="K98" s="226" t="s">
        <v>5536</v>
      </c>
      <c r="L98" s="223" t="s">
        <v>1628</v>
      </c>
      <c r="M98" s="1151" t="s">
        <v>18</v>
      </c>
      <c r="N98" s="1151" t="s">
        <v>18</v>
      </c>
      <c r="O98" s="1151" t="s">
        <v>18</v>
      </c>
      <c r="P98" s="1963" t="s">
        <v>5537</v>
      </c>
      <c r="Q98" s="1964"/>
    </row>
    <row r="99" spans="2:17" ht="75" x14ac:dyDescent="0.25">
      <c r="B99" s="2037" t="s">
        <v>1619</v>
      </c>
      <c r="C99" s="1994" t="s">
        <v>868</v>
      </c>
      <c r="D99" s="1994" t="s">
        <v>1635</v>
      </c>
      <c r="E99" s="1994">
        <v>64748117</v>
      </c>
      <c r="F99" s="1994" t="s">
        <v>308</v>
      </c>
      <c r="G99" s="915" t="s">
        <v>1308</v>
      </c>
      <c r="H99" s="1999">
        <v>36056</v>
      </c>
      <c r="I99" s="2001" t="s">
        <v>694</v>
      </c>
      <c r="J99" s="225" t="s">
        <v>1636</v>
      </c>
      <c r="K99" s="226" t="s">
        <v>1637</v>
      </c>
      <c r="L99" s="226" t="s">
        <v>1638</v>
      </c>
      <c r="M99" s="1151" t="s">
        <v>18</v>
      </c>
      <c r="N99" s="1151" t="s">
        <v>18</v>
      </c>
      <c r="O99" s="1151" t="s">
        <v>18</v>
      </c>
      <c r="P99" s="2003"/>
      <c r="Q99" s="2004"/>
    </row>
    <row r="100" spans="2:17" ht="90" x14ac:dyDescent="0.25">
      <c r="B100" s="2043"/>
      <c r="C100" s="2009"/>
      <c r="D100" s="2009"/>
      <c r="E100" s="2009"/>
      <c r="F100" s="2009"/>
      <c r="G100" s="916"/>
      <c r="H100" s="2009"/>
      <c r="I100" s="2009"/>
      <c r="J100" s="225" t="s">
        <v>1616</v>
      </c>
      <c r="K100" s="226" t="s">
        <v>1639</v>
      </c>
      <c r="L100" s="226" t="s">
        <v>1640</v>
      </c>
      <c r="M100" s="1151" t="s">
        <v>18</v>
      </c>
      <c r="N100" s="1151" t="s">
        <v>18</v>
      </c>
      <c r="O100" s="1151" t="s">
        <v>18</v>
      </c>
      <c r="P100" s="1963"/>
      <c r="Q100" s="1964"/>
    </row>
    <row r="101" spans="2:17" ht="150" x14ac:dyDescent="0.25">
      <c r="B101" s="1102" t="s">
        <v>1641</v>
      </c>
      <c r="C101" s="1201" t="s">
        <v>868</v>
      </c>
      <c r="D101" s="1201" t="s">
        <v>1642</v>
      </c>
      <c r="E101" s="1202">
        <v>1100544056</v>
      </c>
      <c r="F101" s="1202" t="s">
        <v>308</v>
      </c>
      <c r="G101" s="1201" t="s">
        <v>601</v>
      </c>
      <c r="H101" s="1203">
        <v>41620</v>
      </c>
      <c r="I101" s="1204" t="s">
        <v>694</v>
      </c>
      <c r="J101" s="225" t="s">
        <v>1643</v>
      </c>
      <c r="K101" s="226" t="s">
        <v>1644</v>
      </c>
      <c r="L101" s="226" t="s">
        <v>1645</v>
      </c>
      <c r="M101" s="1151" t="s">
        <v>18</v>
      </c>
      <c r="N101" s="1151" t="s">
        <v>18</v>
      </c>
      <c r="O101" s="1151" t="s">
        <v>18</v>
      </c>
      <c r="P101" s="1963" t="s">
        <v>5538</v>
      </c>
      <c r="Q101" s="1964"/>
    </row>
    <row r="102" spans="2:17" x14ac:dyDescent="0.25">
      <c r="B102" s="225"/>
      <c r="C102" s="225"/>
      <c r="D102" s="225"/>
      <c r="E102" s="224"/>
      <c r="F102" s="224"/>
      <c r="G102" s="225"/>
      <c r="H102" s="909"/>
      <c r="I102" s="227"/>
      <c r="J102" s="225"/>
      <c r="K102" s="226"/>
      <c r="L102" s="223"/>
      <c r="M102" s="1151"/>
      <c r="N102" s="1151"/>
      <c r="O102" s="1151"/>
      <c r="P102" s="943"/>
      <c r="Q102" s="943"/>
    </row>
    <row r="103" spans="2:17" x14ac:dyDescent="0.25">
      <c r="B103" s="917"/>
      <c r="C103" s="917"/>
      <c r="D103" s="917"/>
      <c r="E103" s="918"/>
      <c r="F103" s="918"/>
      <c r="G103" s="917"/>
      <c r="H103" s="919"/>
      <c r="I103" s="920"/>
      <c r="J103" s="917"/>
      <c r="K103" s="921"/>
      <c r="L103" s="922"/>
      <c r="M103" s="151"/>
      <c r="N103" s="151"/>
      <c r="O103" s="151"/>
      <c r="P103" s="923"/>
      <c r="Q103" s="923"/>
    </row>
    <row r="105" spans="2:17" ht="15.75" thickBot="1" x14ac:dyDescent="0.3"/>
    <row r="106" spans="2:17" ht="27" thickBot="1" x14ac:dyDescent="0.3">
      <c r="B106" s="1879" t="s">
        <v>184</v>
      </c>
      <c r="C106" s="1880"/>
      <c r="D106" s="1880"/>
      <c r="E106" s="1880"/>
      <c r="F106" s="1880"/>
      <c r="G106" s="1880"/>
      <c r="H106" s="1880"/>
      <c r="I106" s="1880"/>
      <c r="J106" s="1880"/>
      <c r="K106" s="1880"/>
      <c r="L106" s="1880"/>
      <c r="M106" s="1880"/>
      <c r="N106" s="1881"/>
    </row>
    <row r="109" spans="2:17" ht="30" x14ac:dyDescent="0.25">
      <c r="B109" s="194" t="s">
        <v>17</v>
      </c>
      <c r="C109" s="194" t="s">
        <v>415</v>
      </c>
      <c r="D109" s="1875" t="s">
        <v>77</v>
      </c>
      <c r="E109" s="1876"/>
    </row>
    <row r="110" spans="2:17" x14ac:dyDescent="0.25">
      <c r="B110" s="229" t="s">
        <v>185</v>
      </c>
      <c r="C110" s="1151" t="s">
        <v>18</v>
      </c>
      <c r="D110" s="1922"/>
      <c r="E110" s="1922"/>
    </row>
    <row r="113" spans="1:26" ht="26.25" x14ac:dyDescent="0.25">
      <c r="B113" s="1851" t="s">
        <v>186</v>
      </c>
      <c r="C113" s="1852"/>
      <c r="D113" s="1852"/>
      <c r="E113" s="1852"/>
      <c r="F113" s="1852"/>
      <c r="G113" s="1852"/>
      <c r="H113" s="1852"/>
      <c r="I113" s="1852"/>
      <c r="J113" s="1852"/>
      <c r="K113" s="1852"/>
      <c r="L113" s="1852"/>
      <c r="M113" s="1852"/>
      <c r="N113" s="1852"/>
      <c r="O113" s="1852"/>
      <c r="P113" s="1852"/>
    </row>
    <row r="115" spans="1:26" ht="15.75" thickBot="1" x14ac:dyDescent="0.3"/>
    <row r="116" spans="1:26" ht="27" thickBot="1" x14ac:dyDescent="0.3">
      <c r="B116" s="1879" t="s">
        <v>187</v>
      </c>
      <c r="C116" s="1880"/>
      <c r="D116" s="1880"/>
      <c r="E116" s="1880"/>
      <c r="F116" s="1880"/>
      <c r="G116" s="1880"/>
      <c r="H116" s="1880"/>
      <c r="I116" s="1880"/>
      <c r="J116" s="1880"/>
      <c r="K116" s="1880"/>
      <c r="L116" s="1880"/>
      <c r="M116" s="1880"/>
      <c r="N116" s="1881"/>
    </row>
    <row r="118" spans="1:26" ht="15.75" thickBot="1" x14ac:dyDescent="0.3">
      <c r="M118" s="163"/>
      <c r="N118" s="163"/>
    </row>
    <row r="119" spans="1:26" s="1104" customFormat="1" ht="60" x14ac:dyDescent="0.25">
      <c r="B119" s="164" t="s">
        <v>33</v>
      </c>
      <c r="C119" s="164" t="s">
        <v>34</v>
      </c>
      <c r="D119" s="164" t="s">
        <v>35</v>
      </c>
      <c r="E119" s="164" t="s">
        <v>36</v>
      </c>
      <c r="F119" s="164" t="s">
        <v>37</v>
      </c>
      <c r="G119" s="164" t="s">
        <v>38</v>
      </c>
      <c r="H119" s="164" t="s">
        <v>39</v>
      </c>
      <c r="I119" s="164" t="s">
        <v>40</v>
      </c>
      <c r="J119" s="164" t="s">
        <v>41</v>
      </c>
      <c r="K119" s="164" t="s">
        <v>42</v>
      </c>
      <c r="L119" s="164" t="s">
        <v>43</v>
      </c>
      <c r="M119" s="165" t="s">
        <v>44</v>
      </c>
      <c r="N119" s="164" t="s">
        <v>45</v>
      </c>
      <c r="O119" s="164" t="s">
        <v>46</v>
      </c>
      <c r="P119" s="166" t="s">
        <v>47</v>
      </c>
      <c r="Q119" s="166" t="s">
        <v>48</v>
      </c>
    </row>
    <row r="120" spans="1:26" s="61" customFormat="1" ht="28.5" x14ac:dyDescent="0.25">
      <c r="A120" s="52">
        <v>1</v>
      </c>
      <c r="B120" s="53" t="s">
        <v>1577</v>
      </c>
      <c r="C120" s="64" t="s">
        <v>1577</v>
      </c>
      <c r="D120" s="54" t="s">
        <v>1578</v>
      </c>
      <c r="E120" s="288">
        <v>701820110216</v>
      </c>
      <c r="F120" s="289" t="s">
        <v>18</v>
      </c>
      <c r="G120" s="924">
        <v>1</v>
      </c>
      <c r="H120" s="290" t="s">
        <v>1646</v>
      </c>
      <c r="I120" s="291">
        <v>40908</v>
      </c>
      <c r="J120" s="291" t="s">
        <v>19</v>
      </c>
      <c r="K120" s="291" t="s">
        <v>1647</v>
      </c>
      <c r="L120" s="291"/>
      <c r="M120" s="288">
        <v>76</v>
      </c>
      <c r="N120" s="288">
        <v>100</v>
      </c>
      <c r="O120" s="294">
        <v>45809628</v>
      </c>
      <c r="P120" s="294" t="s">
        <v>1648</v>
      </c>
      <c r="Q120" s="64"/>
      <c r="R120" s="60"/>
      <c r="S120" s="60"/>
      <c r="T120" s="60"/>
      <c r="U120" s="60"/>
      <c r="V120" s="60"/>
      <c r="W120" s="60"/>
      <c r="X120" s="60"/>
      <c r="Y120" s="60"/>
      <c r="Z120" s="60"/>
    </row>
    <row r="121" spans="1:26" s="61" customFormat="1" ht="28.5" x14ac:dyDescent="0.25">
      <c r="A121" s="52">
        <f t="shared" ref="A121:A127" si="1">+A120+1</f>
        <v>2</v>
      </c>
      <c r="B121" s="53" t="s">
        <v>1577</v>
      </c>
      <c r="C121" s="64" t="s">
        <v>1577</v>
      </c>
      <c r="D121" s="54" t="s">
        <v>1578</v>
      </c>
      <c r="E121" s="288">
        <v>701820100176</v>
      </c>
      <c r="F121" s="289" t="s">
        <v>18</v>
      </c>
      <c r="G121" s="207">
        <v>1</v>
      </c>
      <c r="H121" s="289" t="s">
        <v>1649</v>
      </c>
      <c r="I121" s="291">
        <v>40543</v>
      </c>
      <c r="J121" s="291" t="s">
        <v>19</v>
      </c>
      <c r="K121" s="291" t="s">
        <v>1650</v>
      </c>
      <c r="L121" s="291"/>
      <c r="M121" s="288">
        <v>286</v>
      </c>
      <c r="N121" s="288">
        <v>100</v>
      </c>
      <c r="O121" s="294">
        <v>132879262</v>
      </c>
      <c r="P121" s="925">
        <v>245.24600000000001</v>
      </c>
      <c r="Q121" s="64"/>
      <c r="R121" s="60"/>
      <c r="S121" s="60"/>
      <c r="T121" s="60"/>
      <c r="U121" s="60"/>
      <c r="V121" s="60"/>
      <c r="W121" s="60"/>
      <c r="X121" s="60"/>
      <c r="Y121" s="60"/>
      <c r="Z121" s="60"/>
    </row>
    <row r="122" spans="1:26" s="61" customFormat="1" x14ac:dyDescent="0.25">
      <c r="A122" s="52">
        <f t="shared" si="1"/>
        <v>3</v>
      </c>
      <c r="B122" s="173"/>
      <c r="C122" s="734"/>
      <c r="D122" s="54"/>
      <c r="E122" s="207"/>
      <c r="F122" s="289"/>
      <c r="G122" s="289"/>
      <c r="H122" s="289"/>
      <c r="I122" s="291"/>
      <c r="J122" s="291"/>
      <c r="K122" s="291"/>
      <c r="L122" s="291"/>
      <c r="M122" s="293"/>
      <c r="N122" s="293"/>
      <c r="O122" s="294"/>
      <c r="P122" s="294"/>
      <c r="Q122" s="64"/>
      <c r="R122" s="60"/>
      <c r="S122" s="60"/>
      <c r="T122" s="60"/>
      <c r="U122" s="60"/>
      <c r="V122" s="60"/>
      <c r="W122" s="60"/>
      <c r="X122" s="60"/>
      <c r="Y122" s="60"/>
      <c r="Z122" s="60"/>
    </row>
    <row r="123" spans="1:26" s="61" customFormat="1" x14ac:dyDescent="0.25">
      <c r="A123" s="52">
        <f t="shared" si="1"/>
        <v>4</v>
      </c>
      <c r="B123" s="173"/>
      <c r="C123" s="54"/>
      <c r="D123" s="53"/>
      <c r="E123" s="207"/>
      <c r="F123" s="289"/>
      <c r="G123" s="289"/>
      <c r="H123" s="289"/>
      <c r="I123" s="291"/>
      <c r="J123" s="291"/>
      <c r="K123" s="291"/>
      <c r="L123" s="291"/>
      <c r="M123" s="293"/>
      <c r="N123" s="293"/>
      <c r="O123" s="294"/>
      <c r="P123" s="294"/>
      <c r="Q123" s="64"/>
      <c r="R123" s="60"/>
      <c r="S123" s="60"/>
      <c r="T123" s="60"/>
      <c r="U123" s="60"/>
      <c r="V123" s="60"/>
      <c r="W123" s="60"/>
      <c r="X123" s="60"/>
      <c r="Y123" s="60"/>
      <c r="Z123" s="60"/>
    </row>
    <row r="124" spans="1:26" s="61" customFormat="1" x14ac:dyDescent="0.25">
      <c r="A124" s="52">
        <f t="shared" si="1"/>
        <v>5</v>
      </c>
      <c r="B124" s="173"/>
      <c r="C124" s="54"/>
      <c r="D124" s="53"/>
      <c r="E124" s="207"/>
      <c r="F124" s="289"/>
      <c r="G124" s="289"/>
      <c r="H124" s="289"/>
      <c r="I124" s="291"/>
      <c r="J124" s="291"/>
      <c r="K124" s="291"/>
      <c r="L124" s="291"/>
      <c r="M124" s="293"/>
      <c r="N124" s="293"/>
      <c r="O124" s="294"/>
      <c r="P124" s="294"/>
      <c r="Q124" s="64"/>
      <c r="R124" s="60"/>
      <c r="S124" s="60"/>
      <c r="T124" s="60"/>
      <c r="U124" s="60"/>
      <c r="V124" s="60"/>
      <c r="W124" s="60"/>
      <c r="X124" s="60"/>
      <c r="Y124" s="60"/>
      <c r="Z124" s="60"/>
    </row>
    <row r="125" spans="1:26" s="61" customFormat="1" x14ac:dyDescent="0.25">
      <c r="A125" s="52">
        <f t="shared" si="1"/>
        <v>6</v>
      </c>
      <c r="B125" s="173"/>
      <c r="C125" s="54"/>
      <c r="D125" s="53"/>
      <c r="E125" s="207"/>
      <c r="F125" s="289"/>
      <c r="G125" s="289"/>
      <c r="H125" s="289"/>
      <c r="I125" s="291"/>
      <c r="J125" s="291"/>
      <c r="K125" s="291"/>
      <c r="L125" s="291"/>
      <c r="M125" s="293"/>
      <c r="N125" s="293"/>
      <c r="O125" s="294"/>
      <c r="P125" s="294"/>
      <c r="Q125" s="64"/>
      <c r="R125" s="60"/>
      <c r="S125" s="60"/>
      <c r="T125" s="60"/>
      <c r="U125" s="60"/>
      <c r="V125" s="60"/>
      <c r="W125" s="60"/>
      <c r="X125" s="60"/>
      <c r="Y125" s="60"/>
      <c r="Z125" s="60"/>
    </row>
    <row r="126" spans="1:26" s="61" customFormat="1" x14ac:dyDescent="0.25">
      <c r="A126" s="52">
        <f t="shared" si="1"/>
        <v>7</v>
      </c>
      <c r="B126" s="173"/>
      <c r="C126" s="54"/>
      <c r="D126" s="53"/>
      <c r="E126" s="207"/>
      <c r="F126" s="289"/>
      <c r="G126" s="289"/>
      <c r="H126" s="289"/>
      <c r="I126" s="291"/>
      <c r="J126" s="291"/>
      <c r="K126" s="291"/>
      <c r="L126" s="291"/>
      <c r="M126" s="293"/>
      <c r="N126" s="293"/>
      <c r="O126" s="294"/>
      <c r="P126" s="294"/>
      <c r="Q126" s="64"/>
      <c r="R126" s="60"/>
      <c r="S126" s="60"/>
      <c r="T126" s="60"/>
      <c r="U126" s="60"/>
      <c r="V126" s="60"/>
      <c r="W126" s="60"/>
      <c r="X126" s="60"/>
      <c r="Y126" s="60"/>
      <c r="Z126" s="60"/>
    </row>
    <row r="127" spans="1:26" s="61" customFormat="1" x14ac:dyDescent="0.25">
      <c r="A127" s="52">
        <f t="shared" si="1"/>
        <v>8</v>
      </c>
      <c r="B127" s="173"/>
      <c r="C127" s="54"/>
      <c r="D127" s="53"/>
      <c r="E127" s="207"/>
      <c r="F127" s="289"/>
      <c r="G127" s="289"/>
      <c r="H127" s="289"/>
      <c r="I127" s="291"/>
      <c r="J127" s="291"/>
      <c r="K127" s="291"/>
      <c r="L127" s="291"/>
      <c r="M127" s="293"/>
      <c r="N127" s="293"/>
      <c r="O127" s="294"/>
      <c r="P127" s="294"/>
      <c r="Q127" s="64"/>
      <c r="R127" s="60"/>
      <c r="S127" s="60"/>
      <c r="T127" s="60"/>
      <c r="U127" s="60"/>
      <c r="V127" s="60"/>
      <c r="W127" s="60"/>
      <c r="X127" s="60"/>
      <c r="Y127" s="60"/>
      <c r="Z127" s="60"/>
    </row>
    <row r="128" spans="1:26" s="61" customFormat="1" x14ac:dyDescent="0.25">
      <c r="A128" s="52"/>
      <c r="B128" s="183" t="s">
        <v>28</v>
      </c>
      <c r="C128" s="54"/>
      <c r="D128" s="53"/>
      <c r="E128" s="207"/>
      <c r="F128" s="289"/>
      <c r="G128" s="289"/>
      <c r="H128" s="289"/>
      <c r="I128" s="291"/>
      <c r="J128" s="291"/>
      <c r="K128" s="544" t="s">
        <v>1651</v>
      </c>
      <c r="L128" s="544">
        <f>SUM(L120:L127)</f>
        <v>0</v>
      </c>
      <c r="M128" s="586">
        <f>SUM(M120:M127)</f>
        <v>362</v>
      </c>
      <c r="N128" s="544">
        <f>SUM(N120:N127)</f>
        <v>200</v>
      </c>
      <c r="O128" s="294"/>
      <c r="P128" s="294"/>
      <c r="Q128" s="64"/>
    </row>
    <row r="129" spans="2:17" x14ac:dyDescent="0.25">
      <c r="B129" s="69"/>
      <c r="C129" s="69"/>
      <c r="D129" s="69"/>
      <c r="E129" s="188"/>
      <c r="F129" s="69"/>
      <c r="G129" s="69"/>
      <c r="H129" s="69"/>
      <c r="I129" s="69"/>
      <c r="J129" s="69"/>
      <c r="K129" s="69"/>
      <c r="L129" s="69"/>
      <c r="M129" s="69"/>
      <c r="N129" s="69"/>
      <c r="O129" s="69"/>
      <c r="P129" s="69"/>
    </row>
    <row r="130" spans="2:17" ht="18.75" x14ac:dyDescent="0.25">
      <c r="B130" s="222" t="s">
        <v>192</v>
      </c>
      <c r="C130" s="250" t="str">
        <f>+K128</f>
        <v>21,81</v>
      </c>
      <c r="H130" s="191"/>
      <c r="I130" s="191"/>
      <c r="J130" s="191"/>
      <c r="K130" s="191"/>
      <c r="L130" s="191"/>
      <c r="M130" s="191"/>
      <c r="N130" s="69"/>
      <c r="O130" s="69"/>
      <c r="P130" s="69"/>
    </row>
    <row r="132" spans="2:17" ht="15.75" thickBot="1" x14ac:dyDescent="0.3"/>
    <row r="133" spans="2:17" ht="30.75" thickBot="1" x14ac:dyDescent="0.3">
      <c r="B133" s="232" t="s">
        <v>193</v>
      </c>
      <c r="C133" s="233" t="s">
        <v>194</v>
      </c>
      <c r="D133" s="232" t="s">
        <v>27</v>
      </c>
      <c r="E133" s="233" t="s">
        <v>195</v>
      </c>
    </row>
    <row r="134" spans="2:17" x14ac:dyDescent="0.25">
      <c r="B134" s="103" t="s">
        <v>196</v>
      </c>
      <c r="C134" s="234">
        <v>20</v>
      </c>
      <c r="D134" s="234"/>
      <c r="E134" s="1923">
        <f>+D134+D135+D136</f>
        <v>40</v>
      </c>
    </row>
    <row r="135" spans="2:17" x14ac:dyDescent="0.25">
      <c r="B135" s="103" t="s">
        <v>197</v>
      </c>
      <c r="C135" s="813">
        <v>30</v>
      </c>
      <c r="D135" s="750">
        <v>0</v>
      </c>
      <c r="E135" s="1924"/>
    </row>
    <row r="136" spans="2:17" ht="15.75" thickBot="1" x14ac:dyDescent="0.3">
      <c r="B136" s="103" t="s">
        <v>198</v>
      </c>
      <c r="C136" s="236">
        <v>40</v>
      </c>
      <c r="D136" s="236">
        <v>40</v>
      </c>
      <c r="E136" s="1925"/>
    </row>
    <row r="138" spans="2:17" ht="15.75" thickBot="1" x14ac:dyDescent="0.3"/>
    <row r="139" spans="2:17" ht="27" thickBot="1" x14ac:dyDescent="0.3">
      <c r="B139" s="1879" t="s">
        <v>199</v>
      </c>
      <c r="C139" s="1880"/>
      <c r="D139" s="1880"/>
      <c r="E139" s="1880"/>
      <c r="F139" s="1880"/>
      <c r="G139" s="1880"/>
      <c r="H139" s="1880"/>
      <c r="I139" s="1880"/>
      <c r="J139" s="1880"/>
      <c r="K139" s="1880"/>
      <c r="L139" s="1880"/>
      <c r="M139" s="1880"/>
      <c r="N139" s="1881"/>
    </row>
    <row r="141" spans="2:17" ht="75" x14ac:dyDescent="0.25">
      <c r="B141" s="193" t="s">
        <v>89</v>
      </c>
      <c r="C141" s="193" t="s">
        <v>90</v>
      </c>
      <c r="D141" s="193" t="s">
        <v>91</v>
      </c>
      <c r="E141" s="193" t="s">
        <v>92</v>
      </c>
      <c r="F141" s="193" t="s">
        <v>93</v>
      </c>
      <c r="G141" s="193" t="s">
        <v>94</v>
      </c>
      <c r="H141" s="193" t="s">
        <v>95</v>
      </c>
      <c r="I141" s="193" t="s">
        <v>96</v>
      </c>
      <c r="J141" s="1875" t="s">
        <v>97</v>
      </c>
      <c r="K141" s="1882"/>
      <c r="L141" s="1876"/>
      <c r="M141" s="193" t="s">
        <v>98</v>
      </c>
      <c r="N141" s="193" t="s">
        <v>254</v>
      </c>
      <c r="O141" s="193" t="s">
        <v>255</v>
      </c>
      <c r="P141" s="1875" t="s">
        <v>77</v>
      </c>
      <c r="Q141" s="1876"/>
    </row>
    <row r="142" spans="2:17" ht="270" x14ac:dyDescent="0.25">
      <c r="B142" s="225" t="s">
        <v>554</v>
      </c>
      <c r="C142" s="225" t="s">
        <v>1460</v>
      </c>
      <c r="D142" s="225" t="s">
        <v>1652</v>
      </c>
      <c r="E142" s="224">
        <v>1102820368</v>
      </c>
      <c r="F142" s="224" t="s">
        <v>308</v>
      </c>
      <c r="G142" s="224" t="s">
        <v>1653</v>
      </c>
      <c r="H142" s="909">
        <v>40389</v>
      </c>
      <c r="I142" s="227" t="s">
        <v>694</v>
      </c>
      <c r="J142" s="251" t="s">
        <v>1654</v>
      </c>
      <c r="K142" s="226" t="s">
        <v>1655</v>
      </c>
      <c r="L142" s="226" t="s">
        <v>1656</v>
      </c>
      <c r="M142" s="1151" t="s">
        <v>18</v>
      </c>
      <c r="N142" s="1151" t="s">
        <v>18</v>
      </c>
      <c r="O142" s="1151" t="s">
        <v>18</v>
      </c>
      <c r="P142" s="1922"/>
      <c r="Q142" s="1922"/>
    </row>
    <row r="143" spans="2:17" ht="60" x14ac:dyDescent="0.25">
      <c r="B143" s="225" t="s">
        <v>211</v>
      </c>
      <c r="C143" s="225" t="s">
        <v>1460</v>
      </c>
      <c r="D143" s="225" t="s">
        <v>1657</v>
      </c>
      <c r="E143" s="224">
        <v>1102813164</v>
      </c>
      <c r="F143" s="225" t="s">
        <v>1658</v>
      </c>
      <c r="G143" s="225" t="s">
        <v>601</v>
      </c>
      <c r="H143" s="909">
        <v>41257</v>
      </c>
      <c r="I143" s="227" t="s">
        <v>694</v>
      </c>
      <c r="J143" s="251" t="s">
        <v>1659</v>
      </c>
      <c r="K143" s="226" t="s">
        <v>1660</v>
      </c>
      <c r="L143" s="223"/>
      <c r="M143" s="1151" t="s">
        <v>18</v>
      </c>
      <c r="N143" s="1151" t="s">
        <v>19</v>
      </c>
      <c r="O143" s="1151" t="s">
        <v>18</v>
      </c>
      <c r="P143" s="1963" t="s">
        <v>5539</v>
      </c>
      <c r="Q143" s="1964"/>
    </row>
    <row r="144" spans="2:17" ht="30" x14ac:dyDescent="0.25">
      <c r="B144" s="225" t="s">
        <v>223</v>
      </c>
      <c r="C144" s="225" t="s">
        <v>1460</v>
      </c>
      <c r="D144" s="224" t="s">
        <v>1661</v>
      </c>
      <c r="E144" s="224">
        <v>34998369</v>
      </c>
      <c r="F144" s="224" t="s">
        <v>1662</v>
      </c>
      <c r="G144" s="225" t="s">
        <v>1524</v>
      </c>
      <c r="H144" s="909">
        <v>34856</v>
      </c>
      <c r="I144" s="227" t="s">
        <v>18</v>
      </c>
      <c r="J144" s="251"/>
      <c r="K144" s="223"/>
      <c r="L144" s="223"/>
      <c r="M144" s="1151" t="s">
        <v>18</v>
      </c>
      <c r="N144" s="1151" t="s">
        <v>18</v>
      </c>
      <c r="O144" s="1151" t="s">
        <v>18</v>
      </c>
      <c r="P144" s="1963" t="s">
        <v>1663</v>
      </c>
      <c r="Q144" s="1964"/>
    </row>
    <row r="147" spans="2:7" ht="15.75" thickBot="1" x14ac:dyDescent="0.3"/>
    <row r="148" spans="2:7" ht="30" x14ac:dyDescent="0.25">
      <c r="B148" s="162" t="s">
        <v>17</v>
      </c>
      <c r="C148" s="162" t="s">
        <v>193</v>
      </c>
      <c r="D148" s="193" t="s">
        <v>194</v>
      </c>
      <c r="E148" s="162" t="s">
        <v>27</v>
      </c>
      <c r="F148" s="233" t="s">
        <v>235</v>
      </c>
      <c r="G148" s="857"/>
    </row>
    <row r="149" spans="2:7" ht="108" x14ac:dyDescent="0.2">
      <c r="B149" s="1969" t="s">
        <v>236</v>
      </c>
      <c r="C149" s="196" t="s">
        <v>237</v>
      </c>
      <c r="D149" s="750">
        <v>25</v>
      </c>
      <c r="E149" s="750">
        <v>25</v>
      </c>
      <c r="F149" s="1970">
        <f>+E149+E150+E151</f>
        <v>35</v>
      </c>
      <c r="G149" s="858"/>
    </row>
    <row r="150" spans="2:7" ht="96" x14ac:dyDescent="0.2">
      <c r="B150" s="1969"/>
      <c r="C150" s="196" t="s">
        <v>238</v>
      </c>
      <c r="D150" s="943">
        <v>25</v>
      </c>
      <c r="E150" s="750">
        <v>0</v>
      </c>
      <c r="F150" s="1971"/>
      <c r="G150" s="858"/>
    </row>
    <row r="151" spans="2:7" ht="60" x14ac:dyDescent="0.2">
      <c r="B151" s="1969"/>
      <c r="C151" s="196" t="s">
        <v>239</v>
      </c>
      <c r="D151" s="750">
        <v>10</v>
      </c>
      <c r="E151" s="750">
        <v>10</v>
      </c>
      <c r="F151" s="1972"/>
      <c r="G151" s="858"/>
    </row>
    <row r="152" spans="2:7" x14ac:dyDescent="0.25">
      <c r="C152"/>
    </row>
    <row r="155" spans="2:7" x14ac:dyDescent="0.25">
      <c r="B155" s="160" t="s">
        <v>240</v>
      </c>
    </row>
    <row r="158" spans="2:7" x14ac:dyDescent="0.25">
      <c r="B158" s="41" t="s">
        <v>17</v>
      </c>
      <c r="C158" s="41" t="s">
        <v>26</v>
      </c>
      <c r="D158" s="162" t="s">
        <v>27</v>
      </c>
      <c r="E158" s="162" t="s">
        <v>28</v>
      </c>
    </row>
    <row r="159" spans="2:7" ht="28.5" x14ac:dyDescent="0.25">
      <c r="B159" s="45" t="s">
        <v>393</v>
      </c>
      <c r="C159" s="743">
        <v>40</v>
      </c>
      <c r="D159" s="750">
        <f>+E134</f>
        <v>40</v>
      </c>
      <c r="E159" s="1870">
        <f>+D159+D160</f>
        <v>75</v>
      </c>
    </row>
    <row r="160" spans="2:7" ht="42.75" x14ac:dyDescent="0.25">
      <c r="B160" s="45" t="s">
        <v>394</v>
      </c>
      <c r="C160" s="743">
        <v>60</v>
      </c>
      <c r="D160" s="750">
        <f>+F149</f>
        <v>35</v>
      </c>
      <c r="E160" s="1871"/>
    </row>
  </sheetData>
  <mergeCells count="71">
    <mergeCell ref="B59:B60"/>
    <mergeCell ref="C59:C60"/>
    <mergeCell ref="D59:E59"/>
    <mergeCell ref="B2:P2"/>
    <mergeCell ref="B4:P4"/>
    <mergeCell ref="C6:N6"/>
    <mergeCell ref="C7:N7"/>
    <mergeCell ref="C8:N8"/>
    <mergeCell ref="C9:N9"/>
    <mergeCell ref="C10:E10"/>
    <mergeCell ref="B14:C21"/>
    <mergeCell ref="B22:C22"/>
    <mergeCell ref="E40:E41"/>
    <mergeCell ref="M45:N45"/>
    <mergeCell ref="B81:N81"/>
    <mergeCell ref="J86:L86"/>
    <mergeCell ref="P86:Q86"/>
    <mergeCell ref="C63:N63"/>
    <mergeCell ref="B65:N65"/>
    <mergeCell ref="O68:P68"/>
    <mergeCell ref="O69:P69"/>
    <mergeCell ref="O70:P70"/>
    <mergeCell ref="O71:P71"/>
    <mergeCell ref="P93:Q93"/>
    <mergeCell ref="O72:P72"/>
    <mergeCell ref="O73:P73"/>
    <mergeCell ref="O74:P74"/>
    <mergeCell ref="O75:P75"/>
    <mergeCell ref="P88:Q88"/>
    <mergeCell ref="P89:Q89"/>
    <mergeCell ref="P90:Q90"/>
    <mergeCell ref="P91:Q91"/>
    <mergeCell ref="P92:Q92"/>
    <mergeCell ref="P94:Q94"/>
    <mergeCell ref="B95:B97"/>
    <mergeCell ref="C95:C97"/>
    <mergeCell ref="D95:D97"/>
    <mergeCell ref="E95:E97"/>
    <mergeCell ref="F95:F97"/>
    <mergeCell ref="G95:G97"/>
    <mergeCell ref="H95:H97"/>
    <mergeCell ref="I95:I97"/>
    <mergeCell ref="P95:Q95"/>
    <mergeCell ref="D110:E110"/>
    <mergeCell ref="P96:Q96"/>
    <mergeCell ref="P97:Q97"/>
    <mergeCell ref="P98:Q98"/>
    <mergeCell ref="B99:B100"/>
    <mergeCell ref="C99:C100"/>
    <mergeCell ref="D99:D100"/>
    <mergeCell ref="E99:E100"/>
    <mergeCell ref="F99:F100"/>
    <mergeCell ref="H99:H100"/>
    <mergeCell ref="I99:I100"/>
    <mergeCell ref="P99:Q99"/>
    <mergeCell ref="P100:Q100"/>
    <mergeCell ref="P101:Q101"/>
    <mergeCell ref="B106:N106"/>
    <mergeCell ref="D109:E109"/>
    <mergeCell ref="E159:E160"/>
    <mergeCell ref="B113:P113"/>
    <mergeCell ref="B116:N116"/>
    <mergeCell ref="E134:E136"/>
    <mergeCell ref="B139:N139"/>
    <mergeCell ref="J141:L141"/>
    <mergeCell ref="P141:Q141"/>
    <mergeCell ref="P142:Q142"/>
    <mergeCell ref="P143:Q143"/>
    <mergeCell ref="P144:Q144"/>
    <mergeCell ref="B149:B151"/>
    <mergeCell ref="F149:F151"/>
  </mergeCells>
  <dataValidations count="2">
    <dataValidation type="decimal" allowBlank="1" showInputMessage="1" showErrorMessage="1" sqref="WVH983076 WLL983076 C65572 IV65572 SR65572 ACN65572 AMJ65572 AWF65572 BGB65572 BPX65572 BZT65572 CJP65572 CTL65572 DDH65572 DND65572 DWZ65572 EGV65572 EQR65572 FAN65572 FKJ65572 FUF65572 GEB65572 GNX65572 GXT65572 HHP65572 HRL65572 IBH65572 ILD65572 IUZ65572 JEV65572 JOR65572 JYN65572 KIJ65572 KSF65572 LCB65572 LLX65572 LVT65572 MFP65572 MPL65572 MZH65572 NJD65572 NSZ65572 OCV65572 OMR65572 OWN65572 PGJ65572 PQF65572 QAB65572 QJX65572 QTT65572 RDP65572 RNL65572 RXH65572 SHD65572 SQZ65572 TAV65572 TKR65572 TUN65572 UEJ65572 UOF65572 UYB65572 VHX65572 VRT65572 WBP65572 WLL65572 WVH65572 C131108 IV131108 SR131108 ACN131108 AMJ131108 AWF131108 BGB131108 BPX131108 BZT131108 CJP131108 CTL131108 DDH131108 DND131108 DWZ131108 EGV131108 EQR131108 FAN131108 FKJ131108 FUF131108 GEB131108 GNX131108 GXT131108 HHP131108 HRL131108 IBH131108 ILD131108 IUZ131108 JEV131108 JOR131108 JYN131108 KIJ131108 KSF131108 LCB131108 LLX131108 LVT131108 MFP131108 MPL131108 MZH131108 NJD131108 NSZ131108 OCV131108 OMR131108 OWN131108 PGJ131108 PQF131108 QAB131108 QJX131108 QTT131108 RDP131108 RNL131108 RXH131108 SHD131108 SQZ131108 TAV131108 TKR131108 TUN131108 UEJ131108 UOF131108 UYB131108 VHX131108 VRT131108 WBP131108 WLL131108 WVH131108 C196644 IV196644 SR196644 ACN196644 AMJ196644 AWF196644 BGB196644 BPX196644 BZT196644 CJP196644 CTL196644 DDH196644 DND196644 DWZ196644 EGV196644 EQR196644 FAN196644 FKJ196644 FUF196644 GEB196644 GNX196644 GXT196644 HHP196644 HRL196644 IBH196644 ILD196644 IUZ196644 JEV196644 JOR196644 JYN196644 KIJ196644 KSF196644 LCB196644 LLX196644 LVT196644 MFP196644 MPL196644 MZH196644 NJD196644 NSZ196644 OCV196644 OMR196644 OWN196644 PGJ196644 PQF196644 QAB196644 QJX196644 QTT196644 RDP196644 RNL196644 RXH196644 SHD196644 SQZ196644 TAV196644 TKR196644 TUN196644 UEJ196644 UOF196644 UYB196644 VHX196644 VRT196644 WBP196644 WLL196644 WVH196644 C262180 IV262180 SR262180 ACN262180 AMJ262180 AWF262180 BGB262180 BPX262180 BZT262180 CJP262180 CTL262180 DDH262180 DND262180 DWZ262180 EGV262180 EQR262180 FAN262180 FKJ262180 FUF262180 GEB262180 GNX262180 GXT262180 HHP262180 HRL262180 IBH262180 ILD262180 IUZ262180 JEV262180 JOR262180 JYN262180 KIJ262180 KSF262180 LCB262180 LLX262180 LVT262180 MFP262180 MPL262180 MZH262180 NJD262180 NSZ262180 OCV262180 OMR262180 OWN262180 PGJ262180 PQF262180 QAB262180 QJX262180 QTT262180 RDP262180 RNL262180 RXH262180 SHD262180 SQZ262180 TAV262180 TKR262180 TUN262180 UEJ262180 UOF262180 UYB262180 VHX262180 VRT262180 WBP262180 WLL262180 WVH262180 C327716 IV327716 SR327716 ACN327716 AMJ327716 AWF327716 BGB327716 BPX327716 BZT327716 CJP327716 CTL327716 DDH327716 DND327716 DWZ327716 EGV327716 EQR327716 FAN327716 FKJ327716 FUF327716 GEB327716 GNX327716 GXT327716 HHP327716 HRL327716 IBH327716 ILD327716 IUZ327716 JEV327716 JOR327716 JYN327716 KIJ327716 KSF327716 LCB327716 LLX327716 LVT327716 MFP327716 MPL327716 MZH327716 NJD327716 NSZ327716 OCV327716 OMR327716 OWN327716 PGJ327716 PQF327716 QAB327716 QJX327716 QTT327716 RDP327716 RNL327716 RXH327716 SHD327716 SQZ327716 TAV327716 TKR327716 TUN327716 UEJ327716 UOF327716 UYB327716 VHX327716 VRT327716 WBP327716 WLL327716 WVH327716 C393252 IV393252 SR393252 ACN393252 AMJ393252 AWF393252 BGB393252 BPX393252 BZT393252 CJP393252 CTL393252 DDH393252 DND393252 DWZ393252 EGV393252 EQR393252 FAN393252 FKJ393252 FUF393252 GEB393252 GNX393252 GXT393252 HHP393252 HRL393252 IBH393252 ILD393252 IUZ393252 JEV393252 JOR393252 JYN393252 KIJ393252 KSF393252 LCB393252 LLX393252 LVT393252 MFP393252 MPL393252 MZH393252 NJD393252 NSZ393252 OCV393252 OMR393252 OWN393252 PGJ393252 PQF393252 QAB393252 QJX393252 QTT393252 RDP393252 RNL393252 RXH393252 SHD393252 SQZ393252 TAV393252 TKR393252 TUN393252 UEJ393252 UOF393252 UYB393252 VHX393252 VRT393252 WBP393252 WLL393252 WVH393252 C458788 IV458788 SR458788 ACN458788 AMJ458788 AWF458788 BGB458788 BPX458788 BZT458788 CJP458788 CTL458788 DDH458788 DND458788 DWZ458788 EGV458788 EQR458788 FAN458788 FKJ458788 FUF458788 GEB458788 GNX458788 GXT458788 HHP458788 HRL458788 IBH458788 ILD458788 IUZ458788 JEV458788 JOR458788 JYN458788 KIJ458788 KSF458788 LCB458788 LLX458788 LVT458788 MFP458788 MPL458788 MZH458788 NJD458788 NSZ458788 OCV458788 OMR458788 OWN458788 PGJ458788 PQF458788 QAB458788 QJX458788 QTT458788 RDP458788 RNL458788 RXH458788 SHD458788 SQZ458788 TAV458788 TKR458788 TUN458788 UEJ458788 UOF458788 UYB458788 VHX458788 VRT458788 WBP458788 WLL458788 WVH458788 C524324 IV524324 SR524324 ACN524324 AMJ524324 AWF524324 BGB524324 BPX524324 BZT524324 CJP524324 CTL524324 DDH524324 DND524324 DWZ524324 EGV524324 EQR524324 FAN524324 FKJ524324 FUF524324 GEB524324 GNX524324 GXT524324 HHP524324 HRL524324 IBH524324 ILD524324 IUZ524324 JEV524324 JOR524324 JYN524324 KIJ524324 KSF524324 LCB524324 LLX524324 LVT524324 MFP524324 MPL524324 MZH524324 NJD524324 NSZ524324 OCV524324 OMR524324 OWN524324 PGJ524324 PQF524324 QAB524324 QJX524324 QTT524324 RDP524324 RNL524324 RXH524324 SHD524324 SQZ524324 TAV524324 TKR524324 TUN524324 UEJ524324 UOF524324 UYB524324 VHX524324 VRT524324 WBP524324 WLL524324 WVH524324 C589860 IV589860 SR589860 ACN589860 AMJ589860 AWF589860 BGB589860 BPX589860 BZT589860 CJP589860 CTL589860 DDH589860 DND589860 DWZ589860 EGV589860 EQR589860 FAN589860 FKJ589860 FUF589860 GEB589860 GNX589860 GXT589860 HHP589860 HRL589860 IBH589860 ILD589860 IUZ589860 JEV589860 JOR589860 JYN589860 KIJ589860 KSF589860 LCB589860 LLX589860 LVT589860 MFP589860 MPL589860 MZH589860 NJD589860 NSZ589860 OCV589860 OMR589860 OWN589860 PGJ589860 PQF589860 QAB589860 QJX589860 QTT589860 RDP589860 RNL589860 RXH589860 SHD589860 SQZ589860 TAV589860 TKR589860 TUN589860 UEJ589860 UOF589860 UYB589860 VHX589860 VRT589860 WBP589860 WLL589860 WVH589860 C655396 IV655396 SR655396 ACN655396 AMJ655396 AWF655396 BGB655396 BPX655396 BZT655396 CJP655396 CTL655396 DDH655396 DND655396 DWZ655396 EGV655396 EQR655396 FAN655396 FKJ655396 FUF655396 GEB655396 GNX655396 GXT655396 HHP655396 HRL655396 IBH655396 ILD655396 IUZ655396 JEV655396 JOR655396 JYN655396 KIJ655396 KSF655396 LCB655396 LLX655396 LVT655396 MFP655396 MPL655396 MZH655396 NJD655396 NSZ655396 OCV655396 OMR655396 OWN655396 PGJ655396 PQF655396 QAB655396 QJX655396 QTT655396 RDP655396 RNL655396 RXH655396 SHD655396 SQZ655396 TAV655396 TKR655396 TUN655396 UEJ655396 UOF655396 UYB655396 VHX655396 VRT655396 WBP655396 WLL655396 WVH655396 C720932 IV720932 SR720932 ACN720932 AMJ720932 AWF720932 BGB720932 BPX720932 BZT720932 CJP720932 CTL720932 DDH720932 DND720932 DWZ720932 EGV720932 EQR720932 FAN720932 FKJ720932 FUF720932 GEB720932 GNX720932 GXT720932 HHP720932 HRL720932 IBH720932 ILD720932 IUZ720932 JEV720932 JOR720932 JYN720932 KIJ720932 KSF720932 LCB720932 LLX720932 LVT720932 MFP720932 MPL720932 MZH720932 NJD720932 NSZ720932 OCV720932 OMR720932 OWN720932 PGJ720932 PQF720932 QAB720932 QJX720932 QTT720932 RDP720932 RNL720932 RXH720932 SHD720932 SQZ720932 TAV720932 TKR720932 TUN720932 UEJ720932 UOF720932 UYB720932 VHX720932 VRT720932 WBP720932 WLL720932 WVH720932 C786468 IV786468 SR786468 ACN786468 AMJ786468 AWF786468 BGB786468 BPX786468 BZT786468 CJP786468 CTL786468 DDH786468 DND786468 DWZ786468 EGV786468 EQR786468 FAN786468 FKJ786468 FUF786468 GEB786468 GNX786468 GXT786468 HHP786468 HRL786468 IBH786468 ILD786468 IUZ786468 JEV786468 JOR786468 JYN786468 KIJ786468 KSF786468 LCB786468 LLX786468 LVT786468 MFP786468 MPL786468 MZH786468 NJD786468 NSZ786468 OCV786468 OMR786468 OWN786468 PGJ786468 PQF786468 QAB786468 QJX786468 QTT786468 RDP786468 RNL786468 RXH786468 SHD786468 SQZ786468 TAV786468 TKR786468 TUN786468 UEJ786468 UOF786468 UYB786468 VHX786468 VRT786468 WBP786468 WLL786468 WVH786468 C852004 IV852004 SR852004 ACN852004 AMJ852004 AWF852004 BGB852004 BPX852004 BZT852004 CJP852004 CTL852004 DDH852004 DND852004 DWZ852004 EGV852004 EQR852004 FAN852004 FKJ852004 FUF852004 GEB852004 GNX852004 GXT852004 HHP852004 HRL852004 IBH852004 ILD852004 IUZ852004 JEV852004 JOR852004 JYN852004 KIJ852004 KSF852004 LCB852004 LLX852004 LVT852004 MFP852004 MPL852004 MZH852004 NJD852004 NSZ852004 OCV852004 OMR852004 OWN852004 PGJ852004 PQF852004 QAB852004 QJX852004 QTT852004 RDP852004 RNL852004 RXH852004 SHD852004 SQZ852004 TAV852004 TKR852004 TUN852004 UEJ852004 UOF852004 UYB852004 VHX852004 VRT852004 WBP852004 WLL852004 WVH852004 C917540 IV917540 SR917540 ACN917540 AMJ917540 AWF917540 BGB917540 BPX917540 BZT917540 CJP917540 CTL917540 DDH917540 DND917540 DWZ917540 EGV917540 EQR917540 FAN917540 FKJ917540 FUF917540 GEB917540 GNX917540 GXT917540 HHP917540 HRL917540 IBH917540 ILD917540 IUZ917540 JEV917540 JOR917540 JYN917540 KIJ917540 KSF917540 LCB917540 LLX917540 LVT917540 MFP917540 MPL917540 MZH917540 NJD917540 NSZ917540 OCV917540 OMR917540 OWN917540 PGJ917540 PQF917540 QAB917540 QJX917540 QTT917540 RDP917540 RNL917540 RXH917540 SHD917540 SQZ917540 TAV917540 TKR917540 TUN917540 UEJ917540 UOF917540 UYB917540 VHX917540 VRT917540 WBP917540 WLL917540 WVH917540 C983076 IV983076 SR983076 ACN983076 AMJ983076 AWF983076 BGB983076 BPX983076 BZT983076 CJP983076 CTL983076 DDH983076 DND983076 DWZ983076 EGV983076 EQR983076 FAN983076 FKJ983076 FUF983076 GEB983076 GNX983076 GXT983076 HHP983076 HRL983076 IBH983076 ILD983076 IUZ983076 JEV983076 JOR983076 JYN983076 KIJ983076 KSF983076 LCB983076 LLX983076 LVT983076 MFP983076 MPL983076 MZH983076 NJD983076 NSZ983076 OCV983076 OMR983076 OWN983076 PGJ983076 PQF983076 QAB983076 QJX983076 QTT983076 RDP983076 RNL983076 RXH983076 SHD983076 SQZ983076 TAV983076 TKR983076 TUN983076 UEJ983076 UOF983076 UYB983076 VHX983076 VRT983076 WBP98307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6 A65572 IS65572 SO65572 ACK65572 AMG65572 AWC65572 BFY65572 BPU65572 BZQ65572 CJM65572 CTI65572 DDE65572 DNA65572 DWW65572 EGS65572 EQO65572 FAK65572 FKG65572 FUC65572 GDY65572 GNU65572 GXQ65572 HHM65572 HRI65572 IBE65572 ILA65572 IUW65572 JES65572 JOO65572 JYK65572 KIG65572 KSC65572 LBY65572 LLU65572 LVQ65572 MFM65572 MPI65572 MZE65572 NJA65572 NSW65572 OCS65572 OMO65572 OWK65572 PGG65572 PQC65572 PZY65572 QJU65572 QTQ65572 RDM65572 RNI65572 RXE65572 SHA65572 SQW65572 TAS65572 TKO65572 TUK65572 UEG65572 UOC65572 UXY65572 VHU65572 VRQ65572 WBM65572 WLI65572 WVE65572 A131108 IS131108 SO131108 ACK131108 AMG131108 AWC131108 BFY131108 BPU131108 BZQ131108 CJM131108 CTI131108 DDE131108 DNA131108 DWW131108 EGS131108 EQO131108 FAK131108 FKG131108 FUC131108 GDY131108 GNU131108 GXQ131108 HHM131108 HRI131108 IBE131108 ILA131108 IUW131108 JES131108 JOO131108 JYK131108 KIG131108 KSC131108 LBY131108 LLU131108 LVQ131108 MFM131108 MPI131108 MZE131108 NJA131108 NSW131108 OCS131108 OMO131108 OWK131108 PGG131108 PQC131108 PZY131108 QJU131108 QTQ131108 RDM131108 RNI131108 RXE131108 SHA131108 SQW131108 TAS131108 TKO131108 TUK131108 UEG131108 UOC131108 UXY131108 VHU131108 VRQ131108 WBM131108 WLI131108 WVE131108 A196644 IS196644 SO196644 ACK196644 AMG196644 AWC196644 BFY196644 BPU196644 BZQ196644 CJM196644 CTI196644 DDE196644 DNA196644 DWW196644 EGS196644 EQO196644 FAK196644 FKG196644 FUC196644 GDY196644 GNU196644 GXQ196644 HHM196644 HRI196644 IBE196644 ILA196644 IUW196644 JES196644 JOO196644 JYK196644 KIG196644 KSC196644 LBY196644 LLU196644 LVQ196644 MFM196644 MPI196644 MZE196644 NJA196644 NSW196644 OCS196644 OMO196644 OWK196644 PGG196644 PQC196644 PZY196644 QJU196644 QTQ196644 RDM196644 RNI196644 RXE196644 SHA196644 SQW196644 TAS196644 TKO196644 TUK196644 UEG196644 UOC196644 UXY196644 VHU196644 VRQ196644 WBM196644 WLI196644 WVE196644 A262180 IS262180 SO262180 ACK262180 AMG262180 AWC262180 BFY262180 BPU262180 BZQ262180 CJM262180 CTI262180 DDE262180 DNA262180 DWW262180 EGS262180 EQO262180 FAK262180 FKG262180 FUC262180 GDY262180 GNU262180 GXQ262180 HHM262180 HRI262180 IBE262180 ILA262180 IUW262180 JES262180 JOO262180 JYK262180 KIG262180 KSC262180 LBY262180 LLU262180 LVQ262180 MFM262180 MPI262180 MZE262180 NJA262180 NSW262180 OCS262180 OMO262180 OWK262180 PGG262180 PQC262180 PZY262180 QJU262180 QTQ262180 RDM262180 RNI262180 RXE262180 SHA262180 SQW262180 TAS262180 TKO262180 TUK262180 UEG262180 UOC262180 UXY262180 VHU262180 VRQ262180 WBM262180 WLI262180 WVE262180 A327716 IS327716 SO327716 ACK327716 AMG327716 AWC327716 BFY327716 BPU327716 BZQ327716 CJM327716 CTI327716 DDE327716 DNA327716 DWW327716 EGS327716 EQO327716 FAK327716 FKG327716 FUC327716 GDY327716 GNU327716 GXQ327716 HHM327716 HRI327716 IBE327716 ILA327716 IUW327716 JES327716 JOO327716 JYK327716 KIG327716 KSC327716 LBY327716 LLU327716 LVQ327716 MFM327716 MPI327716 MZE327716 NJA327716 NSW327716 OCS327716 OMO327716 OWK327716 PGG327716 PQC327716 PZY327716 QJU327716 QTQ327716 RDM327716 RNI327716 RXE327716 SHA327716 SQW327716 TAS327716 TKO327716 TUK327716 UEG327716 UOC327716 UXY327716 VHU327716 VRQ327716 WBM327716 WLI327716 WVE327716 A393252 IS393252 SO393252 ACK393252 AMG393252 AWC393252 BFY393252 BPU393252 BZQ393252 CJM393252 CTI393252 DDE393252 DNA393252 DWW393252 EGS393252 EQO393252 FAK393252 FKG393252 FUC393252 GDY393252 GNU393252 GXQ393252 HHM393252 HRI393252 IBE393252 ILA393252 IUW393252 JES393252 JOO393252 JYK393252 KIG393252 KSC393252 LBY393252 LLU393252 LVQ393252 MFM393252 MPI393252 MZE393252 NJA393252 NSW393252 OCS393252 OMO393252 OWK393252 PGG393252 PQC393252 PZY393252 QJU393252 QTQ393252 RDM393252 RNI393252 RXE393252 SHA393252 SQW393252 TAS393252 TKO393252 TUK393252 UEG393252 UOC393252 UXY393252 VHU393252 VRQ393252 WBM393252 WLI393252 WVE393252 A458788 IS458788 SO458788 ACK458788 AMG458788 AWC458788 BFY458788 BPU458788 BZQ458788 CJM458788 CTI458788 DDE458788 DNA458788 DWW458788 EGS458788 EQO458788 FAK458788 FKG458788 FUC458788 GDY458788 GNU458788 GXQ458788 HHM458788 HRI458788 IBE458788 ILA458788 IUW458788 JES458788 JOO458788 JYK458788 KIG458788 KSC458788 LBY458788 LLU458788 LVQ458788 MFM458788 MPI458788 MZE458788 NJA458788 NSW458788 OCS458788 OMO458788 OWK458788 PGG458788 PQC458788 PZY458788 QJU458788 QTQ458788 RDM458788 RNI458788 RXE458788 SHA458788 SQW458788 TAS458788 TKO458788 TUK458788 UEG458788 UOC458788 UXY458788 VHU458788 VRQ458788 WBM458788 WLI458788 WVE458788 A524324 IS524324 SO524324 ACK524324 AMG524324 AWC524324 BFY524324 BPU524324 BZQ524324 CJM524324 CTI524324 DDE524324 DNA524324 DWW524324 EGS524324 EQO524324 FAK524324 FKG524324 FUC524324 GDY524324 GNU524324 GXQ524324 HHM524324 HRI524324 IBE524324 ILA524324 IUW524324 JES524324 JOO524324 JYK524324 KIG524324 KSC524324 LBY524324 LLU524324 LVQ524324 MFM524324 MPI524324 MZE524324 NJA524324 NSW524324 OCS524324 OMO524324 OWK524324 PGG524324 PQC524324 PZY524324 QJU524324 QTQ524324 RDM524324 RNI524324 RXE524324 SHA524324 SQW524324 TAS524324 TKO524324 TUK524324 UEG524324 UOC524324 UXY524324 VHU524324 VRQ524324 WBM524324 WLI524324 WVE524324 A589860 IS589860 SO589860 ACK589860 AMG589860 AWC589860 BFY589860 BPU589860 BZQ589860 CJM589860 CTI589860 DDE589860 DNA589860 DWW589860 EGS589860 EQO589860 FAK589860 FKG589860 FUC589860 GDY589860 GNU589860 GXQ589860 HHM589860 HRI589860 IBE589860 ILA589860 IUW589860 JES589860 JOO589860 JYK589860 KIG589860 KSC589860 LBY589860 LLU589860 LVQ589860 MFM589860 MPI589860 MZE589860 NJA589860 NSW589860 OCS589860 OMO589860 OWK589860 PGG589860 PQC589860 PZY589860 QJU589860 QTQ589860 RDM589860 RNI589860 RXE589860 SHA589860 SQW589860 TAS589860 TKO589860 TUK589860 UEG589860 UOC589860 UXY589860 VHU589860 VRQ589860 WBM589860 WLI589860 WVE589860 A655396 IS655396 SO655396 ACK655396 AMG655396 AWC655396 BFY655396 BPU655396 BZQ655396 CJM655396 CTI655396 DDE655396 DNA655396 DWW655396 EGS655396 EQO655396 FAK655396 FKG655396 FUC655396 GDY655396 GNU655396 GXQ655396 HHM655396 HRI655396 IBE655396 ILA655396 IUW655396 JES655396 JOO655396 JYK655396 KIG655396 KSC655396 LBY655396 LLU655396 LVQ655396 MFM655396 MPI655396 MZE655396 NJA655396 NSW655396 OCS655396 OMO655396 OWK655396 PGG655396 PQC655396 PZY655396 QJU655396 QTQ655396 RDM655396 RNI655396 RXE655396 SHA655396 SQW655396 TAS655396 TKO655396 TUK655396 UEG655396 UOC655396 UXY655396 VHU655396 VRQ655396 WBM655396 WLI655396 WVE655396 A720932 IS720932 SO720932 ACK720932 AMG720932 AWC720932 BFY720932 BPU720932 BZQ720932 CJM720932 CTI720932 DDE720932 DNA720932 DWW720932 EGS720932 EQO720932 FAK720932 FKG720932 FUC720932 GDY720932 GNU720932 GXQ720932 HHM720932 HRI720932 IBE720932 ILA720932 IUW720932 JES720932 JOO720932 JYK720932 KIG720932 KSC720932 LBY720932 LLU720932 LVQ720932 MFM720932 MPI720932 MZE720932 NJA720932 NSW720932 OCS720932 OMO720932 OWK720932 PGG720932 PQC720932 PZY720932 QJU720932 QTQ720932 RDM720932 RNI720932 RXE720932 SHA720932 SQW720932 TAS720932 TKO720932 TUK720932 UEG720932 UOC720932 UXY720932 VHU720932 VRQ720932 WBM720932 WLI720932 WVE720932 A786468 IS786468 SO786468 ACK786468 AMG786468 AWC786468 BFY786468 BPU786468 BZQ786468 CJM786468 CTI786468 DDE786468 DNA786468 DWW786468 EGS786468 EQO786468 FAK786468 FKG786468 FUC786468 GDY786468 GNU786468 GXQ786468 HHM786468 HRI786468 IBE786468 ILA786468 IUW786468 JES786468 JOO786468 JYK786468 KIG786468 KSC786468 LBY786468 LLU786468 LVQ786468 MFM786468 MPI786468 MZE786468 NJA786468 NSW786468 OCS786468 OMO786468 OWK786468 PGG786468 PQC786468 PZY786468 QJU786468 QTQ786468 RDM786468 RNI786468 RXE786468 SHA786468 SQW786468 TAS786468 TKO786468 TUK786468 UEG786468 UOC786468 UXY786468 VHU786468 VRQ786468 WBM786468 WLI786468 WVE786468 A852004 IS852004 SO852004 ACK852004 AMG852004 AWC852004 BFY852004 BPU852004 BZQ852004 CJM852004 CTI852004 DDE852004 DNA852004 DWW852004 EGS852004 EQO852004 FAK852004 FKG852004 FUC852004 GDY852004 GNU852004 GXQ852004 HHM852004 HRI852004 IBE852004 ILA852004 IUW852004 JES852004 JOO852004 JYK852004 KIG852004 KSC852004 LBY852004 LLU852004 LVQ852004 MFM852004 MPI852004 MZE852004 NJA852004 NSW852004 OCS852004 OMO852004 OWK852004 PGG852004 PQC852004 PZY852004 QJU852004 QTQ852004 RDM852004 RNI852004 RXE852004 SHA852004 SQW852004 TAS852004 TKO852004 TUK852004 UEG852004 UOC852004 UXY852004 VHU852004 VRQ852004 WBM852004 WLI852004 WVE852004 A917540 IS917540 SO917540 ACK917540 AMG917540 AWC917540 BFY917540 BPU917540 BZQ917540 CJM917540 CTI917540 DDE917540 DNA917540 DWW917540 EGS917540 EQO917540 FAK917540 FKG917540 FUC917540 GDY917540 GNU917540 GXQ917540 HHM917540 HRI917540 IBE917540 ILA917540 IUW917540 JES917540 JOO917540 JYK917540 KIG917540 KSC917540 LBY917540 LLU917540 LVQ917540 MFM917540 MPI917540 MZE917540 NJA917540 NSW917540 OCS917540 OMO917540 OWK917540 PGG917540 PQC917540 PZY917540 QJU917540 QTQ917540 RDM917540 RNI917540 RXE917540 SHA917540 SQW917540 TAS917540 TKO917540 TUK917540 UEG917540 UOC917540 UXY917540 VHU917540 VRQ917540 WBM917540 WLI917540 WVE917540 A983076 IS983076 SO983076 ACK983076 AMG983076 AWC983076 BFY983076 BPU983076 BZQ983076 CJM983076 CTI983076 DDE983076 DNA983076 DWW983076 EGS983076 EQO983076 FAK983076 FKG983076 FUC983076 GDY983076 GNU983076 GXQ983076 HHM983076 HRI983076 IBE983076 ILA983076 IUW983076 JES983076 JOO983076 JYK983076 KIG983076 KSC983076 LBY983076 LLU983076 LVQ983076 MFM983076 MPI983076 MZE983076 NJA983076 NSW983076 OCS983076 OMO983076 OWK983076 PGG983076 PQC983076 PZY983076 QJU983076 QTQ983076 RDM983076 RNI983076 RXE983076 SHA983076 SQW983076 TAS983076 TKO983076 TUK983076 UEG983076 UOC983076 UXY983076 VHU983076 VRQ983076 WBM983076 WLI98307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9"/>
  <sheetViews>
    <sheetView topLeftCell="B4" zoomScale="90" zoomScaleNormal="90" workbookViewId="0">
      <selection activeCell="F62" sqref="F62"/>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25.85546875" style="1" customWidth="1"/>
    <col min="18" max="18" width="11.85546875" style="1" customWidth="1"/>
    <col min="19" max="19" width="21.28515625" style="1" customWidth="1"/>
    <col min="20"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3" t="s">
        <v>3398</v>
      </c>
      <c r="D6" s="1853"/>
      <c r="E6" s="1853"/>
      <c r="F6" s="1853"/>
      <c r="G6" s="1853"/>
      <c r="H6" s="1853"/>
      <c r="I6" s="1853"/>
      <c r="J6" s="1853"/>
      <c r="K6" s="1853"/>
      <c r="L6" s="1853"/>
      <c r="M6" s="1853"/>
      <c r="N6" s="2027"/>
    </row>
    <row r="7" spans="2:16" ht="16.5" thickBot="1" x14ac:dyDescent="0.3">
      <c r="B7" s="127" t="s">
        <v>4</v>
      </c>
      <c r="C7" s="1853"/>
      <c r="D7" s="1853"/>
      <c r="E7" s="1853"/>
      <c r="F7" s="1853"/>
      <c r="G7" s="1853"/>
      <c r="H7" s="1853"/>
      <c r="I7" s="1853"/>
      <c r="J7" s="1853"/>
      <c r="K7" s="1853"/>
      <c r="L7" s="1853"/>
      <c r="M7" s="1853"/>
      <c r="N7" s="2027"/>
    </row>
    <row r="8" spans="2:16" ht="16.5" thickBot="1" x14ac:dyDescent="0.3">
      <c r="B8" s="127" t="s">
        <v>5</v>
      </c>
      <c r="C8" s="1853"/>
      <c r="D8" s="1853"/>
      <c r="E8" s="1853"/>
      <c r="F8" s="1853"/>
      <c r="G8" s="1853"/>
      <c r="H8" s="1853"/>
      <c r="I8" s="1853"/>
      <c r="J8" s="1853"/>
      <c r="K8" s="1853"/>
      <c r="L8" s="1853"/>
      <c r="M8" s="1853"/>
      <c r="N8" s="2027"/>
    </row>
    <row r="9" spans="2:16" ht="16.5" thickBot="1" x14ac:dyDescent="0.3">
      <c r="B9" s="127" t="s">
        <v>6</v>
      </c>
      <c r="C9" s="1853"/>
      <c r="D9" s="1853"/>
      <c r="E9" s="1853"/>
      <c r="F9" s="1853"/>
      <c r="G9" s="1853"/>
      <c r="H9" s="1853"/>
      <c r="I9" s="1853"/>
      <c r="J9" s="1853"/>
      <c r="K9" s="1853"/>
      <c r="L9" s="1853"/>
      <c r="M9" s="1853"/>
      <c r="N9" s="2027"/>
    </row>
    <row r="10" spans="2:16" ht="16.5" thickBot="1" x14ac:dyDescent="0.3">
      <c r="B10" s="127" t="s">
        <v>7</v>
      </c>
      <c r="C10" s="2028">
        <v>2</v>
      </c>
      <c r="D10" s="2028"/>
      <c r="E10" s="2029"/>
      <c r="F10" s="128"/>
      <c r="G10" s="128"/>
      <c r="H10" s="128"/>
      <c r="I10" s="128"/>
      <c r="J10" s="128"/>
      <c r="K10" s="128"/>
      <c r="L10" s="128"/>
      <c r="M10" s="128"/>
      <c r="N10" s="129"/>
    </row>
    <row r="11" spans="2:16" ht="16.5" thickBot="1" x14ac:dyDescent="0.3">
      <c r="B11" s="130" t="s">
        <v>8</v>
      </c>
      <c r="C11" s="131">
        <v>41983</v>
      </c>
      <c r="D11" s="132"/>
      <c r="E11" s="132"/>
      <c r="F11" s="132"/>
      <c r="G11" s="132"/>
      <c r="H11" s="132"/>
      <c r="I11" s="132"/>
      <c r="J11" s="132"/>
      <c r="K11" s="132"/>
      <c r="L11" s="132"/>
      <c r="M11" s="132"/>
      <c r="N11" s="133"/>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419</v>
      </c>
      <c r="C14" s="1867"/>
      <c r="D14" s="702" t="s">
        <v>10</v>
      </c>
      <c r="E14" s="702" t="s">
        <v>11</v>
      </c>
      <c r="F14" s="702" t="s">
        <v>12</v>
      </c>
      <c r="G14" s="139"/>
      <c r="I14" s="140"/>
      <c r="J14" s="140"/>
      <c r="K14" s="140"/>
      <c r="L14" s="140"/>
      <c r="M14" s="140"/>
      <c r="N14" s="137"/>
    </row>
    <row r="15" spans="2:16" x14ac:dyDescent="0.25">
      <c r="B15" s="1867"/>
      <c r="C15" s="1867"/>
      <c r="D15" s="702">
        <v>2</v>
      </c>
      <c r="E15" s="141">
        <v>1047412084</v>
      </c>
      <c r="F15" s="142">
        <f>170+264</f>
        <v>434</v>
      </c>
      <c r="G15" s="143"/>
      <c r="I15" s="144"/>
      <c r="J15" s="144"/>
      <c r="K15" s="144"/>
      <c r="L15" s="144"/>
      <c r="M15" s="144"/>
      <c r="N15" s="137"/>
    </row>
    <row r="16" spans="2:16" x14ac:dyDescent="0.25">
      <c r="B16" s="1867"/>
      <c r="C16" s="1867"/>
      <c r="D16" s="702"/>
      <c r="E16" s="141"/>
      <c r="F16" s="142"/>
      <c r="G16" s="143"/>
      <c r="I16" s="144"/>
      <c r="J16" s="144"/>
      <c r="K16" s="144"/>
      <c r="L16" s="144"/>
      <c r="M16" s="144"/>
      <c r="N16" s="137"/>
    </row>
    <row r="17" spans="1:14" x14ac:dyDescent="0.25">
      <c r="B17" s="1867"/>
      <c r="C17" s="1867"/>
      <c r="D17" s="702"/>
      <c r="E17" s="141"/>
      <c r="F17" s="142"/>
      <c r="G17" s="143"/>
      <c r="I17" s="144"/>
      <c r="J17" s="144"/>
      <c r="K17" s="144"/>
      <c r="L17" s="144"/>
      <c r="M17" s="144"/>
      <c r="N17" s="137"/>
    </row>
    <row r="18" spans="1:14" x14ac:dyDescent="0.25">
      <c r="B18" s="1867"/>
      <c r="C18" s="1867"/>
      <c r="D18" s="702"/>
      <c r="E18" s="145"/>
      <c r="F18" s="142"/>
      <c r="G18" s="143"/>
      <c r="H18" s="146"/>
      <c r="I18" s="144"/>
      <c r="J18" s="144"/>
      <c r="K18" s="144"/>
      <c r="L18" s="144"/>
      <c r="M18" s="144"/>
      <c r="N18" s="147"/>
    </row>
    <row r="19" spans="1:14" x14ac:dyDescent="0.25">
      <c r="B19" s="1867"/>
      <c r="C19" s="1867"/>
      <c r="D19" s="702"/>
      <c r="E19" s="145"/>
      <c r="F19" s="142"/>
      <c r="G19" s="143"/>
      <c r="H19" s="146"/>
      <c r="I19" s="148"/>
      <c r="J19" s="148"/>
      <c r="K19" s="148"/>
      <c r="L19" s="148"/>
      <c r="M19" s="148"/>
      <c r="N19" s="147"/>
    </row>
    <row r="20" spans="1:14" x14ac:dyDescent="0.25">
      <c r="B20" s="1867"/>
      <c r="C20" s="1867"/>
      <c r="D20" s="702"/>
      <c r="E20" s="145"/>
      <c r="F20" s="142"/>
      <c r="G20" s="143"/>
      <c r="H20" s="146"/>
      <c r="I20" s="48"/>
      <c r="J20" s="48"/>
      <c r="K20" s="48"/>
      <c r="L20" s="48"/>
      <c r="M20" s="48"/>
      <c r="N20" s="147"/>
    </row>
    <row r="21" spans="1:14" x14ac:dyDescent="0.25">
      <c r="B21" s="1867"/>
      <c r="C21" s="1867"/>
      <c r="D21" s="702"/>
      <c r="E21" s="145"/>
      <c r="F21" s="142"/>
      <c r="G21" s="143"/>
      <c r="H21" s="146"/>
      <c r="I21" s="48"/>
      <c r="J21" s="48"/>
      <c r="K21" s="48"/>
      <c r="L21" s="48"/>
      <c r="M21" s="48"/>
      <c r="N21" s="147"/>
    </row>
    <row r="22" spans="1:14" ht="15.75" thickBot="1" x14ac:dyDescent="0.3">
      <c r="B22" s="1868" t="s">
        <v>13</v>
      </c>
      <c r="C22" s="1869"/>
      <c r="D22" s="702"/>
      <c r="E22" s="149">
        <f>SUM(E15:E21)</f>
        <v>1047412084</v>
      </c>
      <c r="F22" s="142">
        <f>SUM(F15:F21)</f>
        <v>434</v>
      </c>
      <c r="G22" s="143"/>
      <c r="H22" s="146"/>
      <c r="I22" s="48"/>
      <c r="J22" s="48"/>
      <c r="K22" s="48"/>
      <c r="L22" s="48"/>
      <c r="M22" s="48"/>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B24" s="152"/>
      <c r="C24" s="153">
        <f>F22*0.8</f>
        <v>347.20000000000005</v>
      </c>
      <c r="D24" s="154"/>
      <c r="E24" s="155">
        <f>E22</f>
        <v>1047412084</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152" t="s">
        <v>21</v>
      </c>
      <c r="D30" s="152"/>
      <c r="E30"/>
      <c r="F30"/>
      <c r="G30"/>
      <c r="H30"/>
      <c r="I30" s="48"/>
      <c r="J30" s="48"/>
      <c r="K30" s="48"/>
      <c r="L30" s="48"/>
      <c r="M30" s="48"/>
      <c r="N30" s="137"/>
    </row>
    <row r="31" spans="1:14" x14ac:dyDescent="0.25">
      <c r="A31" s="36"/>
      <c r="B31" s="152" t="s">
        <v>22</v>
      </c>
      <c r="C31" s="152" t="s">
        <v>4938</v>
      </c>
      <c r="D31" s="152"/>
      <c r="E31"/>
      <c r="F31"/>
      <c r="G31"/>
      <c r="H31"/>
      <c r="I31" s="48"/>
      <c r="J31" s="48"/>
      <c r="K31" s="48"/>
      <c r="L31" s="48"/>
      <c r="M31" s="48"/>
      <c r="N31" s="137"/>
    </row>
    <row r="32" spans="1:14" x14ac:dyDescent="0.25">
      <c r="A32" s="36"/>
      <c r="B32" s="152" t="s">
        <v>23</v>
      </c>
      <c r="C32" s="152" t="s">
        <v>21</v>
      </c>
      <c r="D32" s="152"/>
      <c r="E32"/>
      <c r="F32"/>
      <c r="G32"/>
      <c r="H32"/>
      <c r="I32" s="48"/>
      <c r="J32" s="48"/>
      <c r="K32" s="48"/>
      <c r="L32" s="48"/>
      <c r="M32" s="48"/>
      <c r="N32" s="137"/>
    </row>
    <row r="33" spans="1:17" x14ac:dyDescent="0.25">
      <c r="A33" s="36"/>
      <c r="B33" s="152" t="s">
        <v>24</v>
      </c>
      <c r="C33" s="152" t="s">
        <v>21</v>
      </c>
      <c r="D33" s="152"/>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715">
        <v>40</v>
      </c>
      <c r="E40" s="1870">
        <f>+D40+D41</f>
        <v>90</v>
      </c>
      <c r="F40"/>
      <c r="G40"/>
      <c r="H40"/>
      <c r="I40" s="48"/>
      <c r="J40" s="48"/>
      <c r="K40" s="48"/>
      <c r="L40" s="48"/>
      <c r="M40" s="48"/>
      <c r="N40" s="137"/>
    </row>
    <row r="41" spans="1:17" ht="42.75" x14ac:dyDescent="0.25">
      <c r="A41" s="36"/>
      <c r="B41" s="45" t="s">
        <v>30</v>
      </c>
      <c r="C41" s="684">
        <v>60</v>
      </c>
      <c r="D41" s="715">
        <v>50</v>
      </c>
      <c r="E41" s="187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H46" s="843"/>
      <c r="I46" s="843"/>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45" x14ac:dyDescent="0.25">
      <c r="A49" s="52">
        <v>1</v>
      </c>
      <c r="B49" s="844" t="s">
        <v>3342</v>
      </c>
      <c r="C49" s="172" t="s">
        <v>3342</v>
      </c>
      <c r="D49" s="173" t="s">
        <v>246</v>
      </c>
      <c r="E49" s="174">
        <v>701820100068</v>
      </c>
      <c r="F49" s="175" t="s">
        <v>18</v>
      </c>
      <c r="G49" s="845">
        <v>1</v>
      </c>
      <c r="H49" s="220">
        <v>40208</v>
      </c>
      <c r="I49" s="220">
        <v>40542</v>
      </c>
      <c r="J49" s="176" t="s">
        <v>19</v>
      </c>
      <c r="K49" s="177">
        <v>11</v>
      </c>
      <c r="L49" s="178">
        <v>0</v>
      </c>
      <c r="M49" s="174">
        <v>308</v>
      </c>
      <c r="N49" s="178">
        <f>+M49*G49</f>
        <v>308</v>
      </c>
      <c r="O49" s="179">
        <v>177446387</v>
      </c>
      <c r="P49" s="180">
        <v>312</v>
      </c>
      <c r="Q49" s="181"/>
      <c r="R49" s="2035" t="s">
        <v>3399</v>
      </c>
      <c r="S49" s="2036"/>
      <c r="T49" s="60"/>
      <c r="U49" s="60"/>
      <c r="V49" s="60"/>
      <c r="W49" s="60"/>
      <c r="X49" s="60"/>
      <c r="Y49" s="60"/>
      <c r="Z49" s="60"/>
    </row>
    <row r="50" spans="1:26" s="61" customFormat="1" ht="120" x14ac:dyDescent="0.25">
      <c r="A50" s="52">
        <v>2</v>
      </c>
      <c r="B50" s="844" t="s">
        <v>3342</v>
      </c>
      <c r="C50" s="172" t="s">
        <v>3342</v>
      </c>
      <c r="D50" s="173" t="s">
        <v>246</v>
      </c>
      <c r="E50" s="174">
        <v>70182011104</v>
      </c>
      <c r="F50" s="175" t="s">
        <v>18</v>
      </c>
      <c r="G50" s="845">
        <v>1</v>
      </c>
      <c r="H50" s="220">
        <v>40573</v>
      </c>
      <c r="I50" s="220">
        <v>40908</v>
      </c>
      <c r="J50" s="176" t="s">
        <v>19</v>
      </c>
      <c r="K50" s="177">
        <v>0</v>
      </c>
      <c r="L50" s="178">
        <v>11</v>
      </c>
      <c r="M50" s="174">
        <v>280</v>
      </c>
      <c r="N50" s="178">
        <f t="shared" ref="N50" si="0">+M50*G50</f>
        <v>280</v>
      </c>
      <c r="O50" s="179"/>
      <c r="P50" s="180">
        <v>307</v>
      </c>
      <c r="Q50" s="834" t="s">
        <v>3400</v>
      </c>
      <c r="R50" s="2035"/>
      <c r="S50" s="2036"/>
      <c r="T50" s="60"/>
      <c r="U50" s="60"/>
      <c r="V50" s="60"/>
      <c r="W50" s="60"/>
      <c r="X50" s="60"/>
      <c r="Y50" s="60"/>
      <c r="Z50" s="60"/>
    </row>
    <row r="51" spans="1:26" s="61" customFormat="1" ht="45" x14ac:dyDescent="0.25">
      <c r="A51" s="52">
        <v>3</v>
      </c>
      <c r="B51" s="844" t="s">
        <v>3342</v>
      </c>
      <c r="C51" s="172" t="s">
        <v>3342</v>
      </c>
      <c r="D51" s="173" t="s">
        <v>246</v>
      </c>
      <c r="E51" s="174">
        <v>701820120200</v>
      </c>
      <c r="F51" s="175" t="s">
        <v>18</v>
      </c>
      <c r="G51" s="182">
        <v>1</v>
      </c>
      <c r="H51" s="220">
        <v>40939</v>
      </c>
      <c r="I51" s="220">
        <v>41274</v>
      </c>
      <c r="J51" s="176" t="s">
        <v>19</v>
      </c>
      <c r="K51" s="177">
        <v>11</v>
      </c>
      <c r="L51" s="178">
        <v>0</v>
      </c>
      <c r="M51" s="177">
        <v>236</v>
      </c>
      <c r="N51" s="177">
        <v>236</v>
      </c>
      <c r="O51" s="179"/>
      <c r="P51" s="180">
        <v>307</v>
      </c>
      <c r="Q51" s="181" t="s">
        <v>3401</v>
      </c>
      <c r="R51" s="2035"/>
      <c r="S51" s="2036"/>
      <c r="T51" s="60"/>
      <c r="U51" s="60"/>
      <c r="V51" s="60"/>
      <c r="W51" s="60"/>
      <c r="X51" s="60"/>
      <c r="Y51" s="60"/>
      <c r="Z51" s="60"/>
    </row>
    <row r="52" spans="1:26" s="61" customFormat="1" ht="45" x14ac:dyDescent="0.25">
      <c r="A52" s="52">
        <v>4</v>
      </c>
      <c r="B52" s="844" t="s">
        <v>3342</v>
      </c>
      <c r="C52" s="172" t="s">
        <v>3342</v>
      </c>
      <c r="D52" s="173" t="s">
        <v>246</v>
      </c>
      <c r="E52" s="174">
        <v>701820120499</v>
      </c>
      <c r="F52" s="175" t="s">
        <v>18</v>
      </c>
      <c r="G52" s="182">
        <v>1</v>
      </c>
      <c r="H52" s="220">
        <v>41256</v>
      </c>
      <c r="I52" s="220">
        <v>41851</v>
      </c>
      <c r="J52" s="176" t="s">
        <v>19</v>
      </c>
      <c r="K52" s="177">
        <f>17/30+12+7</f>
        <v>19.566666666666666</v>
      </c>
      <c r="L52" s="178">
        <v>0</v>
      </c>
      <c r="M52" s="174">
        <v>155</v>
      </c>
      <c r="N52" s="178">
        <f>+M52*G52</f>
        <v>155</v>
      </c>
      <c r="O52" s="179">
        <v>500693197</v>
      </c>
      <c r="P52" s="180">
        <v>313</v>
      </c>
      <c r="Q52" s="181"/>
      <c r="R52" s="2035"/>
      <c r="S52" s="2036"/>
      <c r="T52" s="60"/>
      <c r="U52" s="60"/>
      <c r="V52" s="60"/>
      <c r="W52" s="60"/>
      <c r="X52" s="60"/>
      <c r="Y52" s="60"/>
      <c r="Z52" s="60"/>
    </row>
    <row r="53" spans="1:26" s="61" customFormat="1" x14ac:dyDescent="0.25">
      <c r="A53" s="52">
        <v>5</v>
      </c>
      <c r="B53" s="844"/>
      <c r="C53" s="172"/>
      <c r="D53" s="173"/>
      <c r="E53" s="174"/>
      <c r="F53" s="175"/>
      <c r="G53" s="182"/>
      <c r="H53" s="220"/>
      <c r="I53" s="220"/>
      <c r="J53" s="176"/>
      <c r="K53" s="177"/>
      <c r="L53" s="178"/>
      <c r="M53" s="174"/>
      <c r="N53" s="178"/>
      <c r="O53" s="179"/>
      <c r="P53" s="180"/>
      <c r="Q53" s="181"/>
      <c r="R53" s="60"/>
      <c r="S53" s="60"/>
      <c r="T53" s="60"/>
      <c r="U53" s="60"/>
      <c r="V53" s="60"/>
      <c r="W53" s="60"/>
      <c r="X53" s="60"/>
      <c r="Y53" s="60"/>
      <c r="Z53" s="60"/>
    </row>
    <row r="54" spans="1:26" s="61" customFormat="1" x14ac:dyDescent="0.25">
      <c r="A54" s="52">
        <f t="shared" ref="A54:A57" si="1">+A53+1</f>
        <v>6</v>
      </c>
      <c r="B54" s="844"/>
      <c r="C54" s="172"/>
      <c r="D54" s="173"/>
      <c r="E54" s="174"/>
      <c r="F54" s="175"/>
      <c r="G54" s="182"/>
      <c r="H54" s="175"/>
      <c r="I54" s="176"/>
      <c r="J54" s="176"/>
      <c r="K54" s="177"/>
      <c r="L54" s="176"/>
      <c r="M54" s="174"/>
      <c r="N54" s="178"/>
      <c r="O54" s="179"/>
      <c r="P54" s="180"/>
      <c r="Q54" s="181"/>
      <c r="R54" s="60"/>
      <c r="S54" s="60"/>
      <c r="T54" s="60"/>
      <c r="U54" s="60"/>
      <c r="V54" s="60"/>
      <c r="W54" s="60"/>
      <c r="X54" s="60"/>
      <c r="Y54" s="60"/>
      <c r="Z54" s="60"/>
    </row>
    <row r="55" spans="1:26" s="61" customFormat="1" x14ac:dyDescent="0.25">
      <c r="A55" s="52">
        <f t="shared" si="1"/>
        <v>7</v>
      </c>
      <c r="B55" s="844"/>
      <c r="C55" s="172"/>
      <c r="D55" s="173"/>
      <c r="E55" s="174"/>
      <c r="F55" s="175"/>
      <c r="G55" s="182"/>
      <c r="H55" s="175"/>
      <c r="I55" s="176"/>
      <c r="J55" s="176"/>
      <c r="K55" s="177"/>
      <c r="L55" s="176"/>
      <c r="M55" s="174"/>
      <c r="N55" s="178"/>
      <c r="O55" s="179"/>
      <c r="P55" s="180"/>
      <c r="Q55" s="181"/>
      <c r="R55" s="60"/>
      <c r="S55" s="60"/>
      <c r="T55" s="60"/>
      <c r="U55" s="60"/>
      <c r="V55" s="60"/>
      <c r="W55" s="60"/>
      <c r="X55" s="60"/>
      <c r="Y55" s="60"/>
      <c r="Z55" s="60"/>
    </row>
    <row r="56" spans="1:26" s="61" customFormat="1" x14ac:dyDescent="0.25">
      <c r="A56" s="52">
        <f t="shared" si="1"/>
        <v>8</v>
      </c>
      <c r="B56" s="844"/>
      <c r="C56" s="172"/>
      <c r="D56" s="173"/>
      <c r="E56" s="174"/>
      <c r="F56" s="175"/>
      <c r="G56" s="182"/>
      <c r="H56" s="175"/>
      <c r="I56" s="176"/>
      <c r="J56" s="176"/>
      <c r="K56" s="177"/>
      <c r="L56" s="176"/>
      <c r="M56" s="174"/>
      <c r="N56" s="178"/>
      <c r="O56" s="179"/>
      <c r="P56" s="180"/>
      <c r="Q56" s="181"/>
      <c r="R56" s="60"/>
      <c r="S56" s="60"/>
      <c r="T56" s="60"/>
      <c r="U56" s="60"/>
      <c r="V56" s="60"/>
      <c r="W56" s="60"/>
      <c r="X56" s="60"/>
      <c r="Y56" s="60"/>
      <c r="Z56" s="60"/>
    </row>
    <row r="57" spans="1:26" s="61" customFormat="1" x14ac:dyDescent="0.25">
      <c r="A57" s="52">
        <f t="shared" si="1"/>
        <v>9</v>
      </c>
      <c r="B57" s="173"/>
      <c r="C57" s="172"/>
      <c r="D57" s="173"/>
      <c r="E57" s="174"/>
      <c r="F57" s="175"/>
      <c r="G57" s="182"/>
      <c r="H57" s="175"/>
      <c r="I57" s="176"/>
      <c r="J57" s="176"/>
      <c r="K57" s="177"/>
      <c r="L57" s="176"/>
      <c r="M57" s="174"/>
      <c r="N57" s="178"/>
      <c r="O57" s="179"/>
      <c r="P57" s="180"/>
      <c r="Q57" s="181"/>
      <c r="R57" s="60"/>
      <c r="S57" s="60"/>
      <c r="T57" s="60"/>
      <c r="U57" s="60"/>
      <c r="V57" s="60"/>
      <c r="W57" s="60"/>
      <c r="X57" s="60"/>
      <c r="Y57" s="60"/>
      <c r="Z57" s="60"/>
    </row>
    <row r="58" spans="1:26" s="61" customFormat="1" x14ac:dyDescent="0.25">
      <c r="A58" s="52"/>
      <c r="B58" s="183" t="s">
        <v>28</v>
      </c>
      <c r="C58" s="172"/>
      <c r="D58" s="173"/>
      <c r="E58" s="174"/>
      <c r="F58" s="175"/>
      <c r="G58" s="182"/>
      <c r="H58" s="175"/>
      <c r="I58" s="176"/>
      <c r="J58" s="176"/>
      <c r="K58" s="184">
        <f>SUM(K49:K57)</f>
        <v>41.566666666666663</v>
      </c>
      <c r="L58" s="184">
        <f>SUM(L49:L57)</f>
        <v>11</v>
      </c>
      <c r="M58" s="186"/>
      <c r="N58" s="185">
        <f>SUM(N51:N57)</f>
        <v>391</v>
      </c>
      <c r="O58" s="179"/>
      <c r="P58" s="180"/>
      <c r="Q58" s="187"/>
    </row>
    <row r="59" spans="1:26" s="69" customFormat="1" x14ac:dyDescent="0.25">
      <c r="E59" s="188"/>
    </row>
    <row r="60" spans="1:26" s="69" customFormat="1" x14ac:dyDescent="0.25">
      <c r="B60" s="1860" t="s">
        <v>56</v>
      </c>
      <c r="C60" s="1860" t="s">
        <v>57</v>
      </c>
      <c r="D60" s="1862" t="s">
        <v>58</v>
      </c>
      <c r="E60" s="1862"/>
    </row>
    <row r="61" spans="1:26" s="69" customFormat="1" x14ac:dyDescent="0.25">
      <c r="B61" s="1861"/>
      <c r="C61" s="1861"/>
      <c r="D61" s="703" t="s">
        <v>59</v>
      </c>
      <c r="E61" s="190" t="s">
        <v>60</v>
      </c>
    </row>
    <row r="62" spans="1:26" s="69" customFormat="1" ht="18.75" x14ac:dyDescent="0.25">
      <c r="B62" s="222" t="s">
        <v>61</v>
      </c>
      <c r="C62" s="846">
        <f>K58</f>
        <v>41.566666666666663</v>
      </c>
      <c r="D62" s="235" t="s">
        <v>21</v>
      </c>
      <c r="E62" s="235"/>
      <c r="F62" s="191"/>
      <c r="G62" s="191"/>
      <c r="H62" s="191"/>
      <c r="I62" s="191"/>
      <c r="J62" s="191"/>
      <c r="K62" s="191"/>
      <c r="L62" s="191"/>
      <c r="M62" s="191"/>
    </row>
    <row r="63" spans="1:26" s="69" customFormat="1" x14ac:dyDescent="0.25">
      <c r="B63" s="222" t="s">
        <v>62</v>
      </c>
      <c r="C63" s="847">
        <v>391</v>
      </c>
      <c r="D63" s="235" t="s">
        <v>4938</v>
      </c>
      <c r="E63" s="235"/>
    </row>
    <row r="64" spans="1:26" s="69" customFormat="1" x14ac:dyDescent="0.25">
      <c r="B64" s="192"/>
      <c r="C64" s="1863"/>
      <c r="D64" s="1863"/>
      <c r="E64" s="1863"/>
      <c r="F64" s="1863"/>
      <c r="G64" s="1863"/>
      <c r="H64" s="1863"/>
      <c r="I64" s="1863"/>
      <c r="J64" s="1863"/>
      <c r="K64" s="1863"/>
      <c r="L64" s="1863"/>
      <c r="M64" s="1863"/>
      <c r="N64" s="1863"/>
    </row>
    <row r="65" spans="2:17" ht="15.75" thickBot="1" x14ac:dyDescent="0.3"/>
    <row r="66" spans="2:17" ht="27" thickBot="1" x14ac:dyDescent="0.3">
      <c r="B66" s="1864" t="s">
        <v>63</v>
      </c>
      <c r="C66" s="1864"/>
      <c r="D66" s="1864"/>
      <c r="E66" s="1864"/>
      <c r="F66" s="1864"/>
      <c r="G66" s="1864"/>
      <c r="H66" s="1864"/>
      <c r="I66" s="1864"/>
      <c r="J66" s="1864"/>
      <c r="K66" s="1864"/>
      <c r="L66" s="1864"/>
      <c r="M66" s="1864"/>
      <c r="N66" s="1864"/>
    </row>
    <row r="69" spans="2:17" ht="105" x14ac:dyDescent="0.25">
      <c r="B69" s="193" t="s">
        <v>64</v>
      </c>
      <c r="C69" s="194" t="s">
        <v>65</v>
      </c>
      <c r="D69" s="194" t="s">
        <v>66</v>
      </c>
      <c r="E69" s="194" t="s">
        <v>67</v>
      </c>
      <c r="F69" s="194" t="s">
        <v>68</v>
      </c>
      <c r="G69" s="194" t="s">
        <v>69</v>
      </c>
      <c r="H69" s="194" t="s">
        <v>70</v>
      </c>
      <c r="I69" s="194" t="s">
        <v>71</v>
      </c>
      <c r="J69" s="194" t="s">
        <v>72</v>
      </c>
      <c r="K69" s="194" t="s">
        <v>73</v>
      </c>
      <c r="L69" s="194" t="s">
        <v>74</v>
      </c>
      <c r="M69" s="195" t="s">
        <v>75</v>
      </c>
      <c r="N69" s="195" t="s">
        <v>76</v>
      </c>
      <c r="O69" s="1875" t="s">
        <v>77</v>
      </c>
      <c r="P69" s="1876"/>
      <c r="Q69" s="194" t="s">
        <v>78</v>
      </c>
    </row>
    <row r="70" spans="2:17" x14ac:dyDescent="0.25">
      <c r="B70" s="224" t="s">
        <v>1198</v>
      </c>
      <c r="C70" s="224" t="s">
        <v>1198</v>
      </c>
      <c r="D70" s="226" t="s">
        <v>3402</v>
      </c>
      <c r="E70" s="227">
        <v>170</v>
      </c>
      <c r="F70" s="378" t="s">
        <v>82</v>
      </c>
      <c r="G70" s="378" t="s">
        <v>3403</v>
      </c>
      <c r="H70" s="378" t="s">
        <v>3403</v>
      </c>
      <c r="I70" s="223" t="s">
        <v>82</v>
      </c>
      <c r="J70" s="223" t="s">
        <v>3403</v>
      </c>
      <c r="K70" s="223" t="s">
        <v>3403</v>
      </c>
      <c r="L70" s="223" t="s">
        <v>3403</v>
      </c>
      <c r="M70" s="223" t="s">
        <v>3403</v>
      </c>
      <c r="N70" s="223" t="s">
        <v>3403</v>
      </c>
      <c r="O70" s="1963" t="s">
        <v>3404</v>
      </c>
      <c r="P70" s="1964"/>
      <c r="Q70" s="152" t="s">
        <v>18</v>
      </c>
    </row>
    <row r="71" spans="2:17" ht="60" x14ac:dyDescent="0.25">
      <c r="B71" s="224" t="s">
        <v>1388</v>
      </c>
      <c r="C71" s="224" t="s">
        <v>1389</v>
      </c>
      <c r="D71" s="226" t="s">
        <v>3405</v>
      </c>
      <c r="E71" s="227">
        <v>264</v>
      </c>
      <c r="F71" s="378" t="s">
        <v>82</v>
      </c>
      <c r="G71" s="378" t="s">
        <v>82</v>
      </c>
      <c r="H71" s="378" t="s">
        <v>82</v>
      </c>
      <c r="I71" s="223" t="s">
        <v>3403</v>
      </c>
      <c r="J71" s="223" t="s">
        <v>3403</v>
      </c>
      <c r="K71" s="223" t="s">
        <v>3403</v>
      </c>
      <c r="L71" s="223" t="s">
        <v>3403</v>
      </c>
      <c r="M71" s="223" t="s">
        <v>3403</v>
      </c>
      <c r="N71" s="223" t="s">
        <v>3403</v>
      </c>
      <c r="O71" s="1963" t="s">
        <v>3406</v>
      </c>
      <c r="P71" s="1964"/>
      <c r="Q71" s="152" t="s">
        <v>18</v>
      </c>
    </row>
    <row r="72" spans="2:17" x14ac:dyDescent="0.25">
      <c r="B72" s="224"/>
      <c r="C72" s="224"/>
      <c r="D72" s="227"/>
      <c r="E72" s="227"/>
      <c r="F72" s="378"/>
      <c r="G72" s="378"/>
      <c r="H72" s="378"/>
      <c r="I72" s="223"/>
      <c r="J72" s="223"/>
      <c r="K72" s="152"/>
      <c r="L72" s="152"/>
      <c r="M72" s="152"/>
      <c r="N72" s="152"/>
      <c r="O72" s="2003"/>
      <c r="P72" s="2004"/>
      <c r="Q72" s="152"/>
    </row>
    <row r="73" spans="2:17" x14ac:dyDescent="0.25">
      <c r="B73" s="224"/>
      <c r="C73" s="224"/>
      <c r="D73" s="227"/>
      <c r="E73" s="227"/>
      <c r="F73" s="378"/>
      <c r="G73" s="378"/>
      <c r="H73" s="378"/>
      <c r="I73" s="223"/>
      <c r="J73" s="223"/>
      <c r="K73" s="152"/>
      <c r="L73" s="152"/>
      <c r="M73" s="152"/>
      <c r="N73" s="152"/>
      <c r="O73" s="2003"/>
      <c r="P73" s="2004"/>
      <c r="Q73" s="152"/>
    </row>
    <row r="74" spans="2:17" x14ac:dyDescent="0.25">
      <c r="B74" s="224"/>
      <c r="C74" s="224"/>
      <c r="D74" s="227"/>
      <c r="E74" s="227"/>
      <c r="F74" s="378"/>
      <c r="G74" s="378"/>
      <c r="H74" s="378"/>
      <c r="I74" s="223"/>
      <c r="J74" s="223"/>
      <c r="K74" s="152"/>
      <c r="L74" s="152"/>
      <c r="M74" s="152"/>
      <c r="N74" s="152"/>
      <c r="O74" s="2003"/>
      <c r="P74" s="2004"/>
      <c r="Q74" s="152"/>
    </row>
    <row r="75" spans="2:17" x14ac:dyDescent="0.25">
      <c r="B75" s="224"/>
      <c r="C75" s="224"/>
      <c r="D75" s="227"/>
      <c r="E75" s="227"/>
      <c r="F75" s="378"/>
      <c r="G75" s="378"/>
      <c r="H75" s="378"/>
      <c r="I75" s="223"/>
      <c r="J75" s="223"/>
      <c r="K75" s="152"/>
      <c r="L75" s="152"/>
      <c r="M75" s="152"/>
      <c r="N75" s="152"/>
      <c r="O75" s="2003"/>
      <c r="P75" s="2004"/>
      <c r="Q75" s="152"/>
    </row>
    <row r="76" spans="2:17" x14ac:dyDescent="0.25">
      <c r="B76" s="152"/>
      <c r="C76" s="152"/>
      <c r="D76" s="152"/>
      <c r="E76" s="152"/>
      <c r="F76" s="152"/>
      <c r="G76" s="152"/>
      <c r="H76" s="152"/>
      <c r="I76" s="152"/>
      <c r="J76" s="152"/>
      <c r="K76" s="152"/>
      <c r="L76" s="152"/>
      <c r="M76" s="152"/>
      <c r="N76" s="152"/>
      <c r="O76" s="2003"/>
      <c r="P76" s="2004"/>
      <c r="Q76" s="152"/>
    </row>
    <row r="77" spans="2:17" x14ac:dyDescent="0.25">
      <c r="B77" s="1" t="s">
        <v>85</v>
      </c>
    </row>
    <row r="78" spans="2:17" x14ac:dyDescent="0.25">
      <c r="B78" s="1" t="s">
        <v>86</v>
      </c>
    </row>
    <row r="79" spans="2:17" x14ac:dyDescent="0.25">
      <c r="B79" s="1" t="s">
        <v>87</v>
      </c>
    </row>
    <row r="81" spans="2:18" ht="15.75" thickBot="1" x14ac:dyDescent="0.3"/>
    <row r="82" spans="2:18" ht="27" thickBot="1" x14ac:dyDescent="0.3">
      <c r="B82" s="1879" t="s">
        <v>88</v>
      </c>
      <c r="C82" s="1880"/>
      <c r="D82" s="1880"/>
      <c r="E82" s="1880"/>
      <c r="F82" s="1880"/>
      <c r="G82" s="1880"/>
      <c r="H82" s="1880"/>
      <c r="I82" s="1880"/>
      <c r="J82" s="1880"/>
      <c r="K82" s="1880"/>
      <c r="L82" s="1880"/>
      <c r="M82" s="1880"/>
      <c r="N82" s="1881"/>
    </row>
    <row r="85" spans="2:18" x14ac:dyDescent="0.25">
      <c r="C85" s="230"/>
    </row>
    <row r="87" spans="2:18" ht="75" x14ac:dyDescent="0.25">
      <c r="B87" s="193" t="s">
        <v>89</v>
      </c>
      <c r="C87" s="193" t="s">
        <v>90</v>
      </c>
      <c r="D87" s="193" t="s">
        <v>91</v>
      </c>
      <c r="E87" s="193" t="s">
        <v>92</v>
      </c>
      <c r="F87" s="193" t="s">
        <v>93</v>
      </c>
      <c r="G87" s="193" t="s">
        <v>94</v>
      </c>
      <c r="H87" s="193" t="s">
        <v>95</v>
      </c>
      <c r="I87" s="193" t="s">
        <v>96</v>
      </c>
      <c r="J87" s="1875" t="s">
        <v>97</v>
      </c>
      <c r="K87" s="1882"/>
      <c r="L87" s="1876"/>
      <c r="M87" s="193" t="s">
        <v>98</v>
      </c>
      <c r="N87" s="193" t="s">
        <v>254</v>
      </c>
      <c r="O87" s="193" t="s">
        <v>255</v>
      </c>
      <c r="P87" s="1875" t="s">
        <v>77</v>
      </c>
      <c r="Q87" s="1876"/>
    </row>
    <row r="88" spans="2:18" ht="30" x14ac:dyDescent="0.25">
      <c r="B88" s="1992" t="s">
        <v>3407</v>
      </c>
      <c r="C88" s="1992" t="s">
        <v>868</v>
      </c>
      <c r="D88" s="1992" t="s">
        <v>3408</v>
      </c>
      <c r="E88" s="2037">
        <v>64559614</v>
      </c>
      <c r="F88" s="1992" t="s">
        <v>3409</v>
      </c>
      <c r="G88" s="1992" t="s">
        <v>258</v>
      </c>
      <c r="H88" s="1973">
        <v>35048</v>
      </c>
      <c r="I88" s="2001" t="s">
        <v>82</v>
      </c>
      <c r="J88" s="225" t="s">
        <v>3410</v>
      </c>
      <c r="K88" s="226" t="s">
        <v>3411</v>
      </c>
      <c r="L88" s="223" t="s">
        <v>266</v>
      </c>
      <c r="M88" s="152" t="s">
        <v>18</v>
      </c>
      <c r="N88" s="152" t="s">
        <v>18</v>
      </c>
      <c r="O88" s="152" t="s">
        <v>18</v>
      </c>
      <c r="P88" s="2039" t="s">
        <v>3412</v>
      </c>
      <c r="Q88" s="2040"/>
      <c r="R88" s="1986"/>
    </row>
    <row r="89" spans="2:18" ht="90" x14ac:dyDescent="0.25">
      <c r="B89" s="1993"/>
      <c r="C89" s="1993"/>
      <c r="D89" s="1993"/>
      <c r="E89" s="2038"/>
      <c r="F89" s="1993"/>
      <c r="G89" s="1993"/>
      <c r="H89" s="1974"/>
      <c r="I89" s="2011"/>
      <c r="J89" s="225" t="s">
        <v>3413</v>
      </c>
      <c r="K89" s="226" t="s">
        <v>3414</v>
      </c>
      <c r="L89" s="226" t="s">
        <v>266</v>
      </c>
      <c r="M89" s="152" t="s">
        <v>18</v>
      </c>
      <c r="N89" s="152" t="s">
        <v>18</v>
      </c>
      <c r="O89" s="152" t="s">
        <v>18</v>
      </c>
      <c r="P89" s="2041"/>
      <c r="Q89" s="2042"/>
      <c r="R89" s="1986"/>
    </row>
    <row r="90" spans="2:18" ht="105" x14ac:dyDescent="0.25">
      <c r="B90" s="1992" t="s">
        <v>3415</v>
      </c>
      <c r="C90" s="1992" t="s">
        <v>868</v>
      </c>
      <c r="D90" s="1992" t="s">
        <v>3416</v>
      </c>
      <c r="E90" s="2037">
        <v>1102832439</v>
      </c>
      <c r="F90" s="2037" t="s">
        <v>370</v>
      </c>
      <c r="G90" s="1992" t="s">
        <v>3005</v>
      </c>
      <c r="H90" s="1973">
        <v>41817</v>
      </c>
      <c r="I90" s="2001" t="s">
        <v>82</v>
      </c>
      <c r="J90" s="225" t="s">
        <v>3417</v>
      </c>
      <c r="K90" s="226" t="s">
        <v>3418</v>
      </c>
      <c r="L90" s="223" t="s">
        <v>266</v>
      </c>
      <c r="M90" s="152" t="s">
        <v>18</v>
      </c>
      <c r="N90" s="152" t="s">
        <v>18</v>
      </c>
      <c r="O90" s="152" t="s">
        <v>18</v>
      </c>
      <c r="P90" s="1984"/>
      <c r="Q90" s="1985"/>
    </row>
    <row r="91" spans="2:18" ht="45" x14ac:dyDescent="0.25">
      <c r="B91" s="1993"/>
      <c r="C91" s="1993"/>
      <c r="D91" s="1993"/>
      <c r="E91" s="2038"/>
      <c r="F91" s="2038"/>
      <c r="G91" s="1993"/>
      <c r="H91" s="1974"/>
      <c r="I91" s="2011"/>
      <c r="J91" s="852" t="s">
        <v>3419</v>
      </c>
      <c r="K91" s="226" t="s">
        <v>3420</v>
      </c>
      <c r="L91" s="226" t="s">
        <v>266</v>
      </c>
      <c r="M91" s="152" t="s">
        <v>18</v>
      </c>
      <c r="N91" s="152" t="s">
        <v>18</v>
      </c>
      <c r="O91" s="152" t="s">
        <v>18</v>
      </c>
      <c r="P91" s="1986"/>
      <c r="Q91" s="1987"/>
    </row>
    <row r="92" spans="2:18" ht="75" x14ac:dyDescent="0.25">
      <c r="B92" s="1993"/>
      <c r="C92" s="1993"/>
      <c r="D92" s="1993"/>
      <c r="E92" s="2038"/>
      <c r="F92" s="2038"/>
      <c r="G92" s="1993"/>
      <c r="H92" s="1974"/>
      <c r="I92" s="2011"/>
      <c r="J92" s="852" t="s">
        <v>3421</v>
      </c>
      <c r="K92" s="226" t="s">
        <v>3422</v>
      </c>
      <c r="L92" s="226" t="s">
        <v>266</v>
      </c>
      <c r="M92" s="152" t="s">
        <v>18</v>
      </c>
      <c r="N92" s="152" t="s">
        <v>18</v>
      </c>
      <c r="O92" s="152" t="s">
        <v>18</v>
      </c>
      <c r="P92" s="1986"/>
      <c r="Q92" s="1987"/>
    </row>
    <row r="93" spans="2:18" ht="90" x14ac:dyDescent="0.25">
      <c r="B93" s="1993"/>
      <c r="C93" s="1993"/>
      <c r="D93" s="1993"/>
      <c r="E93" s="2038"/>
      <c r="F93" s="2038"/>
      <c r="G93" s="1993"/>
      <c r="H93" s="1974"/>
      <c r="I93" s="2011"/>
      <c r="J93" s="852" t="s">
        <v>3423</v>
      </c>
      <c r="K93" s="226" t="s">
        <v>3424</v>
      </c>
      <c r="L93" s="226" t="s">
        <v>266</v>
      </c>
      <c r="M93" s="152" t="s">
        <v>18</v>
      </c>
      <c r="N93" s="152" t="s">
        <v>18</v>
      </c>
      <c r="O93" s="152" t="s">
        <v>18</v>
      </c>
      <c r="P93" s="1986"/>
      <c r="Q93" s="1987"/>
    </row>
    <row r="94" spans="2:18" ht="45" x14ac:dyDescent="0.25">
      <c r="B94" s="1992" t="s">
        <v>1284</v>
      </c>
      <c r="C94" s="1992" t="s">
        <v>3425</v>
      </c>
      <c r="D94" s="1992" t="s">
        <v>3426</v>
      </c>
      <c r="E94" s="2037">
        <v>1102803327</v>
      </c>
      <c r="F94" s="2037" t="s">
        <v>308</v>
      </c>
      <c r="G94" s="1992" t="s">
        <v>1653</v>
      </c>
      <c r="H94" s="1999">
        <v>41333</v>
      </c>
      <c r="I94" s="2001" t="s">
        <v>82</v>
      </c>
      <c r="J94" s="225" t="s">
        <v>3341</v>
      </c>
      <c r="K94" s="226" t="s">
        <v>3427</v>
      </c>
      <c r="L94" s="223" t="s">
        <v>286</v>
      </c>
      <c r="M94" s="152" t="s">
        <v>18</v>
      </c>
      <c r="N94" s="152" t="s">
        <v>18</v>
      </c>
      <c r="O94" s="152" t="s">
        <v>18</v>
      </c>
      <c r="P94" s="1984"/>
      <c r="Q94" s="1985"/>
    </row>
    <row r="95" spans="2:18" ht="45" x14ac:dyDescent="0.25">
      <c r="B95" s="1993"/>
      <c r="C95" s="1993"/>
      <c r="D95" s="1993"/>
      <c r="E95" s="2038"/>
      <c r="F95" s="2038"/>
      <c r="G95" s="1993"/>
      <c r="H95" s="2010"/>
      <c r="I95" s="2011"/>
      <c r="J95" s="225" t="s">
        <v>3428</v>
      </c>
      <c r="K95" s="226" t="s">
        <v>3429</v>
      </c>
      <c r="L95" s="223" t="s">
        <v>266</v>
      </c>
      <c r="M95" s="152" t="s">
        <v>18</v>
      </c>
      <c r="N95" s="152" t="s">
        <v>18</v>
      </c>
      <c r="O95" s="152" t="s">
        <v>18</v>
      </c>
      <c r="P95" s="1986"/>
      <c r="Q95" s="1987"/>
    </row>
    <row r="96" spans="2:18" ht="45" x14ac:dyDescent="0.25">
      <c r="B96" s="1993"/>
      <c r="C96" s="1993"/>
      <c r="D96" s="1993"/>
      <c r="E96" s="2038"/>
      <c r="F96" s="2038"/>
      <c r="G96" s="1993"/>
      <c r="H96" s="2010"/>
      <c r="I96" s="2011"/>
      <c r="J96" s="225" t="s">
        <v>3430</v>
      </c>
      <c r="K96" s="226" t="s">
        <v>3431</v>
      </c>
      <c r="L96" s="223" t="s">
        <v>266</v>
      </c>
      <c r="M96" s="152" t="s">
        <v>18</v>
      </c>
      <c r="N96" s="152" t="s">
        <v>18</v>
      </c>
      <c r="O96" s="152" t="s">
        <v>18</v>
      </c>
      <c r="P96" s="1986"/>
      <c r="Q96" s="1987"/>
    </row>
    <row r="97" spans="2:18" ht="45" x14ac:dyDescent="0.25">
      <c r="B97" s="1993"/>
      <c r="C97" s="1993"/>
      <c r="D97" s="1993"/>
      <c r="E97" s="2038"/>
      <c r="F97" s="2038"/>
      <c r="G97" s="1993"/>
      <c r="H97" s="2010"/>
      <c r="I97" s="2011"/>
      <c r="J97" s="225" t="s">
        <v>3432</v>
      </c>
      <c r="K97" s="226" t="s">
        <v>3433</v>
      </c>
      <c r="L97" s="223" t="s">
        <v>266</v>
      </c>
      <c r="M97" s="152" t="s">
        <v>18</v>
      </c>
      <c r="N97" s="152" t="s">
        <v>18</v>
      </c>
      <c r="O97" s="152" t="s">
        <v>18</v>
      </c>
      <c r="P97" s="1986"/>
      <c r="Q97" s="1987"/>
    </row>
    <row r="98" spans="2:18" ht="45" x14ac:dyDescent="0.25">
      <c r="B98" s="2005"/>
      <c r="C98" s="2005"/>
      <c r="D98" s="2005"/>
      <c r="E98" s="2043"/>
      <c r="F98" s="2043"/>
      <c r="G98" s="2005"/>
      <c r="H98" s="2000"/>
      <c r="I98" s="2002"/>
      <c r="J98" s="225" t="s">
        <v>3434</v>
      </c>
      <c r="K98" s="226" t="s">
        <v>3435</v>
      </c>
      <c r="L98" s="223" t="s">
        <v>266</v>
      </c>
      <c r="M98" s="152" t="s">
        <v>18</v>
      </c>
      <c r="N98" s="152" t="s">
        <v>18</v>
      </c>
      <c r="O98" s="152" t="s">
        <v>18</v>
      </c>
      <c r="P98" s="2044"/>
      <c r="Q98" s="2045"/>
    </row>
    <row r="99" spans="2:18" ht="30" x14ac:dyDescent="0.25">
      <c r="B99" s="1992" t="s">
        <v>463</v>
      </c>
      <c r="C99" s="1992" t="s">
        <v>361</v>
      </c>
      <c r="D99" s="1992" t="s">
        <v>3436</v>
      </c>
      <c r="E99" s="2037">
        <v>50880633</v>
      </c>
      <c r="F99" s="1992" t="s">
        <v>308</v>
      </c>
      <c r="G99" s="1992" t="s">
        <v>1308</v>
      </c>
      <c r="H99" s="1973">
        <v>35048</v>
      </c>
      <c r="I99" s="2001" t="s">
        <v>82</v>
      </c>
      <c r="J99" s="225" t="s">
        <v>248</v>
      </c>
      <c r="K99" s="226" t="s">
        <v>3437</v>
      </c>
      <c r="L99" s="223" t="s">
        <v>266</v>
      </c>
      <c r="M99" s="152" t="s">
        <v>18</v>
      </c>
      <c r="N99" s="152" t="s">
        <v>18</v>
      </c>
      <c r="O99" s="152" t="s">
        <v>18</v>
      </c>
      <c r="P99" s="1984" t="s">
        <v>3438</v>
      </c>
      <c r="Q99" s="1985"/>
    </row>
    <row r="100" spans="2:18" ht="45" x14ac:dyDescent="0.25">
      <c r="B100" s="1993"/>
      <c r="C100" s="1993"/>
      <c r="D100" s="1993"/>
      <c r="E100" s="2038"/>
      <c r="F100" s="1993"/>
      <c r="G100" s="1993"/>
      <c r="H100" s="1974"/>
      <c r="I100" s="2011"/>
      <c r="J100" s="225" t="s">
        <v>3439</v>
      </c>
      <c r="K100" s="226" t="s">
        <v>3440</v>
      </c>
      <c r="L100" s="226" t="s">
        <v>286</v>
      </c>
      <c r="M100" s="152" t="s">
        <v>18</v>
      </c>
      <c r="N100" s="152" t="s">
        <v>18</v>
      </c>
      <c r="O100" s="152" t="s">
        <v>18</v>
      </c>
      <c r="P100" s="1986"/>
      <c r="Q100" s="1987"/>
    </row>
    <row r="101" spans="2:18" ht="240" x14ac:dyDescent="0.25">
      <c r="B101" s="1993"/>
      <c r="C101" s="1993"/>
      <c r="D101" s="1993"/>
      <c r="E101" s="2038"/>
      <c r="F101" s="1993"/>
      <c r="G101" s="1993"/>
      <c r="H101" s="1974"/>
      <c r="I101" s="2011"/>
      <c r="J101" s="225" t="s">
        <v>246</v>
      </c>
      <c r="K101" s="226" t="s">
        <v>3441</v>
      </c>
      <c r="L101" s="226" t="s">
        <v>286</v>
      </c>
      <c r="M101" s="152" t="s">
        <v>18</v>
      </c>
      <c r="N101" s="152" t="s">
        <v>18</v>
      </c>
      <c r="O101" s="152" t="s">
        <v>18</v>
      </c>
      <c r="P101" s="1986"/>
      <c r="Q101" s="1987"/>
      <c r="R101" s="1156" t="s">
        <v>3442</v>
      </c>
    </row>
    <row r="102" spans="2:18" ht="75" x14ac:dyDescent="0.25">
      <c r="B102" s="1993"/>
      <c r="C102" s="1993"/>
      <c r="D102" s="1993"/>
      <c r="E102" s="2038"/>
      <c r="F102" s="1993"/>
      <c r="G102" s="1993"/>
      <c r="H102" s="1974"/>
      <c r="I102" s="2011"/>
      <c r="J102" s="225" t="s">
        <v>3443</v>
      </c>
      <c r="K102" s="898">
        <v>39315</v>
      </c>
      <c r="L102" s="226" t="s">
        <v>266</v>
      </c>
      <c r="M102" s="152" t="s">
        <v>18</v>
      </c>
      <c r="N102" s="152" t="s">
        <v>18</v>
      </c>
      <c r="O102" s="152" t="s">
        <v>18</v>
      </c>
      <c r="P102" s="1986"/>
      <c r="Q102" s="1987"/>
    </row>
    <row r="103" spans="2:18" ht="30" x14ac:dyDescent="0.25">
      <c r="B103" s="1993"/>
      <c r="C103" s="1993"/>
      <c r="D103" s="1993"/>
      <c r="E103" s="2038"/>
      <c r="F103" s="1993"/>
      <c r="G103" s="1993"/>
      <c r="H103" s="1974"/>
      <c r="I103" s="2011"/>
      <c r="J103" s="225" t="s">
        <v>246</v>
      </c>
      <c r="K103" s="898" t="s">
        <v>3444</v>
      </c>
      <c r="L103" s="226" t="s">
        <v>266</v>
      </c>
      <c r="M103" s="152" t="s">
        <v>18</v>
      </c>
      <c r="N103" s="152" t="s">
        <v>18</v>
      </c>
      <c r="O103" s="152" t="s">
        <v>18</v>
      </c>
      <c r="P103" s="1986"/>
      <c r="Q103" s="1987"/>
    </row>
    <row r="104" spans="2:18" ht="60" x14ac:dyDescent="0.25">
      <c r="B104" s="1993"/>
      <c r="C104" s="1993"/>
      <c r="D104" s="1993"/>
      <c r="E104" s="2038"/>
      <c r="F104" s="1993"/>
      <c r="G104" s="1993"/>
      <c r="H104" s="1974"/>
      <c r="I104" s="2011"/>
      <c r="J104" s="225" t="s">
        <v>3445</v>
      </c>
      <c r="K104" s="898" t="s">
        <v>3446</v>
      </c>
      <c r="L104" s="226" t="s">
        <v>266</v>
      </c>
      <c r="M104" s="152" t="s">
        <v>18</v>
      </c>
      <c r="N104" s="152" t="s">
        <v>18</v>
      </c>
      <c r="O104" s="152" t="s">
        <v>18</v>
      </c>
      <c r="P104" s="1986"/>
      <c r="Q104" s="1987"/>
    </row>
    <row r="105" spans="2:18" ht="60" x14ac:dyDescent="0.25">
      <c r="B105" s="1993"/>
      <c r="C105" s="1993"/>
      <c r="D105" s="1993"/>
      <c r="E105" s="2038"/>
      <c r="F105" s="1993"/>
      <c r="G105" s="1993"/>
      <c r="H105" s="1974"/>
      <c r="I105" s="2011"/>
      <c r="J105" s="225" t="s">
        <v>3447</v>
      </c>
      <c r="K105" s="898" t="s">
        <v>3448</v>
      </c>
      <c r="L105" s="226" t="s">
        <v>266</v>
      </c>
      <c r="M105" s="152" t="s">
        <v>18</v>
      </c>
      <c r="N105" s="152" t="s">
        <v>18</v>
      </c>
      <c r="O105" s="152" t="s">
        <v>18</v>
      </c>
      <c r="P105" s="1986"/>
      <c r="Q105" s="1987"/>
    </row>
    <row r="106" spans="2:18" ht="60" x14ac:dyDescent="0.25">
      <c r="B106" s="2005"/>
      <c r="C106" s="2005"/>
      <c r="D106" s="2005"/>
      <c r="E106" s="2043"/>
      <c r="F106" s="2005"/>
      <c r="G106" s="2005"/>
      <c r="H106" s="2046"/>
      <c r="I106" s="2002"/>
      <c r="J106" s="225" t="s">
        <v>3449</v>
      </c>
      <c r="K106" s="898" t="s">
        <v>3450</v>
      </c>
      <c r="L106" s="226" t="s">
        <v>266</v>
      </c>
      <c r="M106" s="152" t="s">
        <v>18</v>
      </c>
      <c r="N106" s="152" t="s">
        <v>18</v>
      </c>
      <c r="O106" s="152" t="s">
        <v>18</v>
      </c>
      <c r="P106" s="2044"/>
      <c r="Q106" s="2045"/>
    </row>
    <row r="107" spans="2:18" ht="90" x14ac:dyDescent="0.25">
      <c r="B107" s="1992" t="s">
        <v>463</v>
      </c>
      <c r="C107" s="1992" t="s">
        <v>3451</v>
      </c>
      <c r="D107" s="1992" t="s">
        <v>3452</v>
      </c>
      <c r="E107" s="2037">
        <v>1102843528</v>
      </c>
      <c r="F107" s="1992" t="s">
        <v>370</v>
      </c>
      <c r="G107" s="1992" t="s">
        <v>258</v>
      </c>
      <c r="H107" s="1973">
        <v>41620</v>
      </c>
      <c r="I107" s="2001" t="s">
        <v>82</v>
      </c>
      <c r="J107" s="225" t="s">
        <v>3453</v>
      </c>
      <c r="K107" s="226" t="s">
        <v>3454</v>
      </c>
      <c r="L107" s="223" t="s">
        <v>266</v>
      </c>
      <c r="M107" s="152" t="s">
        <v>18</v>
      </c>
      <c r="N107" s="152" t="s">
        <v>18</v>
      </c>
      <c r="O107" s="152" t="s">
        <v>18</v>
      </c>
      <c r="P107" s="1984" t="s">
        <v>3455</v>
      </c>
      <c r="Q107" s="1985"/>
    </row>
    <row r="108" spans="2:18" ht="60" x14ac:dyDescent="0.25">
      <c r="B108" s="2005"/>
      <c r="C108" s="2005"/>
      <c r="D108" s="2005"/>
      <c r="E108" s="2043"/>
      <c r="F108" s="2005"/>
      <c r="G108" s="2005"/>
      <c r="H108" s="2046"/>
      <c r="I108" s="2002"/>
      <c r="J108" s="225" t="s">
        <v>3456</v>
      </c>
      <c r="K108" s="226" t="s">
        <v>3457</v>
      </c>
      <c r="L108" s="226" t="s">
        <v>266</v>
      </c>
      <c r="M108" s="152" t="s">
        <v>18</v>
      </c>
      <c r="N108" s="152" t="s">
        <v>18</v>
      </c>
      <c r="O108" s="152" t="s">
        <v>18</v>
      </c>
      <c r="P108" s="2044"/>
      <c r="Q108" s="2045"/>
    </row>
    <row r="110" spans="2:18" ht="15.75" thickBot="1" x14ac:dyDescent="0.3"/>
    <row r="111" spans="2:18" ht="27" thickBot="1" x14ac:dyDescent="0.3">
      <c r="B111" s="1879" t="s">
        <v>184</v>
      </c>
      <c r="C111" s="1880"/>
      <c r="D111" s="1880"/>
      <c r="E111" s="1880"/>
      <c r="F111" s="1880"/>
      <c r="G111" s="1880"/>
      <c r="H111" s="1880"/>
      <c r="I111" s="1880"/>
      <c r="J111" s="1880"/>
      <c r="K111" s="1880"/>
      <c r="L111" s="1880"/>
      <c r="M111" s="1880"/>
      <c r="N111" s="1881"/>
    </row>
    <row r="114" spans="1:26" ht="30" x14ac:dyDescent="0.25">
      <c r="B114" s="194" t="s">
        <v>17</v>
      </c>
      <c r="C114" s="194" t="s">
        <v>415</v>
      </c>
      <c r="D114" s="1875" t="s">
        <v>77</v>
      </c>
      <c r="E114" s="1876"/>
    </row>
    <row r="115" spans="1:26" x14ac:dyDescent="0.25">
      <c r="B115" s="229" t="s">
        <v>185</v>
      </c>
      <c r="C115" s="715" t="s">
        <v>18</v>
      </c>
      <c r="D115" s="1922"/>
      <c r="E115" s="1922"/>
    </row>
    <row r="118" spans="1:26" ht="26.25" x14ac:dyDescent="0.25">
      <c r="B118" s="1851" t="s">
        <v>186</v>
      </c>
      <c r="C118" s="1852"/>
      <c r="D118" s="1852"/>
      <c r="E118" s="1852"/>
      <c r="F118" s="1852"/>
      <c r="G118" s="1852"/>
      <c r="H118" s="1852"/>
      <c r="I118" s="1852"/>
      <c r="J118" s="1852"/>
      <c r="K118" s="1852"/>
      <c r="L118" s="1852"/>
      <c r="M118" s="1852"/>
      <c r="N118" s="1852"/>
      <c r="O118" s="1852"/>
      <c r="P118" s="1852"/>
    </row>
    <row r="120" spans="1:26" ht="15.75" thickBot="1" x14ac:dyDescent="0.3"/>
    <row r="121" spans="1:26" ht="27" thickBot="1" x14ac:dyDescent="0.3">
      <c r="B121" s="1879" t="s">
        <v>187</v>
      </c>
      <c r="C121" s="1880"/>
      <c r="D121" s="1880"/>
      <c r="E121" s="1880"/>
      <c r="F121" s="1880"/>
      <c r="G121" s="1880"/>
      <c r="H121" s="1880"/>
      <c r="I121" s="1880"/>
      <c r="J121" s="1880"/>
      <c r="K121" s="1880"/>
      <c r="L121" s="1880"/>
      <c r="M121" s="1880"/>
      <c r="N121" s="1881"/>
    </row>
    <row r="123" spans="1:26" ht="15.75" thickBot="1" x14ac:dyDescent="0.3">
      <c r="M123" s="163"/>
      <c r="N123" s="163"/>
    </row>
    <row r="124" spans="1:26" s="48" customFormat="1" ht="60" x14ac:dyDescent="0.25">
      <c r="B124" s="164" t="s">
        <v>33</v>
      </c>
      <c r="C124" s="164" t="s">
        <v>34</v>
      </c>
      <c r="D124" s="164" t="s">
        <v>35</v>
      </c>
      <c r="E124" s="164" t="s">
        <v>36</v>
      </c>
      <c r="F124" s="164" t="s">
        <v>37</v>
      </c>
      <c r="G124" s="164" t="s">
        <v>38</v>
      </c>
      <c r="H124" s="164" t="s">
        <v>39</v>
      </c>
      <c r="I124" s="164" t="s">
        <v>40</v>
      </c>
      <c r="J124" s="164" t="s">
        <v>41</v>
      </c>
      <c r="K124" s="164" t="s">
        <v>42</v>
      </c>
      <c r="L124" s="164" t="s">
        <v>43</v>
      </c>
      <c r="M124" s="165" t="s">
        <v>44</v>
      </c>
      <c r="N124" s="164" t="s">
        <v>45</v>
      </c>
      <c r="O124" s="164" t="s">
        <v>46</v>
      </c>
      <c r="P124" s="166" t="s">
        <v>47</v>
      </c>
      <c r="Q124" s="166" t="s">
        <v>48</v>
      </c>
    </row>
    <row r="125" spans="1:26" s="61" customFormat="1" ht="45" x14ac:dyDescent="0.25">
      <c r="A125" s="52">
        <v>1</v>
      </c>
      <c r="B125" s="844" t="s">
        <v>3342</v>
      </c>
      <c r="C125" s="844" t="s">
        <v>3342</v>
      </c>
      <c r="D125" s="173" t="s">
        <v>246</v>
      </c>
      <c r="E125" s="174">
        <v>701820130167</v>
      </c>
      <c r="F125" s="175" t="s">
        <v>18</v>
      </c>
      <c r="G125" s="845">
        <v>1</v>
      </c>
      <c r="H125" s="220">
        <v>41304</v>
      </c>
      <c r="I125" s="220">
        <v>41638</v>
      </c>
      <c r="J125" s="176" t="s">
        <v>19</v>
      </c>
      <c r="K125" s="177">
        <v>11</v>
      </c>
      <c r="L125" s="177">
        <v>0</v>
      </c>
      <c r="M125" s="174">
        <v>348</v>
      </c>
      <c r="N125" s="174">
        <v>348</v>
      </c>
      <c r="O125" s="179">
        <v>299259635</v>
      </c>
      <c r="P125" s="180" t="s">
        <v>3458</v>
      </c>
      <c r="Q125" s="181"/>
      <c r="R125" s="60"/>
      <c r="S125" s="60"/>
      <c r="T125" s="60"/>
      <c r="U125" s="60"/>
      <c r="V125" s="60"/>
      <c r="W125" s="60"/>
      <c r="X125" s="60"/>
      <c r="Y125" s="60"/>
      <c r="Z125" s="60"/>
    </row>
    <row r="126" spans="1:26" s="61" customFormat="1" ht="45" x14ac:dyDescent="0.25">
      <c r="A126" s="52">
        <v>2</v>
      </c>
      <c r="B126" s="844" t="s">
        <v>3342</v>
      </c>
      <c r="C126" s="844" t="s">
        <v>3342</v>
      </c>
      <c r="D126" s="173" t="s">
        <v>246</v>
      </c>
      <c r="E126" s="174">
        <v>701820140212</v>
      </c>
      <c r="F126" s="175" t="s">
        <v>18</v>
      </c>
      <c r="G126" s="845">
        <v>1</v>
      </c>
      <c r="H126" s="220">
        <v>41661</v>
      </c>
      <c r="I126" s="220">
        <v>41974</v>
      </c>
      <c r="J126" s="176" t="s">
        <v>19</v>
      </c>
      <c r="K126" s="177">
        <f>8/30+11</f>
        <v>11.266666666666667</v>
      </c>
      <c r="L126" s="177">
        <v>0</v>
      </c>
      <c r="M126" s="174">
        <v>224</v>
      </c>
      <c r="N126" s="174">
        <v>224</v>
      </c>
      <c r="O126" s="179">
        <v>211208736</v>
      </c>
      <c r="P126" s="180">
        <v>488</v>
      </c>
      <c r="Q126" s="181" t="s">
        <v>3459</v>
      </c>
      <c r="R126" s="60"/>
      <c r="S126" s="60"/>
      <c r="T126" s="60"/>
      <c r="U126" s="60"/>
      <c r="V126" s="60"/>
      <c r="W126" s="60"/>
      <c r="X126" s="60"/>
      <c r="Y126" s="60"/>
      <c r="Z126" s="60"/>
    </row>
    <row r="127" spans="1:26" s="61" customFormat="1" x14ac:dyDescent="0.25">
      <c r="A127" s="52">
        <f t="shared" ref="A127:A131" si="2">+A126+1</f>
        <v>3</v>
      </c>
      <c r="B127" s="183"/>
      <c r="C127" s="172"/>
      <c r="D127" s="173"/>
      <c r="E127" s="182"/>
      <c r="F127" s="175"/>
      <c r="G127" s="175"/>
      <c r="H127" s="175"/>
      <c r="I127" s="176"/>
      <c r="J127" s="176"/>
      <c r="K127" s="176"/>
      <c r="L127" s="176"/>
      <c r="M127" s="178"/>
      <c r="N127" s="178"/>
      <c r="O127" s="180"/>
      <c r="P127" s="180"/>
      <c r="Q127" s="181"/>
      <c r="R127" s="60"/>
      <c r="S127" s="60"/>
      <c r="T127" s="60"/>
      <c r="U127" s="60"/>
      <c r="V127" s="60"/>
      <c r="W127" s="60"/>
      <c r="X127" s="60"/>
      <c r="Y127" s="60"/>
      <c r="Z127" s="60"/>
    </row>
    <row r="128" spans="1:26" s="61" customFormat="1" x14ac:dyDescent="0.25">
      <c r="A128" s="52">
        <f t="shared" si="2"/>
        <v>4</v>
      </c>
      <c r="B128" s="173"/>
      <c r="C128" s="172"/>
      <c r="D128" s="173"/>
      <c r="E128" s="182"/>
      <c r="F128" s="175"/>
      <c r="G128" s="175"/>
      <c r="H128" s="175"/>
      <c r="I128" s="176"/>
      <c r="J128" s="176"/>
      <c r="K128" s="176"/>
      <c r="L128" s="176"/>
      <c r="M128" s="178"/>
      <c r="N128" s="178"/>
      <c r="O128" s="180"/>
      <c r="P128" s="180"/>
      <c r="Q128" s="181"/>
      <c r="R128" s="60"/>
      <c r="S128" s="60"/>
      <c r="T128" s="60"/>
      <c r="U128" s="60"/>
      <c r="V128" s="60"/>
      <c r="W128" s="60"/>
      <c r="X128" s="60"/>
      <c r="Y128" s="60"/>
      <c r="Z128" s="60"/>
    </row>
    <row r="129" spans="1:26" s="61" customFormat="1" x14ac:dyDescent="0.25">
      <c r="A129" s="52">
        <f t="shared" si="2"/>
        <v>5</v>
      </c>
      <c r="B129" s="173"/>
      <c r="C129" s="172"/>
      <c r="D129" s="173"/>
      <c r="E129" s="182"/>
      <c r="F129" s="175"/>
      <c r="G129" s="175"/>
      <c r="H129" s="175"/>
      <c r="I129" s="176"/>
      <c r="J129" s="176"/>
      <c r="K129" s="176"/>
      <c r="L129" s="176"/>
      <c r="M129" s="178"/>
      <c r="N129" s="178"/>
      <c r="O129" s="180"/>
      <c r="P129" s="180"/>
      <c r="Q129" s="181"/>
      <c r="R129" s="60"/>
      <c r="S129" s="60"/>
      <c r="T129" s="60"/>
      <c r="U129" s="60"/>
      <c r="V129" s="60"/>
      <c r="W129" s="60"/>
      <c r="X129" s="60"/>
      <c r="Y129" s="60"/>
      <c r="Z129" s="60"/>
    </row>
    <row r="130" spans="1:26" s="61" customFormat="1" x14ac:dyDescent="0.25">
      <c r="A130" s="52">
        <f t="shared" si="2"/>
        <v>6</v>
      </c>
      <c r="B130" s="173"/>
      <c r="C130" s="172"/>
      <c r="D130" s="173"/>
      <c r="E130" s="182"/>
      <c r="F130" s="175"/>
      <c r="G130" s="175"/>
      <c r="H130" s="175"/>
      <c r="I130" s="176"/>
      <c r="J130" s="176"/>
      <c r="K130" s="176"/>
      <c r="L130" s="176"/>
      <c r="M130" s="178"/>
      <c r="N130" s="178"/>
      <c r="O130" s="180"/>
      <c r="P130" s="180"/>
      <c r="Q130" s="181"/>
      <c r="R130" s="60"/>
      <c r="S130" s="60"/>
      <c r="T130" s="60"/>
      <c r="U130" s="60"/>
      <c r="V130" s="60"/>
      <c r="W130" s="60"/>
      <c r="X130" s="60"/>
      <c r="Y130" s="60"/>
      <c r="Z130" s="60"/>
    </row>
    <row r="131" spans="1:26" s="61" customFormat="1" x14ac:dyDescent="0.25">
      <c r="A131" s="52">
        <f t="shared" si="2"/>
        <v>7</v>
      </c>
      <c r="B131" s="173"/>
      <c r="C131" s="172"/>
      <c r="D131" s="173"/>
      <c r="E131" s="182"/>
      <c r="F131" s="175"/>
      <c r="G131" s="175"/>
      <c r="H131" s="175"/>
      <c r="I131" s="176"/>
      <c r="J131" s="176"/>
      <c r="K131" s="176"/>
      <c r="L131" s="176"/>
      <c r="M131" s="178"/>
      <c r="N131" s="178"/>
      <c r="O131" s="180"/>
      <c r="P131" s="180"/>
      <c r="Q131" s="181"/>
      <c r="R131" s="60"/>
      <c r="S131" s="60"/>
      <c r="T131" s="60"/>
      <c r="U131" s="60"/>
      <c r="V131" s="60"/>
      <c r="W131" s="60"/>
      <c r="X131" s="60"/>
      <c r="Y131" s="60"/>
      <c r="Z131" s="60"/>
    </row>
    <row r="132" spans="1:26" s="61" customFormat="1" x14ac:dyDescent="0.25">
      <c r="A132" s="52"/>
      <c r="B132" s="183" t="s">
        <v>28</v>
      </c>
      <c r="C132" s="172"/>
      <c r="D132" s="173"/>
      <c r="E132" s="182"/>
      <c r="F132" s="175"/>
      <c r="G132" s="175"/>
      <c r="H132" s="175"/>
      <c r="I132" s="176"/>
      <c r="J132" s="176"/>
      <c r="K132" s="184">
        <f t="shared" ref="K132:L132" si="3">SUM(K125:K131)</f>
        <v>22.266666666666666</v>
      </c>
      <c r="L132" s="185">
        <f t="shared" si="3"/>
        <v>0</v>
      </c>
      <c r="M132" s="245"/>
      <c r="N132" s="185"/>
      <c r="O132" s="180"/>
      <c r="P132" s="180"/>
      <c r="Q132" s="187"/>
    </row>
    <row r="133" spans="1:26" x14ac:dyDescent="0.25">
      <c r="B133" s="69"/>
      <c r="C133" s="69"/>
      <c r="D133" s="69"/>
      <c r="E133" s="188"/>
      <c r="F133" s="69"/>
      <c r="G133" s="69"/>
      <c r="H133" s="69"/>
      <c r="I133" s="69"/>
      <c r="J133" s="69"/>
      <c r="K133" s="69"/>
      <c r="L133" s="69"/>
      <c r="M133" s="69"/>
      <c r="N133" s="69"/>
      <c r="O133" s="69"/>
      <c r="P133" s="69"/>
    </row>
    <row r="134" spans="1:26" ht="18.75" x14ac:dyDescent="0.25">
      <c r="B134" s="222" t="s">
        <v>192</v>
      </c>
      <c r="C134" s="854">
        <f>+K132</f>
        <v>22.266666666666666</v>
      </c>
      <c r="H134" s="191"/>
      <c r="I134" s="191"/>
      <c r="J134" s="191"/>
      <c r="K134" s="191"/>
      <c r="L134" s="191"/>
      <c r="M134" s="191"/>
      <c r="N134" s="69"/>
      <c r="O134" s="69"/>
      <c r="P134" s="69"/>
    </row>
    <row r="136" spans="1:26" ht="15.75" thickBot="1" x14ac:dyDescent="0.3"/>
    <row r="137" spans="1:26" ht="30.75" thickBot="1" x14ac:dyDescent="0.3">
      <c r="B137" s="232" t="s">
        <v>193</v>
      </c>
      <c r="C137" s="233" t="s">
        <v>194</v>
      </c>
      <c r="D137" s="232" t="s">
        <v>27</v>
      </c>
      <c r="E137" s="233" t="s">
        <v>195</v>
      </c>
    </row>
    <row r="138" spans="1:26" x14ac:dyDescent="0.25">
      <c r="B138" s="103" t="s">
        <v>196</v>
      </c>
      <c r="C138" s="234">
        <v>20</v>
      </c>
      <c r="D138" s="234">
        <v>0</v>
      </c>
      <c r="E138" s="1923">
        <f>+D138+D139+D140</f>
        <v>40</v>
      </c>
    </row>
    <row r="139" spans="1:26" x14ac:dyDescent="0.25">
      <c r="B139" s="103" t="s">
        <v>197</v>
      </c>
      <c r="C139" s="235">
        <v>30</v>
      </c>
      <c r="D139" s="715">
        <v>0</v>
      </c>
      <c r="E139" s="1924"/>
    </row>
    <row r="140" spans="1:26" ht="15.75" thickBot="1" x14ac:dyDescent="0.3">
      <c r="B140" s="103" t="s">
        <v>198</v>
      </c>
      <c r="C140" s="236">
        <v>40</v>
      </c>
      <c r="D140" s="236">
        <v>40</v>
      </c>
      <c r="E140" s="1925"/>
    </row>
    <row r="142" spans="1:26" ht="15.75" thickBot="1" x14ac:dyDescent="0.3"/>
    <row r="143" spans="1:26" ht="27" thickBot="1" x14ac:dyDescent="0.3">
      <c r="B143" s="1879" t="s">
        <v>199</v>
      </c>
      <c r="C143" s="1880"/>
      <c r="D143" s="1880"/>
      <c r="E143" s="1880"/>
      <c r="F143" s="1880"/>
      <c r="G143" s="1880"/>
      <c r="H143" s="1880"/>
      <c r="I143" s="1880"/>
      <c r="J143" s="1880"/>
      <c r="K143" s="1880"/>
      <c r="L143" s="1880"/>
      <c r="M143" s="1880"/>
      <c r="N143" s="1881"/>
    </row>
    <row r="145" spans="2:17" ht="75" x14ac:dyDescent="0.25">
      <c r="B145" s="193" t="s">
        <v>89</v>
      </c>
      <c r="C145" s="193" t="s">
        <v>90</v>
      </c>
      <c r="D145" s="193" t="s">
        <v>91</v>
      </c>
      <c r="E145" s="193" t="s">
        <v>92</v>
      </c>
      <c r="F145" s="193" t="s">
        <v>93</v>
      </c>
      <c r="G145" s="193" t="s">
        <v>94</v>
      </c>
      <c r="H145" s="193" t="s">
        <v>95</v>
      </c>
      <c r="I145" s="193" t="s">
        <v>96</v>
      </c>
      <c r="J145" s="1875" t="s">
        <v>97</v>
      </c>
      <c r="K145" s="1882"/>
      <c r="L145" s="1876"/>
      <c r="M145" s="193" t="s">
        <v>98</v>
      </c>
      <c r="N145" s="193" t="s">
        <v>254</v>
      </c>
      <c r="O145" s="193" t="s">
        <v>255</v>
      </c>
      <c r="P145" s="1875" t="s">
        <v>77</v>
      </c>
      <c r="Q145" s="1876"/>
    </row>
    <row r="146" spans="2:17" ht="30" x14ac:dyDescent="0.25">
      <c r="B146" s="1992" t="s">
        <v>200</v>
      </c>
      <c r="C146" s="1992" t="s">
        <v>3460</v>
      </c>
      <c r="D146" s="1992" t="s">
        <v>3461</v>
      </c>
      <c r="E146" s="1996">
        <v>64749855</v>
      </c>
      <c r="F146" s="1992" t="s">
        <v>308</v>
      </c>
      <c r="G146" s="1992" t="s">
        <v>1653</v>
      </c>
      <c r="H146" s="1973">
        <v>33795</v>
      </c>
      <c r="I146" s="2001" t="s">
        <v>82</v>
      </c>
      <c r="J146" s="225" t="s">
        <v>3462</v>
      </c>
      <c r="K146" s="226" t="s">
        <v>3463</v>
      </c>
      <c r="L146" s="223" t="s">
        <v>266</v>
      </c>
      <c r="M146" s="152" t="s">
        <v>18</v>
      </c>
      <c r="N146" s="152" t="s">
        <v>18</v>
      </c>
      <c r="O146" s="152" t="s">
        <v>18</v>
      </c>
      <c r="P146" s="1984" t="s">
        <v>3464</v>
      </c>
      <c r="Q146" s="1985"/>
    </row>
    <row r="147" spans="2:17" ht="75" x14ac:dyDescent="0.25">
      <c r="B147" s="2005"/>
      <c r="C147" s="2005"/>
      <c r="D147" s="2005"/>
      <c r="E147" s="2047"/>
      <c r="F147" s="2005"/>
      <c r="G147" s="2005"/>
      <c r="H147" s="2046"/>
      <c r="I147" s="2002"/>
      <c r="J147" s="225" t="s">
        <v>3465</v>
      </c>
      <c r="K147" s="226" t="s">
        <v>3466</v>
      </c>
      <c r="L147" s="223" t="s">
        <v>266</v>
      </c>
      <c r="M147" s="152" t="s">
        <v>18</v>
      </c>
      <c r="N147" s="152" t="s">
        <v>18</v>
      </c>
      <c r="O147" s="152" t="s">
        <v>18</v>
      </c>
      <c r="P147" s="2044"/>
      <c r="Q147" s="2045"/>
    </row>
    <row r="148" spans="2:17" ht="60" x14ac:dyDescent="0.25">
      <c r="B148" s="1992" t="s">
        <v>211</v>
      </c>
      <c r="C148" s="1992" t="s">
        <v>883</v>
      </c>
      <c r="D148" s="1992" t="s">
        <v>3467</v>
      </c>
      <c r="E148" s="1996">
        <v>64573625</v>
      </c>
      <c r="F148" s="1992" t="s">
        <v>2739</v>
      </c>
      <c r="G148" s="1992" t="s">
        <v>258</v>
      </c>
      <c r="H148" s="1973">
        <v>40004</v>
      </c>
      <c r="I148" s="2001" t="s">
        <v>82</v>
      </c>
      <c r="J148" s="225" t="s">
        <v>3468</v>
      </c>
      <c r="K148" s="226" t="s">
        <v>3469</v>
      </c>
      <c r="L148" s="223" t="s">
        <v>286</v>
      </c>
      <c r="M148" s="152" t="s">
        <v>18</v>
      </c>
      <c r="N148" s="152" t="s">
        <v>18</v>
      </c>
      <c r="O148" s="152" t="s">
        <v>18</v>
      </c>
      <c r="P148" s="1984" t="s">
        <v>3470</v>
      </c>
      <c r="Q148" s="1985"/>
    </row>
    <row r="149" spans="2:17" ht="75" x14ac:dyDescent="0.25">
      <c r="B149" s="1993"/>
      <c r="C149" s="1993"/>
      <c r="D149" s="1993"/>
      <c r="E149" s="1997"/>
      <c r="F149" s="1993"/>
      <c r="G149" s="1993"/>
      <c r="H149" s="1974"/>
      <c r="I149" s="2011"/>
      <c r="J149" s="225" t="s">
        <v>3471</v>
      </c>
      <c r="K149" s="226" t="s">
        <v>3472</v>
      </c>
      <c r="L149" s="223" t="s">
        <v>286</v>
      </c>
      <c r="M149" s="152" t="s">
        <v>18</v>
      </c>
      <c r="N149" s="152" t="s">
        <v>18</v>
      </c>
      <c r="O149" s="152" t="s">
        <v>18</v>
      </c>
      <c r="P149" s="1986"/>
      <c r="Q149" s="1987"/>
    </row>
    <row r="150" spans="2:17" ht="45" x14ac:dyDescent="0.25">
      <c r="B150" s="1993"/>
      <c r="C150" s="1993"/>
      <c r="D150" s="1993"/>
      <c r="E150" s="1997"/>
      <c r="F150" s="1993"/>
      <c r="G150" s="1993"/>
      <c r="H150" s="1974"/>
      <c r="I150" s="2011"/>
      <c r="J150" s="225" t="s">
        <v>3473</v>
      </c>
      <c r="K150" s="226" t="s">
        <v>3474</v>
      </c>
      <c r="L150" s="223" t="s">
        <v>266</v>
      </c>
      <c r="M150" s="152" t="s">
        <v>18</v>
      </c>
      <c r="N150" s="152" t="s">
        <v>18</v>
      </c>
      <c r="O150" s="152" t="s">
        <v>18</v>
      </c>
      <c r="P150" s="1986"/>
      <c r="Q150" s="1987"/>
    </row>
    <row r="151" spans="2:17" ht="45" x14ac:dyDescent="0.25">
      <c r="B151" s="1993"/>
      <c r="C151" s="1993"/>
      <c r="D151" s="1993"/>
      <c r="E151" s="1997"/>
      <c r="F151" s="1993"/>
      <c r="G151" s="1993"/>
      <c r="H151" s="1974"/>
      <c r="I151" s="2011"/>
      <c r="J151" s="225" t="s">
        <v>3475</v>
      </c>
      <c r="K151" s="226" t="s">
        <v>3476</v>
      </c>
      <c r="L151" s="223" t="s">
        <v>266</v>
      </c>
      <c r="M151" s="152" t="s">
        <v>18</v>
      </c>
      <c r="N151" s="152" t="s">
        <v>18</v>
      </c>
      <c r="O151" s="152" t="s">
        <v>18</v>
      </c>
      <c r="P151" s="1986"/>
      <c r="Q151" s="1987"/>
    </row>
    <row r="152" spans="2:17" ht="30" x14ac:dyDescent="0.25">
      <c r="B152" s="1993"/>
      <c r="C152" s="1993"/>
      <c r="D152" s="1993"/>
      <c r="E152" s="1997"/>
      <c r="F152" s="1993"/>
      <c r="G152" s="1993"/>
      <c r="H152" s="1974"/>
      <c r="I152" s="2011"/>
      <c r="J152" s="225" t="s">
        <v>1315</v>
      </c>
      <c r="K152" s="226" t="s">
        <v>3477</v>
      </c>
      <c r="L152" s="223" t="s">
        <v>266</v>
      </c>
      <c r="M152" s="152" t="s">
        <v>18</v>
      </c>
      <c r="N152" s="152" t="s">
        <v>18</v>
      </c>
      <c r="O152" s="152" t="s">
        <v>18</v>
      </c>
      <c r="P152" s="1986"/>
      <c r="Q152" s="1987"/>
    </row>
    <row r="153" spans="2:17" ht="30" x14ac:dyDescent="0.25">
      <c r="B153" s="2005"/>
      <c r="C153" s="2005"/>
      <c r="D153" s="2005"/>
      <c r="E153" s="2047"/>
      <c r="F153" s="2005"/>
      <c r="G153" s="2005"/>
      <c r="H153" s="2046"/>
      <c r="I153" s="2002"/>
      <c r="J153" s="225" t="s">
        <v>3478</v>
      </c>
      <c r="K153" s="226" t="s">
        <v>3479</v>
      </c>
      <c r="L153" s="223" t="s">
        <v>266</v>
      </c>
      <c r="M153" s="152" t="s">
        <v>18</v>
      </c>
      <c r="N153" s="152" t="s">
        <v>18</v>
      </c>
      <c r="O153" s="152" t="s">
        <v>18</v>
      </c>
      <c r="P153" s="2044"/>
      <c r="Q153" s="2045"/>
    </row>
    <row r="156" spans="2:17" ht="15.75" thickBot="1" x14ac:dyDescent="0.3"/>
    <row r="157" spans="2:17" ht="30" x14ac:dyDescent="0.25">
      <c r="B157" s="162" t="s">
        <v>17</v>
      </c>
      <c r="C157" s="162" t="s">
        <v>193</v>
      </c>
      <c r="D157" s="193" t="s">
        <v>194</v>
      </c>
      <c r="E157" s="162" t="s">
        <v>27</v>
      </c>
      <c r="F157" s="233" t="s">
        <v>235</v>
      </c>
      <c r="G157" s="857"/>
    </row>
    <row r="158" spans="2:17" ht="108" x14ac:dyDescent="0.2">
      <c r="B158" s="1969" t="s">
        <v>236</v>
      </c>
      <c r="C158" s="196" t="s">
        <v>237</v>
      </c>
      <c r="D158" s="715">
        <v>25</v>
      </c>
      <c r="E158" s="715">
        <v>25</v>
      </c>
      <c r="F158" s="1970">
        <f>+E158+E159+E160</f>
        <v>50</v>
      </c>
      <c r="G158" s="858"/>
    </row>
    <row r="159" spans="2:17" ht="96" x14ac:dyDescent="0.2">
      <c r="B159" s="1969"/>
      <c r="C159" s="196" t="s">
        <v>238</v>
      </c>
      <c r="D159" s="242">
        <v>25</v>
      </c>
      <c r="E159" s="715">
        <v>25</v>
      </c>
      <c r="F159" s="1971"/>
      <c r="G159" s="858"/>
    </row>
    <row r="160" spans="2:17" ht="60" x14ac:dyDescent="0.2">
      <c r="B160" s="1969"/>
      <c r="C160" s="196" t="s">
        <v>239</v>
      </c>
      <c r="D160" s="715">
        <v>10</v>
      </c>
      <c r="E160" s="715">
        <v>0</v>
      </c>
      <c r="F160" s="1972"/>
      <c r="G160" s="858"/>
    </row>
    <row r="161" spans="2:5" x14ac:dyDescent="0.25">
      <c r="C161"/>
    </row>
    <row r="164" spans="2:5" x14ac:dyDescent="0.25">
      <c r="B164" s="160" t="s">
        <v>240</v>
      </c>
    </row>
    <row r="167" spans="2:5" x14ac:dyDescent="0.25">
      <c r="B167" s="41" t="s">
        <v>17</v>
      </c>
      <c r="C167" s="41" t="s">
        <v>26</v>
      </c>
      <c r="D167" s="162" t="s">
        <v>27</v>
      </c>
      <c r="E167" s="162" t="s">
        <v>28</v>
      </c>
    </row>
    <row r="168" spans="2:5" ht="28.5" x14ac:dyDescent="0.25">
      <c r="B168" s="45" t="s">
        <v>393</v>
      </c>
      <c r="C168" s="684">
        <v>40</v>
      </c>
      <c r="D168" s="715">
        <f>+E138</f>
        <v>40</v>
      </c>
      <c r="E168" s="1870">
        <f>+D168+D169</f>
        <v>90</v>
      </c>
    </row>
    <row r="169" spans="2:5" ht="42.75" x14ac:dyDescent="0.25">
      <c r="B169" s="45" t="s">
        <v>394</v>
      </c>
      <c r="C169" s="684">
        <v>60</v>
      </c>
      <c r="D169" s="715">
        <f>+F158</f>
        <v>50</v>
      </c>
      <c r="E169" s="1871"/>
    </row>
  </sheetData>
  <mergeCells count="104">
    <mergeCell ref="P148:Q153"/>
    <mergeCell ref="B158:B160"/>
    <mergeCell ref="F158:F160"/>
    <mergeCell ref="E168:E169"/>
    <mergeCell ref="I146:I147"/>
    <mergeCell ref="P146:Q147"/>
    <mergeCell ref="B148:B153"/>
    <mergeCell ref="C148:C153"/>
    <mergeCell ref="D148:D153"/>
    <mergeCell ref="E148:E153"/>
    <mergeCell ref="F148:F153"/>
    <mergeCell ref="G148:G153"/>
    <mergeCell ref="H148:H153"/>
    <mergeCell ref="I148:I153"/>
    <mergeCell ref="B143:N143"/>
    <mergeCell ref="J145:L145"/>
    <mergeCell ref="P145:Q145"/>
    <mergeCell ref="B146:B147"/>
    <mergeCell ref="C146:C147"/>
    <mergeCell ref="D146:D147"/>
    <mergeCell ref="E146:E147"/>
    <mergeCell ref="F146:F147"/>
    <mergeCell ref="G146:G147"/>
    <mergeCell ref="H146:H147"/>
    <mergeCell ref="D114:E114"/>
    <mergeCell ref="D115:E115"/>
    <mergeCell ref="B118:P118"/>
    <mergeCell ref="B121:N121"/>
    <mergeCell ref="E138:E140"/>
    <mergeCell ref="P99:Q106"/>
    <mergeCell ref="B107:B108"/>
    <mergeCell ref="C107:C108"/>
    <mergeCell ref="D107:D108"/>
    <mergeCell ref="E107:E108"/>
    <mergeCell ref="F107:F108"/>
    <mergeCell ref="G107:G108"/>
    <mergeCell ref="H107:H108"/>
    <mergeCell ref="I107:I108"/>
    <mergeCell ref="P107:Q108"/>
    <mergeCell ref="B99:B106"/>
    <mergeCell ref="C99:C106"/>
    <mergeCell ref="D99:D106"/>
    <mergeCell ref="E99:E106"/>
    <mergeCell ref="F99:F106"/>
    <mergeCell ref="G99:G106"/>
    <mergeCell ref="H99:H106"/>
    <mergeCell ref="I99:I106"/>
    <mergeCell ref="B111:N111"/>
    <mergeCell ref="B94:B98"/>
    <mergeCell ref="C94:C98"/>
    <mergeCell ref="D94:D98"/>
    <mergeCell ref="E94:E98"/>
    <mergeCell ref="F94:F98"/>
    <mergeCell ref="G94:G98"/>
    <mergeCell ref="H94:H98"/>
    <mergeCell ref="I94:I98"/>
    <mergeCell ref="P94:Q98"/>
    <mergeCell ref="R88:R89"/>
    <mergeCell ref="B90:B93"/>
    <mergeCell ref="C90:C93"/>
    <mergeCell ref="D90:D93"/>
    <mergeCell ref="E90:E93"/>
    <mergeCell ref="F90:F93"/>
    <mergeCell ref="G90:G93"/>
    <mergeCell ref="H90:H93"/>
    <mergeCell ref="I90:I93"/>
    <mergeCell ref="P90:Q93"/>
    <mergeCell ref="O76:P76"/>
    <mergeCell ref="B82:N82"/>
    <mergeCell ref="J87:L87"/>
    <mergeCell ref="P87:Q87"/>
    <mergeCell ref="B88:B89"/>
    <mergeCell ref="C88:C89"/>
    <mergeCell ref="D88:D89"/>
    <mergeCell ref="E88:E89"/>
    <mergeCell ref="F88:F89"/>
    <mergeCell ref="G88:G89"/>
    <mergeCell ref="H88:H89"/>
    <mergeCell ref="I88:I89"/>
    <mergeCell ref="P88:Q89"/>
    <mergeCell ref="O70:P70"/>
    <mergeCell ref="O71:P71"/>
    <mergeCell ref="O72:P72"/>
    <mergeCell ref="O73:P73"/>
    <mergeCell ref="O74:P74"/>
    <mergeCell ref="O75:P75"/>
    <mergeCell ref="B60:B61"/>
    <mergeCell ref="C60:C61"/>
    <mergeCell ref="D60:E60"/>
    <mergeCell ref="C64:N64"/>
    <mergeCell ref="B66:N66"/>
    <mergeCell ref="O69:P69"/>
    <mergeCell ref="C10:E10"/>
    <mergeCell ref="B14:C21"/>
    <mergeCell ref="B22:C22"/>
    <mergeCell ref="E40:E41"/>
    <mergeCell ref="M45:N45"/>
    <mergeCell ref="R49:S52"/>
    <mergeCell ref="B2:P2"/>
    <mergeCell ref="B4:P4"/>
    <mergeCell ref="C6:N6"/>
    <mergeCell ref="C7:N7"/>
    <mergeCell ref="C8:N8"/>
    <mergeCell ref="C9:N9"/>
  </mergeCells>
  <dataValidations count="2">
    <dataValidation type="list" allowBlank="1" showInputMessage="1" showErrorMessage="1" sqref="WVE983085 A65581 IS65581 SO65581 ACK65581 AMG65581 AWC65581 BFY65581 BPU65581 BZQ65581 CJM65581 CTI65581 DDE65581 DNA65581 DWW65581 EGS65581 EQO65581 FAK65581 FKG65581 FUC65581 GDY65581 GNU65581 GXQ65581 HHM65581 HRI65581 IBE65581 ILA65581 IUW65581 JES65581 JOO65581 JYK65581 KIG65581 KSC65581 LBY65581 LLU65581 LVQ65581 MFM65581 MPI65581 MZE65581 NJA65581 NSW65581 OCS65581 OMO65581 OWK65581 PGG65581 PQC65581 PZY65581 QJU65581 QTQ65581 RDM65581 RNI65581 RXE65581 SHA65581 SQW65581 TAS65581 TKO65581 TUK65581 UEG65581 UOC65581 UXY65581 VHU65581 VRQ65581 WBM65581 WLI65581 WVE65581 A131117 IS131117 SO131117 ACK131117 AMG131117 AWC131117 BFY131117 BPU131117 BZQ131117 CJM131117 CTI131117 DDE131117 DNA131117 DWW131117 EGS131117 EQO131117 FAK131117 FKG131117 FUC131117 GDY131117 GNU131117 GXQ131117 HHM131117 HRI131117 IBE131117 ILA131117 IUW131117 JES131117 JOO131117 JYK131117 KIG131117 KSC131117 LBY131117 LLU131117 LVQ131117 MFM131117 MPI131117 MZE131117 NJA131117 NSW131117 OCS131117 OMO131117 OWK131117 PGG131117 PQC131117 PZY131117 QJU131117 QTQ131117 RDM131117 RNI131117 RXE131117 SHA131117 SQW131117 TAS131117 TKO131117 TUK131117 UEG131117 UOC131117 UXY131117 VHU131117 VRQ131117 WBM131117 WLI131117 WVE131117 A196653 IS196653 SO196653 ACK196653 AMG196653 AWC196653 BFY196653 BPU196653 BZQ196653 CJM196653 CTI196653 DDE196653 DNA196653 DWW196653 EGS196653 EQO196653 FAK196653 FKG196653 FUC196653 GDY196653 GNU196653 GXQ196653 HHM196653 HRI196653 IBE196653 ILA196653 IUW196653 JES196653 JOO196653 JYK196653 KIG196653 KSC196653 LBY196653 LLU196653 LVQ196653 MFM196653 MPI196653 MZE196653 NJA196653 NSW196653 OCS196653 OMO196653 OWK196653 PGG196653 PQC196653 PZY196653 QJU196653 QTQ196653 RDM196653 RNI196653 RXE196653 SHA196653 SQW196653 TAS196653 TKO196653 TUK196653 UEG196653 UOC196653 UXY196653 VHU196653 VRQ196653 WBM196653 WLI196653 WVE196653 A262189 IS262189 SO262189 ACK262189 AMG262189 AWC262189 BFY262189 BPU262189 BZQ262189 CJM262189 CTI262189 DDE262189 DNA262189 DWW262189 EGS262189 EQO262189 FAK262189 FKG262189 FUC262189 GDY262189 GNU262189 GXQ262189 HHM262189 HRI262189 IBE262189 ILA262189 IUW262189 JES262189 JOO262189 JYK262189 KIG262189 KSC262189 LBY262189 LLU262189 LVQ262189 MFM262189 MPI262189 MZE262189 NJA262189 NSW262189 OCS262189 OMO262189 OWK262189 PGG262189 PQC262189 PZY262189 QJU262189 QTQ262189 RDM262189 RNI262189 RXE262189 SHA262189 SQW262189 TAS262189 TKO262189 TUK262189 UEG262189 UOC262189 UXY262189 VHU262189 VRQ262189 WBM262189 WLI262189 WVE262189 A327725 IS327725 SO327725 ACK327725 AMG327725 AWC327725 BFY327725 BPU327725 BZQ327725 CJM327725 CTI327725 DDE327725 DNA327725 DWW327725 EGS327725 EQO327725 FAK327725 FKG327725 FUC327725 GDY327725 GNU327725 GXQ327725 HHM327725 HRI327725 IBE327725 ILA327725 IUW327725 JES327725 JOO327725 JYK327725 KIG327725 KSC327725 LBY327725 LLU327725 LVQ327725 MFM327725 MPI327725 MZE327725 NJA327725 NSW327725 OCS327725 OMO327725 OWK327725 PGG327725 PQC327725 PZY327725 QJU327725 QTQ327725 RDM327725 RNI327725 RXE327725 SHA327725 SQW327725 TAS327725 TKO327725 TUK327725 UEG327725 UOC327725 UXY327725 VHU327725 VRQ327725 WBM327725 WLI327725 WVE327725 A393261 IS393261 SO393261 ACK393261 AMG393261 AWC393261 BFY393261 BPU393261 BZQ393261 CJM393261 CTI393261 DDE393261 DNA393261 DWW393261 EGS393261 EQO393261 FAK393261 FKG393261 FUC393261 GDY393261 GNU393261 GXQ393261 HHM393261 HRI393261 IBE393261 ILA393261 IUW393261 JES393261 JOO393261 JYK393261 KIG393261 KSC393261 LBY393261 LLU393261 LVQ393261 MFM393261 MPI393261 MZE393261 NJA393261 NSW393261 OCS393261 OMO393261 OWK393261 PGG393261 PQC393261 PZY393261 QJU393261 QTQ393261 RDM393261 RNI393261 RXE393261 SHA393261 SQW393261 TAS393261 TKO393261 TUK393261 UEG393261 UOC393261 UXY393261 VHU393261 VRQ393261 WBM393261 WLI393261 WVE393261 A458797 IS458797 SO458797 ACK458797 AMG458797 AWC458797 BFY458797 BPU458797 BZQ458797 CJM458797 CTI458797 DDE458797 DNA458797 DWW458797 EGS458797 EQO458797 FAK458797 FKG458797 FUC458797 GDY458797 GNU458797 GXQ458797 HHM458797 HRI458797 IBE458797 ILA458797 IUW458797 JES458797 JOO458797 JYK458797 KIG458797 KSC458797 LBY458797 LLU458797 LVQ458797 MFM458797 MPI458797 MZE458797 NJA458797 NSW458797 OCS458797 OMO458797 OWK458797 PGG458797 PQC458797 PZY458797 QJU458797 QTQ458797 RDM458797 RNI458797 RXE458797 SHA458797 SQW458797 TAS458797 TKO458797 TUK458797 UEG458797 UOC458797 UXY458797 VHU458797 VRQ458797 WBM458797 WLI458797 WVE458797 A524333 IS524333 SO524333 ACK524333 AMG524333 AWC524333 BFY524333 BPU524333 BZQ524333 CJM524333 CTI524333 DDE524333 DNA524333 DWW524333 EGS524333 EQO524333 FAK524333 FKG524333 FUC524333 GDY524333 GNU524333 GXQ524333 HHM524333 HRI524333 IBE524333 ILA524333 IUW524333 JES524333 JOO524333 JYK524333 KIG524333 KSC524333 LBY524333 LLU524333 LVQ524333 MFM524333 MPI524333 MZE524333 NJA524333 NSW524333 OCS524333 OMO524333 OWK524333 PGG524333 PQC524333 PZY524333 QJU524333 QTQ524333 RDM524333 RNI524333 RXE524333 SHA524333 SQW524333 TAS524333 TKO524333 TUK524333 UEG524333 UOC524333 UXY524333 VHU524333 VRQ524333 WBM524333 WLI524333 WVE524333 A589869 IS589869 SO589869 ACK589869 AMG589869 AWC589869 BFY589869 BPU589869 BZQ589869 CJM589869 CTI589869 DDE589869 DNA589869 DWW589869 EGS589869 EQO589869 FAK589869 FKG589869 FUC589869 GDY589869 GNU589869 GXQ589869 HHM589869 HRI589869 IBE589869 ILA589869 IUW589869 JES589869 JOO589869 JYK589869 KIG589869 KSC589869 LBY589869 LLU589869 LVQ589869 MFM589869 MPI589869 MZE589869 NJA589869 NSW589869 OCS589869 OMO589869 OWK589869 PGG589869 PQC589869 PZY589869 QJU589869 QTQ589869 RDM589869 RNI589869 RXE589869 SHA589869 SQW589869 TAS589869 TKO589869 TUK589869 UEG589869 UOC589869 UXY589869 VHU589869 VRQ589869 WBM589869 WLI589869 WVE589869 A655405 IS655405 SO655405 ACK655405 AMG655405 AWC655405 BFY655405 BPU655405 BZQ655405 CJM655405 CTI655405 DDE655405 DNA655405 DWW655405 EGS655405 EQO655405 FAK655405 FKG655405 FUC655405 GDY655405 GNU655405 GXQ655405 HHM655405 HRI655405 IBE655405 ILA655405 IUW655405 JES655405 JOO655405 JYK655405 KIG655405 KSC655405 LBY655405 LLU655405 LVQ655405 MFM655405 MPI655405 MZE655405 NJA655405 NSW655405 OCS655405 OMO655405 OWK655405 PGG655405 PQC655405 PZY655405 QJU655405 QTQ655405 RDM655405 RNI655405 RXE655405 SHA655405 SQW655405 TAS655405 TKO655405 TUK655405 UEG655405 UOC655405 UXY655405 VHU655405 VRQ655405 WBM655405 WLI655405 WVE655405 A720941 IS720941 SO720941 ACK720941 AMG720941 AWC720941 BFY720941 BPU720941 BZQ720941 CJM720941 CTI720941 DDE720941 DNA720941 DWW720941 EGS720941 EQO720941 FAK720941 FKG720941 FUC720941 GDY720941 GNU720941 GXQ720941 HHM720941 HRI720941 IBE720941 ILA720941 IUW720941 JES720941 JOO720941 JYK720941 KIG720941 KSC720941 LBY720941 LLU720941 LVQ720941 MFM720941 MPI720941 MZE720941 NJA720941 NSW720941 OCS720941 OMO720941 OWK720941 PGG720941 PQC720941 PZY720941 QJU720941 QTQ720941 RDM720941 RNI720941 RXE720941 SHA720941 SQW720941 TAS720941 TKO720941 TUK720941 UEG720941 UOC720941 UXY720941 VHU720941 VRQ720941 WBM720941 WLI720941 WVE720941 A786477 IS786477 SO786477 ACK786477 AMG786477 AWC786477 BFY786477 BPU786477 BZQ786477 CJM786477 CTI786477 DDE786477 DNA786477 DWW786477 EGS786477 EQO786477 FAK786477 FKG786477 FUC786477 GDY786477 GNU786477 GXQ786477 HHM786477 HRI786477 IBE786477 ILA786477 IUW786477 JES786477 JOO786477 JYK786477 KIG786477 KSC786477 LBY786477 LLU786477 LVQ786477 MFM786477 MPI786477 MZE786477 NJA786477 NSW786477 OCS786477 OMO786477 OWK786477 PGG786477 PQC786477 PZY786477 QJU786477 QTQ786477 RDM786477 RNI786477 RXE786477 SHA786477 SQW786477 TAS786477 TKO786477 TUK786477 UEG786477 UOC786477 UXY786477 VHU786477 VRQ786477 WBM786477 WLI786477 WVE786477 A852013 IS852013 SO852013 ACK852013 AMG852013 AWC852013 BFY852013 BPU852013 BZQ852013 CJM852013 CTI852013 DDE852013 DNA852013 DWW852013 EGS852013 EQO852013 FAK852013 FKG852013 FUC852013 GDY852013 GNU852013 GXQ852013 HHM852013 HRI852013 IBE852013 ILA852013 IUW852013 JES852013 JOO852013 JYK852013 KIG852013 KSC852013 LBY852013 LLU852013 LVQ852013 MFM852013 MPI852013 MZE852013 NJA852013 NSW852013 OCS852013 OMO852013 OWK852013 PGG852013 PQC852013 PZY852013 QJU852013 QTQ852013 RDM852013 RNI852013 RXE852013 SHA852013 SQW852013 TAS852013 TKO852013 TUK852013 UEG852013 UOC852013 UXY852013 VHU852013 VRQ852013 WBM852013 WLI852013 WVE852013 A917549 IS917549 SO917549 ACK917549 AMG917549 AWC917549 BFY917549 BPU917549 BZQ917549 CJM917549 CTI917549 DDE917549 DNA917549 DWW917549 EGS917549 EQO917549 FAK917549 FKG917549 FUC917549 GDY917549 GNU917549 GXQ917549 HHM917549 HRI917549 IBE917549 ILA917549 IUW917549 JES917549 JOO917549 JYK917549 KIG917549 KSC917549 LBY917549 LLU917549 LVQ917549 MFM917549 MPI917549 MZE917549 NJA917549 NSW917549 OCS917549 OMO917549 OWK917549 PGG917549 PQC917549 PZY917549 QJU917549 QTQ917549 RDM917549 RNI917549 RXE917549 SHA917549 SQW917549 TAS917549 TKO917549 TUK917549 UEG917549 UOC917549 UXY917549 VHU917549 VRQ917549 WBM917549 WLI917549 WVE917549 A983085 IS983085 SO983085 ACK983085 AMG983085 AWC983085 BFY983085 BPU983085 BZQ983085 CJM983085 CTI983085 DDE983085 DNA983085 DWW983085 EGS983085 EQO983085 FAK983085 FKG983085 FUC983085 GDY983085 GNU983085 GXQ983085 HHM983085 HRI983085 IBE983085 ILA983085 IUW983085 JES983085 JOO983085 JYK983085 KIG983085 KSC983085 LBY983085 LLU983085 LVQ983085 MFM983085 MPI983085 MZE983085 NJA983085 NSW983085 OCS983085 OMO983085 OWK983085 PGG983085 PQC983085 PZY983085 QJU983085 QTQ983085 RDM983085 RNI983085 RXE983085 SHA983085 SQW983085 TAS983085 TKO983085 TUK983085 UEG983085 UOC983085 UXY983085 VHU983085 VRQ983085 WBM983085 WLI98308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85 WLL983085 C65581 IV65581 SR65581 ACN65581 AMJ65581 AWF65581 BGB65581 BPX65581 BZT65581 CJP65581 CTL65581 DDH65581 DND65581 DWZ65581 EGV65581 EQR65581 FAN65581 FKJ65581 FUF65581 GEB65581 GNX65581 GXT65581 HHP65581 HRL65581 IBH65581 ILD65581 IUZ65581 JEV65581 JOR65581 JYN65581 KIJ65581 KSF65581 LCB65581 LLX65581 LVT65581 MFP65581 MPL65581 MZH65581 NJD65581 NSZ65581 OCV65581 OMR65581 OWN65581 PGJ65581 PQF65581 QAB65581 QJX65581 QTT65581 RDP65581 RNL65581 RXH65581 SHD65581 SQZ65581 TAV65581 TKR65581 TUN65581 UEJ65581 UOF65581 UYB65581 VHX65581 VRT65581 WBP65581 WLL65581 WVH65581 C131117 IV131117 SR131117 ACN131117 AMJ131117 AWF131117 BGB131117 BPX131117 BZT131117 CJP131117 CTL131117 DDH131117 DND131117 DWZ131117 EGV131117 EQR131117 FAN131117 FKJ131117 FUF131117 GEB131117 GNX131117 GXT131117 HHP131117 HRL131117 IBH131117 ILD131117 IUZ131117 JEV131117 JOR131117 JYN131117 KIJ131117 KSF131117 LCB131117 LLX131117 LVT131117 MFP131117 MPL131117 MZH131117 NJD131117 NSZ131117 OCV131117 OMR131117 OWN131117 PGJ131117 PQF131117 QAB131117 QJX131117 QTT131117 RDP131117 RNL131117 RXH131117 SHD131117 SQZ131117 TAV131117 TKR131117 TUN131117 UEJ131117 UOF131117 UYB131117 VHX131117 VRT131117 WBP131117 WLL131117 WVH131117 C196653 IV196653 SR196653 ACN196653 AMJ196653 AWF196653 BGB196653 BPX196653 BZT196653 CJP196653 CTL196653 DDH196653 DND196653 DWZ196653 EGV196653 EQR196653 FAN196653 FKJ196653 FUF196653 GEB196653 GNX196653 GXT196653 HHP196653 HRL196653 IBH196653 ILD196653 IUZ196653 JEV196653 JOR196653 JYN196653 KIJ196653 KSF196653 LCB196653 LLX196653 LVT196653 MFP196653 MPL196653 MZH196653 NJD196653 NSZ196653 OCV196653 OMR196653 OWN196653 PGJ196653 PQF196653 QAB196653 QJX196653 QTT196653 RDP196653 RNL196653 RXH196653 SHD196653 SQZ196653 TAV196653 TKR196653 TUN196653 UEJ196653 UOF196653 UYB196653 VHX196653 VRT196653 WBP196653 WLL196653 WVH196653 C262189 IV262189 SR262189 ACN262189 AMJ262189 AWF262189 BGB262189 BPX262189 BZT262189 CJP262189 CTL262189 DDH262189 DND262189 DWZ262189 EGV262189 EQR262189 FAN262189 FKJ262189 FUF262189 GEB262189 GNX262189 GXT262189 HHP262189 HRL262189 IBH262189 ILD262189 IUZ262189 JEV262189 JOR262189 JYN262189 KIJ262189 KSF262189 LCB262189 LLX262189 LVT262189 MFP262189 MPL262189 MZH262189 NJD262189 NSZ262189 OCV262189 OMR262189 OWN262189 PGJ262189 PQF262189 QAB262189 QJX262189 QTT262189 RDP262189 RNL262189 RXH262189 SHD262189 SQZ262189 TAV262189 TKR262189 TUN262189 UEJ262189 UOF262189 UYB262189 VHX262189 VRT262189 WBP262189 WLL262189 WVH262189 C327725 IV327725 SR327725 ACN327725 AMJ327725 AWF327725 BGB327725 BPX327725 BZT327725 CJP327725 CTL327725 DDH327725 DND327725 DWZ327725 EGV327725 EQR327725 FAN327725 FKJ327725 FUF327725 GEB327725 GNX327725 GXT327725 HHP327725 HRL327725 IBH327725 ILD327725 IUZ327725 JEV327725 JOR327725 JYN327725 KIJ327725 KSF327725 LCB327725 LLX327725 LVT327725 MFP327725 MPL327725 MZH327725 NJD327725 NSZ327725 OCV327725 OMR327725 OWN327725 PGJ327725 PQF327725 QAB327725 QJX327725 QTT327725 RDP327725 RNL327725 RXH327725 SHD327725 SQZ327725 TAV327725 TKR327725 TUN327725 UEJ327725 UOF327725 UYB327725 VHX327725 VRT327725 WBP327725 WLL327725 WVH327725 C393261 IV393261 SR393261 ACN393261 AMJ393261 AWF393261 BGB393261 BPX393261 BZT393261 CJP393261 CTL393261 DDH393261 DND393261 DWZ393261 EGV393261 EQR393261 FAN393261 FKJ393261 FUF393261 GEB393261 GNX393261 GXT393261 HHP393261 HRL393261 IBH393261 ILD393261 IUZ393261 JEV393261 JOR393261 JYN393261 KIJ393261 KSF393261 LCB393261 LLX393261 LVT393261 MFP393261 MPL393261 MZH393261 NJD393261 NSZ393261 OCV393261 OMR393261 OWN393261 PGJ393261 PQF393261 QAB393261 QJX393261 QTT393261 RDP393261 RNL393261 RXH393261 SHD393261 SQZ393261 TAV393261 TKR393261 TUN393261 UEJ393261 UOF393261 UYB393261 VHX393261 VRT393261 WBP393261 WLL393261 WVH393261 C458797 IV458797 SR458797 ACN458797 AMJ458797 AWF458797 BGB458797 BPX458797 BZT458797 CJP458797 CTL458797 DDH458797 DND458797 DWZ458797 EGV458797 EQR458797 FAN458797 FKJ458797 FUF458797 GEB458797 GNX458797 GXT458797 HHP458797 HRL458797 IBH458797 ILD458797 IUZ458797 JEV458797 JOR458797 JYN458797 KIJ458797 KSF458797 LCB458797 LLX458797 LVT458797 MFP458797 MPL458797 MZH458797 NJD458797 NSZ458797 OCV458797 OMR458797 OWN458797 PGJ458797 PQF458797 QAB458797 QJX458797 QTT458797 RDP458797 RNL458797 RXH458797 SHD458797 SQZ458797 TAV458797 TKR458797 TUN458797 UEJ458797 UOF458797 UYB458797 VHX458797 VRT458797 WBP458797 WLL458797 WVH458797 C524333 IV524333 SR524333 ACN524333 AMJ524333 AWF524333 BGB524333 BPX524333 BZT524333 CJP524333 CTL524333 DDH524333 DND524333 DWZ524333 EGV524333 EQR524333 FAN524333 FKJ524333 FUF524333 GEB524333 GNX524333 GXT524333 HHP524333 HRL524333 IBH524333 ILD524333 IUZ524333 JEV524333 JOR524333 JYN524333 KIJ524333 KSF524333 LCB524333 LLX524333 LVT524333 MFP524333 MPL524333 MZH524333 NJD524333 NSZ524333 OCV524333 OMR524333 OWN524333 PGJ524333 PQF524333 QAB524333 QJX524333 QTT524333 RDP524333 RNL524333 RXH524333 SHD524333 SQZ524333 TAV524333 TKR524333 TUN524333 UEJ524333 UOF524333 UYB524333 VHX524333 VRT524333 WBP524333 WLL524333 WVH524333 C589869 IV589869 SR589869 ACN589869 AMJ589869 AWF589869 BGB589869 BPX589869 BZT589869 CJP589869 CTL589869 DDH589869 DND589869 DWZ589869 EGV589869 EQR589869 FAN589869 FKJ589869 FUF589869 GEB589869 GNX589869 GXT589869 HHP589869 HRL589869 IBH589869 ILD589869 IUZ589869 JEV589869 JOR589869 JYN589869 KIJ589869 KSF589869 LCB589869 LLX589869 LVT589869 MFP589869 MPL589869 MZH589869 NJD589869 NSZ589869 OCV589869 OMR589869 OWN589869 PGJ589869 PQF589869 QAB589869 QJX589869 QTT589869 RDP589869 RNL589869 RXH589869 SHD589869 SQZ589869 TAV589869 TKR589869 TUN589869 UEJ589869 UOF589869 UYB589869 VHX589869 VRT589869 WBP589869 WLL589869 WVH589869 C655405 IV655405 SR655405 ACN655405 AMJ655405 AWF655405 BGB655405 BPX655405 BZT655405 CJP655405 CTL655405 DDH655405 DND655405 DWZ655405 EGV655405 EQR655405 FAN655405 FKJ655405 FUF655405 GEB655405 GNX655405 GXT655405 HHP655405 HRL655405 IBH655405 ILD655405 IUZ655405 JEV655405 JOR655405 JYN655405 KIJ655405 KSF655405 LCB655405 LLX655405 LVT655405 MFP655405 MPL655405 MZH655405 NJD655405 NSZ655405 OCV655405 OMR655405 OWN655405 PGJ655405 PQF655405 QAB655405 QJX655405 QTT655405 RDP655405 RNL655405 RXH655405 SHD655405 SQZ655405 TAV655405 TKR655405 TUN655405 UEJ655405 UOF655405 UYB655405 VHX655405 VRT655405 WBP655405 WLL655405 WVH655405 C720941 IV720941 SR720941 ACN720941 AMJ720941 AWF720941 BGB720941 BPX720941 BZT720941 CJP720941 CTL720941 DDH720941 DND720941 DWZ720941 EGV720941 EQR720941 FAN720941 FKJ720941 FUF720941 GEB720941 GNX720941 GXT720941 HHP720941 HRL720941 IBH720941 ILD720941 IUZ720941 JEV720941 JOR720941 JYN720941 KIJ720941 KSF720941 LCB720941 LLX720941 LVT720941 MFP720941 MPL720941 MZH720941 NJD720941 NSZ720941 OCV720941 OMR720941 OWN720941 PGJ720941 PQF720941 QAB720941 QJX720941 QTT720941 RDP720941 RNL720941 RXH720941 SHD720941 SQZ720941 TAV720941 TKR720941 TUN720941 UEJ720941 UOF720941 UYB720941 VHX720941 VRT720941 WBP720941 WLL720941 WVH720941 C786477 IV786477 SR786477 ACN786477 AMJ786477 AWF786477 BGB786477 BPX786477 BZT786477 CJP786477 CTL786477 DDH786477 DND786477 DWZ786477 EGV786477 EQR786477 FAN786477 FKJ786477 FUF786477 GEB786477 GNX786477 GXT786477 HHP786477 HRL786477 IBH786477 ILD786477 IUZ786477 JEV786477 JOR786477 JYN786477 KIJ786477 KSF786477 LCB786477 LLX786477 LVT786477 MFP786477 MPL786477 MZH786477 NJD786477 NSZ786477 OCV786477 OMR786477 OWN786477 PGJ786477 PQF786477 QAB786477 QJX786477 QTT786477 RDP786477 RNL786477 RXH786477 SHD786477 SQZ786477 TAV786477 TKR786477 TUN786477 UEJ786477 UOF786477 UYB786477 VHX786477 VRT786477 WBP786477 WLL786477 WVH786477 C852013 IV852013 SR852013 ACN852013 AMJ852013 AWF852013 BGB852013 BPX852013 BZT852013 CJP852013 CTL852013 DDH852013 DND852013 DWZ852013 EGV852013 EQR852013 FAN852013 FKJ852013 FUF852013 GEB852013 GNX852013 GXT852013 HHP852013 HRL852013 IBH852013 ILD852013 IUZ852013 JEV852013 JOR852013 JYN852013 KIJ852013 KSF852013 LCB852013 LLX852013 LVT852013 MFP852013 MPL852013 MZH852013 NJD852013 NSZ852013 OCV852013 OMR852013 OWN852013 PGJ852013 PQF852013 QAB852013 QJX852013 QTT852013 RDP852013 RNL852013 RXH852013 SHD852013 SQZ852013 TAV852013 TKR852013 TUN852013 UEJ852013 UOF852013 UYB852013 VHX852013 VRT852013 WBP852013 WLL852013 WVH852013 C917549 IV917549 SR917549 ACN917549 AMJ917549 AWF917549 BGB917549 BPX917549 BZT917549 CJP917549 CTL917549 DDH917549 DND917549 DWZ917549 EGV917549 EQR917549 FAN917549 FKJ917549 FUF917549 GEB917549 GNX917549 GXT917549 HHP917549 HRL917549 IBH917549 ILD917549 IUZ917549 JEV917549 JOR917549 JYN917549 KIJ917549 KSF917549 LCB917549 LLX917549 LVT917549 MFP917549 MPL917549 MZH917549 NJD917549 NSZ917549 OCV917549 OMR917549 OWN917549 PGJ917549 PQF917549 QAB917549 QJX917549 QTT917549 RDP917549 RNL917549 RXH917549 SHD917549 SQZ917549 TAV917549 TKR917549 TUN917549 UEJ917549 UOF917549 UYB917549 VHX917549 VRT917549 WBP917549 WLL917549 WVH917549 C983085 IV983085 SR983085 ACN983085 AMJ983085 AWF983085 BGB983085 BPX983085 BZT983085 CJP983085 CTL983085 DDH983085 DND983085 DWZ983085 EGV983085 EQR983085 FAN983085 FKJ983085 FUF983085 GEB983085 GNX983085 GXT983085 HHP983085 HRL983085 IBH983085 ILD983085 IUZ983085 JEV983085 JOR983085 JYN983085 KIJ983085 KSF983085 LCB983085 LLX983085 LVT983085 MFP983085 MPL983085 MZH983085 NJD983085 NSZ983085 OCV983085 OMR983085 OWN983085 PGJ983085 PQF983085 QAB983085 QJX983085 QTT983085 RDP983085 RNL983085 RXH983085 SHD983085 SQZ983085 TAV983085 TKR983085 TUN983085 UEJ983085 UOF983085 UYB983085 VHX983085 VRT983085 WBP98308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87"/>
  <sheetViews>
    <sheetView topLeftCell="A20" zoomScale="64" zoomScaleNormal="64" workbookViewId="0">
      <selection activeCell="C40" sqref="C40"/>
    </sheetView>
  </sheetViews>
  <sheetFormatPr baseColWidth="10" defaultRowHeight="15" x14ac:dyDescent="0.25"/>
  <cols>
    <col min="1" max="1" width="3.140625" style="1" bestFit="1" customWidth="1"/>
    <col min="2" max="2" width="102.7109375" style="1" bestFit="1" customWidth="1"/>
    <col min="3" max="3" width="34.710937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0" width="6.42578125" style="1" customWidth="1"/>
    <col min="21" max="21" width="13.28515625" style="1" customWidth="1"/>
    <col min="22"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3" t="s">
        <v>1380</v>
      </c>
      <c r="D6" s="1853"/>
      <c r="E6" s="1853"/>
      <c r="F6" s="1853"/>
      <c r="G6" s="1853"/>
      <c r="H6" s="1853"/>
      <c r="I6" s="1853"/>
      <c r="J6" s="1853"/>
      <c r="K6" s="1853"/>
      <c r="L6" s="1853"/>
      <c r="M6" s="1853"/>
      <c r="N6" s="2027"/>
    </row>
    <row r="7" spans="2:16" ht="16.5" thickBot="1" x14ac:dyDescent="0.3">
      <c r="B7" s="127" t="s">
        <v>4</v>
      </c>
      <c r="C7" s="1853"/>
      <c r="D7" s="1853"/>
      <c r="E7" s="1853"/>
      <c r="F7" s="1853"/>
      <c r="G7" s="1853"/>
      <c r="H7" s="1853"/>
      <c r="I7" s="1853"/>
      <c r="J7" s="1853"/>
      <c r="K7" s="1853"/>
      <c r="L7" s="1853"/>
      <c r="M7" s="1853"/>
      <c r="N7" s="2027"/>
    </row>
    <row r="8" spans="2:16" ht="16.5" thickBot="1" x14ac:dyDescent="0.3">
      <c r="B8" s="127" t="s">
        <v>5</v>
      </c>
      <c r="C8" s="1853"/>
      <c r="D8" s="1853"/>
      <c r="E8" s="1853"/>
      <c r="F8" s="1853"/>
      <c r="G8" s="1853"/>
      <c r="H8" s="1853"/>
      <c r="I8" s="1853"/>
      <c r="J8" s="1853"/>
      <c r="K8" s="1853"/>
      <c r="L8" s="1853"/>
      <c r="M8" s="1853"/>
      <c r="N8" s="2027"/>
    </row>
    <row r="9" spans="2:16" ht="16.5" thickBot="1" x14ac:dyDescent="0.3">
      <c r="B9" s="127" t="s">
        <v>6</v>
      </c>
      <c r="C9" s="1853"/>
      <c r="D9" s="1853"/>
      <c r="E9" s="1853"/>
      <c r="F9" s="1853"/>
      <c r="G9" s="1853"/>
      <c r="H9" s="1853"/>
      <c r="I9" s="1853"/>
      <c r="J9" s="1853"/>
      <c r="K9" s="1853"/>
      <c r="L9" s="1853"/>
      <c r="M9" s="1853"/>
      <c r="N9" s="2027"/>
    </row>
    <row r="10" spans="2:16" ht="16.5" thickBot="1" x14ac:dyDescent="0.3">
      <c r="B10" s="127" t="s">
        <v>7</v>
      </c>
      <c r="C10" s="2028">
        <v>18</v>
      </c>
      <c r="D10" s="2028"/>
      <c r="E10" s="2029"/>
      <c r="F10" s="128"/>
      <c r="G10" s="128"/>
      <c r="H10" s="128"/>
      <c r="I10" s="128"/>
      <c r="J10" s="128"/>
      <c r="K10" s="128"/>
      <c r="L10" s="128"/>
      <c r="M10" s="128"/>
      <c r="N10" s="129"/>
    </row>
    <row r="11" spans="2:16" ht="16.5" thickBot="1" x14ac:dyDescent="0.3">
      <c r="B11" s="130" t="s">
        <v>8</v>
      </c>
      <c r="C11" s="131">
        <v>41982</v>
      </c>
      <c r="D11" s="132"/>
      <c r="E11" s="132"/>
      <c r="F11" s="132"/>
      <c r="G11" s="132"/>
      <c r="H11" s="132"/>
      <c r="I11" s="132"/>
      <c r="J11" s="132"/>
      <c r="K11" s="132"/>
      <c r="L11" s="132"/>
      <c r="M11" s="132"/>
      <c r="N11" s="133"/>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ht="15" customHeight="1" x14ac:dyDescent="0.25">
      <c r="B14" s="1867" t="s">
        <v>419</v>
      </c>
      <c r="C14" s="1867"/>
      <c r="D14" s="702" t="s">
        <v>10</v>
      </c>
      <c r="E14" s="702" t="s">
        <v>11</v>
      </c>
      <c r="F14" s="702" t="s">
        <v>12</v>
      </c>
      <c r="G14" s="139"/>
      <c r="I14" s="140"/>
      <c r="J14" s="140"/>
      <c r="K14" s="140"/>
      <c r="L14" s="140"/>
      <c r="M14" s="140"/>
      <c r="N14" s="137"/>
    </row>
    <row r="15" spans="2:16" x14ac:dyDescent="0.25">
      <c r="B15" s="1867"/>
      <c r="C15" s="1867"/>
      <c r="D15" s="702">
        <v>18</v>
      </c>
      <c r="E15" s="141">
        <v>1901530250</v>
      </c>
      <c r="F15" s="142">
        <v>850</v>
      </c>
      <c r="G15" s="143"/>
      <c r="I15" s="144"/>
      <c r="J15" s="144"/>
      <c r="K15" s="144"/>
      <c r="L15" s="144"/>
      <c r="M15" s="144"/>
      <c r="N15" s="137"/>
    </row>
    <row r="16" spans="2:16" x14ac:dyDescent="0.25">
      <c r="B16" s="1867"/>
      <c r="C16" s="1867"/>
      <c r="D16" s="702"/>
      <c r="E16" s="141"/>
      <c r="F16" s="142"/>
      <c r="G16" s="143"/>
      <c r="I16" s="144"/>
      <c r="J16" s="144"/>
      <c r="K16" s="144"/>
      <c r="L16" s="144"/>
      <c r="M16" s="144"/>
      <c r="N16" s="137"/>
    </row>
    <row r="17" spans="1:14" x14ac:dyDescent="0.25">
      <c r="B17" s="1867"/>
      <c r="C17" s="1867"/>
      <c r="D17" s="702"/>
      <c r="E17" s="141"/>
      <c r="F17" s="142"/>
      <c r="G17" s="143"/>
      <c r="I17" s="144"/>
      <c r="J17" s="144"/>
      <c r="K17" s="144"/>
      <c r="L17" s="144"/>
      <c r="M17" s="144"/>
      <c r="N17" s="137"/>
    </row>
    <row r="18" spans="1:14" x14ac:dyDescent="0.25">
      <c r="B18" s="1867"/>
      <c r="C18" s="1867"/>
      <c r="D18" s="702"/>
      <c r="E18" s="145"/>
      <c r="F18" s="142"/>
      <c r="G18" s="143"/>
      <c r="H18" s="146"/>
      <c r="I18" s="144"/>
      <c r="J18" s="144"/>
      <c r="K18" s="144"/>
      <c r="L18" s="144"/>
      <c r="M18" s="144"/>
      <c r="N18" s="147"/>
    </row>
    <row r="19" spans="1:14" x14ac:dyDescent="0.25">
      <c r="B19" s="1867"/>
      <c r="C19" s="1867"/>
      <c r="D19" s="702"/>
      <c r="E19" s="145"/>
      <c r="F19" s="142"/>
      <c r="G19" s="143"/>
      <c r="H19" s="146"/>
      <c r="I19" s="148"/>
      <c r="J19" s="148"/>
      <c r="K19" s="148"/>
      <c r="L19" s="148"/>
      <c r="M19" s="148"/>
      <c r="N19" s="147"/>
    </row>
    <row r="20" spans="1:14" x14ac:dyDescent="0.25">
      <c r="B20" s="1867"/>
      <c r="C20" s="1867"/>
      <c r="D20" s="702"/>
      <c r="E20" s="145"/>
      <c r="F20" s="142"/>
      <c r="G20" s="143"/>
      <c r="H20" s="146"/>
      <c r="I20" s="48"/>
      <c r="J20" s="48"/>
      <c r="K20" s="48"/>
      <c r="L20" s="48"/>
      <c r="M20" s="48"/>
      <c r="N20" s="147"/>
    </row>
    <row r="21" spans="1:14" x14ac:dyDescent="0.25">
      <c r="B21" s="1867"/>
      <c r="C21" s="1867"/>
      <c r="D21" s="702"/>
      <c r="E21" s="145"/>
      <c r="F21" s="142"/>
      <c r="G21" s="143"/>
      <c r="H21" s="146"/>
      <c r="I21" s="48"/>
      <c r="J21" s="48"/>
      <c r="K21" s="48"/>
      <c r="L21" s="48"/>
      <c r="M21" s="48"/>
      <c r="N21" s="147"/>
    </row>
    <row r="22" spans="1:14" ht="15.75" thickBot="1" x14ac:dyDescent="0.3">
      <c r="B22" s="1868" t="s">
        <v>13</v>
      </c>
      <c r="C22" s="1869"/>
      <c r="D22" s="702"/>
      <c r="E22" s="149">
        <f>SUM(E15:E21)</f>
        <v>1901530250</v>
      </c>
      <c r="F22" s="142">
        <f>SUM(F15:F21)</f>
        <v>850</v>
      </c>
      <c r="G22" s="143"/>
      <c r="H22" s="146"/>
      <c r="I22" s="48"/>
      <c r="J22" s="48"/>
      <c r="K22" s="48"/>
      <c r="L22" s="48"/>
      <c r="M22" s="48"/>
      <c r="N22" s="147"/>
    </row>
    <row r="23" spans="1:14" ht="30.75" thickBot="1" x14ac:dyDescent="0.3">
      <c r="A23" s="27"/>
      <c r="B23" s="150" t="s">
        <v>14</v>
      </c>
      <c r="C23" s="150" t="s">
        <v>15</v>
      </c>
      <c r="E23" s="140"/>
      <c r="F23" s="140"/>
      <c r="G23" s="140"/>
      <c r="H23" s="140"/>
      <c r="I23" s="151"/>
      <c r="J23" s="151"/>
      <c r="K23" s="151"/>
      <c r="L23" s="151"/>
      <c r="M23" s="151"/>
    </row>
    <row r="24" spans="1:14" ht="15.75" thickBot="1" x14ac:dyDescent="0.3">
      <c r="A24" s="30">
        <v>1</v>
      </c>
      <c r="B24" s="152"/>
      <c r="C24" s="153">
        <f>F22*0.8</f>
        <v>680</v>
      </c>
      <c r="D24" s="154"/>
      <c r="E24" s="155">
        <f>E22</f>
        <v>1901530250</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152" t="s">
        <v>21</v>
      </c>
      <c r="D30" s="152"/>
      <c r="E30"/>
      <c r="F30"/>
      <c r="G30"/>
      <c r="H30"/>
      <c r="I30" s="48"/>
      <c r="J30" s="48"/>
      <c r="K30" s="48"/>
      <c r="L30" s="48"/>
      <c r="M30" s="48"/>
      <c r="N30" s="137"/>
    </row>
    <row r="31" spans="1:14" x14ac:dyDescent="0.25">
      <c r="A31" s="36"/>
      <c r="B31" s="152" t="s">
        <v>22</v>
      </c>
      <c r="C31" s="152" t="s">
        <v>21</v>
      </c>
      <c r="D31" s="152"/>
      <c r="E31"/>
      <c r="F31"/>
      <c r="G31"/>
      <c r="H31"/>
      <c r="I31" s="48"/>
      <c r="J31" s="48"/>
      <c r="K31" s="48"/>
      <c r="L31" s="48"/>
      <c r="M31" s="48"/>
      <c r="N31" s="137"/>
    </row>
    <row r="32" spans="1:14" x14ac:dyDescent="0.25">
      <c r="A32" s="36"/>
      <c r="B32" s="152" t="s">
        <v>23</v>
      </c>
      <c r="C32" s="152" t="s">
        <v>21</v>
      </c>
      <c r="D32" s="152"/>
      <c r="E32"/>
      <c r="F32"/>
      <c r="G32"/>
      <c r="H32"/>
      <c r="I32" s="48"/>
      <c r="J32" s="48"/>
      <c r="K32" s="48"/>
      <c r="L32" s="48"/>
      <c r="M32" s="48"/>
      <c r="N32" s="137"/>
    </row>
    <row r="33" spans="1:17" x14ac:dyDescent="0.25">
      <c r="A33" s="36"/>
      <c r="B33" s="152" t="s">
        <v>24</v>
      </c>
      <c r="C33" s="856" t="s">
        <v>21</v>
      </c>
      <c r="D33" s="152"/>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715">
        <v>40</v>
      </c>
      <c r="E40" s="1870">
        <f>+D40+D41</f>
        <v>75</v>
      </c>
      <c r="F40"/>
      <c r="G40"/>
      <c r="H40"/>
      <c r="I40" s="48"/>
      <c r="J40" s="48"/>
      <c r="K40" s="48"/>
      <c r="L40" s="48"/>
      <c r="M40" s="48"/>
      <c r="N40" s="137"/>
    </row>
    <row r="41" spans="1:17" ht="42.75" x14ac:dyDescent="0.25">
      <c r="A41" s="36"/>
      <c r="B41" s="45" t="s">
        <v>30</v>
      </c>
      <c r="C41" s="684">
        <v>60</v>
      </c>
      <c r="D41" s="715">
        <v>35</v>
      </c>
      <c r="E41" s="187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customHeight="1" thickBot="1" x14ac:dyDescent="0.3">
      <c r="M45" s="1872" t="s">
        <v>31</v>
      </c>
      <c r="N45" s="1872"/>
    </row>
    <row r="46" spans="1:17" x14ac:dyDescent="0.25">
      <c r="B46" s="160" t="s">
        <v>32</v>
      </c>
      <c r="H46" s="843"/>
      <c r="I46" s="843"/>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x14ac:dyDescent="0.25">
      <c r="A49" s="52">
        <v>1</v>
      </c>
      <c r="B49" s="844" t="s">
        <v>1381</v>
      </c>
      <c r="C49" s="172" t="s">
        <v>1381</v>
      </c>
      <c r="D49" s="173" t="s">
        <v>246</v>
      </c>
      <c r="E49" s="174">
        <v>701820120233</v>
      </c>
      <c r="F49" s="175" t="s">
        <v>18</v>
      </c>
      <c r="G49" s="845">
        <v>1</v>
      </c>
      <c r="H49" s="220">
        <v>40947</v>
      </c>
      <c r="I49" s="220">
        <v>41273</v>
      </c>
      <c r="J49" s="176" t="s">
        <v>19</v>
      </c>
      <c r="K49" s="177">
        <f>20/28+10</f>
        <v>10.714285714285714</v>
      </c>
      <c r="L49" s="178">
        <v>0</v>
      </c>
      <c r="M49" s="174">
        <v>406</v>
      </c>
      <c r="N49" s="178">
        <f>+M49*G49</f>
        <v>406</v>
      </c>
      <c r="O49" s="1027">
        <v>289348729</v>
      </c>
      <c r="P49" s="1020" t="s">
        <v>1382</v>
      </c>
      <c r="Q49" s="181"/>
      <c r="R49" s="60"/>
      <c r="S49" s="60"/>
      <c r="T49" s="60"/>
      <c r="U49" s="60"/>
      <c r="V49" s="60"/>
      <c r="W49" s="60"/>
      <c r="X49" s="60"/>
      <c r="Y49" s="60"/>
      <c r="Z49" s="60"/>
    </row>
    <row r="50" spans="1:26" s="61" customFormat="1" x14ac:dyDescent="0.25">
      <c r="A50" s="52">
        <v>2</v>
      </c>
      <c r="B50" s="844" t="s">
        <v>1383</v>
      </c>
      <c r="C50" s="172" t="s">
        <v>1383</v>
      </c>
      <c r="D50" s="173" t="s">
        <v>246</v>
      </c>
      <c r="E50" s="174">
        <v>701820100091</v>
      </c>
      <c r="F50" s="175" t="s">
        <v>18</v>
      </c>
      <c r="G50" s="182">
        <v>1</v>
      </c>
      <c r="H50" s="220">
        <v>40205</v>
      </c>
      <c r="I50" s="220">
        <v>40543</v>
      </c>
      <c r="J50" s="176" t="s">
        <v>19</v>
      </c>
      <c r="K50" s="177">
        <f>3/30+11</f>
        <v>11.1</v>
      </c>
      <c r="L50" s="178">
        <v>0</v>
      </c>
      <c r="M50" s="174">
        <v>966</v>
      </c>
      <c r="N50" s="178">
        <f>+M50*G50</f>
        <v>966</v>
      </c>
      <c r="O50" s="1027">
        <v>454882298</v>
      </c>
      <c r="P50" s="1020" t="s">
        <v>1384</v>
      </c>
      <c r="Q50" s="181"/>
      <c r="R50" s="60"/>
      <c r="S50" s="60"/>
      <c r="T50" s="60"/>
      <c r="U50" s="60"/>
      <c r="V50" s="60"/>
      <c r="W50" s="60"/>
      <c r="X50" s="60"/>
      <c r="Y50" s="60"/>
      <c r="Z50" s="60"/>
    </row>
    <row r="51" spans="1:26" s="61" customFormat="1" x14ac:dyDescent="0.25">
      <c r="A51" s="52">
        <v>3</v>
      </c>
      <c r="B51" s="844" t="s">
        <v>1383</v>
      </c>
      <c r="C51" s="172" t="s">
        <v>1383</v>
      </c>
      <c r="D51" s="173" t="s">
        <v>246</v>
      </c>
      <c r="E51" s="174">
        <v>701820140126</v>
      </c>
      <c r="F51" s="175" t="s">
        <v>18</v>
      </c>
      <c r="G51" s="182">
        <v>1</v>
      </c>
      <c r="H51" s="220">
        <v>41660</v>
      </c>
      <c r="I51" s="220">
        <v>41912</v>
      </c>
      <c r="J51" s="176" t="s">
        <v>19</v>
      </c>
      <c r="K51" s="177">
        <f>9/30+8</f>
        <v>8.3000000000000007</v>
      </c>
      <c r="L51" s="178">
        <v>0</v>
      </c>
      <c r="M51" s="174">
        <v>432</v>
      </c>
      <c r="N51" s="178">
        <f>+M51*G51</f>
        <v>432</v>
      </c>
      <c r="O51" s="1027">
        <v>127043136</v>
      </c>
      <c r="P51" s="1020">
        <v>124</v>
      </c>
      <c r="Q51" s="181"/>
      <c r="R51" s="60"/>
      <c r="S51" s="60"/>
      <c r="T51" s="60"/>
      <c r="U51" s="60"/>
      <c r="V51" s="60"/>
      <c r="W51" s="60"/>
      <c r="X51" s="60"/>
      <c r="Y51" s="60"/>
      <c r="Z51" s="60"/>
    </row>
    <row r="52" spans="1:26" s="61" customFormat="1" x14ac:dyDescent="0.25">
      <c r="A52" s="52">
        <v>4</v>
      </c>
      <c r="B52" s="844"/>
      <c r="C52" s="172"/>
      <c r="D52" s="173"/>
      <c r="E52" s="174"/>
      <c r="F52" s="175"/>
      <c r="G52" s="845"/>
      <c r="H52" s="220"/>
      <c r="I52" s="220"/>
      <c r="J52" s="176"/>
      <c r="K52" s="177"/>
      <c r="L52" s="178"/>
      <c r="M52" s="174"/>
      <c r="N52" s="178"/>
      <c r="O52" s="1027"/>
      <c r="P52" s="1020"/>
      <c r="Q52" s="181"/>
      <c r="R52" s="60"/>
      <c r="S52" s="60"/>
      <c r="T52" s="60"/>
      <c r="U52" s="60"/>
      <c r="V52" s="60"/>
      <c r="W52" s="60"/>
      <c r="X52" s="60"/>
      <c r="Y52" s="60"/>
      <c r="Z52" s="60"/>
    </row>
    <row r="53" spans="1:26" s="61" customFormat="1" x14ac:dyDescent="0.25">
      <c r="A53" s="52">
        <v>5</v>
      </c>
      <c r="B53" s="844"/>
      <c r="C53" s="172"/>
      <c r="D53" s="173"/>
      <c r="E53" s="174"/>
      <c r="F53" s="175"/>
      <c r="G53" s="845"/>
      <c r="H53" s="220"/>
      <c r="I53" s="220"/>
      <c r="J53" s="176"/>
      <c r="K53" s="177"/>
      <c r="L53" s="178"/>
      <c r="M53" s="174"/>
      <c r="N53" s="178"/>
      <c r="O53" s="1027"/>
      <c r="P53" s="1020"/>
      <c r="Q53" s="181"/>
      <c r="R53" s="60"/>
      <c r="S53" s="60"/>
      <c r="T53" s="60"/>
      <c r="U53" s="60"/>
      <c r="V53" s="60"/>
      <c r="W53" s="60"/>
      <c r="X53" s="60"/>
      <c r="Y53" s="60"/>
      <c r="Z53" s="60"/>
    </row>
    <row r="54" spans="1:26" s="61" customFormat="1" x14ac:dyDescent="0.25">
      <c r="A54" s="52">
        <v>6</v>
      </c>
      <c r="B54" s="844"/>
      <c r="C54" s="172"/>
      <c r="D54" s="173"/>
      <c r="E54" s="174"/>
      <c r="F54" s="175"/>
      <c r="G54" s="182"/>
      <c r="H54" s="175"/>
      <c r="I54" s="176"/>
      <c r="J54" s="176"/>
      <c r="K54" s="177"/>
      <c r="L54" s="178"/>
      <c r="M54" s="174"/>
      <c r="N54" s="178"/>
      <c r="O54" s="1027"/>
      <c r="P54" s="1020"/>
      <c r="Q54" s="181"/>
      <c r="R54" s="60"/>
      <c r="S54" s="60"/>
      <c r="T54" s="60"/>
      <c r="U54" s="60"/>
      <c r="V54" s="60"/>
      <c r="W54" s="60"/>
      <c r="X54" s="60"/>
      <c r="Y54" s="60"/>
      <c r="Z54" s="60"/>
    </row>
    <row r="55" spans="1:26" s="61" customFormat="1" x14ac:dyDescent="0.25">
      <c r="A55" s="52">
        <f>+A54+1</f>
        <v>7</v>
      </c>
      <c r="B55" s="844"/>
      <c r="C55" s="172"/>
      <c r="D55" s="173"/>
      <c r="E55" s="174"/>
      <c r="F55" s="175"/>
      <c r="G55" s="182"/>
      <c r="H55" s="175"/>
      <c r="I55" s="176"/>
      <c r="J55" s="176"/>
      <c r="K55" s="177"/>
      <c r="L55" s="176"/>
      <c r="M55" s="174"/>
      <c r="N55" s="178"/>
      <c r="O55" s="1027"/>
      <c r="P55" s="1020"/>
      <c r="Q55" s="181"/>
      <c r="R55" s="60"/>
      <c r="S55" s="60"/>
      <c r="T55" s="60"/>
      <c r="U55" s="60"/>
      <c r="V55" s="60"/>
      <c r="W55" s="60"/>
      <c r="X55" s="60"/>
      <c r="Y55" s="60"/>
      <c r="Z55" s="60"/>
    </row>
    <row r="56" spans="1:26" s="61" customFormat="1" x14ac:dyDescent="0.25">
      <c r="A56" s="52">
        <f>+A55+1</f>
        <v>8</v>
      </c>
      <c r="B56" s="844"/>
      <c r="C56" s="172"/>
      <c r="D56" s="173"/>
      <c r="E56" s="174"/>
      <c r="F56" s="175"/>
      <c r="G56" s="182"/>
      <c r="H56" s="175"/>
      <c r="I56" s="176"/>
      <c r="J56" s="176"/>
      <c r="K56" s="177"/>
      <c r="L56" s="176"/>
      <c r="M56" s="174"/>
      <c r="N56" s="178"/>
      <c r="O56" s="1027"/>
      <c r="P56" s="1020"/>
      <c r="Q56" s="181"/>
      <c r="R56" s="60"/>
      <c r="S56" s="60"/>
      <c r="T56" s="60"/>
      <c r="U56" s="60"/>
      <c r="V56" s="60"/>
      <c r="W56" s="60"/>
      <c r="X56" s="60"/>
      <c r="Y56" s="60"/>
      <c r="Z56" s="60"/>
    </row>
    <row r="57" spans="1:26" s="61" customFormat="1" x14ac:dyDescent="0.25">
      <c r="A57" s="52">
        <f>+A56+1</f>
        <v>9</v>
      </c>
      <c r="B57" s="844"/>
      <c r="C57" s="172"/>
      <c r="D57" s="173"/>
      <c r="E57" s="174"/>
      <c r="F57" s="175"/>
      <c r="G57" s="182"/>
      <c r="H57" s="175"/>
      <c r="I57" s="176"/>
      <c r="J57" s="176"/>
      <c r="K57" s="177"/>
      <c r="L57" s="176"/>
      <c r="M57" s="174"/>
      <c r="N57" s="178"/>
      <c r="O57" s="1027"/>
      <c r="P57" s="1020"/>
      <c r="Q57" s="181"/>
      <c r="R57" s="60"/>
      <c r="S57" s="60"/>
      <c r="T57" s="60"/>
      <c r="U57" s="60"/>
      <c r="V57" s="60"/>
      <c r="W57" s="60"/>
      <c r="X57" s="60"/>
      <c r="Y57" s="60"/>
      <c r="Z57" s="60"/>
    </row>
    <row r="58" spans="1:26" s="61" customFormat="1" x14ac:dyDescent="0.25">
      <c r="A58" s="52">
        <f>+A57+1</f>
        <v>10</v>
      </c>
      <c r="B58" s="173"/>
      <c r="C58" s="172"/>
      <c r="D58" s="173"/>
      <c r="E58" s="174"/>
      <c r="F58" s="175"/>
      <c r="G58" s="182"/>
      <c r="H58" s="175"/>
      <c r="I58" s="176"/>
      <c r="J58" s="176"/>
      <c r="K58" s="177"/>
      <c r="L58" s="176"/>
      <c r="M58" s="174"/>
      <c r="N58" s="178"/>
      <c r="O58" s="1027"/>
      <c r="P58" s="1020"/>
      <c r="Q58" s="181"/>
      <c r="R58" s="60"/>
      <c r="S58" s="60"/>
      <c r="T58" s="60"/>
      <c r="U58" s="60"/>
      <c r="V58" s="60"/>
      <c r="W58" s="60"/>
      <c r="X58" s="60"/>
      <c r="Y58" s="60"/>
      <c r="Z58" s="60"/>
    </row>
    <row r="59" spans="1:26" s="61" customFormat="1" x14ac:dyDescent="0.25">
      <c r="A59" s="52"/>
      <c r="B59" s="183" t="s">
        <v>28</v>
      </c>
      <c r="C59" s="172"/>
      <c r="D59" s="173"/>
      <c r="E59" s="174"/>
      <c r="F59" s="175"/>
      <c r="G59" s="182"/>
      <c r="H59" s="175"/>
      <c r="I59" s="176"/>
      <c r="J59" s="176"/>
      <c r="K59" s="184">
        <f>SUM(K49:K58)</f>
        <v>30.114285714285714</v>
      </c>
      <c r="L59" s="184">
        <f>SUM(L49:L58)</f>
        <v>0</v>
      </c>
      <c r="M59" s="186">
        <v>1372</v>
      </c>
      <c r="N59" s="185"/>
      <c r="O59" s="1027"/>
      <c r="P59" s="1020"/>
      <c r="Q59" s="187"/>
    </row>
    <row r="60" spans="1:26" s="69" customFormat="1" x14ac:dyDescent="0.25">
      <c r="E60" s="188"/>
    </row>
    <row r="61" spans="1:26" s="69" customFormat="1" x14ac:dyDescent="0.25">
      <c r="B61" s="1860" t="s">
        <v>56</v>
      </c>
      <c r="C61" s="1860" t="s">
        <v>57</v>
      </c>
      <c r="D61" s="1862" t="s">
        <v>58</v>
      </c>
      <c r="E61" s="1862"/>
    </row>
    <row r="62" spans="1:26" s="69" customFormat="1" x14ac:dyDescent="0.25">
      <c r="B62" s="1861"/>
      <c r="C62" s="1861"/>
      <c r="D62" s="703" t="s">
        <v>59</v>
      </c>
      <c r="E62" s="190" t="s">
        <v>60</v>
      </c>
    </row>
    <row r="63" spans="1:26" s="69" customFormat="1" ht="18.75" x14ac:dyDescent="0.25">
      <c r="B63" s="222" t="s">
        <v>61</v>
      </c>
      <c r="C63" s="846">
        <f>K59</f>
        <v>30.114285714285714</v>
      </c>
      <c r="D63" s="235" t="s">
        <v>21</v>
      </c>
      <c r="E63" s="235"/>
      <c r="F63" s="191"/>
      <c r="G63" s="191"/>
      <c r="H63" s="191"/>
      <c r="I63" s="191"/>
      <c r="J63" s="191"/>
      <c r="K63" s="191"/>
      <c r="L63" s="191"/>
      <c r="M63" s="191"/>
    </row>
    <row r="64" spans="1:26" s="69" customFormat="1" x14ac:dyDescent="0.25">
      <c r="B64" s="222" t="s">
        <v>62</v>
      </c>
      <c r="C64" s="847">
        <v>1372</v>
      </c>
      <c r="D64" s="235" t="s">
        <v>21</v>
      </c>
      <c r="E64" s="235"/>
    </row>
    <row r="65" spans="2:17" s="69" customFormat="1" x14ac:dyDescent="0.25">
      <c r="B65" s="192"/>
      <c r="C65" s="1863"/>
      <c r="D65" s="1863"/>
      <c r="E65" s="1863"/>
      <c r="F65" s="1863"/>
      <c r="G65" s="1863"/>
      <c r="H65" s="1863"/>
      <c r="I65" s="1863"/>
      <c r="J65" s="1863"/>
      <c r="K65" s="1863"/>
      <c r="L65" s="1863"/>
      <c r="M65" s="1863"/>
      <c r="N65" s="1863"/>
    </row>
    <row r="66" spans="2:17" ht="15.75" thickBot="1" x14ac:dyDescent="0.3"/>
    <row r="67" spans="2:17" ht="27" thickBot="1" x14ac:dyDescent="0.3">
      <c r="B67" s="1864" t="s">
        <v>63</v>
      </c>
      <c r="C67" s="1864"/>
      <c r="D67" s="1864"/>
      <c r="E67" s="1864"/>
      <c r="F67" s="1864"/>
      <c r="G67" s="1864"/>
      <c r="H67" s="1864"/>
      <c r="I67" s="1864"/>
      <c r="J67" s="1864"/>
      <c r="K67" s="1864"/>
      <c r="L67" s="1864"/>
      <c r="M67" s="1864"/>
      <c r="N67" s="1864"/>
    </row>
    <row r="70" spans="2:17" ht="105" x14ac:dyDescent="0.25">
      <c r="B70" s="193" t="s">
        <v>64</v>
      </c>
      <c r="C70" s="194" t="s">
        <v>65</v>
      </c>
      <c r="D70" s="194" t="s">
        <v>66</v>
      </c>
      <c r="E70" s="194" t="s">
        <v>67</v>
      </c>
      <c r="F70" s="194" t="s">
        <v>68</v>
      </c>
      <c r="G70" s="194" t="s">
        <v>69</v>
      </c>
      <c r="H70" s="194" t="s">
        <v>70</v>
      </c>
      <c r="I70" s="194" t="s">
        <v>71</v>
      </c>
      <c r="J70" s="194" t="s">
        <v>72</v>
      </c>
      <c r="K70" s="194" t="s">
        <v>73</v>
      </c>
      <c r="L70" s="194" t="s">
        <v>74</v>
      </c>
      <c r="M70" s="195" t="s">
        <v>75</v>
      </c>
      <c r="N70" s="195" t="s">
        <v>76</v>
      </c>
      <c r="O70" s="1875" t="s">
        <v>77</v>
      </c>
      <c r="P70" s="1876"/>
      <c r="Q70" s="194" t="s">
        <v>78</v>
      </c>
    </row>
    <row r="71" spans="2:17" ht="30" x14ac:dyDescent="0.25">
      <c r="B71" s="224" t="s">
        <v>1385</v>
      </c>
      <c r="C71" s="224" t="s">
        <v>1385</v>
      </c>
      <c r="D71" s="226" t="s">
        <v>1386</v>
      </c>
      <c r="E71" s="227">
        <v>200</v>
      </c>
      <c r="F71" s="378" t="s">
        <v>82</v>
      </c>
      <c r="G71" s="378" t="s">
        <v>82</v>
      </c>
      <c r="H71" s="378" t="s">
        <v>18</v>
      </c>
      <c r="I71" s="223" t="s">
        <v>82</v>
      </c>
      <c r="J71" s="223" t="s">
        <v>427</v>
      </c>
      <c r="K71" s="223" t="s">
        <v>427</v>
      </c>
      <c r="L71" s="223" t="s">
        <v>427</v>
      </c>
      <c r="M71" s="223" t="s">
        <v>427</v>
      </c>
      <c r="N71" s="223" t="s">
        <v>432</v>
      </c>
      <c r="O71" s="1963" t="s">
        <v>1387</v>
      </c>
      <c r="P71" s="1964"/>
      <c r="Q71" s="152" t="s">
        <v>18</v>
      </c>
    </row>
    <row r="72" spans="2:17" ht="90" x14ac:dyDescent="0.25">
      <c r="B72" s="224" t="s">
        <v>1388</v>
      </c>
      <c r="C72" s="224" t="s">
        <v>1389</v>
      </c>
      <c r="D72" s="226" t="s">
        <v>1390</v>
      </c>
      <c r="E72" s="227">
        <v>650</v>
      </c>
      <c r="F72" s="378" t="s">
        <v>82</v>
      </c>
      <c r="G72" s="378" t="s">
        <v>82</v>
      </c>
      <c r="H72" s="378" t="s">
        <v>82</v>
      </c>
      <c r="I72" s="223" t="s">
        <v>18</v>
      </c>
      <c r="J72" s="223" t="s">
        <v>427</v>
      </c>
      <c r="K72" s="223" t="s">
        <v>427</v>
      </c>
      <c r="L72" s="223" t="s">
        <v>427</v>
      </c>
      <c r="M72" s="223" t="s">
        <v>427</v>
      </c>
      <c r="N72" s="223" t="s">
        <v>432</v>
      </c>
      <c r="O72" s="1963" t="s">
        <v>1391</v>
      </c>
      <c r="P72" s="1964"/>
      <c r="Q72" s="152" t="s">
        <v>18</v>
      </c>
    </row>
    <row r="73" spans="2:17" x14ac:dyDescent="0.25">
      <c r="B73" s="224"/>
      <c r="C73" s="224"/>
      <c r="D73" s="227"/>
      <c r="E73" s="227"/>
      <c r="F73" s="378"/>
      <c r="G73" s="378"/>
      <c r="H73" s="378"/>
      <c r="I73" s="223"/>
      <c r="J73" s="223"/>
      <c r="K73" s="152"/>
      <c r="L73" s="152"/>
      <c r="M73" s="152"/>
      <c r="N73" s="152"/>
      <c r="O73" s="2003"/>
      <c r="P73" s="2004"/>
      <c r="Q73" s="152"/>
    </row>
    <row r="74" spans="2:17" x14ac:dyDescent="0.25">
      <c r="B74" s="224"/>
      <c r="C74" s="224"/>
      <c r="D74" s="227"/>
      <c r="E74" s="227"/>
      <c r="F74" s="378"/>
      <c r="G74" s="378"/>
      <c r="H74" s="378"/>
      <c r="I74" s="223"/>
      <c r="J74" s="223"/>
      <c r="K74" s="152"/>
      <c r="L74" s="152"/>
      <c r="M74" s="152"/>
      <c r="N74" s="152"/>
      <c r="O74" s="2003"/>
      <c r="P74" s="2004"/>
      <c r="Q74" s="152"/>
    </row>
    <row r="75" spans="2:17" x14ac:dyDescent="0.25">
      <c r="B75" s="224"/>
      <c r="C75" s="224"/>
      <c r="D75" s="227"/>
      <c r="E75" s="227"/>
      <c r="F75" s="378"/>
      <c r="G75" s="378"/>
      <c r="H75" s="378"/>
      <c r="I75" s="223"/>
      <c r="J75" s="223"/>
      <c r="K75" s="152"/>
      <c r="L75" s="152"/>
      <c r="M75" s="152"/>
      <c r="N75" s="152"/>
      <c r="O75" s="2003"/>
      <c r="P75" s="2004"/>
      <c r="Q75" s="152"/>
    </row>
    <row r="76" spans="2:17" x14ac:dyDescent="0.25">
      <c r="B76" s="224"/>
      <c r="C76" s="224"/>
      <c r="D76" s="227"/>
      <c r="E76" s="227"/>
      <c r="F76" s="378"/>
      <c r="G76" s="378"/>
      <c r="H76" s="378"/>
      <c r="I76" s="223"/>
      <c r="J76" s="223"/>
      <c r="K76" s="152"/>
      <c r="L76" s="152"/>
      <c r="M76" s="152"/>
      <c r="N76" s="152"/>
      <c r="O76" s="2003"/>
      <c r="P76" s="2004"/>
      <c r="Q76" s="152"/>
    </row>
    <row r="77" spans="2:17" x14ac:dyDescent="0.25">
      <c r="B77" s="152"/>
      <c r="C77" s="152"/>
      <c r="D77" s="152"/>
      <c r="E77" s="152"/>
      <c r="F77" s="152"/>
      <c r="G77" s="152"/>
      <c r="H77" s="152"/>
      <c r="I77" s="152"/>
      <c r="J77" s="152"/>
      <c r="K77" s="152"/>
      <c r="L77" s="152"/>
      <c r="M77" s="152"/>
      <c r="N77" s="152"/>
      <c r="O77" s="2003"/>
      <c r="P77" s="2004"/>
      <c r="Q77" s="152"/>
    </row>
    <row r="78" spans="2:17" x14ac:dyDescent="0.25">
      <c r="B78" s="1" t="s">
        <v>85</v>
      </c>
    </row>
    <row r="79" spans="2:17" x14ac:dyDescent="0.25">
      <c r="B79" s="1" t="s">
        <v>86</v>
      </c>
    </row>
    <row r="80" spans="2:17" x14ac:dyDescent="0.25">
      <c r="B80" s="1" t="s">
        <v>87</v>
      </c>
    </row>
    <row r="82" spans="2:22" ht="15.75" thickBot="1" x14ac:dyDescent="0.3"/>
    <row r="83" spans="2:22" ht="27" thickBot="1" x14ac:dyDescent="0.3">
      <c r="B83" s="1879" t="s">
        <v>88</v>
      </c>
      <c r="C83" s="1880"/>
      <c r="D83" s="1880"/>
      <c r="E83" s="1880"/>
      <c r="F83" s="1880"/>
      <c r="G83" s="1880"/>
      <c r="H83" s="1880"/>
      <c r="I83" s="1880"/>
      <c r="J83" s="1880"/>
      <c r="K83" s="1880"/>
      <c r="L83" s="1880"/>
      <c r="M83" s="1880"/>
      <c r="N83" s="1881"/>
    </row>
    <row r="86" spans="2:22" x14ac:dyDescent="0.25">
      <c r="C86" s="230"/>
    </row>
    <row r="88" spans="2:22" ht="75" x14ac:dyDescent="0.25">
      <c r="B88" s="193" t="s">
        <v>89</v>
      </c>
      <c r="C88" s="193" t="s">
        <v>90</v>
      </c>
      <c r="D88" s="193" t="s">
        <v>91</v>
      </c>
      <c r="E88" s="193" t="s">
        <v>92</v>
      </c>
      <c r="F88" s="193" t="s">
        <v>93</v>
      </c>
      <c r="G88" s="193" t="s">
        <v>94</v>
      </c>
      <c r="H88" s="193" t="s">
        <v>95</v>
      </c>
      <c r="I88" s="193" t="s">
        <v>96</v>
      </c>
      <c r="J88" s="1875" t="s">
        <v>97</v>
      </c>
      <c r="K88" s="1882"/>
      <c r="L88" s="1876"/>
      <c r="M88" s="193" t="s">
        <v>98</v>
      </c>
      <c r="N88" s="193" t="s">
        <v>254</v>
      </c>
      <c r="O88" s="193" t="s">
        <v>255</v>
      </c>
      <c r="P88" s="1875" t="s">
        <v>77</v>
      </c>
      <c r="Q88" s="1876"/>
    </row>
    <row r="89" spans="2:22" ht="60" x14ac:dyDescent="0.25">
      <c r="B89" s="2286" t="s">
        <v>1392</v>
      </c>
      <c r="C89" s="2286" t="s">
        <v>868</v>
      </c>
      <c r="D89" s="2286" t="s">
        <v>1393</v>
      </c>
      <c r="E89" s="2280">
        <v>42271184</v>
      </c>
      <c r="F89" s="2286" t="s">
        <v>1394</v>
      </c>
      <c r="G89" s="1992" t="s">
        <v>258</v>
      </c>
      <c r="H89" s="1973">
        <v>37498</v>
      </c>
      <c r="I89" s="2001" t="s">
        <v>82</v>
      </c>
      <c r="J89" s="225" t="s">
        <v>352</v>
      </c>
      <c r="K89" s="226" t="s">
        <v>1395</v>
      </c>
      <c r="L89" s="223" t="s">
        <v>266</v>
      </c>
      <c r="M89" s="1870" t="s">
        <v>18</v>
      </c>
      <c r="N89" s="1870" t="s">
        <v>18</v>
      </c>
      <c r="O89" s="1870" t="s">
        <v>18</v>
      </c>
      <c r="P89" s="1984" t="s">
        <v>1396</v>
      </c>
      <c r="Q89" s="1985"/>
    </row>
    <row r="90" spans="2:22" ht="60" x14ac:dyDescent="0.25">
      <c r="B90" s="2286"/>
      <c r="C90" s="2286"/>
      <c r="D90" s="2286"/>
      <c r="E90" s="2280"/>
      <c r="F90" s="2286"/>
      <c r="G90" s="1993"/>
      <c r="H90" s="1974"/>
      <c r="I90" s="2011"/>
      <c r="J90" s="225" t="s">
        <v>352</v>
      </c>
      <c r="K90" s="226" t="s">
        <v>1397</v>
      </c>
      <c r="L90" s="226" t="s">
        <v>266</v>
      </c>
      <c r="M90" s="1871"/>
      <c r="N90" s="1871"/>
      <c r="O90" s="1871"/>
      <c r="P90" s="1986"/>
      <c r="Q90" s="1987"/>
    </row>
    <row r="91" spans="2:22" ht="92.25" customHeight="1" x14ac:dyDescent="0.25">
      <c r="B91" s="1991" t="s">
        <v>1398</v>
      </c>
      <c r="C91" s="1991" t="s">
        <v>868</v>
      </c>
      <c r="D91" s="1991" t="s">
        <v>1399</v>
      </c>
      <c r="E91" s="1995">
        <v>1102230626</v>
      </c>
      <c r="F91" s="1995" t="s">
        <v>308</v>
      </c>
      <c r="G91" s="1103"/>
      <c r="H91" s="2010">
        <v>41452</v>
      </c>
      <c r="I91" s="2011" t="s">
        <v>82</v>
      </c>
      <c r="J91" s="225" t="s">
        <v>1400</v>
      </c>
      <c r="K91" s="226" t="s">
        <v>1401</v>
      </c>
      <c r="L91" s="223" t="s">
        <v>286</v>
      </c>
      <c r="M91" s="1870" t="s">
        <v>18</v>
      </c>
      <c r="N91" s="1870" t="s">
        <v>18</v>
      </c>
      <c r="O91" s="1870" t="s">
        <v>18</v>
      </c>
      <c r="P91" s="1984" t="s">
        <v>1402</v>
      </c>
      <c r="Q91" s="1985"/>
    </row>
    <row r="92" spans="2:22" ht="135.75" customHeight="1" x14ac:dyDescent="0.25">
      <c r="B92" s="2006"/>
      <c r="C92" s="2006"/>
      <c r="D92" s="2006"/>
      <c r="E92" s="2009"/>
      <c r="F92" s="2009"/>
      <c r="G92" s="848" t="s">
        <v>258</v>
      </c>
      <c r="H92" s="2000"/>
      <c r="I92" s="2002"/>
      <c r="J92" s="958" t="s">
        <v>579</v>
      </c>
      <c r="K92" s="230" t="s">
        <v>2657</v>
      </c>
      <c r="L92" s="230" t="s">
        <v>2658</v>
      </c>
      <c r="M92" s="1871"/>
      <c r="N92" s="1871"/>
      <c r="O92" s="1871"/>
      <c r="P92" s="1984"/>
      <c r="Q92" s="1985"/>
      <c r="R92" s="2041" t="s">
        <v>2659</v>
      </c>
      <c r="S92" s="2346"/>
      <c r="T92" s="2346"/>
      <c r="U92" s="2346"/>
      <c r="V92" s="2346"/>
    </row>
    <row r="93" spans="2:22" ht="45" customHeight="1" x14ac:dyDescent="0.25">
      <c r="B93" s="1992" t="s">
        <v>444</v>
      </c>
      <c r="C93" s="1992" t="s">
        <v>102</v>
      </c>
      <c r="D93" s="1992" t="s">
        <v>1403</v>
      </c>
      <c r="E93" s="2037">
        <v>64749773</v>
      </c>
      <c r="F93" s="1992" t="s">
        <v>639</v>
      </c>
      <c r="G93" s="1992" t="s">
        <v>263</v>
      </c>
      <c r="H93" s="1973">
        <v>39136</v>
      </c>
      <c r="I93" s="2001" t="s">
        <v>82</v>
      </c>
      <c r="J93" s="225" t="s">
        <v>1404</v>
      </c>
      <c r="K93" s="226"/>
      <c r="L93" s="223" t="s">
        <v>286</v>
      </c>
      <c r="M93" s="1870" t="s">
        <v>18</v>
      </c>
      <c r="N93" s="1870" t="s">
        <v>18</v>
      </c>
      <c r="O93" s="1870" t="s">
        <v>18</v>
      </c>
      <c r="P93" s="1984" t="s">
        <v>1405</v>
      </c>
      <c r="Q93" s="1985"/>
      <c r="R93" s="2176"/>
      <c r="S93" s="2177"/>
      <c r="T93" s="2177"/>
      <c r="U93" s="2177"/>
      <c r="V93" s="2177"/>
    </row>
    <row r="94" spans="2:22" ht="75" x14ac:dyDescent="0.25">
      <c r="B94" s="1993"/>
      <c r="C94" s="1993"/>
      <c r="D94" s="1993"/>
      <c r="E94" s="2038"/>
      <c r="F94" s="1993"/>
      <c r="G94" s="1993"/>
      <c r="H94" s="1974"/>
      <c r="I94" s="2011"/>
      <c r="J94" s="225" t="s">
        <v>1406</v>
      </c>
      <c r="K94" s="226" t="s">
        <v>1407</v>
      </c>
      <c r="L94" s="226" t="s">
        <v>266</v>
      </c>
      <c r="M94" s="1924"/>
      <c r="N94" s="1924"/>
      <c r="O94" s="1924"/>
      <c r="P94" s="1986"/>
      <c r="Q94" s="1987"/>
      <c r="R94" s="2176"/>
      <c r="S94" s="2177"/>
      <c r="T94" s="2177"/>
      <c r="U94" s="2177"/>
      <c r="V94" s="2177"/>
    </row>
    <row r="95" spans="2:22" ht="60" x14ac:dyDescent="0.25">
      <c r="B95" s="1993"/>
      <c r="C95" s="1993"/>
      <c r="D95" s="1993"/>
      <c r="E95" s="2038"/>
      <c r="F95" s="1993"/>
      <c r="G95" s="1993"/>
      <c r="H95" s="1974"/>
      <c r="I95" s="2011"/>
      <c r="J95" s="225" t="s">
        <v>352</v>
      </c>
      <c r="K95" s="226" t="s">
        <v>1408</v>
      </c>
      <c r="L95" s="226" t="s">
        <v>266</v>
      </c>
      <c r="M95" s="1924"/>
      <c r="N95" s="1924"/>
      <c r="O95" s="1924"/>
      <c r="P95" s="1986"/>
      <c r="Q95" s="1987"/>
      <c r="R95" s="2176"/>
      <c r="S95" s="2177"/>
      <c r="T95" s="2177"/>
      <c r="U95" s="2177"/>
      <c r="V95" s="2177"/>
    </row>
    <row r="96" spans="2:22" ht="60" x14ac:dyDescent="0.25">
      <c r="B96" s="1993"/>
      <c r="C96" s="1993"/>
      <c r="D96" s="1993"/>
      <c r="E96" s="2038"/>
      <c r="F96" s="1993"/>
      <c r="G96" s="1993"/>
      <c r="H96" s="1974"/>
      <c r="I96" s="2011"/>
      <c r="J96" s="225" t="s">
        <v>352</v>
      </c>
      <c r="K96" s="226" t="s">
        <v>1409</v>
      </c>
      <c r="L96" s="226" t="s">
        <v>266</v>
      </c>
      <c r="M96" s="1924"/>
      <c r="N96" s="1924"/>
      <c r="O96" s="1924"/>
      <c r="P96" s="1986"/>
      <c r="Q96" s="1987"/>
      <c r="R96" s="2176"/>
      <c r="S96" s="2177"/>
      <c r="T96" s="2177"/>
      <c r="U96" s="2177"/>
      <c r="V96" s="2177"/>
    </row>
    <row r="97" spans="2:22" ht="60" x14ac:dyDescent="0.25">
      <c r="B97" s="1993"/>
      <c r="C97" s="1993"/>
      <c r="D97" s="1993"/>
      <c r="E97" s="2038"/>
      <c r="F97" s="1993"/>
      <c r="G97" s="1993"/>
      <c r="H97" s="1974"/>
      <c r="I97" s="2011"/>
      <c r="J97" s="225" t="s">
        <v>1410</v>
      </c>
      <c r="K97" s="226" t="s">
        <v>1411</v>
      </c>
      <c r="L97" s="226" t="s">
        <v>266</v>
      </c>
      <c r="M97" s="1871"/>
      <c r="N97" s="1871"/>
      <c r="O97" s="1871"/>
      <c r="P97" s="1986"/>
      <c r="Q97" s="1987"/>
      <c r="R97" s="2176"/>
      <c r="S97" s="2177"/>
      <c r="T97" s="2177"/>
      <c r="U97" s="2177"/>
      <c r="V97" s="2177"/>
    </row>
    <row r="98" spans="2:22" ht="75" customHeight="1" x14ac:dyDescent="0.25">
      <c r="B98" s="1992" t="s">
        <v>444</v>
      </c>
      <c r="C98" s="1992" t="s">
        <v>102</v>
      </c>
      <c r="D98" s="1992" t="s">
        <v>1412</v>
      </c>
      <c r="E98" s="2037">
        <v>64748594</v>
      </c>
      <c r="F98" s="1992" t="s">
        <v>1394</v>
      </c>
      <c r="G98" s="1992" t="s">
        <v>258</v>
      </c>
      <c r="H98" s="1973">
        <v>37255</v>
      </c>
      <c r="I98" s="2001" t="s">
        <v>82</v>
      </c>
      <c r="J98" s="225" t="s">
        <v>1413</v>
      </c>
      <c r="K98" s="226" t="s">
        <v>1414</v>
      </c>
      <c r="L98" s="223" t="s">
        <v>286</v>
      </c>
      <c r="M98" s="1870" t="s">
        <v>18</v>
      </c>
      <c r="N98" s="1870" t="s">
        <v>18</v>
      </c>
      <c r="O98" s="1870" t="s">
        <v>18</v>
      </c>
      <c r="P98" s="1984" t="s">
        <v>1415</v>
      </c>
      <c r="Q98" s="1985"/>
      <c r="R98" s="2041" t="s">
        <v>2660</v>
      </c>
      <c r="S98" s="2346"/>
      <c r="T98" s="2346"/>
      <c r="U98" s="2346"/>
      <c r="V98" s="2346"/>
    </row>
    <row r="99" spans="2:22" ht="30" x14ac:dyDescent="0.25">
      <c r="B99" s="1993"/>
      <c r="C99" s="1993"/>
      <c r="D99" s="1993"/>
      <c r="E99" s="2038"/>
      <c r="F99" s="1993"/>
      <c r="G99" s="1993"/>
      <c r="H99" s="1974"/>
      <c r="I99" s="2011"/>
      <c r="J99" s="225" t="s">
        <v>456</v>
      </c>
      <c r="K99" s="226"/>
      <c r="L99" s="226" t="s">
        <v>286</v>
      </c>
      <c r="M99" s="1924"/>
      <c r="N99" s="1924"/>
      <c r="O99" s="1924"/>
      <c r="P99" s="1986"/>
      <c r="Q99" s="1987"/>
      <c r="R99" s="2041"/>
      <c r="S99" s="2346"/>
      <c r="T99" s="2346"/>
      <c r="U99" s="2346"/>
      <c r="V99" s="2346"/>
    </row>
    <row r="100" spans="2:22" ht="60" x14ac:dyDescent="0.25">
      <c r="B100" s="1993"/>
      <c r="C100" s="1993"/>
      <c r="D100" s="1993"/>
      <c r="E100" s="2038"/>
      <c r="F100" s="1993"/>
      <c r="G100" s="1993"/>
      <c r="H100" s="1974"/>
      <c r="I100" s="2011"/>
      <c r="J100" s="225" t="s">
        <v>352</v>
      </c>
      <c r="K100" s="226" t="s">
        <v>1416</v>
      </c>
      <c r="L100" s="226" t="s">
        <v>266</v>
      </c>
      <c r="M100" s="1924"/>
      <c r="N100" s="1924"/>
      <c r="O100" s="1924"/>
      <c r="P100" s="1986"/>
      <c r="Q100" s="1987"/>
      <c r="R100" s="2041"/>
      <c r="S100" s="2346"/>
      <c r="T100" s="2346"/>
      <c r="U100" s="2346"/>
      <c r="V100" s="2346"/>
    </row>
    <row r="101" spans="2:22" ht="30" x14ac:dyDescent="0.25">
      <c r="B101" s="1993"/>
      <c r="C101" s="1993"/>
      <c r="D101" s="1993"/>
      <c r="E101" s="2038"/>
      <c r="F101" s="1993"/>
      <c r="G101" s="1993"/>
      <c r="H101" s="1974"/>
      <c r="I101" s="2011"/>
      <c r="J101" s="225" t="s">
        <v>1417</v>
      </c>
      <c r="K101" s="226" t="s">
        <v>1418</v>
      </c>
      <c r="L101" s="226" t="s">
        <v>266</v>
      </c>
      <c r="M101" s="1924"/>
      <c r="N101" s="1924"/>
      <c r="O101" s="1924"/>
      <c r="P101" s="1986"/>
      <c r="Q101" s="1987"/>
      <c r="R101" s="2041"/>
      <c r="S101" s="2346"/>
      <c r="T101" s="2346"/>
      <c r="U101" s="2346"/>
      <c r="V101" s="2346"/>
    </row>
    <row r="102" spans="2:22" ht="60" x14ac:dyDescent="0.25">
      <c r="B102" s="1993"/>
      <c r="C102" s="1993"/>
      <c r="D102" s="1993"/>
      <c r="E102" s="2038"/>
      <c r="F102" s="1993"/>
      <c r="G102" s="1993"/>
      <c r="H102" s="1974"/>
      <c r="I102" s="2011"/>
      <c r="J102" s="225" t="s">
        <v>1419</v>
      </c>
      <c r="K102" s="226" t="s">
        <v>1420</v>
      </c>
      <c r="L102" s="226" t="s">
        <v>286</v>
      </c>
      <c r="M102" s="1924"/>
      <c r="N102" s="1924"/>
      <c r="O102" s="1924"/>
      <c r="P102" s="1986"/>
      <c r="Q102" s="1987"/>
      <c r="R102" s="2041"/>
      <c r="S102" s="2346"/>
      <c r="T102" s="2346"/>
      <c r="U102" s="2346"/>
      <c r="V102" s="2346"/>
    </row>
    <row r="103" spans="2:22" ht="45" x14ac:dyDescent="0.25">
      <c r="B103" s="1993"/>
      <c r="C103" s="1993"/>
      <c r="D103" s="1993"/>
      <c r="E103" s="2038"/>
      <c r="F103" s="2005"/>
      <c r="G103" s="1993"/>
      <c r="H103" s="1974"/>
      <c r="I103" s="2011"/>
      <c r="J103" s="225" t="s">
        <v>1421</v>
      </c>
      <c r="K103" s="226" t="s">
        <v>1422</v>
      </c>
      <c r="L103" s="226" t="s">
        <v>286</v>
      </c>
      <c r="M103" s="1871"/>
      <c r="N103" s="1871"/>
      <c r="O103" s="1871"/>
      <c r="P103" s="1986"/>
      <c r="Q103" s="1987"/>
      <c r="R103" s="2041"/>
      <c r="S103" s="2346"/>
      <c r="T103" s="2346"/>
      <c r="U103" s="2346"/>
      <c r="V103" s="2346"/>
    </row>
    <row r="104" spans="2:22" ht="60" x14ac:dyDescent="0.25">
      <c r="B104" s="1992" t="s">
        <v>444</v>
      </c>
      <c r="C104" s="2904" t="s">
        <v>1423</v>
      </c>
      <c r="D104" s="1992" t="s">
        <v>1424</v>
      </c>
      <c r="E104" s="2037">
        <v>64748015</v>
      </c>
      <c r="F104" s="1992" t="s">
        <v>1425</v>
      </c>
      <c r="G104" s="1992" t="s">
        <v>258</v>
      </c>
      <c r="H104" s="1973">
        <v>39439</v>
      </c>
      <c r="I104" s="2001" t="s">
        <v>82</v>
      </c>
      <c r="J104" s="225" t="s">
        <v>352</v>
      </c>
      <c r="K104" s="226" t="s">
        <v>1426</v>
      </c>
      <c r="L104" s="223" t="s">
        <v>266</v>
      </c>
      <c r="M104" s="1870" t="s">
        <v>18</v>
      </c>
      <c r="N104" s="1870" t="s">
        <v>18</v>
      </c>
      <c r="O104" s="1870" t="s">
        <v>18</v>
      </c>
      <c r="P104" s="1984" t="s">
        <v>1427</v>
      </c>
      <c r="Q104" s="1985"/>
    </row>
    <row r="105" spans="2:22" ht="60" x14ac:dyDescent="0.25">
      <c r="B105" s="1993"/>
      <c r="C105" s="2905"/>
      <c r="D105" s="1993"/>
      <c r="E105" s="2038"/>
      <c r="F105" s="1993"/>
      <c r="G105" s="1993"/>
      <c r="H105" s="1974"/>
      <c r="I105" s="2011"/>
      <c r="J105" s="225" t="s">
        <v>352</v>
      </c>
      <c r="K105" s="226" t="s">
        <v>1428</v>
      </c>
      <c r="L105" s="226" t="s">
        <v>266</v>
      </c>
      <c r="M105" s="1924"/>
      <c r="N105" s="1924"/>
      <c r="O105" s="1924"/>
      <c r="P105" s="1986"/>
      <c r="Q105" s="1987"/>
    </row>
    <row r="106" spans="2:22" ht="60" x14ac:dyDescent="0.25">
      <c r="B106" s="1993"/>
      <c r="C106" s="2905"/>
      <c r="D106" s="1993"/>
      <c r="E106" s="2038"/>
      <c r="F106" s="1993"/>
      <c r="G106" s="1993"/>
      <c r="H106" s="1974"/>
      <c r="I106" s="2011"/>
      <c r="J106" s="225" t="s">
        <v>352</v>
      </c>
      <c r="K106" s="226" t="s">
        <v>1429</v>
      </c>
      <c r="L106" s="226" t="s">
        <v>266</v>
      </c>
      <c r="M106" s="1924"/>
      <c r="N106" s="1924"/>
      <c r="O106" s="1924"/>
      <c r="P106" s="1986"/>
      <c r="Q106" s="1987"/>
    </row>
    <row r="107" spans="2:22" ht="30" x14ac:dyDescent="0.25">
      <c r="B107" s="1993"/>
      <c r="C107" s="2905"/>
      <c r="D107" s="1993"/>
      <c r="E107" s="2038"/>
      <c r="F107" s="1993"/>
      <c r="G107" s="1993"/>
      <c r="H107" s="1974"/>
      <c r="I107" s="2011"/>
      <c r="J107" s="225" t="s">
        <v>1430</v>
      </c>
      <c r="K107" s="226" t="s">
        <v>1431</v>
      </c>
      <c r="L107" s="226" t="s">
        <v>286</v>
      </c>
      <c r="M107" s="1871"/>
      <c r="N107" s="1871"/>
      <c r="O107" s="1871"/>
      <c r="P107" s="1986"/>
      <c r="Q107" s="1987"/>
    </row>
    <row r="108" spans="2:22" ht="165" customHeight="1" x14ac:dyDescent="0.25">
      <c r="B108" s="1992" t="s">
        <v>463</v>
      </c>
      <c r="C108" s="1992" t="s">
        <v>118</v>
      </c>
      <c r="D108" s="1992" t="s">
        <v>1432</v>
      </c>
      <c r="E108" s="2037">
        <v>1102837334</v>
      </c>
      <c r="F108" s="2037" t="s">
        <v>370</v>
      </c>
      <c r="G108" s="1992" t="s">
        <v>258</v>
      </c>
      <c r="H108" s="1973">
        <v>41354</v>
      </c>
      <c r="I108" s="2001" t="s">
        <v>82</v>
      </c>
      <c r="J108" s="225" t="s">
        <v>1433</v>
      </c>
      <c r="K108" s="226" t="s">
        <v>2661</v>
      </c>
      <c r="L108" s="223" t="s">
        <v>286</v>
      </c>
      <c r="M108" s="1870" t="s">
        <v>18</v>
      </c>
      <c r="N108" s="1870" t="s">
        <v>18</v>
      </c>
      <c r="O108" s="1870" t="s">
        <v>18</v>
      </c>
      <c r="P108" s="1984" t="s">
        <v>1434</v>
      </c>
      <c r="Q108" s="1985"/>
      <c r="R108" s="2041" t="s">
        <v>2662</v>
      </c>
      <c r="S108" s="2550"/>
      <c r="T108" s="2550"/>
      <c r="U108" s="2550"/>
    </row>
    <row r="109" spans="2:22" ht="30" x14ac:dyDescent="0.25">
      <c r="B109" s="1993"/>
      <c r="C109" s="1993"/>
      <c r="D109" s="1993"/>
      <c r="E109" s="2038"/>
      <c r="F109" s="2038"/>
      <c r="G109" s="1993"/>
      <c r="H109" s="1974"/>
      <c r="I109" s="2011"/>
      <c r="J109" s="852" t="s">
        <v>1435</v>
      </c>
      <c r="K109" s="226" t="s">
        <v>1436</v>
      </c>
      <c r="L109" s="226" t="s">
        <v>286</v>
      </c>
      <c r="M109" s="1924"/>
      <c r="N109" s="1924"/>
      <c r="O109" s="1924"/>
      <c r="P109" s="1986"/>
      <c r="Q109" s="1987"/>
      <c r="R109" s="2041"/>
      <c r="S109" s="2550"/>
      <c r="T109" s="2550"/>
      <c r="U109" s="2550"/>
    </row>
    <row r="110" spans="2:22" ht="30" x14ac:dyDescent="0.25">
      <c r="B110" s="1993"/>
      <c r="C110" s="1993"/>
      <c r="D110" s="1993"/>
      <c r="E110" s="2038"/>
      <c r="F110" s="2038"/>
      <c r="G110" s="1993"/>
      <c r="H110" s="1974"/>
      <c r="I110" s="2011"/>
      <c r="J110" s="852" t="s">
        <v>248</v>
      </c>
      <c r="K110" s="226" t="s">
        <v>2663</v>
      </c>
      <c r="L110" s="226" t="s">
        <v>2664</v>
      </c>
      <c r="M110" s="1924"/>
      <c r="N110" s="1924"/>
      <c r="O110" s="1924"/>
      <c r="P110" s="1986"/>
      <c r="Q110" s="1987"/>
      <c r="R110" s="2041"/>
      <c r="S110" s="2550"/>
      <c r="T110" s="2550"/>
      <c r="U110" s="2550"/>
    </row>
    <row r="111" spans="2:22" ht="30" x14ac:dyDescent="0.25">
      <c r="B111" s="1993"/>
      <c r="C111" s="1993"/>
      <c r="D111" s="1993"/>
      <c r="E111" s="2038"/>
      <c r="F111" s="2038"/>
      <c r="G111" s="1993"/>
      <c r="H111" s="1974"/>
      <c r="I111" s="2011"/>
      <c r="J111" s="852" t="s">
        <v>248</v>
      </c>
      <c r="K111" s="226" t="s">
        <v>2665</v>
      </c>
      <c r="L111" s="226" t="s">
        <v>2664</v>
      </c>
      <c r="M111" s="1871"/>
      <c r="N111" s="1871"/>
      <c r="O111" s="1871"/>
      <c r="P111" s="1986"/>
      <c r="Q111" s="1987"/>
      <c r="R111" s="2041"/>
      <c r="S111" s="2550"/>
      <c r="T111" s="2550"/>
      <c r="U111" s="2550"/>
    </row>
    <row r="112" spans="2:22" ht="30" customHeight="1" x14ac:dyDescent="0.25">
      <c r="B112" s="1992" t="s">
        <v>463</v>
      </c>
      <c r="C112" s="1992" t="s">
        <v>118</v>
      </c>
      <c r="D112" s="2906" t="s">
        <v>328</v>
      </c>
      <c r="E112" s="2037">
        <v>22898969</v>
      </c>
      <c r="F112" s="2037" t="s">
        <v>203</v>
      </c>
      <c r="G112" s="1992" t="s">
        <v>329</v>
      </c>
      <c r="H112" s="1973">
        <v>40720</v>
      </c>
      <c r="I112" s="2001">
        <v>128965</v>
      </c>
      <c r="J112" s="225" t="s">
        <v>330</v>
      </c>
      <c r="K112" s="226" t="s">
        <v>331</v>
      </c>
      <c r="L112" s="223" t="s">
        <v>286</v>
      </c>
      <c r="M112" s="1870" t="s">
        <v>18</v>
      </c>
      <c r="N112" s="1870" t="s">
        <v>18</v>
      </c>
      <c r="O112" s="1870" t="s">
        <v>18</v>
      </c>
      <c r="P112" s="1984" t="s">
        <v>1437</v>
      </c>
      <c r="Q112" s="1985"/>
      <c r="R112" s="2041" t="s">
        <v>2666</v>
      </c>
      <c r="S112" s="2550"/>
      <c r="T112" s="2550"/>
      <c r="U112" s="2550"/>
    </row>
    <row r="113" spans="2:21" ht="138.75" customHeight="1" x14ac:dyDescent="0.25">
      <c r="B113" s="1993"/>
      <c r="C113" s="1993"/>
      <c r="D113" s="2907"/>
      <c r="E113" s="2038"/>
      <c r="F113" s="2038"/>
      <c r="G113" s="1993"/>
      <c r="H113" s="1974"/>
      <c r="I113" s="2011"/>
      <c r="J113" s="225" t="s">
        <v>330</v>
      </c>
      <c r="K113" s="226" t="s">
        <v>332</v>
      </c>
      <c r="L113" s="223" t="s">
        <v>286</v>
      </c>
      <c r="M113" s="1871"/>
      <c r="N113" s="1871"/>
      <c r="O113" s="1871"/>
      <c r="P113" s="1986"/>
      <c r="Q113" s="1987"/>
      <c r="R113" s="2041"/>
      <c r="S113" s="2550"/>
      <c r="T113" s="2550"/>
      <c r="U113" s="2550"/>
    </row>
    <row r="114" spans="2:21" ht="60" x14ac:dyDescent="0.25">
      <c r="B114" s="1992" t="s">
        <v>463</v>
      </c>
      <c r="C114" s="1992" t="s">
        <v>118</v>
      </c>
      <c r="D114" s="1992" t="s">
        <v>1438</v>
      </c>
      <c r="E114" s="2037">
        <v>1116777240</v>
      </c>
      <c r="F114" s="2037" t="s">
        <v>370</v>
      </c>
      <c r="G114" s="1992" t="s">
        <v>263</v>
      </c>
      <c r="H114" s="1973">
        <v>40816</v>
      </c>
      <c r="I114" s="2001" t="s">
        <v>82</v>
      </c>
      <c r="J114" s="225" t="s">
        <v>1439</v>
      </c>
      <c r="K114" s="226" t="s">
        <v>1440</v>
      </c>
      <c r="L114" s="223" t="s">
        <v>266</v>
      </c>
      <c r="M114" s="1870" t="s">
        <v>18</v>
      </c>
      <c r="N114" s="1870" t="s">
        <v>18</v>
      </c>
      <c r="O114" s="1870" t="s">
        <v>18</v>
      </c>
      <c r="P114" s="1984" t="s">
        <v>1441</v>
      </c>
      <c r="Q114" s="1985"/>
    </row>
    <row r="115" spans="2:21" ht="30" x14ac:dyDescent="0.25">
      <c r="B115" s="1993"/>
      <c r="C115" s="1993"/>
      <c r="D115" s="1993"/>
      <c r="E115" s="2038"/>
      <c r="F115" s="2038"/>
      <c r="G115" s="1993"/>
      <c r="H115" s="1974"/>
      <c r="I115" s="2011"/>
      <c r="J115" s="852" t="s">
        <v>248</v>
      </c>
      <c r="K115" s="226" t="s">
        <v>1442</v>
      </c>
      <c r="L115" s="226" t="s">
        <v>266</v>
      </c>
      <c r="M115" s="1924"/>
      <c r="N115" s="1924"/>
      <c r="O115" s="1924"/>
      <c r="P115" s="1986"/>
      <c r="Q115" s="1987"/>
    </row>
    <row r="116" spans="2:21" ht="45" x14ac:dyDescent="0.25">
      <c r="B116" s="2005"/>
      <c r="C116" s="2005"/>
      <c r="D116" s="2005"/>
      <c r="E116" s="2043"/>
      <c r="F116" s="2043"/>
      <c r="G116" s="2005"/>
      <c r="H116" s="2046"/>
      <c r="I116" s="2002"/>
      <c r="J116" s="852" t="s">
        <v>1443</v>
      </c>
      <c r="K116" s="226" t="s">
        <v>1444</v>
      </c>
      <c r="L116" s="226" t="s">
        <v>266</v>
      </c>
      <c r="M116" s="1871"/>
      <c r="N116" s="1871"/>
      <c r="O116" s="1871"/>
      <c r="P116" s="2044"/>
      <c r="Q116" s="2045"/>
    </row>
    <row r="117" spans="2:21" ht="60" x14ac:dyDescent="0.25">
      <c r="B117" s="1992" t="s">
        <v>463</v>
      </c>
      <c r="C117" s="1992" t="s">
        <v>118</v>
      </c>
      <c r="D117" s="2906" t="s">
        <v>1445</v>
      </c>
      <c r="E117" s="2037">
        <v>1102807061</v>
      </c>
      <c r="F117" s="1992" t="s">
        <v>308</v>
      </c>
      <c r="G117" s="1992" t="s">
        <v>258</v>
      </c>
      <c r="H117" s="1973">
        <v>40753</v>
      </c>
      <c r="I117" s="2001" t="s">
        <v>82</v>
      </c>
      <c r="J117" s="225" t="s">
        <v>352</v>
      </c>
      <c r="K117" s="226" t="s">
        <v>1446</v>
      </c>
      <c r="L117" s="223" t="s">
        <v>266</v>
      </c>
      <c r="M117" s="1870" t="s">
        <v>18</v>
      </c>
      <c r="N117" s="1870" t="s">
        <v>18</v>
      </c>
      <c r="O117" s="1870" t="s">
        <v>18</v>
      </c>
      <c r="P117" s="1984" t="s">
        <v>1447</v>
      </c>
      <c r="Q117" s="1985"/>
      <c r="R117" s="2041" t="s">
        <v>2667</v>
      </c>
      <c r="S117" s="2346"/>
      <c r="T117" s="2346"/>
      <c r="U117" s="2346"/>
    </row>
    <row r="118" spans="2:21" ht="60" x14ac:dyDescent="0.25">
      <c r="B118" s="1993"/>
      <c r="C118" s="1993"/>
      <c r="D118" s="2907"/>
      <c r="E118" s="2038"/>
      <c r="F118" s="1993"/>
      <c r="G118" s="1993"/>
      <c r="H118" s="1974"/>
      <c r="I118" s="2011"/>
      <c r="J118" s="225" t="s">
        <v>352</v>
      </c>
      <c r="K118" s="226" t="s">
        <v>353</v>
      </c>
      <c r="L118" s="226" t="s">
        <v>266</v>
      </c>
      <c r="M118" s="1924"/>
      <c r="N118" s="1924"/>
      <c r="O118" s="1924"/>
      <c r="P118" s="1986"/>
      <c r="Q118" s="1987"/>
      <c r="R118" s="2041"/>
      <c r="S118" s="2346"/>
      <c r="T118" s="2346"/>
      <c r="U118" s="2346"/>
    </row>
    <row r="119" spans="2:21" ht="75" x14ac:dyDescent="0.25">
      <c r="B119" s="1993"/>
      <c r="C119" s="1993"/>
      <c r="D119" s="2907"/>
      <c r="E119" s="2038"/>
      <c r="F119" s="1993"/>
      <c r="G119" s="1993"/>
      <c r="H119" s="1974"/>
      <c r="I119" s="2011"/>
      <c r="J119" s="852" t="s">
        <v>1448</v>
      </c>
      <c r="K119" s="226" t="s">
        <v>1449</v>
      </c>
      <c r="L119" s="226" t="s">
        <v>266</v>
      </c>
      <c r="M119" s="1924"/>
      <c r="N119" s="1924"/>
      <c r="O119" s="1924"/>
      <c r="P119" s="1986"/>
      <c r="Q119" s="1987"/>
      <c r="R119" s="2041"/>
      <c r="S119" s="2346"/>
      <c r="T119" s="2346"/>
      <c r="U119" s="2346"/>
    </row>
    <row r="120" spans="2:21" ht="45" x14ac:dyDescent="0.25">
      <c r="B120" s="1993"/>
      <c r="C120" s="1993"/>
      <c r="D120" s="2907"/>
      <c r="E120" s="2038"/>
      <c r="F120" s="1993"/>
      <c r="G120" s="1993"/>
      <c r="H120" s="1974"/>
      <c r="I120" s="2011"/>
      <c r="J120" s="852" t="s">
        <v>1450</v>
      </c>
      <c r="K120" s="226" t="s">
        <v>1451</v>
      </c>
      <c r="L120" s="226" t="s">
        <v>266</v>
      </c>
      <c r="M120" s="1924"/>
      <c r="N120" s="1924"/>
      <c r="O120" s="1924"/>
      <c r="P120" s="1986"/>
      <c r="Q120" s="1987"/>
      <c r="R120" s="2041"/>
      <c r="S120" s="2346"/>
      <c r="T120" s="2346"/>
      <c r="U120" s="2346"/>
    </row>
    <row r="121" spans="2:21" ht="30" x14ac:dyDescent="0.25">
      <c r="B121" s="1993"/>
      <c r="C121" s="1993"/>
      <c r="D121" s="2907"/>
      <c r="E121" s="2038"/>
      <c r="F121" s="1993"/>
      <c r="G121" s="1993"/>
      <c r="H121" s="1974"/>
      <c r="I121" s="2011"/>
      <c r="J121" s="852" t="s">
        <v>359</v>
      </c>
      <c r="K121" s="226" t="s">
        <v>360</v>
      </c>
      <c r="L121" s="226" t="s">
        <v>266</v>
      </c>
      <c r="M121" s="1871"/>
      <c r="N121" s="1871"/>
      <c r="O121" s="1871"/>
      <c r="P121" s="1986"/>
      <c r="Q121" s="1987"/>
      <c r="R121" s="2041"/>
      <c r="S121" s="2346"/>
      <c r="T121" s="2346"/>
      <c r="U121" s="2346"/>
    </row>
    <row r="122" spans="2:21" ht="45" customHeight="1" x14ac:dyDescent="0.25">
      <c r="B122" s="1992" t="s">
        <v>463</v>
      </c>
      <c r="C122" s="2904" t="s">
        <v>1423</v>
      </c>
      <c r="D122" s="1992" t="s">
        <v>1452</v>
      </c>
      <c r="E122" s="2037">
        <v>1102813790</v>
      </c>
      <c r="F122" s="1992" t="s">
        <v>308</v>
      </c>
      <c r="G122" s="1992" t="s">
        <v>258</v>
      </c>
      <c r="H122" s="1973">
        <v>40893</v>
      </c>
      <c r="I122" s="2001" t="s">
        <v>82</v>
      </c>
      <c r="J122" s="225" t="s">
        <v>1453</v>
      </c>
      <c r="K122" s="853">
        <v>41320</v>
      </c>
      <c r="L122" s="223" t="s">
        <v>266</v>
      </c>
      <c r="M122" s="1870" t="s">
        <v>18</v>
      </c>
      <c r="N122" s="1870" t="s">
        <v>18</v>
      </c>
      <c r="O122" s="1870" t="s">
        <v>18</v>
      </c>
      <c r="P122" s="1984" t="s">
        <v>1454</v>
      </c>
      <c r="Q122" s="1985"/>
      <c r="R122" s="2417" t="s">
        <v>2668</v>
      </c>
      <c r="S122" s="2418"/>
      <c r="T122" s="2418"/>
      <c r="U122" s="2418"/>
    </row>
    <row r="123" spans="2:21" ht="60" x14ac:dyDescent="0.25">
      <c r="B123" s="1993"/>
      <c r="C123" s="2905"/>
      <c r="D123" s="1993"/>
      <c r="E123" s="2038"/>
      <c r="F123" s="1993"/>
      <c r="G123" s="1993"/>
      <c r="H123" s="1974"/>
      <c r="I123" s="2011"/>
      <c r="J123" s="852" t="s">
        <v>1455</v>
      </c>
      <c r="K123" s="226" t="s">
        <v>1456</v>
      </c>
      <c r="L123" s="226" t="s">
        <v>266</v>
      </c>
      <c r="M123" s="1924"/>
      <c r="N123" s="1924"/>
      <c r="O123" s="1924"/>
      <c r="P123" s="1986"/>
      <c r="Q123" s="1987"/>
      <c r="R123" s="2417"/>
      <c r="S123" s="2418"/>
      <c r="T123" s="2418"/>
      <c r="U123" s="2418"/>
    </row>
    <row r="124" spans="2:21" ht="45" x14ac:dyDescent="0.25">
      <c r="B124" s="2005"/>
      <c r="C124" s="2908"/>
      <c r="D124" s="2005"/>
      <c r="E124" s="2043"/>
      <c r="F124" s="2005"/>
      <c r="G124" s="2005"/>
      <c r="H124" s="2046"/>
      <c r="I124" s="2002"/>
      <c r="J124" s="852" t="s">
        <v>248</v>
      </c>
      <c r="K124" s="226" t="s">
        <v>1457</v>
      </c>
      <c r="L124" s="226" t="s">
        <v>266</v>
      </c>
      <c r="M124" s="1871"/>
      <c r="N124" s="1871"/>
      <c r="O124" s="1871"/>
      <c r="P124" s="2044"/>
      <c r="Q124" s="2045"/>
      <c r="R124" s="2417"/>
      <c r="S124" s="2418"/>
      <c r="T124" s="2418"/>
      <c r="U124" s="2418"/>
    </row>
    <row r="125" spans="2:21" ht="30" x14ac:dyDescent="0.25">
      <c r="B125" s="852" t="s">
        <v>1628</v>
      </c>
      <c r="C125" s="1105" t="s">
        <v>118</v>
      </c>
      <c r="D125" s="852" t="s">
        <v>2669</v>
      </c>
      <c r="E125" s="944">
        <v>64576976</v>
      </c>
      <c r="F125" s="852" t="s">
        <v>370</v>
      </c>
      <c r="G125" s="852" t="s">
        <v>2670</v>
      </c>
      <c r="H125" s="945">
        <v>40893</v>
      </c>
      <c r="I125" s="378" t="s">
        <v>82</v>
      </c>
      <c r="J125" s="852" t="s">
        <v>2671</v>
      </c>
      <c r="K125" s="226" t="s">
        <v>2672</v>
      </c>
      <c r="L125" s="226" t="s">
        <v>2673</v>
      </c>
      <c r="M125" s="1870" t="s">
        <v>18</v>
      </c>
      <c r="N125" s="1870" t="s">
        <v>18</v>
      </c>
      <c r="O125" s="1870" t="s">
        <v>18</v>
      </c>
      <c r="P125" s="2039" t="s">
        <v>2674</v>
      </c>
      <c r="Q125" s="2040"/>
    </row>
    <row r="126" spans="2:21" ht="30" x14ac:dyDescent="0.25">
      <c r="B126" s="852"/>
      <c r="C126" s="1105"/>
      <c r="D126" s="852"/>
      <c r="E126" s="944"/>
      <c r="F126" s="852"/>
      <c r="G126" s="852"/>
      <c r="H126" s="945"/>
      <c r="I126" s="378"/>
      <c r="J126" s="852" t="s">
        <v>2675</v>
      </c>
      <c r="K126" s="226" t="s">
        <v>2676</v>
      </c>
      <c r="L126" s="226" t="s">
        <v>370</v>
      </c>
      <c r="M126" s="1871"/>
      <c r="N126" s="1871"/>
      <c r="O126" s="1871"/>
      <c r="P126" s="2049"/>
      <c r="Q126" s="2050"/>
    </row>
    <row r="127" spans="2:21" ht="48.75" customHeight="1" x14ac:dyDescent="0.25">
      <c r="B127" s="852" t="s">
        <v>1628</v>
      </c>
      <c r="C127" s="1105" t="s">
        <v>118</v>
      </c>
      <c r="D127" s="852" t="s">
        <v>2677</v>
      </c>
      <c r="E127" s="944">
        <v>64571017</v>
      </c>
      <c r="F127" s="852" t="s">
        <v>370</v>
      </c>
      <c r="G127" s="852" t="s">
        <v>2678</v>
      </c>
      <c r="H127" s="945">
        <v>38696</v>
      </c>
      <c r="I127" s="378" t="s">
        <v>82</v>
      </c>
      <c r="J127" s="852" t="s">
        <v>2679</v>
      </c>
      <c r="K127" s="226" t="s">
        <v>2680</v>
      </c>
      <c r="L127" s="226" t="s">
        <v>2681</v>
      </c>
      <c r="M127" s="1870" t="s">
        <v>18</v>
      </c>
      <c r="N127" s="1870" t="s">
        <v>18</v>
      </c>
      <c r="O127" s="1870" t="s">
        <v>18</v>
      </c>
      <c r="P127" s="2039" t="s">
        <v>2682</v>
      </c>
      <c r="Q127" s="2040"/>
    </row>
    <row r="128" spans="2:21" ht="48.75" customHeight="1" x14ac:dyDescent="0.25">
      <c r="B128" s="152"/>
      <c r="C128" s="152"/>
      <c r="D128" s="152"/>
      <c r="E128" s="152"/>
      <c r="F128" s="152"/>
      <c r="G128" s="152"/>
      <c r="H128" s="152"/>
      <c r="I128" s="152"/>
      <c r="J128" s="229" t="s">
        <v>2683</v>
      </c>
      <c r="K128" s="229" t="s">
        <v>2684</v>
      </c>
      <c r="L128" s="229" t="s">
        <v>2685</v>
      </c>
      <c r="M128" s="1871"/>
      <c r="N128" s="1871"/>
      <c r="O128" s="1871"/>
      <c r="P128" s="2049"/>
      <c r="Q128" s="2050"/>
    </row>
    <row r="129" spans="1:26" ht="15.75" thickBot="1" x14ac:dyDescent="0.3"/>
    <row r="130" spans="1:26" ht="27" thickBot="1" x14ac:dyDescent="0.3">
      <c r="B130" s="1879" t="s">
        <v>184</v>
      </c>
      <c r="C130" s="1880"/>
      <c r="D130" s="1880"/>
      <c r="E130" s="1880"/>
      <c r="F130" s="1880"/>
      <c r="G130" s="1880"/>
      <c r="H130" s="1880"/>
      <c r="I130" s="1880"/>
      <c r="J130" s="1880"/>
      <c r="K130" s="1880"/>
      <c r="L130" s="1880"/>
      <c r="M130" s="1880"/>
      <c r="N130" s="1881"/>
    </row>
    <row r="133" spans="1:26" ht="30" x14ac:dyDescent="0.25">
      <c r="B133" s="194" t="s">
        <v>17</v>
      </c>
      <c r="C133" s="194" t="s">
        <v>415</v>
      </c>
      <c r="D133" s="1875" t="s">
        <v>77</v>
      </c>
      <c r="E133" s="1876"/>
    </row>
    <row r="134" spans="1:26" x14ac:dyDescent="0.25">
      <c r="B134" s="229" t="s">
        <v>185</v>
      </c>
      <c r="C134" s="715" t="s">
        <v>18</v>
      </c>
      <c r="D134" s="1922"/>
      <c r="E134" s="1922"/>
    </row>
    <row r="137" spans="1:26" ht="26.25" x14ac:dyDescent="0.25">
      <c r="B137" s="1851" t="s">
        <v>186</v>
      </c>
      <c r="C137" s="1852"/>
      <c r="D137" s="1852"/>
      <c r="E137" s="1852"/>
      <c r="F137" s="1852"/>
      <c r="G137" s="1852"/>
      <c r="H137" s="1852"/>
      <c r="I137" s="1852"/>
      <c r="J137" s="1852"/>
      <c r="K137" s="1852"/>
      <c r="L137" s="1852"/>
      <c r="M137" s="1852"/>
      <c r="N137" s="1852"/>
      <c r="O137" s="1852"/>
      <c r="P137" s="1852"/>
    </row>
    <row r="139" spans="1:26" ht="15.75" thickBot="1" x14ac:dyDescent="0.3"/>
    <row r="140" spans="1:26" ht="27" thickBot="1" x14ac:dyDescent="0.3">
      <c r="B140" s="1879" t="s">
        <v>187</v>
      </c>
      <c r="C140" s="1880"/>
      <c r="D140" s="1880"/>
      <c r="E140" s="1880"/>
      <c r="F140" s="1880"/>
      <c r="G140" s="1880"/>
      <c r="H140" s="1880"/>
      <c r="I140" s="1880"/>
      <c r="J140" s="1880"/>
      <c r="K140" s="1880"/>
      <c r="L140" s="1880"/>
      <c r="M140" s="1880"/>
      <c r="N140" s="1881"/>
    </row>
    <row r="142" spans="1:26" ht="15.75" thickBot="1" x14ac:dyDescent="0.3">
      <c r="M142" s="163"/>
      <c r="N142" s="163"/>
    </row>
    <row r="143" spans="1:26" s="48" customFormat="1" ht="60" x14ac:dyDescent="0.25">
      <c r="B143" s="164" t="s">
        <v>33</v>
      </c>
      <c r="C143" s="164" t="s">
        <v>34</v>
      </c>
      <c r="D143" s="164" t="s">
        <v>35</v>
      </c>
      <c r="E143" s="164" t="s">
        <v>36</v>
      </c>
      <c r="F143" s="164" t="s">
        <v>37</v>
      </c>
      <c r="G143" s="164" t="s">
        <v>38</v>
      </c>
      <c r="H143" s="164" t="s">
        <v>39</v>
      </c>
      <c r="I143" s="164" t="s">
        <v>40</v>
      </c>
      <c r="J143" s="164" t="s">
        <v>41</v>
      </c>
      <c r="K143" s="164" t="s">
        <v>42</v>
      </c>
      <c r="L143" s="164" t="s">
        <v>43</v>
      </c>
      <c r="M143" s="165" t="s">
        <v>44</v>
      </c>
      <c r="N143" s="164" t="s">
        <v>45</v>
      </c>
      <c r="O143" s="164" t="s">
        <v>46</v>
      </c>
      <c r="P143" s="166" t="s">
        <v>47</v>
      </c>
      <c r="Q143" s="166" t="s">
        <v>48</v>
      </c>
    </row>
    <row r="144" spans="1:26" s="61" customFormat="1" x14ac:dyDescent="0.25">
      <c r="A144" s="52">
        <v>1</v>
      </c>
      <c r="B144" s="844" t="s">
        <v>1383</v>
      </c>
      <c r="C144" s="172" t="s">
        <v>1383</v>
      </c>
      <c r="D144" s="173" t="s">
        <v>246</v>
      </c>
      <c r="E144" s="174">
        <v>701820110207</v>
      </c>
      <c r="F144" s="175" t="s">
        <v>18</v>
      </c>
      <c r="G144" s="845">
        <v>1</v>
      </c>
      <c r="H144" s="220">
        <v>40575</v>
      </c>
      <c r="I144" s="220">
        <v>40908</v>
      </c>
      <c r="J144" s="176" t="s">
        <v>19</v>
      </c>
      <c r="K144" s="177">
        <v>11</v>
      </c>
      <c r="L144" s="177">
        <v>0</v>
      </c>
      <c r="M144" s="174">
        <v>108</v>
      </c>
      <c r="N144" s="174">
        <v>108</v>
      </c>
      <c r="O144" s="1027">
        <v>54264615</v>
      </c>
      <c r="P144" s="1020" t="s">
        <v>1458</v>
      </c>
      <c r="Q144" s="181"/>
      <c r="R144" s="60"/>
      <c r="S144" s="60"/>
      <c r="T144" s="60"/>
      <c r="U144" s="60"/>
      <c r="V144" s="60"/>
      <c r="W144" s="60"/>
      <c r="X144" s="60"/>
      <c r="Y144" s="60"/>
      <c r="Z144" s="60"/>
    </row>
    <row r="145" spans="1:26" s="61" customFormat="1" x14ac:dyDescent="0.25">
      <c r="A145" s="52">
        <v>2</v>
      </c>
      <c r="B145" s="844" t="s">
        <v>1381</v>
      </c>
      <c r="C145" s="172" t="s">
        <v>1381</v>
      </c>
      <c r="D145" s="173" t="s">
        <v>246</v>
      </c>
      <c r="E145" s="174">
        <v>701820130220</v>
      </c>
      <c r="F145" s="175" t="s">
        <v>18</v>
      </c>
      <c r="G145" s="845">
        <v>1</v>
      </c>
      <c r="H145" s="220">
        <v>41297</v>
      </c>
      <c r="I145" s="220">
        <v>41639</v>
      </c>
      <c r="J145" s="176" t="s">
        <v>19</v>
      </c>
      <c r="K145" s="177">
        <f>7/30+11</f>
        <v>11.233333333333333</v>
      </c>
      <c r="L145" s="177">
        <v>0</v>
      </c>
      <c r="M145" s="174">
        <v>284</v>
      </c>
      <c r="N145" s="174">
        <v>284</v>
      </c>
      <c r="O145" s="1027">
        <v>332270676</v>
      </c>
      <c r="P145" s="1020" t="s">
        <v>1459</v>
      </c>
      <c r="Q145" s="181"/>
      <c r="R145" s="60"/>
      <c r="S145" s="60"/>
      <c r="T145" s="60"/>
      <c r="U145" s="60"/>
      <c r="V145" s="60"/>
      <c r="W145" s="60"/>
      <c r="X145" s="60"/>
      <c r="Y145" s="60"/>
      <c r="Z145" s="60"/>
    </row>
    <row r="146" spans="1:26" s="61" customFormat="1" x14ac:dyDescent="0.25">
      <c r="A146" s="52">
        <f>+A145+1</f>
        <v>3</v>
      </c>
      <c r="B146" s="183"/>
      <c r="C146" s="172"/>
      <c r="D146" s="173"/>
      <c r="E146" s="182"/>
      <c r="F146" s="175"/>
      <c r="G146" s="175"/>
      <c r="H146" s="175"/>
      <c r="I146" s="176"/>
      <c r="J146" s="176"/>
      <c r="K146" s="176"/>
      <c r="L146" s="176"/>
      <c r="M146" s="178"/>
      <c r="N146" s="178"/>
      <c r="O146" s="1020"/>
      <c r="P146" s="1020"/>
      <c r="Q146" s="181"/>
      <c r="R146" s="60"/>
      <c r="S146" s="60"/>
      <c r="T146" s="60"/>
      <c r="U146" s="60"/>
      <c r="V146" s="60"/>
      <c r="W146" s="60"/>
      <c r="X146" s="60"/>
      <c r="Y146" s="60"/>
      <c r="Z146" s="60"/>
    </row>
    <row r="147" spans="1:26" s="61" customFormat="1" x14ac:dyDescent="0.25">
      <c r="A147" s="52">
        <f>+A146+1</f>
        <v>4</v>
      </c>
      <c r="B147" s="173"/>
      <c r="C147" s="172"/>
      <c r="D147" s="173"/>
      <c r="E147" s="182"/>
      <c r="F147" s="175"/>
      <c r="G147" s="175"/>
      <c r="H147" s="175"/>
      <c r="I147" s="176"/>
      <c r="J147" s="176"/>
      <c r="K147" s="176"/>
      <c r="L147" s="176"/>
      <c r="M147" s="178"/>
      <c r="N147" s="178"/>
      <c r="O147" s="1020"/>
      <c r="P147" s="1020"/>
      <c r="Q147" s="181"/>
      <c r="R147" s="60"/>
      <c r="S147" s="60"/>
      <c r="T147" s="60"/>
      <c r="U147" s="60"/>
      <c r="V147" s="60"/>
      <c r="W147" s="60"/>
      <c r="X147" s="60"/>
      <c r="Y147" s="60"/>
      <c r="Z147" s="60"/>
    </row>
    <row r="148" spans="1:26" s="61" customFormat="1" x14ac:dyDescent="0.25">
      <c r="A148" s="52">
        <f>+A147+1</f>
        <v>5</v>
      </c>
      <c r="B148" s="173"/>
      <c r="C148" s="172"/>
      <c r="D148" s="173"/>
      <c r="E148" s="182"/>
      <c r="F148" s="175"/>
      <c r="G148" s="175"/>
      <c r="H148" s="175"/>
      <c r="I148" s="176"/>
      <c r="J148" s="176"/>
      <c r="K148" s="176"/>
      <c r="L148" s="176"/>
      <c r="M148" s="178"/>
      <c r="N148" s="178"/>
      <c r="O148" s="1020"/>
      <c r="P148" s="1020"/>
      <c r="Q148" s="181"/>
      <c r="R148" s="60"/>
      <c r="S148" s="60"/>
      <c r="T148" s="60"/>
      <c r="U148" s="60"/>
      <c r="V148" s="60"/>
      <c r="W148" s="60"/>
      <c r="X148" s="60"/>
      <c r="Y148" s="60"/>
      <c r="Z148" s="60"/>
    </row>
    <row r="149" spans="1:26" s="61" customFormat="1" x14ac:dyDescent="0.25">
      <c r="A149" s="52">
        <f>+A148+1</f>
        <v>6</v>
      </c>
      <c r="B149" s="173"/>
      <c r="C149" s="172"/>
      <c r="D149" s="173"/>
      <c r="E149" s="182"/>
      <c r="F149" s="175"/>
      <c r="G149" s="175"/>
      <c r="H149" s="175"/>
      <c r="I149" s="176"/>
      <c r="J149" s="176"/>
      <c r="K149" s="176"/>
      <c r="L149" s="176"/>
      <c r="M149" s="178"/>
      <c r="N149" s="178"/>
      <c r="O149" s="1020"/>
      <c r="P149" s="1020"/>
      <c r="Q149" s="181"/>
      <c r="R149" s="60"/>
      <c r="S149" s="60"/>
      <c r="T149" s="60"/>
      <c r="U149" s="60"/>
      <c r="V149" s="60"/>
      <c r="W149" s="60"/>
      <c r="X149" s="60"/>
      <c r="Y149" s="60"/>
      <c r="Z149" s="60"/>
    </row>
    <row r="150" spans="1:26" s="61" customFormat="1" x14ac:dyDescent="0.25">
      <c r="A150" s="52">
        <f>+A149+1</f>
        <v>7</v>
      </c>
      <c r="B150" s="173"/>
      <c r="C150" s="172"/>
      <c r="D150" s="173"/>
      <c r="E150" s="182"/>
      <c r="F150" s="175"/>
      <c r="G150" s="175"/>
      <c r="H150" s="175"/>
      <c r="I150" s="176"/>
      <c r="J150" s="176"/>
      <c r="K150" s="176"/>
      <c r="L150" s="176"/>
      <c r="M150" s="178"/>
      <c r="N150" s="178"/>
      <c r="O150" s="1020"/>
      <c r="P150" s="1020"/>
      <c r="Q150" s="181"/>
      <c r="R150" s="60"/>
      <c r="S150" s="60"/>
      <c r="T150" s="60"/>
      <c r="U150" s="60"/>
      <c r="V150" s="60"/>
      <c r="W150" s="60"/>
      <c r="X150" s="60"/>
      <c r="Y150" s="60"/>
      <c r="Z150" s="60"/>
    </row>
    <row r="151" spans="1:26" s="61" customFormat="1" x14ac:dyDescent="0.25">
      <c r="A151" s="52"/>
      <c r="B151" s="183" t="s">
        <v>28</v>
      </c>
      <c r="C151" s="172"/>
      <c r="D151" s="173"/>
      <c r="E151" s="182"/>
      <c r="F151" s="175"/>
      <c r="G151" s="175"/>
      <c r="H151" s="175"/>
      <c r="I151" s="176"/>
      <c r="J151" s="176"/>
      <c r="K151" s="184">
        <f>SUM(K144:K150)</f>
        <v>22.233333333333334</v>
      </c>
      <c r="L151" s="185">
        <f>SUM(L144:L150)</f>
        <v>0</v>
      </c>
      <c r="M151" s="245"/>
      <c r="N151" s="185"/>
      <c r="O151" s="1020"/>
      <c r="P151" s="1020"/>
      <c r="Q151" s="187"/>
    </row>
    <row r="152" spans="1:26" x14ac:dyDescent="0.25">
      <c r="B152" s="69"/>
      <c r="C152" s="69"/>
      <c r="D152" s="69"/>
      <c r="E152" s="188"/>
      <c r="F152" s="69"/>
      <c r="G152" s="69"/>
      <c r="H152" s="69"/>
      <c r="I152" s="69"/>
      <c r="J152" s="69"/>
      <c r="K152" s="69"/>
      <c r="L152" s="69"/>
      <c r="M152" s="69"/>
      <c r="N152" s="69"/>
      <c r="O152" s="69"/>
      <c r="P152" s="69"/>
    </row>
    <row r="153" spans="1:26" ht="18.75" x14ac:dyDescent="0.25">
      <c r="B153" s="222" t="s">
        <v>192</v>
      </c>
      <c r="C153" s="854">
        <f>+K151</f>
        <v>22.233333333333334</v>
      </c>
      <c r="H153" s="191"/>
      <c r="I153" s="191"/>
      <c r="J153" s="191"/>
      <c r="K153" s="191"/>
      <c r="L153" s="191"/>
      <c r="M153" s="191"/>
      <c r="N153" s="69"/>
      <c r="O153" s="69"/>
      <c r="P153" s="69"/>
    </row>
    <row r="155" spans="1:26" ht="15.75" thickBot="1" x14ac:dyDescent="0.3"/>
    <row r="156" spans="1:26" ht="30.75" thickBot="1" x14ac:dyDescent="0.3">
      <c r="B156" s="232" t="s">
        <v>193</v>
      </c>
      <c r="C156" s="233" t="s">
        <v>194</v>
      </c>
      <c r="D156" s="232" t="s">
        <v>27</v>
      </c>
      <c r="E156" s="233" t="s">
        <v>195</v>
      </c>
    </row>
    <row r="157" spans="1:26" x14ac:dyDescent="0.25">
      <c r="B157" s="103" t="s">
        <v>196</v>
      </c>
      <c r="C157" s="234">
        <v>20</v>
      </c>
      <c r="D157" s="234"/>
      <c r="E157" s="1923">
        <f>+D157+D158+D159</f>
        <v>40</v>
      </c>
    </row>
    <row r="158" spans="1:26" x14ac:dyDescent="0.25">
      <c r="B158" s="103" t="s">
        <v>197</v>
      </c>
      <c r="C158" s="235">
        <v>30</v>
      </c>
      <c r="D158" s="715">
        <v>0</v>
      </c>
      <c r="E158" s="1924"/>
    </row>
    <row r="159" spans="1:26" ht="15.75" thickBot="1" x14ac:dyDescent="0.3">
      <c r="B159" s="103" t="s">
        <v>198</v>
      </c>
      <c r="C159" s="236">
        <v>40</v>
      </c>
      <c r="D159" s="236">
        <v>40</v>
      </c>
      <c r="E159" s="1925"/>
    </row>
    <row r="161" spans="2:17" ht="15.75" thickBot="1" x14ac:dyDescent="0.3"/>
    <row r="162" spans="2:17" ht="27" thickBot="1" x14ac:dyDescent="0.3">
      <c r="B162" s="1879" t="s">
        <v>199</v>
      </c>
      <c r="C162" s="1880"/>
      <c r="D162" s="1880"/>
      <c r="E162" s="1880"/>
      <c r="F162" s="1880"/>
      <c r="G162" s="1880"/>
      <c r="H162" s="1880"/>
      <c r="I162" s="1880"/>
      <c r="J162" s="1880"/>
      <c r="K162" s="1880"/>
      <c r="L162" s="1880"/>
      <c r="M162" s="1880"/>
      <c r="N162" s="1881"/>
    </row>
    <row r="164" spans="2:17" ht="75" x14ac:dyDescent="0.25">
      <c r="B164" s="193" t="s">
        <v>89</v>
      </c>
      <c r="C164" s="193" t="s">
        <v>90</v>
      </c>
      <c r="D164" s="193" t="s">
        <v>91</v>
      </c>
      <c r="E164" s="193" t="s">
        <v>92</v>
      </c>
      <c r="F164" s="193" t="s">
        <v>93</v>
      </c>
      <c r="G164" s="193" t="s">
        <v>94</v>
      </c>
      <c r="H164" s="193" t="s">
        <v>95</v>
      </c>
      <c r="I164" s="193" t="s">
        <v>96</v>
      </c>
      <c r="J164" s="1875" t="s">
        <v>97</v>
      </c>
      <c r="K164" s="1882"/>
      <c r="L164" s="1876"/>
      <c r="M164" s="193" t="s">
        <v>98</v>
      </c>
      <c r="N164" s="193" t="s">
        <v>254</v>
      </c>
      <c r="O164" s="193" t="s">
        <v>255</v>
      </c>
      <c r="P164" s="1875" t="s">
        <v>77</v>
      </c>
      <c r="Q164" s="1876"/>
    </row>
    <row r="165" spans="2:17" ht="30" customHeight="1" x14ac:dyDescent="0.25">
      <c r="B165" s="848" t="s">
        <v>200</v>
      </c>
      <c r="C165" s="848" t="s">
        <v>1460</v>
      </c>
      <c r="D165" s="848" t="s">
        <v>1461</v>
      </c>
      <c r="E165" s="855">
        <v>64749855</v>
      </c>
      <c r="F165" s="848" t="s">
        <v>308</v>
      </c>
      <c r="G165" s="848" t="s">
        <v>1462</v>
      </c>
      <c r="H165" s="850">
        <v>39064</v>
      </c>
      <c r="I165" s="851" t="s">
        <v>82</v>
      </c>
      <c r="J165" s="225" t="s">
        <v>1463</v>
      </c>
      <c r="K165" s="226" t="s">
        <v>2686</v>
      </c>
      <c r="L165" s="223" t="s">
        <v>266</v>
      </c>
      <c r="M165" s="152" t="s">
        <v>18</v>
      </c>
      <c r="N165" s="152" t="s">
        <v>19</v>
      </c>
      <c r="O165" s="152" t="s">
        <v>18</v>
      </c>
      <c r="P165" s="1984" t="s">
        <v>2687</v>
      </c>
      <c r="Q165" s="1985"/>
    </row>
    <row r="166" spans="2:17" ht="60" x14ac:dyDescent="0.25">
      <c r="B166" s="848" t="s">
        <v>211</v>
      </c>
      <c r="C166" s="848" t="s">
        <v>1460</v>
      </c>
      <c r="D166" s="848" t="s">
        <v>1464</v>
      </c>
      <c r="E166" s="855">
        <v>1102816263</v>
      </c>
      <c r="F166" s="848" t="s">
        <v>1465</v>
      </c>
      <c r="G166" s="848" t="s">
        <v>263</v>
      </c>
      <c r="H166" s="850">
        <v>40830</v>
      </c>
      <c r="I166" s="851" t="s">
        <v>82</v>
      </c>
      <c r="J166" s="225" t="s">
        <v>1466</v>
      </c>
      <c r="K166" s="226" t="s">
        <v>1467</v>
      </c>
      <c r="L166" s="223" t="s">
        <v>266</v>
      </c>
      <c r="M166" s="152" t="s">
        <v>18</v>
      </c>
      <c r="N166" s="152" t="s">
        <v>18</v>
      </c>
      <c r="O166" s="152" t="s">
        <v>18</v>
      </c>
      <c r="P166" s="1984" t="s">
        <v>537</v>
      </c>
      <c r="Q166" s="1985"/>
    </row>
    <row r="167" spans="2:17" ht="60" x14ac:dyDescent="0.25">
      <c r="B167" s="1992" t="s">
        <v>531</v>
      </c>
      <c r="C167" s="1992" t="s">
        <v>1460</v>
      </c>
      <c r="D167" s="1992" t="s">
        <v>1468</v>
      </c>
      <c r="E167" s="1996">
        <v>1102818894</v>
      </c>
      <c r="F167" s="1992" t="s">
        <v>1246</v>
      </c>
      <c r="G167" s="1992" t="s">
        <v>534</v>
      </c>
      <c r="H167" s="1973">
        <v>40816</v>
      </c>
      <c r="I167" s="2001" t="s">
        <v>82</v>
      </c>
      <c r="J167" s="225" t="s">
        <v>1469</v>
      </c>
      <c r="K167" s="226" t="s">
        <v>1470</v>
      </c>
      <c r="L167" s="223" t="s">
        <v>266</v>
      </c>
      <c r="M167" s="1870" t="s">
        <v>18</v>
      </c>
      <c r="N167" s="1870" t="s">
        <v>18</v>
      </c>
      <c r="O167" s="1870" t="s">
        <v>18</v>
      </c>
      <c r="P167" s="1984" t="s">
        <v>1471</v>
      </c>
      <c r="Q167" s="1985"/>
    </row>
    <row r="168" spans="2:17" ht="45" x14ac:dyDescent="0.25">
      <c r="B168" s="1993"/>
      <c r="C168" s="1993"/>
      <c r="D168" s="1993"/>
      <c r="E168" s="1997"/>
      <c r="F168" s="1993"/>
      <c r="G168" s="1993"/>
      <c r="H168" s="1974"/>
      <c r="I168" s="2011"/>
      <c r="J168" s="225" t="s">
        <v>1472</v>
      </c>
      <c r="K168" s="226" t="s">
        <v>1473</v>
      </c>
      <c r="L168" s="223" t="s">
        <v>266</v>
      </c>
      <c r="M168" s="1924"/>
      <c r="N168" s="1924"/>
      <c r="O168" s="1924"/>
      <c r="P168" s="1986"/>
      <c r="Q168" s="1987"/>
    </row>
    <row r="169" spans="2:17" ht="30" x14ac:dyDescent="0.25">
      <c r="B169" s="1993"/>
      <c r="C169" s="1993"/>
      <c r="D169" s="1993"/>
      <c r="E169" s="1997"/>
      <c r="F169" s="1993"/>
      <c r="G169" s="1993"/>
      <c r="H169" s="1974"/>
      <c r="I169" s="2011"/>
      <c r="J169" s="225" t="s">
        <v>1474</v>
      </c>
      <c r="K169" s="226" t="s">
        <v>1475</v>
      </c>
      <c r="L169" s="223" t="s">
        <v>266</v>
      </c>
      <c r="M169" s="1924"/>
      <c r="N169" s="1924"/>
      <c r="O169" s="1924"/>
      <c r="P169" s="1986"/>
      <c r="Q169" s="1987"/>
    </row>
    <row r="170" spans="2:17" ht="45" x14ac:dyDescent="0.25">
      <c r="B170" s="1993"/>
      <c r="C170" s="1993"/>
      <c r="D170" s="1993"/>
      <c r="E170" s="1997"/>
      <c r="F170" s="1993"/>
      <c r="G170" s="1993"/>
      <c r="H170" s="1974"/>
      <c r="I170" s="2011"/>
      <c r="J170" s="225" t="s">
        <v>1476</v>
      </c>
      <c r="K170" s="226" t="s">
        <v>1477</v>
      </c>
      <c r="L170" s="223" t="s">
        <v>266</v>
      </c>
      <c r="M170" s="1924"/>
      <c r="N170" s="1924"/>
      <c r="O170" s="1924"/>
      <c r="P170" s="1986"/>
      <c r="Q170" s="1987"/>
    </row>
    <row r="171" spans="2:17" ht="60" x14ac:dyDescent="0.25">
      <c r="B171" s="2005"/>
      <c r="C171" s="2005"/>
      <c r="D171" s="2005"/>
      <c r="E171" s="2047"/>
      <c r="F171" s="2005"/>
      <c r="G171" s="2005"/>
      <c r="H171" s="2046"/>
      <c r="I171" s="2002"/>
      <c r="J171" s="225" t="s">
        <v>1478</v>
      </c>
      <c r="K171" s="226" t="s">
        <v>1479</v>
      </c>
      <c r="L171" s="223" t="s">
        <v>266</v>
      </c>
      <c r="M171" s="1871"/>
      <c r="N171" s="1871"/>
      <c r="O171" s="1871"/>
      <c r="P171" s="2044"/>
      <c r="Q171" s="2045"/>
    </row>
    <row r="174" spans="2:17" ht="15.75" thickBot="1" x14ac:dyDescent="0.3"/>
    <row r="175" spans="2:17" ht="30" x14ac:dyDescent="0.25">
      <c r="B175" s="162" t="s">
        <v>17</v>
      </c>
      <c r="C175" s="162" t="s">
        <v>193</v>
      </c>
      <c r="D175" s="193" t="s">
        <v>194</v>
      </c>
      <c r="E175" s="162" t="s">
        <v>27</v>
      </c>
      <c r="F175" s="233" t="s">
        <v>235</v>
      </c>
      <c r="G175" s="857"/>
    </row>
    <row r="176" spans="2:17" ht="108" x14ac:dyDescent="0.2">
      <c r="B176" s="1969" t="s">
        <v>236</v>
      </c>
      <c r="C176" s="196" t="s">
        <v>237</v>
      </c>
      <c r="D176" s="715">
        <v>25</v>
      </c>
      <c r="E176" s="715">
        <v>0</v>
      </c>
      <c r="F176" s="1970">
        <f>+E176+E177+E178</f>
        <v>35</v>
      </c>
      <c r="G176" s="858"/>
    </row>
    <row r="177" spans="2:7" ht="72" x14ac:dyDescent="0.2">
      <c r="B177" s="1969"/>
      <c r="C177" s="196" t="s">
        <v>238</v>
      </c>
      <c r="D177" s="242">
        <v>25</v>
      </c>
      <c r="E177" s="715">
        <v>25</v>
      </c>
      <c r="F177" s="1971"/>
      <c r="G177" s="858"/>
    </row>
    <row r="178" spans="2:7" ht="60" x14ac:dyDescent="0.2">
      <c r="B178" s="1969"/>
      <c r="C178" s="196" t="s">
        <v>239</v>
      </c>
      <c r="D178" s="715">
        <v>10</v>
      </c>
      <c r="E178" s="715">
        <v>10</v>
      </c>
      <c r="F178" s="1972"/>
      <c r="G178" s="858"/>
    </row>
    <row r="179" spans="2:7" x14ac:dyDescent="0.25">
      <c r="C179"/>
    </row>
    <row r="182" spans="2:7" x14ac:dyDescent="0.25">
      <c r="B182" s="160" t="s">
        <v>240</v>
      </c>
    </row>
    <row r="185" spans="2:7" x14ac:dyDescent="0.25">
      <c r="B185" s="41" t="s">
        <v>17</v>
      </c>
      <c r="C185" s="41" t="s">
        <v>26</v>
      </c>
      <c r="D185" s="162" t="s">
        <v>27</v>
      </c>
      <c r="E185" s="162" t="s">
        <v>28</v>
      </c>
    </row>
    <row r="186" spans="2:7" ht="28.5" x14ac:dyDescent="0.25">
      <c r="B186" s="45" t="s">
        <v>393</v>
      </c>
      <c r="C186" s="684">
        <v>40</v>
      </c>
      <c r="D186" s="715">
        <f>+E157</f>
        <v>40</v>
      </c>
      <c r="E186" s="1870">
        <f>+D186+D187</f>
        <v>75</v>
      </c>
    </row>
    <row r="187" spans="2:7" ht="42.75" x14ac:dyDescent="0.25">
      <c r="B187" s="45" t="s">
        <v>394</v>
      </c>
      <c r="C187" s="684">
        <v>60</v>
      </c>
      <c r="D187" s="715">
        <f>+F176</f>
        <v>35</v>
      </c>
      <c r="E187" s="1871"/>
    </row>
  </sheetData>
  <mergeCells count="188">
    <mergeCell ref="B176:B178"/>
    <mergeCell ref="F176:F178"/>
    <mergeCell ref="E186:E187"/>
    <mergeCell ref="G167:G171"/>
    <mergeCell ref="H167:H171"/>
    <mergeCell ref="I167:I171"/>
    <mergeCell ref="M167:M171"/>
    <mergeCell ref="N167:N171"/>
    <mergeCell ref="O167:O171"/>
    <mergeCell ref="B162:N162"/>
    <mergeCell ref="J164:L164"/>
    <mergeCell ref="P164:Q164"/>
    <mergeCell ref="P165:Q165"/>
    <mergeCell ref="P166:Q166"/>
    <mergeCell ref="B167:B171"/>
    <mergeCell ref="C167:C171"/>
    <mergeCell ref="D167:D171"/>
    <mergeCell ref="E167:E171"/>
    <mergeCell ref="F167:F171"/>
    <mergeCell ref="P167:Q171"/>
    <mergeCell ref="B130:N130"/>
    <mergeCell ref="D133:E133"/>
    <mergeCell ref="D134:E134"/>
    <mergeCell ref="B137:P137"/>
    <mergeCell ref="B140:N140"/>
    <mergeCell ref="E157:E159"/>
    <mergeCell ref="R122:U124"/>
    <mergeCell ref="M125:M126"/>
    <mergeCell ref="N125:N126"/>
    <mergeCell ref="O125:O126"/>
    <mergeCell ref="P125:Q126"/>
    <mergeCell ref="M127:M128"/>
    <mergeCell ref="N127:N128"/>
    <mergeCell ref="O127:O128"/>
    <mergeCell ref="P127:Q128"/>
    <mergeCell ref="H122:H124"/>
    <mergeCell ref="I122:I124"/>
    <mergeCell ref="M122:M124"/>
    <mergeCell ref="N122:N124"/>
    <mergeCell ref="O122:O124"/>
    <mergeCell ref="P122:Q124"/>
    <mergeCell ref="B122:B124"/>
    <mergeCell ref="C122:C124"/>
    <mergeCell ref="D122:D124"/>
    <mergeCell ref="E122:E124"/>
    <mergeCell ref="F122:F124"/>
    <mergeCell ref="G122:G124"/>
    <mergeCell ref="I117:I121"/>
    <mergeCell ref="M117:M121"/>
    <mergeCell ref="N117:N121"/>
    <mergeCell ref="O117:O121"/>
    <mergeCell ref="P117:Q121"/>
    <mergeCell ref="R117:U121"/>
    <mergeCell ref="F112:F113"/>
    <mergeCell ref="G112:G113"/>
    <mergeCell ref="N114:N116"/>
    <mergeCell ref="O114:O116"/>
    <mergeCell ref="P114:Q116"/>
    <mergeCell ref="B117:B121"/>
    <mergeCell ref="C117:C121"/>
    <mergeCell ref="D117:D121"/>
    <mergeCell ref="E117:E121"/>
    <mergeCell ref="F117:F121"/>
    <mergeCell ref="G117:G121"/>
    <mergeCell ref="H117:H121"/>
    <mergeCell ref="R108:U111"/>
    <mergeCell ref="N104:N107"/>
    <mergeCell ref="O104:O107"/>
    <mergeCell ref="P104:Q107"/>
    <mergeCell ref="R112:U113"/>
    <mergeCell ref="B114:B116"/>
    <mergeCell ref="C114:C116"/>
    <mergeCell ref="D114:D116"/>
    <mergeCell ref="E114:E116"/>
    <mergeCell ref="F114:F116"/>
    <mergeCell ref="G114:G116"/>
    <mergeCell ref="H114:H116"/>
    <mergeCell ref="I114:I116"/>
    <mergeCell ref="M114:M116"/>
    <mergeCell ref="H112:H113"/>
    <mergeCell ref="I112:I113"/>
    <mergeCell ref="M112:M113"/>
    <mergeCell ref="N112:N113"/>
    <mergeCell ref="O112:O113"/>
    <mergeCell ref="P112:Q113"/>
    <mergeCell ref="B112:B113"/>
    <mergeCell ref="C112:C113"/>
    <mergeCell ref="D112:D113"/>
    <mergeCell ref="E112:E113"/>
    <mergeCell ref="M104:M107"/>
    <mergeCell ref="H98:H103"/>
    <mergeCell ref="I98:I103"/>
    <mergeCell ref="M98:M103"/>
    <mergeCell ref="N98:N103"/>
    <mergeCell ref="O98:O103"/>
    <mergeCell ref="P98:Q103"/>
    <mergeCell ref="I108:I111"/>
    <mergeCell ref="M108:M111"/>
    <mergeCell ref="N108:N111"/>
    <mergeCell ref="O108:O111"/>
    <mergeCell ref="P108:Q111"/>
    <mergeCell ref="P93:Q97"/>
    <mergeCell ref="R93:V97"/>
    <mergeCell ref="B98:B103"/>
    <mergeCell ref="C98:C103"/>
    <mergeCell ref="D98:D103"/>
    <mergeCell ref="E98:E103"/>
    <mergeCell ref="F98:F103"/>
    <mergeCell ref="G98:G103"/>
    <mergeCell ref="B108:B111"/>
    <mergeCell ref="C108:C111"/>
    <mergeCell ref="D108:D111"/>
    <mergeCell ref="E108:E111"/>
    <mergeCell ref="F108:F111"/>
    <mergeCell ref="G108:G111"/>
    <mergeCell ref="H108:H111"/>
    <mergeCell ref="R98:V103"/>
    <mergeCell ref="B104:B107"/>
    <mergeCell ref="C104:C107"/>
    <mergeCell ref="D104:D107"/>
    <mergeCell ref="E104:E107"/>
    <mergeCell ref="F104:F107"/>
    <mergeCell ref="G104:G107"/>
    <mergeCell ref="H104:H107"/>
    <mergeCell ref="I104:I107"/>
    <mergeCell ref="R92:V92"/>
    <mergeCell ref="B93:B97"/>
    <mergeCell ref="C93:C97"/>
    <mergeCell ref="D93:D97"/>
    <mergeCell ref="E93:E97"/>
    <mergeCell ref="F93:F97"/>
    <mergeCell ref="G93:G97"/>
    <mergeCell ref="H93:H97"/>
    <mergeCell ref="I93:I97"/>
    <mergeCell ref="M93:M97"/>
    <mergeCell ref="I91:I92"/>
    <mergeCell ref="M91:M92"/>
    <mergeCell ref="N91:N92"/>
    <mergeCell ref="O91:O92"/>
    <mergeCell ref="P91:Q91"/>
    <mergeCell ref="P92:Q92"/>
    <mergeCell ref="B91:B92"/>
    <mergeCell ref="C91:C92"/>
    <mergeCell ref="D91:D92"/>
    <mergeCell ref="E91:E92"/>
    <mergeCell ref="F91:F92"/>
    <mergeCell ref="H91:H92"/>
    <mergeCell ref="N93:N97"/>
    <mergeCell ref="O93:O97"/>
    <mergeCell ref="H89:H90"/>
    <mergeCell ref="I89:I90"/>
    <mergeCell ref="M89:M90"/>
    <mergeCell ref="N89:N90"/>
    <mergeCell ref="O89:O90"/>
    <mergeCell ref="P89:Q90"/>
    <mergeCell ref="B89:B90"/>
    <mergeCell ref="C89:C90"/>
    <mergeCell ref="D89:D90"/>
    <mergeCell ref="E89:E90"/>
    <mergeCell ref="F89:F90"/>
    <mergeCell ref="G89:G90"/>
    <mergeCell ref="O74:P74"/>
    <mergeCell ref="O75:P75"/>
    <mergeCell ref="O76:P76"/>
    <mergeCell ref="O77:P77"/>
    <mergeCell ref="B83:N83"/>
    <mergeCell ref="J88:L88"/>
    <mergeCell ref="P88:Q88"/>
    <mergeCell ref="C65:N65"/>
    <mergeCell ref="B67:N67"/>
    <mergeCell ref="O70:P70"/>
    <mergeCell ref="O71:P71"/>
    <mergeCell ref="O72:P72"/>
    <mergeCell ref="O73:P73"/>
    <mergeCell ref="C10:E10"/>
    <mergeCell ref="B14:C21"/>
    <mergeCell ref="B22:C22"/>
    <mergeCell ref="E40:E41"/>
    <mergeCell ref="M45:N45"/>
    <mergeCell ref="B61:B62"/>
    <mergeCell ref="C61:C62"/>
    <mergeCell ref="D61:E61"/>
    <mergeCell ref="B2:P2"/>
    <mergeCell ref="B4:P4"/>
    <mergeCell ref="C6:N6"/>
    <mergeCell ref="C7:N7"/>
    <mergeCell ref="C8:N8"/>
    <mergeCell ref="C9:N9"/>
  </mergeCells>
  <dataValidations count="2">
    <dataValidation type="decimal" allowBlank="1" showInputMessage="1" showErrorMessage="1" sqref="WVH983103 WBP983103 VRT983103 VHX983103 UYB983103 UOF983103 UEJ983103 TUN983103 TKR983103 TAV983103 SQZ983103 SHD983103 RXH983103 RNL983103 RDP983103 QTT983103 QJX983103 QAB983103 PQF983103 PGJ983103 OWN983103 OMR983103 OCV983103 NSZ983103 NJD983103 MZH983103 MPL983103 MFP983103 LVT983103 LLX983103 LCB983103 KSF983103 KIJ983103 JYN983103 JOR983103 JEV983103 IUZ983103 ILD983103 IBH983103 HRL983103 HHP983103 GXT983103 GNX983103 GEB983103 FUF983103 FKJ983103 FAN983103 EQR983103 EGV983103 DWZ983103 DND983103 DDH983103 CTL983103 CJP983103 BZT983103 BPX983103 BGB983103 AWF983103 AMJ983103 ACN983103 SR983103 IV983103 C983103 WVH917567 WLL917567 WBP917567 VRT917567 VHX917567 UYB917567 UOF917567 UEJ917567 TUN917567 TKR917567 TAV917567 SQZ917567 SHD917567 RXH917567 RNL917567 RDP917567 QTT917567 QJX917567 QAB917567 PQF917567 PGJ917567 OWN917567 OMR917567 OCV917567 NSZ917567 NJD917567 MZH917567 MPL917567 MFP917567 LVT917567 LLX917567 LCB917567 KSF917567 KIJ917567 JYN917567 JOR917567 JEV917567 IUZ917567 ILD917567 IBH917567 HRL917567 HHP917567 GXT917567 GNX917567 GEB917567 FUF917567 FKJ917567 FAN917567 EQR917567 EGV917567 DWZ917567 DND917567 DDH917567 CTL917567 CJP917567 BZT917567 BPX917567 BGB917567 AWF917567 AMJ917567 ACN917567 SR917567 IV917567 C917567 WVH852031 WLL852031 WBP852031 VRT852031 VHX852031 UYB852031 UOF852031 UEJ852031 TUN852031 TKR852031 TAV852031 SQZ852031 SHD852031 RXH852031 RNL852031 RDP852031 QTT852031 QJX852031 QAB852031 PQF852031 PGJ852031 OWN852031 OMR852031 OCV852031 NSZ852031 NJD852031 MZH852031 MPL852031 MFP852031 LVT852031 LLX852031 LCB852031 KSF852031 KIJ852031 JYN852031 JOR852031 JEV852031 IUZ852031 ILD852031 IBH852031 HRL852031 HHP852031 GXT852031 GNX852031 GEB852031 FUF852031 FKJ852031 FAN852031 EQR852031 EGV852031 DWZ852031 DND852031 DDH852031 CTL852031 CJP852031 BZT852031 BPX852031 BGB852031 AWF852031 AMJ852031 ACN852031 SR852031 IV852031 C852031 WVH786495 WLL786495 WBP786495 VRT786495 VHX786495 UYB786495 UOF786495 UEJ786495 TUN786495 TKR786495 TAV786495 SQZ786495 SHD786495 RXH786495 RNL786495 RDP786495 QTT786495 QJX786495 QAB786495 PQF786495 PGJ786495 OWN786495 OMR786495 OCV786495 NSZ786495 NJD786495 MZH786495 MPL786495 MFP786495 LVT786495 LLX786495 LCB786495 KSF786495 KIJ786495 JYN786495 JOR786495 JEV786495 IUZ786495 ILD786495 IBH786495 HRL786495 HHP786495 GXT786495 GNX786495 GEB786495 FUF786495 FKJ786495 FAN786495 EQR786495 EGV786495 DWZ786495 DND786495 DDH786495 CTL786495 CJP786495 BZT786495 BPX786495 BGB786495 AWF786495 AMJ786495 ACN786495 SR786495 IV786495 C786495 WVH720959 WLL720959 WBP720959 VRT720959 VHX720959 UYB720959 UOF720959 UEJ720959 TUN720959 TKR720959 TAV720959 SQZ720959 SHD720959 RXH720959 RNL720959 RDP720959 QTT720959 QJX720959 QAB720959 PQF720959 PGJ720959 OWN720959 OMR720959 OCV720959 NSZ720959 NJD720959 MZH720959 MPL720959 MFP720959 LVT720959 LLX720959 LCB720959 KSF720959 KIJ720959 JYN720959 JOR720959 JEV720959 IUZ720959 ILD720959 IBH720959 HRL720959 HHP720959 GXT720959 GNX720959 GEB720959 FUF720959 FKJ720959 FAN720959 EQR720959 EGV720959 DWZ720959 DND720959 DDH720959 CTL720959 CJP720959 BZT720959 BPX720959 BGB720959 AWF720959 AMJ720959 ACN720959 SR720959 IV720959 C720959 WVH655423 WLL655423 WBP655423 VRT655423 VHX655423 UYB655423 UOF655423 UEJ655423 TUN655423 TKR655423 TAV655423 SQZ655423 SHD655423 RXH655423 RNL655423 RDP655423 QTT655423 QJX655423 QAB655423 PQF655423 PGJ655423 OWN655423 OMR655423 OCV655423 NSZ655423 NJD655423 MZH655423 MPL655423 MFP655423 LVT655423 LLX655423 LCB655423 KSF655423 KIJ655423 JYN655423 JOR655423 JEV655423 IUZ655423 ILD655423 IBH655423 HRL655423 HHP655423 GXT655423 GNX655423 GEB655423 FUF655423 FKJ655423 FAN655423 EQR655423 EGV655423 DWZ655423 DND655423 DDH655423 CTL655423 CJP655423 BZT655423 BPX655423 BGB655423 AWF655423 AMJ655423 ACN655423 SR655423 IV655423 C655423 WVH589887 WLL589887 WBP589887 VRT589887 VHX589887 UYB589887 UOF589887 UEJ589887 TUN589887 TKR589887 TAV589887 SQZ589887 SHD589887 RXH589887 RNL589887 RDP589887 QTT589887 QJX589887 QAB589887 PQF589887 PGJ589887 OWN589887 OMR589887 OCV589887 NSZ589887 NJD589887 MZH589887 MPL589887 MFP589887 LVT589887 LLX589887 LCB589887 KSF589887 KIJ589887 JYN589887 JOR589887 JEV589887 IUZ589887 ILD589887 IBH589887 HRL589887 HHP589887 GXT589887 GNX589887 GEB589887 FUF589887 FKJ589887 FAN589887 EQR589887 EGV589887 DWZ589887 DND589887 DDH589887 CTL589887 CJP589887 BZT589887 BPX589887 BGB589887 AWF589887 AMJ589887 ACN589887 SR589887 IV589887 C589887 WVH524351 WLL524351 WBP524351 VRT524351 VHX524351 UYB524351 UOF524351 UEJ524351 TUN524351 TKR524351 TAV524351 SQZ524351 SHD524351 RXH524351 RNL524351 RDP524351 QTT524351 QJX524351 QAB524351 PQF524351 PGJ524351 OWN524351 OMR524351 OCV524351 NSZ524351 NJD524351 MZH524351 MPL524351 MFP524351 LVT524351 LLX524351 LCB524351 KSF524351 KIJ524351 JYN524351 JOR524351 JEV524351 IUZ524351 ILD524351 IBH524351 HRL524351 HHP524351 GXT524351 GNX524351 GEB524351 FUF524351 FKJ524351 FAN524351 EQR524351 EGV524351 DWZ524351 DND524351 DDH524351 CTL524351 CJP524351 BZT524351 BPX524351 BGB524351 AWF524351 AMJ524351 ACN524351 SR524351 IV524351 C524351 WVH458815 WLL458815 WBP458815 VRT458815 VHX458815 UYB458815 UOF458815 UEJ458815 TUN458815 TKR458815 TAV458815 SQZ458815 SHD458815 RXH458815 RNL458815 RDP458815 QTT458815 QJX458815 QAB458815 PQF458815 PGJ458815 OWN458815 OMR458815 OCV458815 NSZ458815 NJD458815 MZH458815 MPL458815 MFP458815 LVT458815 LLX458815 LCB458815 KSF458815 KIJ458815 JYN458815 JOR458815 JEV458815 IUZ458815 ILD458815 IBH458815 HRL458815 HHP458815 GXT458815 GNX458815 GEB458815 FUF458815 FKJ458815 FAN458815 EQR458815 EGV458815 DWZ458815 DND458815 DDH458815 CTL458815 CJP458815 BZT458815 BPX458815 BGB458815 AWF458815 AMJ458815 ACN458815 SR458815 IV458815 C458815 WVH393279 WLL393279 WBP393279 VRT393279 VHX393279 UYB393279 UOF393279 UEJ393279 TUN393279 TKR393279 TAV393279 SQZ393279 SHD393279 RXH393279 RNL393279 RDP393279 QTT393279 QJX393279 QAB393279 PQF393279 PGJ393279 OWN393279 OMR393279 OCV393279 NSZ393279 NJD393279 MZH393279 MPL393279 MFP393279 LVT393279 LLX393279 LCB393279 KSF393279 KIJ393279 JYN393279 JOR393279 JEV393279 IUZ393279 ILD393279 IBH393279 HRL393279 HHP393279 GXT393279 GNX393279 GEB393279 FUF393279 FKJ393279 FAN393279 EQR393279 EGV393279 DWZ393279 DND393279 DDH393279 CTL393279 CJP393279 BZT393279 BPX393279 BGB393279 AWF393279 AMJ393279 ACN393279 SR393279 IV393279 C393279 WVH327743 WLL327743 WBP327743 VRT327743 VHX327743 UYB327743 UOF327743 UEJ327743 TUN327743 TKR327743 TAV327743 SQZ327743 SHD327743 RXH327743 RNL327743 RDP327743 QTT327743 QJX327743 QAB327743 PQF327743 PGJ327743 OWN327743 OMR327743 OCV327743 NSZ327743 NJD327743 MZH327743 MPL327743 MFP327743 LVT327743 LLX327743 LCB327743 KSF327743 KIJ327743 JYN327743 JOR327743 JEV327743 IUZ327743 ILD327743 IBH327743 HRL327743 HHP327743 GXT327743 GNX327743 GEB327743 FUF327743 FKJ327743 FAN327743 EQR327743 EGV327743 DWZ327743 DND327743 DDH327743 CTL327743 CJP327743 BZT327743 BPX327743 BGB327743 AWF327743 AMJ327743 ACN327743 SR327743 IV327743 C327743 WVH262207 WLL262207 WBP262207 VRT262207 VHX262207 UYB262207 UOF262207 UEJ262207 TUN262207 TKR262207 TAV262207 SQZ262207 SHD262207 RXH262207 RNL262207 RDP262207 QTT262207 QJX262207 QAB262207 PQF262207 PGJ262207 OWN262207 OMR262207 OCV262207 NSZ262207 NJD262207 MZH262207 MPL262207 MFP262207 LVT262207 LLX262207 LCB262207 KSF262207 KIJ262207 JYN262207 JOR262207 JEV262207 IUZ262207 ILD262207 IBH262207 HRL262207 HHP262207 GXT262207 GNX262207 GEB262207 FUF262207 FKJ262207 FAN262207 EQR262207 EGV262207 DWZ262207 DND262207 DDH262207 CTL262207 CJP262207 BZT262207 BPX262207 BGB262207 AWF262207 AMJ262207 ACN262207 SR262207 IV262207 C262207 WVH196671 WLL196671 WBP196671 VRT196671 VHX196671 UYB196671 UOF196671 UEJ196671 TUN196671 TKR196671 TAV196671 SQZ196671 SHD196671 RXH196671 RNL196671 RDP196671 QTT196671 QJX196671 QAB196671 PQF196671 PGJ196671 OWN196671 OMR196671 OCV196671 NSZ196671 NJD196671 MZH196671 MPL196671 MFP196671 LVT196671 LLX196671 LCB196671 KSF196671 KIJ196671 JYN196671 JOR196671 JEV196671 IUZ196671 ILD196671 IBH196671 HRL196671 HHP196671 GXT196671 GNX196671 GEB196671 FUF196671 FKJ196671 FAN196671 EQR196671 EGV196671 DWZ196671 DND196671 DDH196671 CTL196671 CJP196671 BZT196671 BPX196671 BGB196671 AWF196671 AMJ196671 ACN196671 SR196671 IV196671 C196671 WVH131135 WLL131135 WBP131135 VRT131135 VHX131135 UYB131135 UOF131135 UEJ131135 TUN131135 TKR131135 TAV131135 SQZ131135 SHD131135 RXH131135 RNL131135 RDP131135 QTT131135 QJX131135 QAB131135 PQF131135 PGJ131135 OWN131135 OMR131135 OCV131135 NSZ131135 NJD131135 MZH131135 MPL131135 MFP131135 LVT131135 LLX131135 LCB131135 KSF131135 KIJ131135 JYN131135 JOR131135 JEV131135 IUZ131135 ILD131135 IBH131135 HRL131135 HHP131135 GXT131135 GNX131135 GEB131135 FUF131135 FKJ131135 FAN131135 EQR131135 EGV131135 DWZ131135 DND131135 DDH131135 CTL131135 CJP131135 BZT131135 BPX131135 BGB131135 AWF131135 AMJ131135 ACN131135 SR131135 IV131135 C131135 WVH65599 WLL65599 WBP65599 VRT65599 VHX65599 UYB65599 UOF65599 UEJ65599 TUN65599 TKR65599 TAV65599 SQZ65599 SHD65599 RXH65599 RNL65599 RDP65599 QTT65599 QJX65599 QAB65599 PQF65599 PGJ65599 OWN65599 OMR65599 OCV65599 NSZ65599 NJD65599 MZH65599 MPL65599 MFP65599 LVT65599 LLX65599 LCB65599 KSF65599 KIJ65599 JYN65599 JOR65599 JEV65599 IUZ65599 ILD65599 IBH65599 HRL65599 HHP65599 GXT65599 GNX65599 GEB65599 FUF65599 FKJ65599 FAN65599 EQR65599 EGV65599 DWZ65599 DND65599 DDH65599 CTL65599 CJP65599 BZT65599 BPX65599 BGB65599 AWF65599 AMJ65599 ACN65599 SR65599 IV65599 C65599 WLL98310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103 WLI983103 WBM983103 VRQ983103 VHU983103 UXY983103 UOC983103 UEG983103 TUK983103 TKO983103 TAS983103 SQW983103 SHA983103 RXE983103 RNI983103 RDM983103 QTQ983103 QJU983103 PZY983103 PQC983103 PGG983103 OWK983103 OMO983103 OCS983103 NSW983103 NJA983103 MZE983103 MPI983103 MFM983103 LVQ983103 LLU983103 LBY983103 KSC983103 KIG983103 JYK983103 JOO983103 JES983103 IUW983103 ILA983103 IBE983103 HRI983103 HHM983103 GXQ983103 GNU983103 GDY983103 FUC983103 FKG983103 FAK983103 EQO983103 EGS983103 DWW983103 DNA983103 DDE983103 CTI983103 CJM983103 BZQ983103 BPU983103 BFY983103 AWC983103 AMG983103 ACK983103 SO983103 IS983103 A983103 WVE917567 WLI917567 WBM917567 VRQ917567 VHU917567 UXY917567 UOC917567 UEG917567 TUK917567 TKO917567 TAS917567 SQW917567 SHA917567 RXE917567 RNI917567 RDM917567 QTQ917567 QJU917567 PZY917567 PQC917567 PGG917567 OWK917567 OMO917567 OCS917567 NSW917567 NJA917567 MZE917567 MPI917567 MFM917567 LVQ917567 LLU917567 LBY917567 KSC917567 KIG917567 JYK917567 JOO917567 JES917567 IUW917567 ILA917567 IBE917567 HRI917567 HHM917567 GXQ917567 GNU917567 GDY917567 FUC917567 FKG917567 FAK917567 EQO917567 EGS917567 DWW917567 DNA917567 DDE917567 CTI917567 CJM917567 BZQ917567 BPU917567 BFY917567 AWC917567 AMG917567 ACK917567 SO917567 IS917567 A917567 WVE852031 WLI852031 WBM852031 VRQ852031 VHU852031 UXY852031 UOC852031 UEG852031 TUK852031 TKO852031 TAS852031 SQW852031 SHA852031 RXE852031 RNI852031 RDM852031 QTQ852031 QJU852031 PZY852031 PQC852031 PGG852031 OWK852031 OMO852031 OCS852031 NSW852031 NJA852031 MZE852031 MPI852031 MFM852031 LVQ852031 LLU852031 LBY852031 KSC852031 KIG852031 JYK852031 JOO852031 JES852031 IUW852031 ILA852031 IBE852031 HRI852031 HHM852031 GXQ852031 GNU852031 GDY852031 FUC852031 FKG852031 FAK852031 EQO852031 EGS852031 DWW852031 DNA852031 DDE852031 CTI852031 CJM852031 BZQ852031 BPU852031 BFY852031 AWC852031 AMG852031 ACK852031 SO852031 IS852031 A852031 WVE786495 WLI786495 WBM786495 VRQ786495 VHU786495 UXY786495 UOC786495 UEG786495 TUK786495 TKO786495 TAS786495 SQW786495 SHA786495 RXE786495 RNI786495 RDM786495 QTQ786495 QJU786495 PZY786495 PQC786495 PGG786495 OWK786495 OMO786495 OCS786495 NSW786495 NJA786495 MZE786495 MPI786495 MFM786495 LVQ786495 LLU786495 LBY786495 KSC786495 KIG786495 JYK786495 JOO786495 JES786495 IUW786495 ILA786495 IBE786495 HRI786495 HHM786495 GXQ786495 GNU786495 GDY786495 FUC786495 FKG786495 FAK786495 EQO786495 EGS786495 DWW786495 DNA786495 DDE786495 CTI786495 CJM786495 BZQ786495 BPU786495 BFY786495 AWC786495 AMG786495 ACK786495 SO786495 IS786495 A786495 WVE720959 WLI720959 WBM720959 VRQ720959 VHU720959 UXY720959 UOC720959 UEG720959 TUK720959 TKO720959 TAS720959 SQW720959 SHA720959 RXE720959 RNI720959 RDM720959 QTQ720959 QJU720959 PZY720959 PQC720959 PGG720959 OWK720959 OMO720959 OCS720959 NSW720959 NJA720959 MZE720959 MPI720959 MFM720959 LVQ720959 LLU720959 LBY720959 KSC720959 KIG720959 JYK720959 JOO720959 JES720959 IUW720959 ILA720959 IBE720959 HRI720959 HHM720959 GXQ720959 GNU720959 GDY720959 FUC720959 FKG720959 FAK720959 EQO720959 EGS720959 DWW720959 DNA720959 DDE720959 CTI720959 CJM720959 BZQ720959 BPU720959 BFY720959 AWC720959 AMG720959 ACK720959 SO720959 IS720959 A720959 WVE655423 WLI655423 WBM655423 VRQ655423 VHU655423 UXY655423 UOC655423 UEG655423 TUK655423 TKO655423 TAS655423 SQW655423 SHA655423 RXE655423 RNI655423 RDM655423 QTQ655423 QJU655423 PZY655423 PQC655423 PGG655423 OWK655423 OMO655423 OCS655423 NSW655423 NJA655423 MZE655423 MPI655423 MFM655423 LVQ655423 LLU655423 LBY655423 KSC655423 KIG655423 JYK655423 JOO655423 JES655423 IUW655423 ILA655423 IBE655423 HRI655423 HHM655423 GXQ655423 GNU655423 GDY655423 FUC655423 FKG655423 FAK655423 EQO655423 EGS655423 DWW655423 DNA655423 DDE655423 CTI655423 CJM655423 BZQ655423 BPU655423 BFY655423 AWC655423 AMG655423 ACK655423 SO655423 IS655423 A655423 WVE589887 WLI589887 WBM589887 VRQ589887 VHU589887 UXY589887 UOC589887 UEG589887 TUK589887 TKO589887 TAS589887 SQW589887 SHA589887 RXE589887 RNI589887 RDM589887 QTQ589887 QJU589887 PZY589887 PQC589887 PGG589887 OWK589887 OMO589887 OCS589887 NSW589887 NJA589887 MZE589887 MPI589887 MFM589887 LVQ589887 LLU589887 LBY589887 KSC589887 KIG589887 JYK589887 JOO589887 JES589887 IUW589887 ILA589887 IBE589887 HRI589887 HHM589887 GXQ589887 GNU589887 GDY589887 FUC589887 FKG589887 FAK589887 EQO589887 EGS589887 DWW589887 DNA589887 DDE589887 CTI589887 CJM589887 BZQ589887 BPU589887 BFY589887 AWC589887 AMG589887 ACK589887 SO589887 IS589887 A589887 WVE524351 WLI524351 WBM524351 VRQ524351 VHU524351 UXY524351 UOC524351 UEG524351 TUK524351 TKO524351 TAS524351 SQW524351 SHA524351 RXE524351 RNI524351 RDM524351 QTQ524351 QJU524351 PZY524351 PQC524351 PGG524351 OWK524351 OMO524351 OCS524351 NSW524351 NJA524351 MZE524351 MPI524351 MFM524351 LVQ524351 LLU524351 LBY524351 KSC524351 KIG524351 JYK524351 JOO524351 JES524351 IUW524351 ILA524351 IBE524351 HRI524351 HHM524351 GXQ524351 GNU524351 GDY524351 FUC524351 FKG524351 FAK524351 EQO524351 EGS524351 DWW524351 DNA524351 DDE524351 CTI524351 CJM524351 BZQ524351 BPU524351 BFY524351 AWC524351 AMG524351 ACK524351 SO524351 IS524351 A524351 WVE458815 WLI458815 WBM458815 VRQ458815 VHU458815 UXY458815 UOC458815 UEG458815 TUK458815 TKO458815 TAS458815 SQW458815 SHA458815 RXE458815 RNI458815 RDM458815 QTQ458815 QJU458815 PZY458815 PQC458815 PGG458815 OWK458815 OMO458815 OCS458815 NSW458815 NJA458815 MZE458815 MPI458815 MFM458815 LVQ458815 LLU458815 LBY458815 KSC458815 KIG458815 JYK458815 JOO458815 JES458815 IUW458815 ILA458815 IBE458815 HRI458815 HHM458815 GXQ458815 GNU458815 GDY458815 FUC458815 FKG458815 FAK458815 EQO458815 EGS458815 DWW458815 DNA458815 DDE458815 CTI458815 CJM458815 BZQ458815 BPU458815 BFY458815 AWC458815 AMG458815 ACK458815 SO458815 IS458815 A458815 WVE393279 WLI393279 WBM393279 VRQ393279 VHU393279 UXY393279 UOC393279 UEG393279 TUK393279 TKO393279 TAS393279 SQW393279 SHA393279 RXE393279 RNI393279 RDM393279 QTQ393279 QJU393279 PZY393279 PQC393279 PGG393279 OWK393279 OMO393279 OCS393279 NSW393279 NJA393279 MZE393279 MPI393279 MFM393279 LVQ393279 LLU393279 LBY393279 KSC393279 KIG393279 JYK393279 JOO393279 JES393279 IUW393279 ILA393279 IBE393279 HRI393279 HHM393279 GXQ393279 GNU393279 GDY393279 FUC393279 FKG393279 FAK393279 EQO393279 EGS393279 DWW393279 DNA393279 DDE393279 CTI393279 CJM393279 BZQ393279 BPU393279 BFY393279 AWC393279 AMG393279 ACK393279 SO393279 IS393279 A393279 WVE327743 WLI327743 WBM327743 VRQ327743 VHU327743 UXY327743 UOC327743 UEG327743 TUK327743 TKO327743 TAS327743 SQW327743 SHA327743 RXE327743 RNI327743 RDM327743 QTQ327743 QJU327743 PZY327743 PQC327743 PGG327743 OWK327743 OMO327743 OCS327743 NSW327743 NJA327743 MZE327743 MPI327743 MFM327743 LVQ327743 LLU327743 LBY327743 KSC327743 KIG327743 JYK327743 JOO327743 JES327743 IUW327743 ILA327743 IBE327743 HRI327743 HHM327743 GXQ327743 GNU327743 GDY327743 FUC327743 FKG327743 FAK327743 EQO327743 EGS327743 DWW327743 DNA327743 DDE327743 CTI327743 CJM327743 BZQ327743 BPU327743 BFY327743 AWC327743 AMG327743 ACK327743 SO327743 IS327743 A327743 WVE262207 WLI262207 WBM262207 VRQ262207 VHU262207 UXY262207 UOC262207 UEG262207 TUK262207 TKO262207 TAS262207 SQW262207 SHA262207 RXE262207 RNI262207 RDM262207 QTQ262207 QJU262207 PZY262207 PQC262207 PGG262207 OWK262207 OMO262207 OCS262207 NSW262207 NJA262207 MZE262207 MPI262207 MFM262207 LVQ262207 LLU262207 LBY262207 KSC262207 KIG262207 JYK262207 JOO262207 JES262207 IUW262207 ILA262207 IBE262207 HRI262207 HHM262207 GXQ262207 GNU262207 GDY262207 FUC262207 FKG262207 FAK262207 EQO262207 EGS262207 DWW262207 DNA262207 DDE262207 CTI262207 CJM262207 BZQ262207 BPU262207 BFY262207 AWC262207 AMG262207 ACK262207 SO262207 IS262207 A262207 WVE196671 WLI196671 WBM196671 VRQ196671 VHU196671 UXY196671 UOC196671 UEG196671 TUK196671 TKO196671 TAS196671 SQW196671 SHA196671 RXE196671 RNI196671 RDM196671 QTQ196671 QJU196671 PZY196671 PQC196671 PGG196671 OWK196671 OMO196671 OCS196671 NSW196671 NJA196671 MZE196671 MPI196671 MFM196671 LVQ196671 LLU196671 LBY196671 KSC196671 KIG196671 JYK196671 JOO196671 JES196671 IUW196671 ILA196671 IBE196671 HRI196671 HHM196671 GXQ196671 GNU196671 GDY196671 FUC196671 FKG196671 FAK196671 EQO196671 EGS196671 DWW196671 DNA196671 DDE196671 CTI196671 CJM196671 BZQ196671 BPU196671 BFY196671 AWC196671 AMG196671 ACK196671 SO196671 IS196671 A196671 WVE131135 WLI131135 WBM131135 VRQ131135 VHU131135 UXY131135 UOC131135 UEG131135 TUK131135 TKO131135 TAS131135 SQW131135 SHA131135 RXE131135 RNI131135 RDM131135 QTQ131135 QJU131135 PZY131135 PQC131135 PGG131135 OWK131135 OMO131135 OCS131135 NSW131135 NJA131135 MZE131135 MPI131135 MFM131135 LVQ131135 LLU131135 LBY131135 KSC131135 KIG131135 JYK131135 JOO131135 JES131135 IUW131135 ILA131135 IBE131135 HRI131135 HHM131135 GXQ131135 GNU131135 GDY131135 FUC131135 FKG131135 FAK131135 EQO131135 EGS131135 DWW131135 DNA131135 DDE131135 CTI131135 CJM131135 BZQ131135 BPU131135 BFY131135 AWC131135 AMG131135 ACK131135 SO131135 IS131135 A131135 WVE65599 WLI65599 WBM65599 VRQ65599 VHU65599 UXY65599 UOC65599 UEG65599 TUK65599 TKO65599 TAS65599 SQW65599 SHA65599 RXE65599 RNI65599 RDM65599 QTQ65599 QJU65599 PZY65599 PQC65599 PGG65599 OWK65599 OMO65599 OCS65599 NSW65599 NJA65599 MZE65599 MPI65599 MFM65599 LVQ65599 LLU65599 LBY65599 KSC65599 KIG65599 JYK65599 JOO65599 JES65599 IUW65599 ILA65599 IBE65599 HRI65599 HHM65599 GXQ65599 GNU65599 GDY65599 FUC65599 FKG65599 FAK65599 EQO65599 EGS65599 DWW65599 DNA65599 DDE65599 CTI65599 CJM65599 BZQ65599 BPU65599 BFY65599 AWC65599 AMG65599 ACK65599 SO65599 IS65599 A6559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84"/>
  <sheetViews>
    <sheetView workbookViewId="0">
      <selection activeCell="R106" sqref="R106:S106"/>
    </sheetView>
  </sheetViews>
  <sheetFormatPr baseColWidth="10" defaultRowHeight="15" x14ac:dyDescent="0.25"/>
  <cols>
    <col min="1" max="1" width="3.140625" style="1" bestFit="1" customWidth="1"/>
    <col min="2" max="2" width="102.7109375" style="1" bestFit="1" customWidth="1"/>
    <col min="3" max="3" width="34.85546875" style="1" customWidth="1"/>
    <col min="4" max="4" width="32.28515625" style="1" customWidth="1"/>
    <col min="5" max="5" width="25" style="1" customWidth="1"/>
    <col min="6" max="7" width="29.7109375" style="1" customWidth="1"/>
    <col min="8" max="8" width="24.5703125" style="1" customWidth="1"/>
    <col min="9" max="9" width="24" style="1" customWidth="1"/>
    <col min="10" max="10" width="20.28515625" style="1" customWidth="1"/>
    <col min="11" max="11" width="31.5703125" style="1" customWidth="1"/>
    <col min="12" max="13" width="18.7109375" style="1" customWidth="1"/>
    <col min="14" max="14" width="22.140625" style="1" customWidth="1"/>
    <col min="15" max="15" width="26.140625" style="1" customWidth="1"/>
    <col min="16" max="16" width="19.5703125" style="1" bestFit="1" customWidth="1"/>
    <col min="17" max="17" width="21.140625" style="1" customWidth="1"/>
    <col min="18" max="18" width="6.42578125" style="1" customWidth="1"/>
    <col min="19" max="19" width="18.28515625" style="1" customWidth="1"/>
    <col min="20"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3730</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6" t="s">
        <v>3731</v>
      </c>
      <c r="D6" s="1856"/>
      <c r="E6" s="1856"/>
      <c r="F6" s="1856"/>
      <c r="G6" s="1856"/>
      <c r="H6" s="1856"/>
      <c r="I6" s="1856"/>
      <c r="J6" s="1856"/>
      <c r="K6" s="1856"/>
      <c r="L6" s="1856"/>
      <c r="M6" s="1856"/>
      <c r="N6" s="1857"/>
    </row>
    <row r="7" spans="2:16" ht="16.5" thickBot="1" x14ac:dyDescent="0.3">
      <c r="B7" s="127" t="s">
        <v>4</v>
      </c>
      <c r="C7" s="1856"/>
      <c r="D7" s="1856"/>
      <c r="E7" s="1856"/>
      <c r="F7" s="1856"/>
      <c r="G7" s="1856"/>
      <c r="H7" s="1856"/>
      <c r="I7" s="1856"/>
      <c r="J7" s="1856"/>
      <c r="K7" s="1856"/>
      <c r="L7" s="1856"/>
      <c r="M7" s="1856"/>
      <c r="N7" s="1857"/>
    </row>
    <row r="8" spans="2:16" ht="16.5" thickBot="1" x14ac:dyDescent="0.3">
      <c r="B8" s="127" t="s">
        <v>5</v>
      </c>
      <c r="C8" s="1856"/>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19</v>
      </c>
      <c r="D10" s="1865"/>
      <c r="E10" s="1866"/>
      <c r="F10" s="216"/>
      <c r="G10" s="216"/>
      <c r="H10" s="216"/>
      <c r="I10" s="216"/>
      <c r="J10" s="216"/>
      <c r="K10" s="216"/>
      <c r="L10" s="216"/>
      <c r="M10" s="216"/>
      <c r="N10" s="217"/>
    </row>
    <row r="11" spans="2:16" ht="16.5" thickBot="1" x14ac:dyDescent="0.3">
      <c r="B11" s="130" t="s">
        <v>8</v>
      </c>
      <c r="C11" s="664">
        <v>41978</v>
      </c>
      <c r="D11" s="218"/>
      <c r="E11" s="218"/>
      <c r="F11" s="218"/>
      <c r="G11" s="218"/>
      <c r="H11" s="218"/>
      <c r="I11" s="218"/>
      <c r="J11" s="218"/>
      <c r="K11" s="218"/>
      <c r="L11" s="218"/>
      <c r="M11" s="218"/>
      <c r="N11" s="219"/>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9</v>
      </c>
      <c r="C14" s="1867"/>
      <c r="D14" s="702" t="s">
        <v>10</v>
      </c>
      <c r="E14" s="702" t="s">
        <v>11</v>
      </c>
      <c r="F14" s="702" t="s">
        <v>12</v>
      </c>
      <c r="G14" s="139"/>
      <c r="I14" s="140"/>
      <c r="J14" s="140"/>
      <c r="K14" s="140"/>
      <c r="L14" s="140"/>
      <c r="M14" s="140"/>
      <c r="N14" s="137"/>
    </row>
    <row r="15" spans="2:16" x14ac:dyDescent="0.25">
      <c r="B15" s="1867"/>
      <c r="C15" s="1867"/>
      <c r="D15" s="702">
        <v>19</v>
      </c>
      <c r="E15" s="141">
        <v>2408770515</v>
      </c>
      <c r="F15" s="142">
        <v>915</v>
      </c>
      <c r="G15" s="143"/>
      <c r="I15" s="144"/>
      <c r="J15" s="144"/>
      <c r="K15" s="144"/>
      <c r="L15" s="144"/>
      <c r="M15" s="144"/>
      <c r="N15" s="137"/>
    </row>
    <row r="16" spans="2:16" x14ac:dyDescent="0.25">
      <c r="B16" s="1867"/>
      <c r="C16" s="1867"/>
      <c r="D16" s="702"/>
      <c r="E16" s="141"/>
      <c r="F16" s="142"/>
      <c r="G16" s="143"/>
      <c r="I16" s="144"/>
      <c r="J16" s="144"/>
      <c r="K16" s="144"/>
      <c r="L16" s="144"/>
      <c r="M16" s="144"/>
      <c r="N16" s="137"/>
    </row>
    <row r="17" spans="1:14" x14ac:dyDescent="0.25">
      <c r="B17" s="1867"/>
      <c r="C17" s="1867"/>
      <c r="D17" s="702"/>
      <c r="E17" s="141"/>
      <c r="F17" s="142"/>
      <c r="G17" s="143"/>
      <c r="I17" s="144"/>
      <c r="J17" s="144"/>
      <c r="K17" s="144"/>
      <c r="L17" s="144"/>
      <c r="M17" s="144"/>
      <c r="N17" s="137"/>
    </row>
    <row r="18" spans="1:14" x14ac:dyDescent="0.25">
      <c r="B18" s="1867"/>
      <c r="C18" s="1867"/>
      <c r="D18" s="702"/>
      <c r="E18" s="145"/>
      <c r="F18" s="142"/>
      <c r="G18" s="143"/>
      <c r="H18" s="146"/>
      <c r="I18" s="144"/>
      <c r="J18" s="144"/>
      <c r="K18" s="144"/>
      <c r="L18" s="144"/>
      <c r="M18" s="144"/>
      <c r="N18" s="147"/>
    </row>
    <row r="19" spans="1:14" x14ac:dyDescent="0.25">
      <c r="B19" s="1867"/>
      <c r="C19" s="1867"/>
      <c r="D19" s="702"/>
      <c r="E19" s="145"/>
      <c r="F19" s="142"/>
      <c r="G19" s="143"/>
      <c r="H19" s="146"/>
      <c r="I19" s="148"/>
      <c r="J19" s="148"/>
      <c r="K19" s="148"/>
      <c r="L19" s="148"/>
      <c r="M19" s="148"/>
      <c r="N19" s="147"/>
    </row>
    <row r="20" spans="1:14" x14ac:dyDescent="0.25">
      <c r="B20" s="1867"/>
      <c r="C20" s="1867"/>
      <c r="D20" s="702"/>
      <c r="E20" s="145"/>
      <c r="F20" s="142"/>
      <c r="G20" s="143"/>
      <c r="H20" s="146"/>
      <c r="I20" s="48"/>
      <c r="J20" s="48"/>
      <c r="K20" s="48"/>
      <c r="L20" s="48"/>
      <c r="M20" s="48"/>
      <c r="N20" s="147"/>
    </row>
    <row r="21" spans="1:14" x14ac:dyDescent="0.25">
      <c r="B21" s="1867"/>
      <c r="C21" s="1867"/>
      <c r="D21" s="702"/>
      <c r="E21" s="145"/>
      <c r="F21" s="142"/>
      <c r="G21" s="143"/>
      <c r="H21" s="146"/>
      <c r="I21" s="48"/>
      <c r="J21" s="48"/>
      <c r="K21" s="48"/>
      <c r="L21" s="48"/>
      <c r="M21" s="48"/>
      <c r="N21" s="147"/>
    </row>
    <row r="22" spans="1:14" ht="15.75" thickBot="1" x14ac:dyDescent="0.3">
      <c r="B22" s="1868" t="s">
        <v>13</v>
      </c>
      <c r="C22" s="1869"/>
      <c r="D22" s="702">
        <v>19</v>
      </c>
      <c r="E22" s="141">
        <v>2408770515</v>
      </c>
      <c r="F22" s="142">
        <v>915</v>
      </c>
      <c r="G22" s="143"/>
      <c r="H22" s="146"/>
      <c r="I22" s="48"/>
      <c r="J22" s="48"/>
      <c r="K22" s="48"/>
      <c r="L22" s="48"/>
      <c r="M22" s="48"/>
      <c r="N22" s="147"/>
    </row>
    <row r="23" spans="1:14" ht="30.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732</v>
      </c>
      <c r="D24" s="154"/>
      <c r="E24" s="155">
        <f>E22</f>
        <v>2408770515</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715" t="s">
        <v>21</v>
      </c>
      <c r="D30" s="152"/>
      <c r="E30"/>
      <c r="F30"/>
      <c r="G30"/>
      <c r="H30"/>
      <c r="I30" s="48"/>
      <c r="J30" s="48"/>
      <c r="K30" s="48"/>
      <c r="L30" s="48"/>
      <c r="M30" s="48"/>
      <c r="N30" s="137"/>
    </row>
    <row r="31" spans="1:14" x14ac:dyDescent="0.25">
      <c r="A31" s="36"/>
      <c r="B31" s="152" t="s">
        <v>22</v>
      </c>
      <c r="C31" s="715" t="s">
        <v>21</v>
      </c>
      <c r="D31" s="152"/>
      <c r="E31"/>
      <c r="F31"/>
      <c r="G31"/>
      <c r="H31"/>
      <c r="I31" s="48"/>
      <c r="J31" s="48"/>
      <c r="K31" s="48"/>
      <c r="L31" s="48"/>
      <c r="M31" s="48"/>
      <c r="N31" s="137"/>
    </row>
    <row r="32" spans="1:14" x14ac:dyDescent="0.25">
      <c r="A32" s="36"/>
      <c r="B32" s="152" t="s">
        <v>23</v>
      </c>
      <c r="C32" s="715" t="s">
        <v>21</v>
      </c>
      <c r="D32" s="152"/>
      <c r="E32"/>
      <c r="F32"/>
      <c r="G32"/>
      <c r="H32"/>
      <c r="I32" s="48"/>
      <c r="J32" s="48"/>
      <c r="K32" s="48"/>
      <c r="L32" s="48"/>
      <c r="M32" s="48"/>
      <c r="N32" s="137"/>
    </row>
    <row r="33" spans="1:17" x14ac:dyDescent="0.25">
      <c r="A33" s="36"/>
      <c r="B33" s="152" t="s">
        <v>24</v>
      </c>
      <c r="C33" s="715" t="s">
        <v>21</v>
      </c>
      <c r="D33" s="152"/>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715">
        <v>40</v>
      </c>
      <c r="E40" s="1870">
        <f>+D40+D41</f>
        <v>100</v>
      </c>
      <c r="F40"/>
      <c r="G40"/>
      <c r="H40"/>
      <c r="I40" s="48"/>
      <c r="J40" s="48"/>
      <c r="K40" s="48"/>
      <c r="L40" s="48"/>
      <c r="M40" s="48"/>
      <c r="N40" s="137"/>
    </row>
    <row r="41" spans="1:17" ht="42.75" x14ac:dyDescent="0.25">
      <c r="A41" s="36"/>
      <c r="B41" s="45" t="s">
        <v>30</v>
      </c>
      <c r="C41" s="684">
        <v>60</v>
      </c>
      <c r="D41" s="715">
        <v>60</v>
      </c>
      <c r="E41" s="187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30" x14ac:dyDescent="0.25">
      <c r="A49" s="52">
        <v>1</v>
      </c>
      <c r="B49" s="173" t="s">
        <v>3732</v>
      </c>
      <c r="C49" s="172" t="s">
        <v>3732</v>
      </c>
      <c r="D49" s="173" t="s">
        <v>416</v>
      </c>
      <c r="E49" s="221">
        <v>701820140114</v>
      </c>
      <c r="F49" s="175" t="s">
        <v>18</v>
      </c>
      <c r="G49" s="247">
        <v>1</v>
      </c>
      <c r="H49" s="220" t="s">
        <v>3733</v>
      </c>
      <c r="I49" s="176" t="s">
        <v>3734</v>
      </c>
      <c r="J49" s="176" t="s">
        <v>19</v>
      </c>
      <c r="K49" s="971">
        <v>9</v>
      </c>
      <c r="L49" s="971">
        <v>0</v>
      </c>
      <c r="M49" s="971">
        <v>809</v>
      </c>
      <c r="N49" s="971">
        <v>647.20000000000005</v>
      </c>
      <c r="O49" s="180">
        <v>1350559162</v>
      </c>
      <c r="P49" s="180">
        <v>59</v>
      </c>
      <c r="Q49" s="181" t="s">
        <v>581</v>
      </c>
      <c r="R49" s="60"/>
      <c r="S49" s="60"/>
      <c r="T49" s="60"/>
      <c r="U49" s="60"/>
      <c r="V49" s="60"/>
      <c r="W49" s="60"/>
      <c r="X49" s="60"/>
      <c r="Y49" s="60"/>
      <c r="Z49" s="60"/>
    </row>
    <row r="50" spans="1:26" s="61" customFormat="1" ht="30" x14ac:dyDescent="0.25">
      <c r="A50" s="52">
        <f t="shared" ref="A50:A56" si="0">+A49+1</f>
        <v>2</v>
      </c>
      <c r="B50" s="173" t="s">
        <v>3732</v>
      </c>
      <c r="C50" s="172" t="s">
        <v>3732</v>
      </c>
      <c r="D50" s="173" t="s">
        <v>416</v>
      </c>
      <c r="E50" s="221">
        <v>701820130252</v>
      </c>
      <c r="F50" s="175" t="s">
        <v>18</v>
      </c>
      <c r="G50" s="247">
        <v>1</v>
      </c>
      <c r="H50" s="175" t="s">
        <v>3735</v>
      </c>
      <c r="I50" s="176" t="s">
        <v>3736</v>
      </c>
      <c r="J50" s="176" t="s">
        <v>19</v>
      </c>
      <c r="K50" s="971">
        <v>10</v>
      </c>
      <c r="L50" s="971">
        <v>0</v>
      </c>
      <c r="M50" s="971">
        <v>435</v>
      </c>
      <c r="N50" s="178">
        <v>348</v>
      </c>
      <c r="O50" s="180">
        <v>797766075</v>
      </c>
      <c r="P50" s="180">
        <v>60</v>
      </c>
      <c r="Q50" s="181" t="s">
        <v>581</v>
      </c>
      <c r="R50" s="60"/>
      <c r="S50" s="60"/>
      <c r="T50" s="60"/>
      <c r="U50" s="60"/>
      <c r="V50" s="60"/>
      <c r="W50" s="60"/>
      <c r="X50" s="60"/>
      <c r="Y50" s="60"/>
      <c r="Z50" s="60"/>
    </row>
    <row r="51" spans="1:26" s="61" customFormat="1" ht="30" x14ac:dyDescent="0.25">
      <c r="A51" s="52">
        <f t="shared" si="0"/>
        <v>3</v>
      </c>
      <c r="B51" s="173" t="s">
        <v>3732</v>
      </c>
      <c r="C51" s="172" t="s">
        <v>3732</v>
      </c>
      <c r="D51" s="173" t="s">
        <v>3737</v>
      </c>
      <c r="E51" s="221">
        <v>40634</v>
      </c>
      <c r="F51" s="175" t="s">
        <v>18</v>
      </c>
      <c r="G51" s="182">
        <v>1</v>
      </c>
      <c r="H51" s="175" t="s">
        <v>3738</v>
      </c>
      <c r="I51" s="176" t="s">
        <v>3739</v>
      </c>
      <c r="J51" s="176" t="s">
        <v>19</v>
      </c>
      <c r="K51" s="971">
        <v>7</v>
      </c>
      <c r="L51" s="971">
        <v>0</v>
      </c>
      <c r="M51" s="971">
        <v>60</v>
      </c>
      <c r="N51" s="971">
        <v>48</v>
      </c>
      <c r="O51" s="180">
        <v>3500000</v>
      </c>
      <c r="P51" s="180">
        <v>61</v>
      </c>
      <c r="Q51" s="181" t="s">
        <v>581</v>
      </c>
      <c r="R51" s="60"/>
      <c r="S51" s="60"/>
      <c r="T51" s="60"/>
      <c r="U51" s="60"/>
      <c r="V51" s="60"/>
      <c r="W51" s="60"/>
      <c r="X51" s="60"/>
      <c r="Y51" s="60"/>
      <c r="Z51" s="60"/>
    </row>
    <row r="52" spans="1:26" s="61" customFormat="1" x14ac:dyDescent="0.25">
      <c r="A52" s="52">
        <f t="shared" si="0"/>
        <v>4</v>
      </c>
      <c r="B52" s="173"/>
      <c r="C52" s="172"/>
      <c r="D52" s="173"/>
      <c r="E52" s="221"/>
      <c r="F52" s="175"/>
      <c r="G52" s="175"/>
      <c r="H52" s="175"/>
      <c r="I52" s="176"/>
      <c r="J52" s="176"/>
      <c r="K52" s="176"/>
      <c r="L52" s="176"/>
      <c r="M52" s="178"/>
      <c r="N52" s="178"/>
      <c r="O52" s="180"/>
      <c r="P52" s="180"/>
      <c r="Q52" s="181"/>
      <c r="R52" s="60"/>
      <c r="S52" s="60"/>
      <c r="T52" s="60"/>
      <c r="U52" s="60"/>
      <c r="V52" s="60"/>
      <c r="W52" s="60"/>
      <c r="X52" s="60"/>
      <c r="Y52" s="60"/>
      <c r="Z52" s="60"/>
    </row>
    <row r="53" spans="1:26" s="61" customFormat="1" x14ac:dyDescent="0.25">
      <c r="A53" s="52">
        <f t="shared" si="0"/>
        <v>5</v>
      </c>
      <c r="B53" s="173"/>
      <c r="C53" s="172"/>
      <c r="D53" s="173"/>
      <c r="E53" s="221"/>
      <c r="F53" s="175"/>
      <c r="G53" s="175"/>
      <c r="H53" s="175"/>
      <c r="I53" s="176"/>
      <c r="J53" s="176"/>
      <c r="K53" s="176"/>
      <c r="L53" s="176"/>
      <c r="M53" s="178"/>
      <c r="N53" s="178"/>
      <c r="O53" s="180"/>
      <c r="P53" s="180"/>
      <c r="Q53" s="181"/>
      <c r="R53" s="60"/>
      <c r="S53" s="60"/>
      <c r="T53" s="60"/>
      <c r="U53" s="60"/>
      <c r="V53" s="60"/>
      <c r="W53" s="60"/>
      <c r="X53" s="60"/>
      <c r="Y53" s="60"/>
      <c r="Z53" s="60"/>
    </row>
    <row r="54" spans="1:26" s="61" customFormat="1" x14ac:dyDescent="0.25">
      <c r="A54" s="52">
        <f t="shared" si="0"/>
        <v>6</v>
      </c>
      <c r="B54" s="173"/>
      <c r="C54" s="172"/>
      <c r="D54" s="173"/>
      <c r="E54" s="221"/>
      <c r="F54" s="175"/>
      <c r="G54" s="175"/>
      <c r="H54" s="175"/>
      <c r="I54" s="176"/>
      <c r="J54" s="176"/>
      <c r="K54" s="176"/>
      <c r="L54" s="176"/>
      <c r="M54" s="178"/>
      <c r="N54" s="178"/>
      <c r="O54" s="180"/>
      <c r="P54" s="180"/>
      <c r="Q54" s="181"/>
      <c r="R54" s="60"/>
      <c r="S54" s="60"/>
      <c r="T54" s="60"/>
      <c r="U54" s="60"/>
      <c r="V54" s="60"/>
      <c r="W54" s="60"/>
      <c r="X54" s="60"/>
      <c r="Y54" s="60"/>
      <c r="Z54" s="60"/>
    </row>
    <row r="55" spans="1:26" s="61" customFormat="1" x14ac:dyDescent="0.25">
      <c r="A55" s="52">
        <f t="shared" si="0"/>
        <v>7</v>
      </c>
      <c r="B55" s="173"/>
      <c r="C55" s="172"/>
      <c r="D55" s="173"/>
      <c r="E55" s="221"/>
      <c r="F55" s="175"/>
      <c r="G55" s="175"/>
      <c r="H55" s="175"/>
      <c r="I55" s="176"/>
      <c r="J55" s="176"/>
      <c r="K55" s="176"/>
      <c r="L55" s="176"/>
      <c r="M55" s="178"/>
      <c r="N55" s="178"/>
      <c r="O55" s="180"/>
      <c r="P55" s="180"/>
      <c r="Q55" s="181"/>
      <c r="R55" s="60"/>
      <c r="S55" s="60"/>
      <c r="T55" s="60"/>
      <c r="U55" s="60"/>
      <c r="V55" s="60"/>
      <c r="W55" s="60"/>
      <c r="X55" s="60"/>
      <c r="Y55" s="60"/>
      <c r="Z55" s="60"/>
    </row>
    <row r="56" spans="1:26" s="61" customFormat="1" x14ac:dyDescent="0.25">
      <c r="A56" s="52">
        <f t="shared" si="0"/>
        <v>8</v>
      </c>
      <c r="B56" s="173"/>
      <c r="C56" s="172"/>
      <c r="D56" s="173"/>
      <c r="E56" s="221"/>
      <c r="F56" s="175"/>
      <c r="G56" s="175"/>
      <c r="H56" s="175"/>
      <c r="I56" s="176"/>
      <c r="J56" s="176"/>
      <c r="K56" s="176"/>
      <c r="L56" s="176"/>
      <c r="M56" s="178"/>
      <c r="N56" s="178"/>
      <c r="O56" s="180"/>
      <c r="P56" s="180"/>
      <c r="Q56" s="181"/>
      <c r="R56" s="60"/>
      <c r="S56" s="60"/>
      <c r="T56" s="60"/>
      <c r="U56" s="60"/>
      <c r="V56" s="60"/>
      <c r="W56" s="60"/>
      <c r="X56" s="60"/>
      <c r="Y56" s="60"/>
      <c r="Z56" s="60"/>
    </row>
    <row r="57" spans="1:26" s="61" customFormat="1" x14ac:dyDescent="0.25">
      <c r="A57" s="52"/>
      <c r="B57" s="183" t="s">
        <v>28</v>
      </c>
      <c r="C57" s="172"/>
      <c r="D57" s="173"/>
      <c r="E57" s="221"/>
      <c r="F57" s="175"/>
      <c r="G57" s="175"/>
      <c r="H57" s="175"/>
      <c r="I57" s="176"/>
      <c r="J57" s="176"/>
      <c r="K57" s="185">
        <f>SUM(K49:K56)</f>
        <v>26</v>
      </c>
      <c r="L57" s="185">
        <f>SUM(L49:L56)</f>
        <v>0</v>
      </c>
      <c r="M57" s="1059">
        <f>SUM(M49:M56)</f>
        <v>1304</v>
      </c>
      <c r="N57" s="1059">
        <f>SUM(N49:N56)</f>
        <v>1043.2</v>
      </c>
      <c r="O57" s="180">
        <f>SUM(O49:O56)</f>
        <v>2151825237</v>
      </c>
      <c r="P57" s="180"/>
      <c r="Q57" s="187"/>
    </row>
    <row r="58" spans="1:26" s="69" customFormat="1" x14ac:dyDescent="0.25">
      <c r="E58" s="188"/>
    </row>
    <row r="59" spans="1:26" s="69" customFormat="1" x14ac:dyDescent="0.25">
      <c r="B59" s="1860" t="s">
        <v>56</v>
      </c>
      <c r="C59" s="1860" t="s">
        <v>57</v>
      </c>
      <c r="D59" s="1862" t="s">
        <v>58</v>
      </c>
      <c r="E59" s="1862"/>
    </row>
    <row r="60" spans="1:26" s="69" customFormat="1" x14ac:dyDescent="0.25">
      <c r="B60" s="1861"/>
      <c r="C60" s="1861"/>
      <c r="D60" s="703" t="s">
        <v>59</v>
      </c>
      <c r="E60" s="190" t="s">
        <v>60</v>
      </c>
    </row>
    <row r="61" spans="1:26" s="69" customFormat="1" ht="18.75" x14ac:dyDescent="0.25">
      <c r="B61" s="222" t="s">
        <v>61</v>
      </c>
      <c r="C61" s="798">
        <f>+K57</f>
        <v>26</v>
      </c>
      <c r="D61" s="235" t="s">
        <v>21</v>
      </c>
      <c r="E61" s="774"/>
      <c r="F61" s="191"/>
      <c r="G61" s="191"/>
      <c r="H61" s="191"/>
      <c r="I61" s="191"/>
      <c r="J61" s="191"/>
      <c r="K61" s="191"/>
      <c r="L61" s="191"/>
      <c r="M61" s="191"/>
    </row>
    <row r="62" spans="1:26" s="69" customFormat="1" x14ac:dyDescent="0.25">
      <c r="B62" s="222" t="s">
        <v>62</v>
      </c>
      <c r="C62" s="798">
        <f>+M57</f>
        <v>1304</v>
      </c>
      <c r="D62" s="235" t="s">
        <v>21</v>
      </c>
      <c r="E62" s="774"/>
    </row>
    <row r="63" spans="1:26" s="69" customFormat="1" x14ac:dyDescent="0.25">
      <c r="B63" s="192"/>
      <c r="C63" s="1863"/>
      <c r="D63" s="1863"/>
      <c r="E63" s="1863"/>
      <c r="F63" s="1863"/>
      <c r="G63" s="1863"/>
      <c r="H63" s="1863"/>
      <c r="I63" s="1863"/>
      <c r="J63" s="1863"/>
      <c r="K63" s="1863"/>
      <c r="L63" s="1863"/>
      <c r="M63" s="1863"/>
      <c r="N63" s="1863"/>
    </row>
    <row r="64" spans="1:26" ht="15.75" thickBot="1" x14ac:dyDescent="0.3"/>
    <row r="65" spans="2:17" ht="27" thickBot="1" x14ac:dyDescent="0.3">
      <c r="B65" s="1864" t="s">
        <v>63</v>
      </c>
      <c r="C65" s="1864"/>
      <c r="D65" s="1864"/>
      <c r="E65" s="1864"/>
      <c r="F65" s="1864"/>
      <c r="G65" s="1864"/>
      <c r="H65" s="1864"/>
      <c r="I65" s="1864"/>
      <c r="J65" s="1864"/>
      <c r="K65" s="1864"/>
      <c r="L65" s="1864"/>
      <c r="M65" s="1864"/>
      <c r="N65" s="1864"/>
    </row>
    <row r="68" spans="2:17" ht="90" x14ac:dyDescent="0.25">
      <c r="B68" s="193" t="s">
        <v>64</v>
      </c>
      <c r="C68" s="194" t="s">
        <v>65</v>
      </c>
      <c r="D68" s="194" t="s">
        <v>66</v>
      </c>
      <c r="E68" s="194" t="s">
        <v>67</v>
      </c>
      <c r="F68" s="194" t="s">
        <v>68</v>
      </c>
      <c r="G68" s="194" t="s">
        <v>69</v>
      </c>
      <c r="H68" s="194" t="s">
        <v>70</v>
      </c>
      <c r="I68" s="194" t="s">
        <v>71</v>
      </c>
      <c r="J68" s="194" t="s">
        <v>72</v>
      </c>
      <c r="K68" s="194" t="s">
        <v>73</v>
      </c>
      <c r="L68" s="194" t="s">
        <v>74</v>
      </c>
      <c r="M68" s="195" t="s">
        <v>75</v>
      </c>
      <c r="N68" s="195" t="s">
        <v>76</v>
      </c>
      <c r="O68" s="1875" t="s">
        <v>77</v>
      </c>
      <c r="P68" s="1876"/>
      <c r="Q68" s="194" t="s">
        <v>78</v>
      </c>
    </row>
    <row r="69" spans="2:17" ht="75" x14ac:dyDescent="0.25">
      <c r="B69" s="224" t="s">
        <v>3740</v>
      </c>
      <c r="C69" s="224" t="s">
        <v>3741</v>
      </c>
      <c r="D69" s="226" t="s">
        <v>3742</v>
      </c>
      <c r="E69" s="227">
        <v>600</v>
      </c>
      <c r="F69" s="378" t="s">
        <v>82</v>
      </c>
      <c r="G69" s="378" t="s">
        <v>18</v>
      </c>
      <c r="H69" s="378" t="s">
        <v>82</v>
      </c>
      <c r="I69" s="223" t="s">
        <v>82</v>
      </c>
      <c r="J69" s="223" t="s">
        <v>18</v>
      </c>
      <c r="K69" s="223" t="s">
        <v>18</v>
      </c>
      <c r="L69" s="223" t="s">
        <v>18</v>
      </c>
      <c r="M69" s="223" t="s">
        <v>18</v>
      </c>
      <c r="N69" s="223" t="s">
        <v>18</v>
      </c>
      <c r="O69" s="2003" t="s">
        <v>3743</v>
      </c>
      <c r="P69" s="2004"/>
      <c r="Q69" s="152" t="s">
        <v>18</v>
      </c>
    </row>
    <row r="70" spans="2:17" ht="60" x14ac:dyDescent="0.25">
      <c r="B70" s="224" t="s">
        <v>252</v>
      </c>
      <c r="C70" s="225" t="s">
        <v>3744</v>
      </c>
      <c r="D70" s="226" t="s">
        <v>3745</v>
      </c>
      <c r="E70" s="227">
        <v>315</v>
      </c>
      <c r="F70" s="378" t="s">
        <v>82</v>
      </c>
      <c r="G70" s="378" t="s">
        <v>82</v>
      </c>
      <c r="H70" s="378" t="s">
        <v>82</v>
      </c>
      <c r="I70" s="223" t="s">
        <v>18</v>
      </c>
      <c r="J70" s="223" t="s">
        <v>18</v>
      </c>
      <c r="K70" s="223" t="s">
        <v>18</v>
      </c>
      <c r="L70" s="223" t="s">
        <v>18</v>
      </c>
      <c r="M70" s="223" t="s">
        <v>18</v>
      </c>
      <c r="N70" s="223" t="s">
        <v>18</v>
      </c>
      <c r="O70" s="2003" t="s">
        <v>3746</v>
      </c>
      <c r="P70" s="2004"/>
      <c r="Q70" s="152" t="s">
        <v>18</v>
      </c>
    </row>
    <row r="71" spans="2:17" x14ac:dyDescent="0.25">
      <c r="B71" s="224"/>
      <c r="C71" s="224"/>
      <c r="D71" s="227"/>
      <c r="E71" s="227"/>
      <c r="F71" s="378"/>
      <c r="G71" s="378"/>
      <c r="H71" s="378"/>
      <c r="I71" s="223"/>
      <c r="J71" s="223"/>
      <c r="K71" s="152"/>
      <c r="L71" s="152"/>
      <c r="M71" s="152"/>
      <c r="N71" s="152"/>
      <c r="O71" s="2003"/>
      <c r="P71" s="2004"/>
      <c r="Q71" s="152"/>
    </row>
    <row r="72" spans="2:17" x14ac:dyDescent="0.25">
      <c r="B72" s="224"/>
      <c r="C72" s="224"/>
      <c r="D72" s="227"/>
      <c r="E72" s="227"/>
      <c r="F72" s="378"/>
      <c r="G72" s="378"/>
      <c r="H72" s="378"/>
      <c r="I72" s="223"/>
      <c r="J72" s="223"/>
      <c r="K72" s="152"/>
      <c r="L72" s="152"/>
      <c r="M72" s="152"/>
      <c r="N72" s="152"/>
      <c r="O72" s="2003"/>
      <c r="P72" s="2004"/>
      <c r="Q72" s="152"/>
    </row>
    <row r="73" spans="2:17" x14ac:dyDescent="0.25">
      <c r="B73" s="224"/>
      <c r="C73" s="224"/>
      <c r="D73" s="227"/>
      <c r="E73" s="227"/>
      <c r="F73" s="378"/>
      <c r="G73" s="378"/>
      <c r="H73" s="378"/>
      <c r="I73" s="223"/>
      <c r="J73" s="223"/>
      <c r="K73" s="152"/>
      <c r="L73" s="152"/>
      <c r="M73" s="152"/>
      <c r="N73" s="152"/>
      <c r="O73" s="2003"/>
      <c r="P73" s="2004"/>
      <c r="Q73" s="152"/>
    </row>
    <row r="74" spans="2:17" x14ac:dyDescent="0.25">
      <c r="B74" s="224"/>
      <c r="C74" s="224"/>
      <c r="D74" s="227"/>
      <c r="E74" s="227"/>
      <c r="F74" s="378"/>
      <c r="G74" s="378"/>
      <c r="H74" s="378"/>
      <c r="I74" s="223"/>
      <c r="J74" s="223"/>
      <c r="K74" s="152"/>
      <c r="L74" s="152"/>
      <c r="M74" s="152"/>
      <c r="N74" s="152"/>
      <c r="O74" s="2003"/>
      <c r="P74" s="2004"/>
      <c r="Q74" s="152"/>
    </row>
    <row r="75" spans="2:17" x14ac:dyDescent="0.25">
      <c r="B75" s="152"/>
      <c r="C75" s="152"/>
      <c r="D75" s="152"/>
      <c r="E75" s="152"/>
      <c r="F75" s="152"/>
      <c r="G75" s="152"/>
      <c r="H75" s="152"/>
      <c r="I75" s="152"/>
      <c r="J75" s="152"/>
      <c r="K75" s="152"/>
      <c r="L75" s="152"/>
      <c r="M75" s="152"/>
      <c r="N75" s="152"/>
      <c r="O75" s="2003"/>
      <c r="P75" s="2004"/>
      <c r="Q75" s="152"/>
    </row>
    <row r="76" spans="2:17" x14ac:dyDescent="0.25">
      <c r="B76" s="1" t="s">
        <v>85</v>
      </c>
    </row>
    <row r="77" spans="2:17" x14ac:dyDescent="0.25">
      <c r="B77" s="1" t="s">
        <v>86</v>
      </c>
    </row>
    <row r="78" spans="2:17" x14ac:dyDescent="0.25">
      <c r="B78" s="1" t="s">
        <v>87</v>
      </c>
    </row>
    <row r="80" spans="2:17" ht="15.75" thickBot="1" x14ac:dyDescent="0.3"/>
    <row r="81" spans="2:17" ht="27" thickBot="1" x14ac:dyDescent="0.3">
      <c r="B81" s="1879" t="s">
        <v>88</v>
      </c>
      <c r="C81" s="1880"/>
      <c r="D81" s="1880"/>
      <c r="E81" s="1880"/>
      <c r="F81" s="1880"/>
      <c r="G81" s="1880"/>
      <c r="H81" s="1880"/>
      <c r="I81" s="1880"/>
      <c r="J81" s="1880"/>
      <c r="K81" s="1880"/>
      <c r="L81" s="1880"/>
      <c r="M81" s="1880"/>
      <c r="N81" s="1881"/>
    </row>
    <row r="86" spans="2:17" ht="75" x14ac:dyDescent="0.25">
      <c r="B86" s="193" t="s">
        <v>89</v>
      </c>
      <c r="C86" s="193" t="s">
        <v>90</v>
      </c>
      <c r="D86" s="193" t="s">
        <v>91</v>
      </c>
      <c r="E86" s="193" t="s">
        <v>92</v>
      </c>
      <c r="F86" s="193" t="s">
        <v>93</v>
      </c>
      <c r="G86" s="193" t="s">
        <v>94</v>
      </c>
      <c r="H86" s="193" t="s">
        <v>95</v>
      </c>
      <c r="I86" s="193" t="s">
        <v>96</v>
      </c>
      <c r="J86" s="1875" t="s">
        <v>97</v>
      </c>
      <c r="K86" s="1882"/>
      <c r="L86" s="1876"/>
      <c r="M86" s="193" t="s">
        <v>98</v>
      </c>
      <c r="N86" s="193" t="s">
        <v>254</v>
      </c>
      <c r="O86" s="193" t="s">
        <v>255</v>
      </c>
      <c r="P86" s="1875" t="s">
        <v>77</v>
      </c>
      <c r="Q86" s="1876"/>
    </row>
    <row r="87" spans="2:17" ht="90" x14ac:dyDescent="0.25">
      <c r="B87" s="1980" t="s">
        <v>2156</v>
      </c>
      <c r="C87" s="1980" t="s">
        <v>868</v>
      </c>
      <c r="D87" s="1980" t="s">
        <v>3747</v>
      </c>
      <c r="E87" s="1980">
        <v>1073816458</v>
      </c>
      <c r="F87" s="1980" t="s">
        <v>3748</v>
      </c>
      <c r="G87" s="1980" t="s">
        <v>1930</v>
      </c>
      <c r="H87" s="2051">
        <v>40534</v>
      </c>
      <c r="I87" s="2030" t="s">
        <v>82</v>
      </c>
      <c r="J87" s="225" t="s">
        <v>3749</v>
      </c>
      <c r="K87" s="226" t="s">
        <v>3750</v>
      </c>
      <c r="L87" s="226" t="s">
        <v>3255</v>
      </c>
      <c r="M87" s="152" t="s">
        <v>2008</v>
      </c>
      <c r="N87" s="152" t="s">
        <v>18</v>
      </c>
      <c r="O87" s="152" t="s">
        <v>403</v>
      </c>
      <c r="P87" s="1922" t="s">
        <v>3751</v>
      </c>
      <c r="Q87" s="1922"/>
    </row>
    <row r="88" spans="2:17" ht="90" x14ac:dyDescent="0.25">
      <c r="B88" s="1981"/>
      <c r="C88" s="1981"/>
      <c r="D88" s="1981"/>
      <c r="E88" s="1981"/>
      <c r="F88" s="1981"/>
      <c r="G88" s="1981"/>
      <c r="H88" s="2052"/>
      <c r="I88" s="2032"/>
      <c r="J88" s="225" t="s">
        <v>3749</v>
      </c>
      <c r="K88" s="226" t="s">
        <v>3752</v>
      </c>
      <c r="L88" s="226" t="s">
        <v>3255</v>
      </c>
      <c r="M88" s="152" t="s">
        <v>2008</v>
      </c>
      <c r="N88" s="152" t="s">
        <v>18</v>
      </c>
      <c r="O88" s="152" t="s">
        <v>403</v>
      </c>
      <c r="P88" s="715" t="s">
        <v>3753</v>
      </c>
      <c r="Q88" s="715"/>
    </row>
    <row r="89" spans="2:17" ht="90" x14ac:dyDescent="0.25">
      <c r="B89" s="1981"/>
      <c r="C89" s="1981"/>
      <c r="D89" s="1981"/>
      <c r="E89" s="1981"/>
      <c r="F89" s="1981"/>
      <c r="G89" s="1981"/>
      <c r="H89" s="2052"/>
      <c r="I89" s="2032"/>
      <c r="J89" s="225" t="s">
        <v>3749</v>
      </c>
      <c r="K89" s="226" t="s">
        <v>3754</v>
      </c>
      <c r="L89" s="226" t="s">
        <v>3255</v>
      </c>
      <c r="M89" s="152" t="s">
        <v>2008</v>
      </c>
      <c r="N89" s="152" t="s">
        <v>18</v>
      </c>
      <c r="O89" s="152" t="s">
        <v>403</v>
      </c>
      <c r="P89" s="715" t="s">
        <v>3755</v>
      </c>
      <c r="Q89" s="715"/>
    </row>
    <row r="90" spans="2:17" ht="75" x14ac:dyDescent="0.25">
      <c r="B90" s="1981"/>
      <c r="C90" s="1981"/>
      <c r="D90" s="1981"/>
      <c r="E90" s="1981"/>
      <c r="F90" s="1981"/>
      <c r="G90" s="1981"/>
      <c r="H90" s="2052"/>
      <c r="I90" s="2032"/>
      <c r="J90" s="225" t="s">
        <v>3756</v>
      </c>
      <c r="K90" s="226" t="s">
        <v>3757</v>
      </c>
      <c r="L90" s="226" t="s">
        <v>3255</v>
      </c>
      <c r="M90" s="152" t="s">
        <v>2008</v>
      </c>
      <c r="N90" s="152" t="s">
        <v>18</v>
      </c>
      <c r="O90" s="152" t="s">
        <v>403</v>
      </c>
      <c r="P90" s="715" t="s">
        <v>3758</v>
      </c>
      <c r="Q90" s="715"/>
    </row>
    <row r="91" spans="2:17" ht="75" x14ac:dyDescent="0.25">
      <c r="B91" s="2025"/>
      <c r="C91" s="2025"/>
      <c r="D91" s="2025"/>
      <c r="E91" s="2025"/>
      <c r="F91" s="2025"/>
      <c r="G91" s="2025"/>
      <c r="H91" s="2053"/>
      <c r="I91" s="2031"/>
      <c r="J91" s="225" t="s">
        <v>3756</v>
      </c>
      <c r="K91" s="226" t="s">
        <v>3759</v>
      </c>
      <c r="L91" s="226" t="s">
        <v>3255</v>
      </c>
      <c r="M91" s="152" t="s">
        <v>2008</v>
      </c>
      <c r="N91" s="152" t="s">
        <v>18</v>
      </c>
      <c r="O91" s="152" t="s">
        <v>403</v>
      </c>
      <c r="P91" s="715" t="s">
        <v>3760</v>
      </c>
      <c r="Q91" s="715"/>
    </row>
    <row r="92" spans="2:17" ht="75" x14ac:dyDescent="0.25">
      <c r="B92" s="1980" t="s">
        <v>2156</v>
      </c>
      <c r="C92" s="1980" t="s">
        <v>868</v>
      </c>
      <c r="D92" s="1980" t="s">
        <v>3761</v>
      </c>
      <c r="E92" s="1980">
        <v>78761751</v>
      </c>
      <c r="F92" s="1980" t="s">
        <v>3762</v>
      </c>
      <c r="G92" s="1980" t="s">
        <v>1930</v>
      </c>
      <c r="H92" s="2051">
        <v>40009</v>
      </c>
      <c r="I92" s="2030" t="s">
        <v>82</v>
      </c>
      <c r="J92" s="225" t="s">
        <v>3756</v>
      </c>
      <c r="K92" s="226" t="s">
        <v>3763</v>
      </c>
      <c r="L92" s="226" t="s">
        <v>3255</v>
      </c>
      <c r="M92" s="152" t="s">
        <v>2008</v>
      </c>
      <c r="N92" s="152" t="s">
        <v>403</v>
      </c>
      <c r="O92" s="152" t="s">
        <v>403</v>
      </c>
      <c r="P92" s="715" t="s">
        <v>3764</v>
      </c>
      <c r="Q92" s="715"/>
    </row>
    <row r="93" spans="2:17" ht="75" x14ac:dyDescent="0.25">
      <c r="B93" s="1981"/>
      <c r="C93" s="1981"/>
      <c r="D93" s="1981"/>
      <c r="E93" s="1981"/>
      <c r="F93" s="1981"/>
      <c r="G93" s="1981"/>
      <c r="H93" s="2052"/>
      <c r="I93" s="2032"/>
      <c r="J93" s="225" t="s">
        <v>3765</v>
      </c>
      <c r="K93" s="226" t="s">
        <v>3766</v>
      </c>
      <c r="L93" s="226" t="s">
        <v>3255</v>
      </c>
      <c r="M93" s="152" t="s">
        <v>2008</v>
      </c>
      <c r="N93" s="152" t="s">
        <v>403</v>
      </c>
      <c r="O93" s="152" t="s">
        <v>403</v>
      </c>
      <c r="P93" s="715" t="s">
        <v>3767</v>
      </c>
      <c r="Q93" s="715"/>
    </row>
    <row r="94" spans="2:17" ht="75" x14ac:dyDescent="0.25">
      <c r="B94" s="1980" t="s">
        <v>2156</v>
      </c>
      <c r="C94" s="1980" t="s">
        <v>868</v>
      </c>
      <c r="D94" s="1980" t="s">
        <v>3768</v>
      </c>
      <c r="E94" s="1980">
        <v>1104412578</v>
      </c>
      <c r="F94" s="1980" t="s">
        <v>213</v>
      </c>
      <c r="G94" s="1980" t="s">
        <v>3769</v>
      </c>
      <c r="H94" s="2051">
        <v>41258</v>
      </c>
      <c r="I94" s="2030" t="s">
        <v>82</v>
      </c>
      <c r="J94" s="225" t="s">
        <v>3756</v>
      </c>
      <c r="K94" s="226" t="s">
        <v>3770</v>
      </c>
      <c r="L94" s="226" t="s">
        <v>3255</v>
      </c>
      <c r="M94" s="152" t="s">
        <v>2008</v>
      </c>
      <c r="N94" s="152" t="s">
        <v>403</v>
      </c>
      <c r="O94" s="152" t="s">
        <v>403</v>
      </c>
      <c r="P94" s="715" t="s">
        <v>3771</v>
      </c>
      <c r="Q94" s="715"/>
    </row>
    <row r="95" spans="2:17" ht="60" x14ac:dyDescent="0.25">
      <c r="B95" s="1981"/>
      <c r="C95" s="1981"/>
      <c r="D95" s="1981"/>
      <c r="E95" s="1981"/>
      <c r="F95" s="1981"/>
      <c r="G95" s="1981"/>
      <c r="H95" s="2052"/>
      <c r="I95" s="2032"/>
      <c r="J95" s="1067" t="s">
        <v>3772</v>
      </c>
      <c r="K95" s="226" t="s">
        <v>3773</v>
      </c>
      <c r="L95" s="226" t="s">
        <v>3255</v>
      </c>
      <c r="M95" s="152" t="s">
        <v>2008</v>
      </c>
      <c r="N95" s="152" t="s">
        <v>403</v>
      </c>
      <c r="O95" s="1" t="s">
        <v>403</v>
      </c>
      <c r="P95" s="715" t="s">
        <v>3774</v>
      </c>
      <c r="Q95" s="715"/>
    </row>
    <row r="96" spans="2:17" ht="90" x14ac:dyDescent="0.25">
      <c r="B96" s="1980" t="s">
        <v>2823</v>
      </c>
      <c r="C96" s="1980" t="s">
        <v>868</v>
      </c>
      <c r="D96" s="1980" t="s">
        <v>3775</v>
      </c>
      <c r="E96" s="1980">
        <v>103099249</v>
      </c>
      <c r="F96" s="1980" t="s">
        <v>370</v>
      </c>
      <c r="G96" s="1980" t="s">
        <v>3776</v>
      </c>
      <c r="H96" s="2051">
        <v>41259</v>
      </c>
      <c r="I96" s="2030" t="s">
        <v>18</v>
      </c>
      <c r="J96" s="225" t="s">
        <v>3749</v>
      </c>
      <c r="K96" s="226" t="s">
        <v>3777</v>
      </c>
      <c r="L96" s="226" t="s">
        <v>3255</v>
      </c>
      <c r="M96" s="152" t="s">
        <v>2008</v>
      </c>
      <c r="N96" s="152" t="s">
        <v>403</v>
      </c>
      <c r="O96" s="152" t="s">
        <v>403</v>
      </c>
      <c r="P96" s="715" t="s">
        <v>3778</v>
      </c>
      <c r="Q96" s="715"/>
    </row>
    <row r="97" spans="2:19" ht="75" x14ac:dyDescent="0.25">
      <c r="B97" s="1981"/>
      <c r="C97" s="1981"/>
      <c r="D97" s="1981"/>
      <c r="E97" s="1981"/>
      <c r="F97" s="1981"/>
      <c r="G97" s="1981"/>
      <c r="H97" s="2052"/>
      <c r="I97" s="2032"/>
      <c r="J97" s="225" t="s">
        <v>3756</v>
      </c>
      <c r="K97" s="226" t="s">
        <v>3779</v>
      </c>
      <c r="L97" s="226" t="s">
        <v>3255</v>
      </c>
      <c r="M97" s="152" t="s">
        <v>2008</v>
      </c>
      <c r="N97" s="152" t="s">
        <v>403</v>
      </c>
      <c r="O97" s="152" t="s">
        <v>403</v>
      </c>
      <c r="P97" s="715" t="s">
        <v>3780</v>
      </c>
      <c r="Q97" s="715"/>
    </row>
    <row r="98" spans="2:19" ht="165" x14ac:dyDescent="0.25">
      <c r="B98" s="1980" t="s">
        <v>2823</v>
      </c>
      <c r="C98" s="1980" t="s">
        <v>3781</v>
      </c>
      <c r="D98" s="1980" t="s">
        <v>3782</v>
      </c>
      <c r="E98" s="1980">
        <v>103101884</v>
      </c>
      <c r="F98" s="1980" t="s">
        <v>370</v>
      </c>
      <c r="G98" s="1980" t="s">
        <v>3776</v>
      </c>
      <c r="H98" s="2051">
        <v>41087</v>
      </c>
      <c r="I98" s="2030" t="s">
        <v>403</v>
      </c>
      <c r="J98" s="225" t="s">
        <v>3783</v>
      </c>
      <c r="K98" s="226" t="s">
        <v>3784</v>
      </c>
      <c r="L98" s="226" t="s">
        <v>3255</v>
      </c>
      <c r="M98" s="152" t="s">
        <v>2008</v>
      </c>
      <c r="N98" s="152" t="s">
        <v>403</v>
      </c>
      <c r="O98" s="152" t="s">
        <v>403</v>
      </c>
      <c r="P98" s="715" t="s">
        <v>3785</v>
      </c>
      <c r="Q98" s="715"/>
    </row>
    <row r="99" spans="2:19" ht="117" customHeight="1" x14ac:dyDescent="0.25">
      <c r="B99" s="1981"/>
      <c r="C99" s="1981"/>
      <c r="D99" s="1981"/>
      <c r="E99" s="1981"/>
      <c r="F99" s="1981"/>
      <c r="G99" s="1981"/>
      <c r="H99" s="2052"/>
      <c r="I99" s="2032"/>
      <c r="J99" s="225" t="s">
        <v>3786</v>
      </c>
      <c r="K99" s="226" t="s">
        <v>3787</v>
      </c>
      <c r="L99" s="226" t="s">
        <v>3255</v>
      </c>
      <c r="M99" s="152" t="s">
        <v>2008</v>
      </c>
      <c r="N99" s="152" t="s">
        <v>403</v>
      </c>
      <c r="O99" s="152" t="s">
        <v>403</v>
      </c>
      <c r="P99" s="715" t="s">
        <v>3788</v>
      </c>
      <c r="Q99" s="242" t="s">
        <v>3789</v>
      </c>
      <c r="R99" s="2041" t="s">
        <v>3790</v>
      </c>
      <c r="S99" s="2346"/>
    </row>
    <row r="100" spans="2:19" ht="90" x14ac:dyDescent="0.25">
      <c r="B100" s="2025"/>
      <c r="C100" s="2025"/>
      <c r="D100" s="2025"/>
      <c r="E100" s="2025"/>
      <c r="F100" s="2025"/>
      <c r="G100" s="2025"/>
      <c r="H100" s="2053"/>
      <c r="I100" s="2031"/>
      <c r="J100" s="225" t="s">
        <v>3791</v>
      </c>
      <c r="K100" s="226" t="s">
        <v>3792</v>
      </c>
      <c r="L100" s="226" t="s">
        <v>3793</v>
      </c>
      <c r="M100" s="152" t="s">
        <v>2008</v>
      </c>
      <c r="N100" s="152" t="s">
        <v>403</v>
      </c>
      <c r="O100" s="152" t="s">
        <v>403</v>
      </c>
      <c r="P100" s="715" t="s">
        <v>3794</v>
      </c>
      <c r="Q100" s="242" t="s">
        <v>3795</v>
      </c>
      <c r="R100" s="2417" t="s">
        <v>3796</v>
      </c>
      <c r="S100" s="2418"/>
    </row>
    <row r="101" spans="2:19" ht="90" x14ac:dyDescent="0.25">
      <c r="B101" s="1980" t="s">
        <v>2823</v>
      </c>
      <c r="C101" s="1980" t="s">
        <v>868</v>
      </c>
      <c r="D101" s="1980" t="s">
        <v>3797</v>
      </c>
      <c r="E101" s="1980">
        <v>34949453</v>
      </c>
      <c r="F101" s="1980" t="s">
        <v>129</v>
      </c>
      <c r="G101" s="1980" t="s">
        <v>3776</v>
      </c>
      <c r="H101" s="2051">
        <v>39436</v>
      </c>
      <c r="I101" s="2030" t="s">
        <v>403</v>
      </c>
      <c r="J101" s="225" t="s">
        <v>3749</v>
      </c>
      <c r="K101" s="226" t="s">
        <v>3798</v>
      </c>
      <c r="L101" s="226" t="s">
        <v>3255</v>
      </c>
      <c r="M101" s="152" t="s">
        <v>2008</v>
      </c>
      <c r="N101" s="152" t="s">
        <v>403</v>
      </c>
      <c r="O101" s="152" t="s">
        <v>403</v>
      </c>
      <c r="P101" s="715" t="s">
        <v>3799</v>
      </c>
      <c r="Q101" s="242"/>
    </row>
    <row r="102" spans="2:19" ht="45" x14ac:dyDescent="0.25">
      <c r="B102" s="1981"/>
      <c r="C102" s="1981"/>
      <c r="D102" s="1981"/>
      <c r="E102" s="1981"/>
      <c r="F102" s="1981"/>
      <c r="G102" s="1981"/>
      <c r="H102" s="2052"/>
      <c r="I102" s="2032"/>
      <c r="J102" s="225" t="s">
        <v>3800</v>
      </c>
      <c r="K102" s="226" t="s">
        <v>3801</v>
      </c>
      <c r="L102" s="226" t="s">
        <v>3255</v>
      </c>
      <c r="M102" s="152" t="s">
        <v>2008</v>
      </c>
      <c r="N102" s="152" t="s">
        <v>403</v>
      </c>
      <c r="O102" s="152" t="s">
        <v>403</v>
      </c>
      <c r="P102" s="715" t="s">
        <v>3802</v>
      </c>
      <c r="Q102" s="242"/>
    </row>
    <row r="103" spans="2:19" ht="45" x14ac:dyDescent="0.25">
      <c r="B103" s="1981"/>
      <c r="C103" s="1981"/>
      <c r="D103" s="1981"/>
      <c r="E103" s="1981"/>
      <c r="F103" s="1981"/>
      <c r="G103" s="1981"/>
      <c r="H103" s="2052"/>
      <c r="I103" s="2032"/>
      <c r="J103" s="225" t="s">
        <v>3803</v>
      </c>
      <c r="K103" s="226" t="s">
        <v>3804</v>
      </c>
      <c r="L103" s="226" t="s">
        <v>3255</v>
      </c>
      <c r="M103" s="152" t="s">
        <v>2008</v>
      </c>
      <c r="N103" s="152" t="s">
        <v>403</v>
      </c>
      <c r="O103" s="152" t="s">
        <v>403</v>
      </c>
      <c r="P103" s="715" t="s">
        <v>3805</v>
      </c>
      <c r="Q103" s="242"/>
    </row>
    <row r="104" spans="2:19" ht="75" x14ac:dyDescent="0.25">
      <c r="B104" s="1981"/>
      <c r="C104" s="1981"/>
      <c r="D104" s="1981"/>
      <c r="E104" s="1981"/>
      <c r="F104" s="1981"/>
      <c r="G104" s="1981"/>
      <c r="H104" s="2052"/>
      <c r="I104" s="2032"/>
      <c r="J104" s="225" t="s">
        <v>3756</v>
      </c>
      <c r="K104" s="226" t="s">
        <v>3806</v>
      </c>
      <c r="L104" s="226" t="s">
        <v>3255</v>
      </c>
      <c r="M104" s="152" t="s">
        <v>2008</v>
      </c>
      <c r="N104" s="152" t="s">
        <v>403</v>
      </c>
      <c r="O104" s="152" t="s">
        <v>403</v>
      </c>
      <c r="P104" s="715" t="s">
        <v>3807</v>
      </c>
      <c r="Q104" s="242"/>
    </row>
    <row r="105" spans="2:19" ht="75" x14ac:dyDescent="0.25">
      <c r="B105" s="1981"/>
      <c r="C105" s="1981"/>
      <c r="D105" s="1981"/>
      <c r="E105" s="1981"/>
      <c r="F105" s="1981"/>
      <c r="G105" s="1981"/>
      <c r="H105" s="2052"/>
      <c r="I105" s="2032"/>
      <c r="J105" s="225" t="s">
        <v>3756</v>
      </c>
      <c r="K105" s="226" t="s">
        <v>3808</v>
      </c>
      <c r="L105" s="226" t="s">
        <v>3255</v>
      </c>
      <c r="M105" s="152" t="s">
        <v>2008</v>
      </c>
      <c r="N105" s="152" t="s">
        <v>403</v>
      </c>
      <c r="O105" s="152" t="s">
        <v>403</v>
      </c>
      <c r="P105" s="715" t="s">
        <v>3809</v>
      </c>
      <c r="Q105" s="242"/>
    </row>
    <row r="106" spans="2:19" ht="409.5" customHeight="1" x14ac:dyDescent="0.25">
      <c r="B106" s="2025"/>
      <c r="C106" s="2025"/>
      <c r="D106" s="2025"/>
      <c r="E106" s="2025"/>
      <c r="F106" s="2025"/>
      <c r="G106" s="2025"/>
      <c r="H106" s="2053"/>
      <c r="I106" s="2031"/>
      <c r="J106" s="225" t="s">
        <v>3810</v>
      </c>
      <c r="K106" s="226" t="s">
        <v>3811</v>
      </c>
      <c r="L106" s="226" t="s">
        <v>3255</v>
      </c>
      <c r="M106" s="152" t="s">
        <v>2008</v>
      </c>
      <c r="N106" s="152" t="s">
        <v>403</v>
      </c>
      <c r="O106" s="152" t="s">
        <v>403</v>
      </c>
      <c r="P106" s="715" t="s">
        <v>3812</v>
      </c>
      <c r="Q106" s="242" t="s">
        <v>3813</v>
      </c>
      <c r="R106" s="2041" t="s">
        <v>3814</v>
      </c>
      <c r="S106" s="2346"/>
    </row>
    <row r="107" spans="2:19" ht="75" x14ac:dyDescent="0.25">
      <c r="B107" s="1980" t="s">
        <v>3815</v>
      </c>
      <c r="C107" s="1980" t="s">
        <v>102</v>
      </c>
      <c r="D107" s="1980" t="s">
        <v>3816</v>
      </c>
      <c r="E107" s="1980">
        <v>1066513115</v>
      </c>
      <c r="F107" s="1980" t="s">
        <v>3817</v>
      </c>
      <c r="G107" s="1980" t="s">
        <v>1930</v>
      </c>
      <c r="H107" s="2051">
        <v>40534</v>
      </c>
      <c r="I107" s="2030" t="s">
        <v>18</v>
      </c>
      <c r="J107" s="225" t="s">
        <v>3756</v>
      </c>
      <c r="K107" s="226" t="s">
        <v>3818</v>
      </c>
      <c r="L107" s="226" t="s">
        <v>3255</v>
      </c>
      <c r="M107" s="152" t="s">
        <v>2008</v>
      </c>
      <c r="N107" s="152" t="s">
        <v>403</v>
      </c>
      <c r="O107" s="152" t="s">
        <v>403</v>
      </c>
      <c r="P107" s="715" t="s">
        <v>3819</v>
      </c>
      <c r="Q107" s="242"/>
    </row>
    <row r="108" spans="2:19" ht="75" x14ac:dyDescent="0.25">
      <c r="B108" s="1981"/>
      <c r="C108" s="1981"/>
      <c r="D108" s="1981"/>
      <c r="E108" s="1981"/>
      <c r="F108" s="1981"/>
      <c r="G108" s="1981"/>
      <c r="H108" s="2052"/>
      <c r="I108" s="2032"/>
      <c r="J108" s="225" t="s">
        <v>3820</v>
      </c>
      <c r="K108" s="226" t="s">
        <v>3821</v>
      </c>
      <c r="L108" s="226" t="s">
        <v>3255</v>
      </c>
      <c r="M108" s="152" t="s">
        <v>2008</v>
      </c>
      <c r="N108" s="152" t="s">
        <v>403</v>
      </c>
      <c r="O108" s="152" t="s">
        <v>403</v>
      </c>
      <c r="P108" s="715" t="s">
        <v>3819</v>
      </c>
      <c r="Q108" s="242"/>
    </row>
    <row r="109" spans="2:19" ht="90" x14ac:dyDescent="0.25">
      <c r="B109" s="2025"/>
      <c r="C109" s="2025"/>
      <c r="D109" s="2025"/>
      <c r="E109" s="2025"/>
      <c r="F109" s="2025"/>
      <c r="G109" s="2025"/>
      <c r="H109" s="2053"/>
      <c r="I109" s="2031"/>
      <c r="J109" s="225" t="s">
        <v>3749</v>
      </c>
      <c r="K109" s="226" t="s">
        <v>3754</v>
      </c>
      <c r="L109" s="226" t="s">
        <v>3255</v>
      </c>
      <c r="M109" s="152" t="s">
        <v>2008</v>
      </c>
      <c r="N109" s="152" t="s">
        <v>403</v>
      </c>
      <c r="O109" s="152" t="s">
        <v>403</v>
      </c>
      <c r="P109" s="715" t="s">
        <v>3822</v>
      </c>
      <c r="Q109" s="242"/>
    </row>
    <row r="110" spans="2:19" ht="75" x14ac:dyDescent="0.25">
      <c r="B110" s="1980" t="s">
        <v>2823</v>
      </c>
      <c r="C110" s="1980" t="s">
        <v>118</v>
      </c>
      <c r="D110" s="1980" t="s">
        <v>3823</v>
      </c>
      <c r="E110" s="1980">
        <v>33229743</v>
      </c>
      <c r="F110" s="1980" t="s">
        <v>370</v>
      </c>
      <c r="G110" s="1980" t="s">
        <v>263</v>
      </c>
      <c r="H110" s="2051">
        <v>41054</v>
      </c>
      <c r="I110" s="2030" t="s">
        <v>18</v>
      </c>
      <c r="J110" s="225" t="s">
        <v>3824</v>
      </c>
      <c r="K110" s="226" t="s">
        <v>3757</v>
      </c>
      <c r="L110" s="226" t="s">
        <v>3255</v>
      </c>
      <c r="M110" s="152" t="s">
        <v>2008</v>
      </c>
      <c r="N110" s="152" t="s">
        <v>403</v>
      </c>
      <c r="O110" s="152" t="s">
        <v>403</v>
      </c>
      <c r="P110" s="715" t="s">
        <v>3825</v>
      </c>
      <c r="Q110" s="242"/>
    </row>
    <row r="111" spans="2:19" ht="75" x14ac:dyDescent="0.25">
      <c r="B111" s="1981"/>
      <c r="C111" s="1981"/>
      <c r="D111" s="1981"/>
      <c r="E111" s="1981"/>
      <c r="F111" s="1981"/>
      <c r="G111" s="1981"/>
      <c r="H111" s="2052"/>
      <c r="I111" s="2032"/>
      <c r="J111" s="225" t="s">
        <v>3826</v>
      </c>
      <c r="K111" s="226" t="s">
        <v>3827</v>
      </c>
      <c r="L111" s="226" t="s">
        <v>3255</v>
      </c>
      <c r="M111" s="152" t="s">
        <v>2008</v>
      </c>
      <c r="N111" s="152" t="s">
        <v>403</v>
      </c>
      <c r="O111" s="152" t="s">
        <v>403</v>
      </c>
      <c r="P111" s="715" t="s">
        <v>3828</v>
      </c>
      <c r="Q111" s="242"/>
    </row>
    <row r="112" spans="2:19" ht="90" x14ac:dyDescent="0.25">
      <c r="B112" s="1981"/>
      <c r="C112" s="1981"/>
      <c r="D112" s="1981"/>
      <c r="E112" s="1981"/>
      <c r="F112" s="1981"/>
      <c r="G112" s="1981"/>
      <c r="H112" s="2052"/>
      <c r="I112" s="2032"/>
      <c r="J112" s="225" t="s">
        <v>3829</v>
      </c>
      <c r="K112" s="226" t="s">
        <v>3830</v>
      </c>
      <c r="L112" s="226" t="s">
        <v>3255</v>
      </c>
      <c r="M112" s="152" t="s">
        <v>2008</v>
      </c>
      <c r="N112" s="152" t="s">
        <v>403</v>
      </c>
      <c r="O112" s="152" t="s">
        <v>403</v>
      </c>
      <c r="P112" s="715" t="s">
        <v>3831</v>
      </c>
      <c r="Q112" s="242"/>
    </row>
    <row r="113" spans="2:17" ht="150" x14ac:dyDescent="0.25">
      <c r="B113" s="2025"/>
      <c r="C113" s="2025"/>
      <c r="D113" s="2025"/>
      <c r="E113" s="2025"/>
      <c r="F113" s="2025"/>
      <c r="G113" s="2025"/>
      <c r="H113" s="2053"/>
      <c r="I113" s="2031"/>
      <c r="J113" s="225" t="s">
        <v>3832</v>
      </c>
      <c r="K113" s="226" t="s">
        <v>3833</v>
      </c>
      <c r="L113" s="226" t="s">
        <v>2311</v>
      </c>
      <c r="M113" s="152"/>
      <c r="N113" s="152"/>
      <c r="O113" s="152"/>
      <c r="P113" s="715" t="s">
        <v>3834</v>
      </c>
      <c r="Q113" s="242" t="s">
        <v>3835</v>
      </c>
    </row>
    <row r="114" spans="2:17" ht="75" x14ac:dyDescent="0.25">
      <c r="B114" s="1980" t="s">
        <v>2823</v>
      </c>
      <c r="C114" s="2416" t="s">
        <v>3836</v>
      </c>
      <c r="D114" s="1980" t="s">
        <v>3837</v>
      </c>
      <c r="E114" s="1980">
        <v>1102808852</v>
      </c>
      <c r="F114" s="1980" t="s">
        <v>120</v>
      </c>
      <c r="G114" s="1980" t="s">
        <v>3838</v>
      </c>
      <c r="H114" s="2051">
        <v>40445</v>
      </c>
      <c r="I114" s="2030" t="s">
        <v>403</v>
      </c>
      <c r="J114" s="225" t="s">
        <v>3824</v>
      </c>
      <c r="K114" s="226" t="s">
        <v>3757</v>
      </c>
      <c r="L114" s="226" t="s">
        <v>3255</v>
      </c>
      <c r="M114" s="152" t="s">
        <v>2008</v>
      </c>
      <c r="N114" s="152" t="s">
        <v>18</v>
      </c>
      <c r="O114" s="152" t="s">
        <v>403</v>
      </c>
      <c r="P114" s="715" t="s">
        <v>3839</v>
      </c>
      <c r="Q114" s="242"/>
    </row>
    <row r="115" spans="2:17" ht="60" x14ac:dyDescent="0.25">
      <c r="B115" s="1981"/>
      <c r="C115" s="2909"/>
      <c r="D115" s="1981"/>
      <c r="E115" s="1981"/>
      <c r="F115" s="1981"/>
      <c r="G115" s="1981"/>
      <c r="H115" s="2052"/>
      <c r="I115" s="2032"/>
      <c r="J115" s="225" t="s">
        <v>3840</v>
      </c>
      <c r="K115" s="226" t="s">
        <v>3841</v>
      </c>
      <c r="L115" s="226" t="s">
        <v>3255</v>
      </c>
      <c r="M115" s="152" t="s">
        <v>2008</v>
      </c>
      <c r="N115" s="152" t="s">
        <v>18</v>
      </c>
      <c r="O115" s="152" t="s">
        <v>403</v>
      </c>
      <c r="P115" s="715" t="s">
        <v>3842</v>
      </c>
      <c r="Q115" s="242"/>
    </row>
    <row r="116" spans="2:17" ht="105" x14ac:dyDescent="0.25">
      <c r="B116" s="1981"/>
      <c r="C116" s="2909"/>
      <c r="D116" s="1981"/>
      <c r="E116" s="1981"/>
      <c r="F116" s="1981"/>
      <c r="G116" s="1981"/>
      <c r="H116" s="2052"/>
      <c r="I116" s="2032"/>
      <c r="J116" s="225" t="s">
        <v>3843</v>
      </c>
      <c r="K116" s="226" t="s">
        <v>3844</v>
      </c>
      <c r="L116" s="226" t="s">
        <v>3255</v>
      </c>
      <c r="M116" s="152" t="s">
        <v>2008</v>
      </c>
      <c r="N116" s="152" t="s">
        <v>18</v>
      </c>
      <c r="O116" s="152" t="s">
        <v>403</v>
      </c>
      <c r="P116" s="715" t="s">
        <v>3845</v>
      </c>
      <c r="Q116" s="242"/>
    </row>
    <row r="117" spans="2:17" ht="75" x14ac:dyDescent="0.25">
      <c r="B117" s="1981"/>
      <c r="C117" s="2909"/>
      <c r="D117" s="1981"/>
      <c r="E117" s="1981"/>
      <c r="F117" s="1981"/>
      <c r="G117" s="1981"/>
      <c r="H117" s="2052"/>
      <c r="I117" s="2032"/>
      <c r="J117" s="225" t="s">
        <v>3824</v>
      </c>
      <c r="K117" s="967" t="s">
        <v>3846</v>
      </c>
      <c r="L117" s="226" t="s">
        <v>3255</v>
      </c>
      <c r="M117" s="152" t="s">
        <v>2008</v>
      </c>
      <c r="N117" s="152" t="s">
        <v>18</v>
      </c>
      <c r="O117" s="152" t="s">
        <v>403</v>
      </c>
      <c r="P117" s="715" t="s">
        <v>3847</v>
      </c>
      <c r="Q117" s="242"/>
    </row>
    <row r="118" spans="2:17" ht="105" x14ac:dyDescent="0.25">
      <c r="B118" s="2025"/>
      <c r="C118" s="2910"/>
      <c r="D118" s="2025"/>
      <c r="E118" s="2025"/>
      <c r="F118" s="2025"/>
      <c r="G118" s="2025"/>
      <c r="H118" s="2053"/>
      <c r="I118" s="2031"/>
      <c r="J118" s="225" t="s">
        <v>3848</v>
      </c>
      <c r="K118" s="967" t="s">
        <v>3849</v>
      </c>
      <c r="L118" s="226" t="s">
        <v>2311</v>
      </c>
      <c r="M118" s="152"/>
      <c r="N118" s="152"/>
      <c r="O118" s="152"/>
      <c r="P118" s="715" t="s">
        <v>3850</v>
      </c>
      <c r="Q118" s="242" t="s">
        <v>3851</v>
      </c>
    </row>
    <row r="119" spans="2:17" x14ac:dyDescent="0.25">
      <c r="B119" s="225" t="s">
        <v>1773</v>
      </c>
      <c r="C119" s="225"/>
      <c r="D119" s="225"/>
      <c r="E119" s="225"/>
      <c r="F119" s="225"/>
      <c r="G119" s="225"/>
      <c r="H119" s="225"/>
      <c r="I119" s="226"/>
      <c r="J119" s="251"/>
      <c r="K119" s="223"/>
      <c r="L119" s="223"/>
      <c r="M119" s="152"/>
      <c r="N119" s="152"/>
      <c r="O119" s="152"/>
      <c r="P119" s="1922"/>
      <c r="Q119" s="1922"/>
    </row>
    <row r="121" spans="2:17" ht="15.75" thickBot="1" x14ac:dyDescent="0.3"/>
    <row r="122" spans="2:17" ht="27" thickBot="1" x14ac:dyDescent="0.3">
      <c r="B122" s="1879" t="s">
        <v>184</v>
      </c>
      <c r="C122" s="1880"/>
      <c r="D122" s="1880"/>
      <c r="E122" s="1880"/>
      <c r="F122" s="1880"/>
      <c r="G122" s="1880"/>
      <c r="H122" s="1880"/>
      <c r="I122" s="1880"/>
      <c r="J122" s="1880"/>
      <c r="K122" s="1880"/>
      <c r="L122" s="1880"/>
      <c r="M122" s="1880"/>
      <c r="N122" s="1881"/>
    </row>
    <row r="125" spans="2:17" ht="30" x14ac:dyDescent="0.25">
      <c r="B125" s="194" t="s">
        <v>17</v>
      </c>
      <c r="C125" s="194" t="s">
        <v>415</v>
      </c>
      <c r="D125" s="1875" t="s">
        <v>77</v>
      </c>
      <c r="E125" s="1876"/>
    </row>
    <row r="126" spans="2:17" x14ac:dyDescent="0.25">
      <c r="B126" s="229" t="s">
        <v>185</v>
      </c>
      <c r="C126" s="715" t="s">
        <v>403</v>
      </c>
      <c r="D126" s="1922"/>
      <c r="E126" s="1922"/>
    </row>
    <row r="129" spans="1:26" ht="26.25" x14ac:dyDescent="0.25">
      <c r="B129" s="1851" t="s">
        <v>186</v>
      </c>
      <c r="C129" s="1852"/>
      <c r="D129" s="1852"/>
      <c r="E129" s="1852"/>
      <c r="F129" s="1852"/>
      <c r="G129" s="1852"/>
      <c r="H129" s="1852"/>
      <c r="I129" s="1852"/>
      <c r="J129" s="1852"/>
      <c r="K129" s="1852"/>
      <c r="L129" s="1852"/>
      <c r="M129" s="1852"/>
      <c r="N129" s="1852"/>
      <c r="O129" s="1852"/>
      <c r="P129" s="1852"/>
    </row>
    <row r="131" spans="1:26" ht="15.75" thickBot="1" x14ac:dyDescent="0.3"/>
    <row r="132" spans="1:26" ht="27" thickBot="1" x14ac:dyDescent="0.3">
      <c r="B132" s="1879" t="s">
        <v>187</v>
      </c>
      <c r="C132" s="1880"/>
      <c r="D132" s="1880"/>
      <c r="E132" s="1880"/>
      <c r="F132" s="1880"/>
      <c r="G132" s="1880"/>
      <c r="H132" s="1880"/>
      <c r="I132" s="1880"/>
      <c r="J132" s="1880"/>
      <c r="K132" s="1880"/>
      <c r="L132" s="1880"/>
      <c r="M132" s="1880"/>
      <c r="N132" s="1881"/>
    </row>
    <row r="134" spans="1:26" ht="15.75" thickBot="1" x14ac:dyDescent="0.3">
      <c r="M134" s="163"/>
      <c r="N134" s="163"/>
    </row>
    <row r="135" spans="1:26" s="48" customFormat="1" ht="60" x14ac:dyDescent="0.25">
      <c r="B135" s="164" t="s">
        <v>33</v>
      </c>
      <c r="C135" s="164" t="s">
        <v>34</v>
      </c>
      <c r="D135" s="164" t="s">
        <v>35</v>
      </c>
      <c r="E135" s="164" t="s">
        <v>36</v>
      </c>
      <c r="F135" s="164" t="s">
        <v>37</v>
      </c>
      <c r="G135" s="164" t="s">
        <v>38</v>
      </c>
      <c r="H135" s="164" t="s">
        <v>39</v>
      </c>
      <c r="I135" s="164" t="s">
        <v>40</v>
      </c>
      <c r="J135" s="164" t="s">
        <v>41</v>
      </c>
      <c r="K135" s="164" t="s">
        <v>42</v>
      </c>
      <c r="L135" s="164" t="s">
        <v>43</v>
      </c>
      <c r="M135" s="165" t="s">
        <v>44</v>
      </c>
      <c r="N135" s="164" t="s">
        <v>45</v>
      </c>
      <c r="O135" s="164" t="s">
        <v>46</v>
      </c>
      <c r="P135" s="166" t="s">
        <v>47</v>
      </c>
      <c r="Q135" s="166" t="s">
        <v>48</v>
      </c>
    </row>
    <row r="136" spans="1:26" s="61" customFormat="1" ht="45" x14ac:dyDescent="0.25">
      <c r="A136" s="52">
        <v>1</v>
      </c>
      <c r="B136" s="173" t="s">
        <v>3852</v>
      </c>
      <c r="C136" s="172" t="s">
        <v>3853</v>
      </c>
      <c r="D136" s="172" t="s">
        <v>3853</v>
      </c>
      <c r="E136" s="971">
        <v>105012010</v>
      </c>
      <c r="F136" s="175" t="s">
        <v>403</v>
      </c>
      <c r="G136" s="247">
        <v>1</v>
      </c>
      <c r="H136" s="220">
        <v>40183</v>
      </c>
      <c r="I136" s="176">
        <v>40791</v>
      </c>
      <c r="J136" s="176" t="s">
        <v>19</v>
      </c>
      <c r="K136" s="971">
        <v>20</v>
      </c>
      <c r="L136" s="176" t="s">
        <v>82</v>
      </c>
      <c r="M136" s="1080">
        <v>2475</v>
      </c>
      <c r="N136" s="1080">
        <v>1980</v>
      </c>
      <c r="O136" s="180">
        <v>90000000</v>
      </c>
      <c r="P136" s="180" t="s">
        <v>3854</v>
      </c>
      <c r="Q136" s="181" t="s">
        <v>581</v>
      </c>
      <c r="R136" s="60"/>
      <c r="S136" s="60"/>
      <c r="T136" s="60"/>
      <c r="U136" s="60"/>
      <c r="V136" s="60"/>
      <c r="W136" s="60"/>
      <c r="X136" s="60"/>
      <c r="Y136" s="60"/>
      <c r="Z136" s="60"/>
    </row>
    <row r="137" spans="1:26" s="61" customFormat="1" x14ac:dyDescent="0.25">
      <c r="A137" s="52">
        <f t="shared" ref="A137:A143" si="1">+A136+1</f>
        <v>2</v>
      </c>
      <c r="B137" s="173"/>
      <c r="C137" s="172"/>
      <c r="D137" s="173"/>
      <c r="E137" s="182"/>
      <c r="F137" s="175"/>
      <c r="G137" s="175"/>
      <c r="H137" s="175"/>
      <c r="I137" s="176"/>
      <c r="J137" s="176"/>
      <c r="K137" s="176"/>
      <c r="L137" s="176"/>
      <c r="M137" s="178"/>
      <c r="N137" s="178"/>
      <c r="O137" s="180"/>
      <c r="P137" s="180"/>
      <c r="Q137" s="181"/>
      <c r="R137" s="60"/>
      <c r="S137" s="60"/>
      <c r="T137" s="60"/>
      <c r="U137" s="60"/>
      <c r="V137" s="60"/>
      <c r="W137" s="60"/>
      <c r="X137" s="60"/>
      <c r="Y137" s="60"/>
      <c r="Z137" s="60"/>
    </row>
    <row r="138" spans="1:26" s="61" customFormat="1" x14ac:dyDescent="0.25">
      <c r="A138" s="52">
        <f t="shared" si="1"/>
        <v>3</v>
      </c>
      <c r="B138" s="173"/>
      <c r="C138" s="172"/>
      <c r="D138" s="173"/>
      <c r="E138" s="182"/>
      <c r="F138" s="175"/>
      <c r="G138" s="175"/>
      <c r="H138" s="175"/>
      <c r="I138" s="176"/>
      <c r="J138" s="176"/>
      <c r="K138" s="176"/>
      <c r="L138" s="176"/>
      <c r="M138" s="178"/>
      <c r="N138" s="178"/>
      <c r="O138" s="180"/>
      <c r="P138" s="180"/>
      <c r="Q138" s="181"/>
      <c r="R138" s="60"/>
      <c r="S138" s="60"/>
      <c r="T138" s="60"/>
      <c r="U138" s="60"/>
      <c r="V138" s="60"/>
      <c r="W138" s="60"/>
      <c r="X138" s="60"/>
      <c r="Y138" s="60"/>
      <c r="Z138" s="60"/>
    </row>
    <row r="139" spans="1:26" s="61" customFormat="1" x14ac:dyDescent="0.25">
      <c r="A139" s="52">
        <f t="shared" si="1"/>
        <v>4</v>
      </c>
      <c r="B139" s="173"/>
      <c r="C139" s="172"/>
      <c r="D139" s="173"/>
      <c r="E139" s="182"/>
      <c r="F139" s="175"/>
      <c r="G139" s="175"/>
      <c r="H139" s="175"/>
      <c r="I139" s="176"/>
      <c r="J139" s="176"/>
      <c r="K139" s="176"/>
      <c r="L139" s="176"/>
      <c r="M139" s="178"/>
      <c r="N139" s="178"/>
      <c r="O139" s="180"/>
      <c r="P139" s="180"/>
      <c r="Q139" s="181"/>
      <c r="R139" s="60"/>
      <c r="S139" s="60"/>
      <c r="T139" s="60"/>
      <c r="U139" s="60"/>
      <c r="V139" s="60"/>
      <c r="W139" s="60"/>
      <c r="X139" s="60"/>
      <c r="Y139" s="60"/>
      <c r="Z139" s="60"/>
    </row>
    <row r="140" spans="1:26" s="61" customFormat="1" x14ac:dyDescent="0.25">
      <c r="A140" s="52">
        <f t="shared" si="1"/>
        <v>5</v>
      </c>
      <c r="B140" s="173"/>
      <c r="C140" s="172"/>
      <c r="D140" s="173"/>
      <c r="E140" s="182"/>
      <c r="F140" s="175"/>
      <c r="G140" s="175"/>
      <c r="H140" s="175"/>
      <c r="I140" s="176"/>
      <c r="J140" s="176"/>
      <c r="K140" s="176"/>
      <c r="L140" s="176"/>
      <c r="M140" s="178"/>
      <c r="N140" s="178"/>
      <c r="O140" s="180"/>
      <c r="P140" s="180"/>
      <c r="Q140" s="181"/>
      <c r="R140" s="60"/>
      <c r="S140" s="60"/>
      <c r="T140" s="60"/>
      <c r="U140" s="60"/>
      <c r="V140" s="60"/>
      <c r="W140" s="60"/>
      <c r="X140" s="60"/>
      <c r="Y140" s="60"/>
      <c r="Z140" s="60"/>
    </row>
    <row r="141" spans="1:26" s="61" customFormat="1" x14ac:dyDescent="0.25">
      <c r="A141" s="52">
        <f t="shared" si="1"/>
        <v>6</v>
      </c>
      <c r="B141" s="173"/>
      <c r="C141" s="172"/>
      <c r="D141" s="173"/>
      <c r="E141" s="182"/>
      <c r="F141" s="175"/>
      <c r="G141" s="175"/>
      <c r="H141" s="175"/>
      <c r="I141" s="176"/>
      <c r="J141" s="176"/>
      <c r="K141" s="176"/>
      <c r="L141" s="176"/>
      <c r="M141" s="178"/>
      <c r="N141" s="178"/>
      <c r="O141" s="180"/>
      <c r="P141" s="180"/>
      <c r="Q141" s="181"/>
      <c r="R141" s="60"/>
      <c r="S141" s="60"/>
      <c r="T141" s="60"/>
      <c r="U141" s="60"/>
      <c r="V141" s="60"/>
      <c r="W141" s="60"/>
      <c r="X141" s="60"/>
      <c r="Y141" s="60"/>
      <c r="Z141" s="60"/>
    </row>
    <row r="142" spans="1:26" s="61" customFormat="1" x14ac:dyDescent="0.25">
      <c r="A142" s="52">
        <f t="shared" si="1"/>
        <v>7</v>
      </c>
      <c r="B142" s="173"/>
      <c r="C142" s="172"/>
      <c r="D142" s="173"/>
      <c r="E142" s="182"/>
      <c r="F142" s="175"/>
      <c r="G142" s="175"/>
      <c r="H142" s="175"/>
      <c r="I142" s="176"/>
      <c r="J142" s="176"/>
      <c r="K142" s="176"/>
      <c r="L142" s="176"/>
      <c r="M142" s="178"/>
      <c r="N142" s="178"/>
      <c r="O142" s="180"/>
      <c r="P142" s="180"/>
      <c r="Q142" s="181"/>
      <c r="R142" s="60"/>
      <c r="S142" s="60"/>
      <c r="T142" s="60"/>
      <c r="U142" s="60"/>
      <c r="V142" s="60"/>
      <c r="W142" s="60"/>
      <c r="X142" s="60"/>
      <c r="Y142" s="60"/>
      <c r="Z142" s="60"/>
    </row>
    <row r="143" spans="1:26" s="61" customFormat="1" x14ac:dyDescent="0.25">
      <c r="A143" s="52">
        <f t="shared" si="1"/>
        <v>8</v>
      </c>
      <c r="B143" s="173"/>
      <c r="C143" s="172"/>
      <c r="D143" s="173"/>
      <c r="E143" s="182"/>
      <c r="F143" s="175"/>
      <c r="G143" s="175"/>
      <c r="H143" s="175"/>
      <c r="I143" s="176"/>
      <c r="J143" s="176"/>
      <c r="K143" s="176"/>
      <c r="L143" s="176"/>
      <c r="M143" s="178"/>
      <c r="N143" s="178"/>
      <c r="O143" s="180"/>
      <c r="P143" s="180"/>
      <c r="Q143" s="181"/>
      <c r="R143" s="60"/>
      <c r="S143" s="60"/>
      <c r="T143" s="60"/>
      <c r="U143" s="60"/>
      <c r="V143" s="60"/>
      <c r="W143" s="60"/>
      <c r="X143" s="60"/>
      <c r="Y143" s="60"/>
      <c r="Z143" s="60"/>
    </row>
    <row r="144" spans="1:26" s="61" customFormat="1" x14ac:dyDescent="0.25">
      <c r="A144" s="52"/>
      <c r="B144" s="183" t="s">
        <v>28</v>
      </c>
      <c r="C144" s="172"/>
      <c r="D144" s="173"/>
      <c r="E144" s="182"/>
      <c r="F144" s="175"/>
      <c r="G144" s="175"/>
      <c r="H144" s="175"/>
      <c r="I144" s="176"/>
      <c r="J144" s="176"/>
      <c r="K144" s="185">
        <f>SUM(K136:K143)</f>
        <v>20</v>
      </c>
      <c r="L144" s="185">
        <f>SUM(L136:L143)</f>
        <v>0</v>
      </c>
      <c r="M144" s="245">
        <f>SUM(M136:M143)</f>
        <v>2475</v>
      </c>
      <c r="N144" s="185">
        <f>SUM(N136:N143)</f>
        <v>1980</v>
      </c>
      <c r="O144" s="180"/>
      <c r="P144" s="180"/>
      <c r="Q144" s="187"/>
    </row>
    <row r="145" spans="2:17" x14ac:dyDescent="0.25">
      <c r="B145" s="69"/>
      <c r="C145" s="69"/>
      <c r="D145" s="69"/>
      <c r="E145" s="188"/>
      <c r="F145" s="69"/>
      <c r="G145" s="69"/>
      <c r="H145" s="69"/>
      <c r="I145" s="69"/>
      <c r="J145" s="69"/>
      <c r="K145" s="69"/>
      <c r="L145" s="69"/>
      <c r="M145" s="69"/>
      <c r="N145" s="69"/>
      <c r="O145" s="69"/>
      <c r="P145" s="69"/>
    </row>
    <row r="146" spans="2:17" ht="18.75" x14ac:dyDescent="0.25">
      <c r="B146" s="222" t="s">
        <v>192</v>
      </c>
      <c r="C146" s="250">
        <f>+K144</f>
        <v>20</v>
      </c>
      <c r="H146" s="191"/>
      <c r="I146" s="191"/>
      <c r="J146" s="191"/>
      <c r="K146" s="191"/>
      <c r="L146" s="191"/>
      <c r="M146" s="191"/>
      <c r="N146" s="69"/>
      <c r="O146" s="69"/>
      <c r="P146" s="69"/>
    </row>
    <row r="148" spans="2:17" ht="15.75" thickBot="1" x14ac:dyDescent="0.3"/>
    <row r="149" spans="2:17" ht="30.75" thickBot="1" x14ac:dyDescent="0.3">
      <c r="B149" s="232" t="s">
        <v>193</v>
      </c>
      <c r="C149" s="233" t="s">
        <v>194</v>
      </c>
      <c r="D149" s="232" t="s">
        <v>27</v>
      </c>
      <c r="E149" s="233" t="s">
        <v>195</v>
      </c>
    </row>
    <row r="150" spans="2:17" x14ac:dyDescent="0.25">
      <c r="B150" s="103" t="s">
        <v>196</v>
      </c>
      <c r="C150" s="234">
        <v>20</v>
      </c>
      <c r="D150" s="1082">
        <v>0</v>
      </c>
      <c r="E150" s="2405">
        <f>D150+D151+D152</f>
        <v>40</v>
      </c>
    </row>
    <row r="151" spans="2:17" x14ac:dyDescent="0.25">
      <c r="B151" s="103" t="s">
        <v>197</v>
      </c>
      <c r="C151" s="235">
        <v>30</v>
      </c>
      <c r="D151" s="860">
        <v>0</v>
      </c>
      <c r="E151" s="2016"/>
    </row>
    <row r="152" spans="2:17" ht="15.75" thickBot="1" x14ac:dyDescent="0.3">
      <c r="B152" s="103" t="s">
        <v>198</v>
      </c>
      <c r="C152" s="236">
        <v>40</v>
      </c>
      <c r="D152" s="1083">
        <v>40</v>
      </c>
      <c r="E152" s="2406"/>
    </row>
    <row r="154" spans="2:17" ht="15.75" thickBot="1" x14ac:dyDescent="0.3"/>
    <row r="155" spans="2:17" ht="27" thickBot="1" x14ac:dyDescent="0.3">
      <c r="B155" s="1879" t="s">
        <v>199</v>
      </c>
      <c r="C155" s="1880"/>
      <c r="D155" s="1880"/>
      <c r="E155" s="1880"/>
      <c r="F155" s="1880"/>
      <c r="G155" s="1880"/>
      <c r="H155" s="1880"/>
      <c r="I155" s="1880"/>
      <c r="J155" s="1880"/>
      <c r="K155" s="1880"/>
      <c r="L155" s="1880"/>
      <c r="M155" s="1880"/>
      <c r="N155" s="1881"/>
    </row>
    <row r="157" spans="2:17" ht="75" x14ac:dyDescent="0.25">
      <c r="B157" s="193" t="s">
        <v>89</v>
      </c>
      <c r="C157" s="193" t="s">
        <v>90</v>
      </c>
      <c r="D157" s="193" t="s">
        <v>91</v>
      </c>
      <c r="E157" s="193" t="s">
        <v>92</v>
      </c>
      <c r="F157" s="193" t="s">
        <v>93</v>
      </c>
      <c r="G157" s="193" t="s">
        <v>94</v>
      </c>
      <c r="H157" s="193" t="s">
        <v>95</v>
      </c>
      <c r="I157" s="193" t="s">
        <v>96</v>
      </c>
      <c r="J157" s="1875" t="s">
        <v>97</v>
      </c>
      <c r="K157" s="1882"/>
      <c r="L157" s="1876"/>
      <c r="M157" s="193" t="s">
        <v>98</v>
      </c>
      <c r="N157" s="193" t="s">
        <v>254</v>
      </c>
      <c r="O157" s="193" t="s">
        <v>255</v>
      </c>
      <c r="P157" s="1875" t="s">
        <v>77</v>
      </c>
      <c r="Q157" s="1876"/>
    </row>
    <row r="158" spans="2:17" ht="75" x14ac:dyDescent="0.25">
      <c r="B158" s="1990" t="s">
        <v>554</v>
      </c>
      <c r="C158" s="225" t="s">
        <v>661</v>
      </c>
      <c r="D158" s="224" t="s">
        <v>3855</v>
      </c>
      <c r="E158" s="224">
        <v>19772110</v>
      </c>
      <c r="F158" s="225" t="s">
        <v>3856</v>
      </c>
      <c r="G158" s="224" t="s">
        <v>214</v>
      </c>
      <c r="H158" s="909">
        <v>38779</v>
      </c>
      <c r="I158" s="227" t="s">
        <v>82</v>
      </c>
      <c r="J158" s="225" t="s">
        <v>3857</v>
      </c>
      <c r="K158" s="226" t="s">
        <v>3858</v>
      </c>
      <c r="L158" s="226" t="s">
        <v>3859</v>
      </c>
      <c r="M158" s="152" t="s">
        <v>266</v>
      </c>
      <c r="N158" s="152" t="s">
        <v>18</v>
      </c>
      <c r="O158" s="152" t="s">
        <v>18</v>
      </c>
      <c r="P158" s="1922" t="s">
        <v>3860</v>
      </c>
      <c r="Q158" s="1922"/>
    </row>
    <row r="159" spans="2:17" ht="90" x14ac:dyDescent="0.25">
      <c r="B159" s="1991"/>
      <c r="C159" s="225"/>
      <c r="D159" s="224"/>
      <c r="E159" s="224"/>
      <c r="F159" s="225"/>
      <c r="G159" s="224"/>
      <c r="H159" s="909"/>
      <c r="I159" s="227"/>
      <c r="J159" s="225" t="s">
        <v>3861</v>
      </c>
      <c r="K159" s="226" t="s">
        <v>3862</v>
      </c>
      <c r="L159" s="226" t="s">
        <v>3863</v>
      </c>
      <c r="M159" s="152" t="s">
        <v>266</v>
      </c>
      <c r="N159" s="152" t="s">
        <v>403</v>
      </c>
      <c r="O159" s="152" t="s">
        <v>403</v>
      </c>
      <c r="P159" s="1" t="s">
        <v>3864</v>
      </c>
      <c r="Q159" s="242" t="s">
        <v>3865</v>
      </c>
    </row>
    <row r="160" spans="2:17" ht="75" x14ac:dyDescent="0.25">
      <c r="B160" s="1991"/>
      <c r="C160" s="225"/>
      <c r="D160" s="224"/>
      <c r="E160" s="224"/>
      <c r="F160" s="225"/>
      <c r="G160" s="224"/>
      <c r="H160" s="909"/>
      <c r="I160" s="227"/>
      <c r="J160" s="225" t="s">
        <v>3857</v>
      </c>
      <c r="K160" s="226" t="s">
        <v>3866</v>
      </c>
      <c r="L160" s="226" t="s">
        <v>3867</v>
      </c>
      <c r="M160" s="152" t="s">
        <v>266</v>
      </c>
      <c r="N160" s="152" t="s">
        <v>18</v>
      </c>
      <c r="O160" s="152" t="s">
        <v>18</v>
      </c>
      <c r="P160" s="152" t="s">
        <v>3868</v>
      </c>
      <c r="Q160" s="715"/>
    </row>
    <row r="161" spans="2:17" ht="60" x14ac:dyDescent="0.25">
      <c r="B161" s="2006"/>
      <c r="C161" s="225"/>
      <c r="D161" s="224"/>
      <c r="E161" s="224"/>
      <c r="F161" s="225"/>
      <c r="G161" s="224"/>
      <c r="H161" s="909"/>
      <c r="I161" s="227"/>
      <c r="J161" s="225" t="s">
        <v>3869</v>
      </c>
      <c r="K161" s="226" t="s">
        <v>3870</v>
      </c>
      <c r="L161" s="226" t="s">
        <v>3867</v>
      </c>
      <c r="M161" s="152" t="s">
        <v>266</v>
      </c>
      <c r="N161" s="152" t="s">
        <v>18</v>
      </c>
      <c r="O161" s="152" t="s">
        <v>18</v>
      </c>
      <c r="P161" s="152" t="s">
        <v>3871</v>
      </c>
      <c r="Q161" s="715"/>
    </row>
    <row r="162" spans="2:17" ht="75" x14ac:dyDescent="0.25">
      <c r="B162" s="1990" t="s">
        <v>211</v>
      </c>
      <c r="C162" s="225" t="s">
        <v>661</v>
      </c>
      <c r="D162" s="224" t="s">
        <v>3872</v>
      </c>
      <c r="E162" s="224">
        <v>64741032</v>
      </c>
      <c r="F162" s="225" t="s">
        <v>3873</v>
      </c>
      <c r="G162" s="225" t="s">
        <v>3874</v>
      </c>
      <c r="H162" s="909">
        <v>37498</v>
      </c>
      <c r="I162" s="227" t="s">
        <v>82</v>
      </c>
      <c r="J162" s="225" t="s">
        <v>3875</v>
      </c>
      <c r="K162" s="226" t="s">
        <v>3876</v>
      </c>
      <c r="L162" s="226" t="s">
        <v>3867</v>
      </c>
      <c r="M162" s="152" t="s">
        <v>266</v>
      </c>
      <c r="N162" s="152" t="s">
        <v>18</v>
      </c>
      <c r="O162" s="152" t="s">
        <v>18</v>
      </c>
      <c r="P162" s="152" t="s">
        <v>3877</v>
      </c>
      <c r="Q162" s="715"/>
    </row>
    <row r="163" spans="2:17" ht="75" x14ac:dyDescent="0.25">
      <c r="B163" s="1991"/>
      <c r="C163" s="225"/>
      <c r="D163" s="224"/>
      <c r="E163" s="224"/>
      <c r="F163" s="225"/>
      <c r="G163" s="225"/>
      <c r="H163" s="909"/>
      <c r="I163" s="227"/>
      <c r="J163" s="225" t="s">
        <v>3875</v>
      </c>
      <c r="K163" s="226" t="s">
        <v>3878</v>
      </c>
      <c r="L163" s="226" t="s">
        <v>3867</v>
      </c>
      <c r="M163" s="152" t="s">
        <v>266</v>
      </c>
      <c r="N163" s="152" t="s">
        <v>18</v>
      </c>
      <c r="O163" s="152" t="s">
        <v>18</v>
      </c>
      <c r="P163" s="229" t="s">
        <v>3879</v>
      </c>
      <c r="Q163" s="715"/>
    </row>
    <row r="164" spans="2:17" ht="90" x14ac:dyDescent="0.25">
      <c r="B164" s="2006"/>
      <c r="C164" s="225"/>
      <c r="D164" s="224"/>
      <c r="E164" s="224"/>
      <c r="F164" s="225"/>
      <c r="G164" s="225"/>
      <c r="H164" s="909"/>
      <c r="I164" s="227"/>
      <c r="J164" s="225" t="s">
        <v>3880</v>
      </c>
      <c r="K164" s="226" t="s">
        <v>3881</v>
      </c>
      <c r="L164" s="226"/>
      <c r="M164" s="152"/>
      <c r="N164" s="152"/>
      <c r="O164" s="152"/>
      <c r="P164" s="715" t="s">
        <v>3882</v>
      </c>
      <c r="Q164" s="715"/>
    </row>
    <row r="165" spans="2:17" ht="75" x14ac:dyDescent="0.25">
      <c r="B165" s="225" t="s">
        <v>223</v>
      </c>
      <c r="C165" s="225" t="s">
        <v>661</v>
      </c>
      <c r="D165" s="225" t="s">
        <v>3883</v>
      </c>
      <c r="E165" s="224">
        <v>1104410039</v>
      </c>
      <c r="F165" s="225" t="s">
        <v>3884</v>
      </c>
      <c r="G165" s="225" t="s">
        <v>3885</v>
      </c>
      <c r="H165" s="224" t="s">
        <v>3886</v>
      </c>
      <c r="I165" s="227" t="s">
        <v>82</v>
      </c>
      <c r="J165" s="225" t="s">
        <v>3875</v>
      </c>
      <c r="K165" s="226" t="s">
        <v>3887</v>
      </c>
      <c r="L165" s="226" t="s">
        <v>3867</v>
      </c>
      <c r="M165" s="152" t="s">
        <v>266</v>
      </c>
      <c r="N165" s="152" t="s">
        <v>18</v>
      </c>
      <c r="O165" s="152" t="s">
        <v>18</v>
      </c>
      <c r="P165" s="715" t="s">
        <v>3888</v>
      </c>
      <c r="Q165" s="152"/>
    </row>
    <row r="166" spans="2:17" ht="75" x14ac:dyDescent="0.25">
      <c r="B166" s="225"/>
      <c r="C166" s="225"/>
      <c r="D166" s="225"/>
      <c r="E166" s="224"/>
      <c r="F166" s="225"/>
      <c r="G166" s="225"/>
      <c r="H166" s="224"/>
      <c r="I166" s="227"/>
      <c r="J166" s="225" t="s">
        <v>3889</v>
      </c>
      <c r="K166" s="226" t="s">
        <v>3890</v>
      </c>
      <c r="L166" s="226" t="s">
        <v>3867</v>
      </c>
      <c r="M166" s="152" t="s">
        <v>266</v>
      </c>
      <c r="N166" s="152" t="s">
        <v>18</v>
      </c>
      <c r="O166" s="152" t="s">
        <v>18</v>
      </c>
      <c r="P166" s="1922" t="s">
        <v>3891</v>
      </c>
      <c r="Q166" s="1922"/>
    </row>
    <row r="167" spans="2:17" ht="45" x14ac:dyDescent="0.25">
      <c r="B167" s="225"/>
      <c r="C167" s="225"/>
      <c r="D167" s="225"/>
      <c r="E167" s="224"/>
      <c r="F167" s="225"/>
      <c r="G167" s="225"/>
      <c r="H167" s="224"/>
      <c r="I167" s="227"/>
      <c r="J167" s="225" t="s">
        <v>3892</v>
      </c>
      <c r="K167" s="226" t="s">
        <v>3893</v>
      </c>
      <c r="L167" s="226" t="s">
        <v>3867</v>
      </c>
      <c r="M167" s="152" t="s">
        <v>266</v>
      </c>
      <c r="N167" s="152" t="s">
        <v>18</v>
      </c>
      <c r="O167" s="152" t="s">
        <v>18</v>
      </c>
      <c r="P167" s="715" t="s">
        <v>3894</v>
      </c>
      <c r="Q167" s="152"/>
    </row>
    <row r="168" spans="2:17" x14ac:dyDescent="0.25">
      <c r="B168" s="225"/>
      <c r="C168" s="225"/>
      <c r="D168" s="224"/>
      <c r="E168" s="224"/>
      <c r="F168" s="224"/>
      <c r="G168" s="224"/>
      <c r="H168" s="224"/>
      <c r="I168" s="227"/>
      <c r="J168" s="225"/>
      <c r="K168" s="226"/>
      <c r="L168" s="226"/>
      <c r="M168" s="152"/>
      <c r="N168" s="152"/>
      <c r="O168" s="152"/>
      <c r="P168" s="1922"/>
      <c r="Q168" s="1922"/>
    </row>
    <row r="171" spans="2:17" ht="15.75" thickBot="1" x14ac:dyDescent="0.3"/>
    <row r="172" spans="2:17" ht="30" x14ac:dyDescent="0.25">
      <c r="B172" s="162" t="s">
        <v>17</v>
      </c>
      <c r="C172" s="162" t="s">
        <v>193</v>
      </c>
      <c r="D172" s="193" t="s">
        <v>194</v>
      </c>
      <c r="E172" s="162" t="s">
        <v>27</v>
      </c>
      <c r="F172" s="233" t="s">
        <v>235</v>
      </c>
      <c r="G172" s="857"/>
    </row>
    <row r="173" spans="2:17" ht="108" x14ac:dyDescent="0.2">
      <c r="B173" s="1969" t="s">
        <v>236</v>
      </c>
      <c r="C173" s="196" t="s">
        <v>237</v>
      </c>
      <c r="D173" s="715">
        <v>25</v>
      </c>
      <c r="E173" s="715">
        <v>25</v>
      </c>
      <c r="F173" s="1970">
        <f>+E173+E174+E175</f>
        <v>60</v>
      </c>
      <c r="G173" s="858"/>
    </row>
    <row r="174" spans="2:17" ht="72" x14ac:dyDescent="0.2">
      <c r="B174" s="1969"/>
      <c r="C174" s="196" t="s">
        <v>238</v>
      </c>
      <c r="D174" s="242">
        <v>25</v>
      </c>
      <c r="E174" s="715">
        <v>25</v>
      </c>
      <c r="F174" s="1971"/>
      <c r="G174" s="858"/>
    </row>
    <row r="175" spans="2:17" ht="60" x14ac:dyDescent="0.2">
      <c r="B175" s="1969"/>
      <c r="C175" s="196" t="s">
        <v>239</v>
      </c>
      <c r="D175" s="715">
        <v>10</v>
      </c>
      <c r="E175" s="715">
        <v>10</v>
      </c>
      <c r="F175" s="1972"/>
      <c r="G175" s="858"/>
    </row>
    <row r="176" spans="2:17" x14ac:dyDescent="0.25">
      <c r="C176"/>
    </row>
    <row r="179" spans="2:5" x14ac:dyDescent="0.25">
      <c r="B179" s="160" t="s">
        <v>240</v>
      </c>
    </row>
    <row r="182" spans="2:5" x14ac:dyDescent="0.25">
      <c r="B182" s="41" t="s">
        <v>17</v>
      </c>
      <c r="C182" s="41" t="s">
        <v>26</v>
      </c>
      <c r="D182" s="162" t="s">
        <v>27</v>
      </c>
      <c r="E182" s="162" t="s">
        <v>28</v>
      </c>
    </row>
    <row r="183" spans="2:5" ht="28.5" x14ac:dyDescent="0.25">
      <c r="B183" s="45" t="s">
        <v>393</v>
      </c>
      <c r="C183" s="684">
        <v>40</v>
      </c>
      <c r="D183" s="715">
        <f>+E150</f>
        <v>40</v>
      </c>
      <c r="E183" s="1870">
        <f>+D183+D184</f>
        <v>100</v>
      </c>
    </row>
    <row r="184" spans="2:5" ht="42.75" x14ac:dyDescent="0.25">
      <c r="B184" s="45" t="s">
        <v>394</v>
      </c>
      <c r="C184" s="684">
        <v>60</v>
      </c>
      <c r="D184" s="715">
        <f>+F173</f>
        <v>60</v>
      </c>
      <c r="E184" s="1871"/>
    </row>
  </sheetData>
  <mergeCells count="121">
    <mergeCell ref="B162:B164"/>
    <mergeCell ref="P166:Q166"/>
    <mergeCell ref="P168:Q168"/>
    <mergeCell ref="B173:B175"/>
    <mergeCell ref="F173:F175"/>
    <mergeCell ref="E183:E184"/>
    <mergeCell ref="E150:E152"/>
    <mergeCell ref="B155:N155"/>
    <mergeCell ref="J157:L157"/>
    <mergeCell ref="P157:Q157"/>
    <mergeCell ref="B158:B161"/>
    <mergeCell ref="P158:Q158"/>
    <mergeCell ref="B122:N122"/>
    <mergeCell ref="D125:E125"/>
    <mergeCell ref="D126:E126"/>
    <mergeCell ref="B129:P129"/>
    <mergeCell ref="B132:N132"/>
    <mergeCell ref="H110:H113"/>
    <mergeCell ref="I110:I113"/>
    <mergeCell ref="B114:B118"/>
    <mergeCell ref="C114:C118"/>
    <mergeCell ref="D114:D118"/>
    <mergeCell ref="E114:E118"/>
    <mergeCell ref="F114:F118"/>
    <mergeCell ref="G114:G118"/>
    <mergeCell ref="H114:H118"/>
    <mergeCell ref="I114:I118"/>
    <mergeCell ref="B110:B113"/>
    <mergeCell ref="C110:C113"/>
    <mergeCell ref="D110:D113"/>
    <mergeCell ref="E110:E113"/>
    <mergeCell ref="F110:F113"/>
    <mergeCell ref="G110:G113"/>
    <mergeCell ref="B107:B109"/>
    <mergeCell ref="C107:C109"/>
    <mergeCell ref="D107:D109"/>
    <mergeCell ref="E107:E109"/>
    <mergeCell ref="F107:F109"/>
    <mergeCell ref="G107:G109"/>
    <mergeCell ref="H107:H109"/>
    <mergeCell ref="I107:I109"/>
    <mergeCell ref="P119:Q119"/>
    <mergeCell ref="R99:S99"/>
    <mergeCell ref="R100:S100"/>
    <mergeCell ref="B101:B106"/>
    <mergeCell ref="C101:C106"/>
    <mergeCell ref="D101:D106"/>
    <mergeCell ref="E101:E106"/>
    <mergeCell ref="F101:F106"/>
    <mergeCell ref="G101:G106"/>
    <mergeCell ref="H101:H106"/>
    <mergeCell ref="I101:I106"/>
    <mergeCell ref="R106:S106"/>
    <mergeCell ref="B98:B100"/>
    <mergeCell ref="C98:C100"/>
    <mergeCell ref="D98:D100"/>
    <mergeCell ref="E98:E100"/>
    <mergeCell ref="F98:F100"/>
    <mergeCell ref="G98:G100"/>
    <mergeCell ref="H98:H100"/>
    <mergeCell ref="I98:I100"/>
    <mergeCell ref="E96:E97"/>
    <mergeCell ref="F96:F97"/>
    <mergeCell ref="G96:G97"/>
    <mergeCell ref="B94:B95"/>
    <mergeCell ref="C94:C95"/>
    <mergeCell ref="D94:D95"/>
    <mergeCell ref="E94:E95"/>
    <mergeCell ref="F94:F95"/>
    <mergeCell ref="G94:G95"/>
    <mergeCell ref="H94:H95"/>
    <mergeCell ref="I94:I95"/>
    <mergeCell ref="H96:H97"/>
    <mergeCell ref="I96:I97"/>
    <mergeCell ref="H87:H91"/>
    <mergeCell ref="I87:I91"/>
    <mergeCell ref="P87:Q87"/>
    <mergeCell ref="B92:B93"/>
    <mergeCell ref="C92:C93"/>
    <mergeCell ref="D92:D93"/>
    <mergeCell ref="E92:E93"/>
    <mergeCell ref="F92:F93"/>
    <mergeCell ref="G92:G93"/>
    <mergeCell ref="H92:H93"/>
    <mergeCell ref="B87:B91"/>
    <mergeCell ref="C87:C91"/>
    <mergeCell ref="D87:D91"/>
    <mergeCell ref="E87:E91"/>
    <mergeCell ref="F87:F91"/>
    <mergeCell ref="G87:G91"/>
    <mergeCell ref="I92:I93"/>
    <mergeCell ref="B96:B97"/>
    <mergeCell ref="C96:C97"/>
    <mergeCell ref="D96:D97"/>
    <mergeCell ref="O72:P72"/>
    <mergeCell ref="O73:P73"/>
    <mergeCell ref="O74:P74"/>
    <mergeCell ref="O75:P75"/>
    <mergeCell ref="B81:N81"/>
    <mergeCell ref="J86:L86"/>
    <mergeCell ref="P86:Q86"/>
    <mergeCell ref="C63:N63"/>
    <mergeCell ref="B65:N65"/>
    <mergeCell ref="O68:P68"/>
    <mergeCell ref="O69:P69"/>
    <mergeCell ref="O70:P70"/>
    <mergeCell ref="O71:P71"/>
    <mergeCell ref="C10:E10"/>
    <mergeCell ref="B14:C21"/>
    <mergeCell ref="B22:C22"/>
    <mergeCell ref="E40:E41"/>
    <mergeCell ref="M45:N45"/>
    <mergeCell ref="B59:B60"/>
    <mergeCell ref="C59:C60"/>
    <mergeCell ref="D59:E59"/>
    <mergeCell ref="B2:P2"/>
    <mergeCell ref="B4:P4"/>
    <mergeCell ref="C6:N6"/>
    <mergeCell ref="C7:N7"/>
    <mergeCell ref="C8:N8"/>
    <mergeCell ref="C9:N9"/>
  </mergeCells>
  <dataValidations count="2">
    <dataValidation type="decimal" allowBlank="1" showInputMessage="1" showErrorMessage="1" sqref="WVH983100 WLL983100 C65596 IV65596 SR65596 ACN65596 AMJ65596 AWF65596 BGB65596 BPX65596 BZT65596 CJP65596 CTL65596 DDH65596 DND65596 DWZ65596 EGV65596 EQR65596 FAN65596 FKJ65596 FUF65596 GEB65596 GNX65596 GXT65596 HHP65596 HRL65596 IBH65596 ILD65596 IUZ65596 JEV65596 JOR65596 JYN65596 KIJ65596 KSF65596 LCB65596 LLX65596 LVT65596 MFP65596 MPL65596 MZH65596 NJD65596 NSZ65596 OCV65596 OMR65596 OWN65596 PGJ65596 PQF65596 QAB65596 QJX65596 QTT65596 RDP65596 RNL65596 RXH65596 SHD65596 SQZ65596 TAV65596 TKR65596 TUN65596 UEJ65596 UOF65596 UYB65596 VHX65596 VRT65596 WBP65596 WLL65596 WVH65596 C131132 IV131132 SR131132 ACN131132 AMJ131132 AWF131132 BGB131132 BPX131132 BZT131132 CJP131132 CTL131132 DDH131132 DND131132 DWZ131132 EGV131132 EQR131132 FAN131132 FKJ131132 FUF131132 GEB131132 GNX131132 GXT131132 HHP131132 HRL131132 IBH131132 ILD131132 IUZ131132 JEV131132 JOR131132 JYN131132 KIJ131132 KSF131132 LCB131132 LLX131132 LVT131132 MFP131132 MPL131132 MZH131132 NJD131132 NSZ131132 OCV131132 OMR131132 OWN131132 PGJ131132 PQF131132 QAB131132 QJX131132 QTT131132 RDP131132 RNL131132 RXH131132 SHD131132 SQZ131132 TAV131132 TKR131132 TUN131132 UEJ131132 UOF131132 UYB131132 VHX131132 VRT131132 WBP131132 WLL131132 WVH131132 C196668 IV196668 SR196668 ACN196668 AMJ196668 AWF196668 BGB196668 BPX196668 BZT196668 CJP196668 CTL196668 DDH196668 DND196668 DWZ196668 EGV196668 EQR196668 FAN196668 FKJ196668 FUF196668 GEB196668 GNX196668 GXT196668 HHP196668 HRL196668 IBH196668 ILD196668 IUZ196668 JEV196668 JOR196668 JYN196668 KIJ196668 KSF196668 LCB196668 LLX196668 LVT196668 MFP196668 MPL196668 MZH196668 NJD196668 NSZ196668 OCV196668 OMR196668 OWN196668 PGJ196668 PQF196668 QAB196668 QJX196668 QTT196668 RDP196668 RNL196668 RXH196668 SHD196668 SQZ196668 TAV196668 TKR196668 TUN196668 UEJ196668 UOF196668 UYB196668 VHX196668 VRT196668 WBP196668 WLL196668 WVH196668 C262204 IV262204 SR262204 ACN262204 AMJ262204 AWF262204 BGB262204 BPX262204 BZT262204 CJP262204 CTL262204 DDH262204 DND262204 DWZ262204 EGV262204 EQR262204 FAN262204 FKJ262204 FUF262204 GEB262204 GNX262204 GXT262204 HHP262204 HRL262204 IBH262204 ILD262204 IUZ262204 JEV262204 JOR262204 JYN262204 KIJ262204 KSF262204 LCB262204 LLX262204 LVT262204 MFP262204 MPL262204 MZH262204 NJD262204 NSZ262204 OCV262204 OMR262204 OWN262204 PGJ262204 PQF262204 QAB262204 QJX262204 QTT262204 RDP262204 RNL262204 RXH262204 SHD262204 SQZ262204 TAV262204 TKR262204 TUN262204 UEJ262204 UOF262204 UYB262204 VHX262204 VRT262204 WBP262204 WLL262204 WVH262204 C327740 IV327740 SR327740 ACN327740 AMJ327740 AWF327740 BGB327740 BPX327740 BZT327740 CJP327740 CTL327740 DDH327740 DND327740 DWZ327740 EGV327740 EQR327740 FAN327740 FKJ327740 FUF327740 GEB327740 GNX327740 GXT327740 HHP327740 HRL327740 IBH327740 ILD327740 IUZ327740 JEV327740 JOR327740 JYN327740 KIJ327740 KSF327740 LCB327740 LLX327740 LVT327740 MFP327740 MPL327740 MZH327740 NJD327740 NSZ327740 OCV327740 OMR327740 OWN327740 PGJ327740 PQF327740 QAB327740 QJX327740 QTT327740 RDP327740 RNL327740 RXH327740 SHD327740 SQZ327740 TAV327740 TKR327740 TUN327740 UEJ327740 UOF327740 UYB327740 VHX327740 VRT327740 WBP327740 WLL327740 WVH327740 C393276 IV393276 SR393276 ACN393276 AMJ393276 AWF393276 BGB393276 BPX393276 BZT393276 CJP393276 CTL393276 DDH393276 DND393276 DWZ393276 EGV393276 EQR393276 FAN393276 FKJ393276 FUF393276 GEB393276 GNX393276 GXT393276 HHP393276 HRL393276 IBH393276 ILD393276 IUZ393276 JEV393276 JOR393276 JYN393276 KIJ393276 KSF393276 LCB393276 LLX393276 LVT393276 MFP393276 MPL393276 MZH393276 NJD393276 NSZ393276 OCV393276 OMR393276 OWN393276 PGJ393276 PQF393276 QAB393276 QJX393276 QTT393276 RDP393276 RNL393276 RXH393276 SHD393276 SQZ393276 TAV393276 TKR393276 TUN393276 UEJ393276 UOF393276 UYB393276 VHX393276 VRT393276 WBP393276 WLL393276 WVH393276 C458812 IV458812 SR458812 ACN458812 AMJ458812 AWF458812 BGB458812 BPX458812 BZT458812 CJP458812 CTL458812 DDH458812 DND458812 DWZ458812 EGV458812 EQR458812 FAN458812 FKJ458812 FUF458812 GEB458812 GNX458812 GXT458812 HHP458812 HRL458812 IBH458812 ILD458812 IUZ458812 JEV458812 JOR458812 JYN458812 KIJ458812 KSF458812 LCB458812 LLX458812 LVT458812 MFP458812 MPL458812 MZH458812 NJD458812 NSZ458812 OCV458812 OMR458812 OWN458812 PGJ458812 PQF458812 QAB458812 QJX458812 QTT458812 RDP458812 RNL458812 RXH458812 SHD458812 SQZ458812 TAV458812 TKR458812 TUN458812 UEJ458812 UOF458812 UYB458812 VHX458812 VRT458812 WBP458812 WLL458812 WVH458812 C524348 IV524348 SR524348 ACN524348 AMJ524348 AWF524348 BGB524348 BPX524348 BZT524348 CJP524348 CTL524348 DDH524348 DND524348 DWZ524348 EGV524348 EQR524348 FAN524348 FKJ524348 FUF524348 GEB524348 GNX524348 GXT524348 HHP524348 HRL524348 IBH524348 ILD524348 IUZ524348 JEV524348 JOR524348 JYN524348 KIJ524348 KSF524348 LCB524348 LLX524348 LVT524348 MFP524348 MPL524348 MZH524348 NJD524348 NSZ524348 OCV524348 OMR524348 OWN524348 PGJ524348 PQF524348 QAB524348 QJX524348 QTT524348 RDP524348 RNL524348 RXH524348 SHD524348 SQZ524348 TAV524348 TKR524348 TUN524348 UEJ524348 UOF524348 UYB524348 VHX524348 VRT524348 WBP524348 WLL524348 WVH524348 C589884 IV589884 SR589884 ACN589884 AMJ589884 AWF589884 BGB589884 BPX589884 BZT589884 CJP589884 CTL589884 DDH589884 DND589884 DWZ589884 EGV589884 EQR589884 FAN589884 FKJ589884 FUF589884 GEB589884 GNX589884 GXT589884 HHP589884 HRL589884 IBH589884 ILD589884 IUZ589884 JEV589884 JOR589884 JYN589884 KIJ589884 KSF589884 LCB589884 LLX589884 LVT589884 MFP589884 MPL589884 MZH589884 NJD589884 NSZ589884 OCV589884 OMR589884 OWN589884 PGJ589884 PQF589884 QAB589884 QJX589884 QTT589884 RDP589884 RNL589884 RXH589884 SHD589884 SQZ589884 TAV589884 TKR589884 TUN589884 UEJ589884 UOF589884 UYB589884 VHX589884 VRT589884 WBP589884 WLL589884 WVH589884 C655420 IV655420 SR655420 ACN655420 AMJ655420 AWF655420 BGB655420 BPX655420 BZT655420 CJP655420 CTL655420 DDH655420 DND655420 DWZ655420 EGV655420 EQR655420 FAN655420 FKJ655420 FUF655420 GEB655420 GNX655420 GXT655420 HHP655420 HRL655420 IBH655420 ILD655420 IUZ655420 JEV655420 JOR655420 JYN655420 KIJ655420 KSF655420 LCB655420 LLX655420 LVT655420 MFP655420 MPL655420 MZH655420 NJD655420 NSZ655420 OCV655420 OMR655420 OWN655420 PGJ655420 PQF655420 QAB655420 QJX655420 QTT655420 RDP655420 RNL655420 RXH655420 SHD655420 SQZ655420 TAV655420 TKR655420 TUN655420 UEJ655420 UOF655420 UYB655420 VHX655420 VRT655420 WBP655420 WLL655420 WVH655420 C720956 IV720956 SR720956 ACN720956 AMJ720956 AWF720956 BGB720956 BPX720956 BZT720956 CJP720956 CTL720956 DDH720956 DND720956 DWZ720956 EGV720956 EQR720956 FAN720956 FKJ720956 FUF720956 GEB720956 GNX720956 GXT720956 HHP720956 HRL720956 IBH720956 ILD720956 IUZ720956 JEV720956 JOR720956 JYN720956 KIJ720956 KSF720956 LCB720956 LLX720956 LVT720956 MFP720956 MPL720956 MZH720956 NJD720956 NSZ720956 OCV720956 OMR720956 OWN720956 PGJ720956 PQF720956 QAB720956 QJX720956 QTT720956 RDP720956 RNL720956 RXH720956 SHD720956 SQZ720956 TAV720956 TKR720956 TUN720956 UEJ720956 UOF720956 UYB720956 VHX720956 VRT720956 WBP720956 WLL720956 WVH720956 C786492 IV786492 SR786492 ACN786492 AMJ786492 AWF786492 BGB786492 BPX786492 BZT786492 CJP786492 CTL786492 DDH786492 DND786492 DWZ786492 EGV786492 EQR786492 FAN786492 FKJ786492 FUF786492 GEB786492 GNX786492 GXT786492 HHP786492 HRL786492 IBH786492 ILD786492 IUZ786492 JEV786492 JOR786492 JYN786492 KIJ786492 KSF786492 LCB786492 LLX786492 LVT786492 MFP786492 MPL786492 MZH786492 NJD786492 NSZ786492 OCV786492 OMR786492 OWN786492 PGJ786492 PQF786492 QAB786492 QJX786492 QTT786492 RDP786492 RNL786492 RXH786492 SHD786492 SQZ786492 TAV786492 TKR786492 TUN786492 UEJ786492 UOF786492 UYB786492 VHX786492 VRT786492 WBP786492 WLL786492 WVH786492 C852028 IV852028 SR852028 ACN852028 AMJ852028 AWF852028 BGB852028 BPX852028 BZT852028 CJP852028 CTL852028 DDH852028 DND852028 DWZ852028 EGV852028 EQR852028 FAN852028 FKJ852028 FUF852028 GEB852028 GNX852028 GXT852028 HHP852028 HRL852028 IBH852028 ILD852028 IUZ852028 JEV852028 JOR852028 JYN852028 KIJ852028 KSF852028 LCB852028 LLX852028 LVT852028 MFP852028 MPL852028 MZH852028 NJD852028 NSZ852028 OCV852028 OMR852028 OWN852028 PGJ852028 PQF852028 QAB852028 QJX852028 QTT852028 RDP852028 RNL852028 RXH852028 SHD852028 SQZ852028 TAV852028 TKR852028 TUN852028 UEJ852028 UOF852028 UYB852028 VHX852028 VRT852028 WBP852028 WLL852028 WVH852028 C917564 IV917564 SR917564 ACN917564 AMJ917564 AWF917564 BGB917564 BPX917564 BZT917564 CJP917564 CTL917564 DDH917564 DND917564 DWZ917564 EGV917564 EQR917564 FAN917564 FKJ917564 FUF917564 GEB917564 GNX917564 GXT917564 HHP917564 HRL917564 IBH917564 ILD917564 IUZ917564 JEV917564 JOR917564 JYN917564 KIJ917564 KSF917564 LCB917564 LLX917564 LVT917564 MFP917564 MPL917564 MZH917564 NJD917564 NSZ917564 OCV917564 OMR917564 OWN917564 PGJ917564 PQF917564 QAB917564 QJX917564 QTT917564 RDP917564 RNL917564 RXH917564 SHD917564 SQZ917564 TAV917564 TKR917564 TUN917564 UEJ917564 UOF917564 UYB917564 VHX917564 VRT917564 WBP917564 WLL917564 WVH917564 C983100 IV983100 SR983100 ACN983100 AMJ983100 AWF983100 BGB983100 BPX983100 BZT983100 CJP983100 CTL983100 DDH983100 DND983100 DWZ983100 EGV983100 EQR983100 FAN983100 FKJ983100 FUF983100 GEB983100 GNX983100 GXT983100 HHP983100 HRL983100 IBH983100 ILD983100 IUZ983100 JEV983100 JOR983100 JYN983100 KIJ983100 KSF983100 LCB983100 LLX983100 LVT983100 MFP983100 MPL983100 MZH983100 NJD983100 NSZ983100 OCV983100 OMR983100 OWN983100 PGJ983100 PQF983100 QAB983100 QJX983100 QTT983100 RDP983100 RNL983100 RXH983100 SHD983100 SQZ983100 TAV983100 TKR983100 TUN983100 UEJ983100 UOF983100 UYB983100 VHX983100 VRT983100 WBP983100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100 A65596 IS65596 SO65596 ACK65596 AMG65596 AWC65596 BFY65596 BPU65596 BZQ65596 CJM65596 CTI65596 DDE65596 DNA65596 DWW65596 EGS65596 EQO65596 FAK65596 FKG65596 FUC65596 GDY65596 GNU65596 GXQ65596 HHM65596 HRI65596 IBE65596 ILA65596 IUW65596 JES65596 JOO65596 JYK65596 KIG65596 KSC65596 LBY65596 LLU65596 LVQ65596 MFM65596 MPI65596 MZE65596 NJA65596 NSW65596 OCS65596 OMO65596 OWK65596 PGG65596 PQC65596 PZY65596 QJU65596 QTQ65596 RDM65596 RNI65596 RXE65596 SHA65596 SQW65596 TAS65596 TKO65596 TUK65596 UEG65596 UOC65596 UXY65596 VHU65596 VRQ65596 WBM65596 WLI65596 WVE65596 A131132 IS131132 SO131132 ACK131132 AMG131132 AWC131132 BFY131132 BPU131132 BZQ131132 CJM131132 CTI131132 DDE131132 DNA131132 DWW131132 EGS131132 EQO131132 FAK131132 FKG131132 FUC131132 GDY131132 GNU131132 GXQ131132 HHM131132 HRI131132 IBE131132 ILA131132 IUW131132 JES131132 JOO131132 JYK131132 KIG131132 KSC131132 LBY131132 LLU131132 LVQ131132 MFM131132 MPI131132 MZE131132 NJA131132 NSW131132 OCS131132 OMO131132 OWK131132 PGG131132 PQC131132 PZY131132 QJU131132 QTQ131132 RDM131132 RNI131132 RXE131132 SHA131132 SQW131132 TAS131132 TKO131132 TUK131132 UEG131132 UOC131132 UXY131132 VHU131132 VRQ131132 WBM131132 WLI131132 WVE131132 A196668 IS196668 SO196668 ACK196668 AMG196668 AWC196668 BFY196668 BPU196668 BZQ196668 CJM196668 CTI196668 DDE196668 DNA196668 DWW196668 EGS196668 EQO196668 FAK196668 FKG196668 FUC196668 GDY196668 GNU196668 GXQ196668 HHM196668 HRI196668 IBE196668 ILA196668 IUW196668 JES196668 JOO196668 JYK196668 KIG196668 KSC196668 LBY196668 LLU196668 LVQ196668 MFM196668 MPI196668 MZE196668 NJA196668 NSW196668 OCS196668 OMO196668 OWK196668 PGG196668 PQC196668 PZY196668 QJU196668 QTQ196668 RDM196668 RNI196668 RXE196668 SHA196668 SQW196668 TAS196668 TKO196668 TUK196668 UEG196668 UOC196668 UXY196668 VHU196668 VRQ196668 WBM196668 WLI196668 WVE196668 A262204 IS262204 SO262204 ACK262204 AMG262204 AWC262204 BFY262204 BPU262204 BZQ262204 CJM262204 CTI262204 DDE262204 DNA262204 DWW262204 EGS262204 EQO262204 FAK262204 FKG262204 FUC262204 GDY262204 GNU262204 GXQ262204 HHM262204 HRI262204 IBE262204 ILA262204 IUW262204 JES262204 JOO262204 JYK262204 KIG262204 KSC262204 LBY262204 LLU262204 LVQ262204 MFM262204 MPI262204 MZE262204 NJA262204 NSW262204 OCS262204 OMO262204 OWK262204 PGG262204 PQC262204 PZY262204 QJU262204 QTQ262204 RDM262204 RNI262204 RXE262204 SHA262204 SQW262204 TAS262204 TKO262204 TUK262204 UEG262204 UOC262204 UXY262204 VHU262204 VRQ262204 WBM262204 WLI262204 WVE262204 A327740 IS327740 SO327740 ACK327740 AMG327740 AWC327740 BFY327740 BPU327740 BZQ327740 CJM327740 CTI327740 DDE327740 DNA327740 DWW327740 EGS327740 EQO327740 FAK327740 FKG327740 FUC327740 GDY327740 GNU327740 GXQ327740 HHM327740 HRI327740 IBE327740 ILA327740 IUW327740 JES327740 JOO327740 JYK327740 KIG327740 KSC327740 LBY327740 LLU327740 LVQ327740 MFM327740 MPI327740 MZE327740 NJA327740 NSW327740 OCS327740 OMO327740 OWK327740 PGG327740 PQC327740 PZY327740 QJU327740 QTQ327740 RDM327740 RNI327740 RXE327740 SHA327740 SQW327740 TAS327740 TKO327740 TUK327740 UEG327740 UOC327740 UXY327740 VHU327740 VRQ327740 WBM327740 WLI327740 WVE327740 A393276 IS393276 SO393276 ACK393276 AMG393276 AWC393276 BFY393276 BPU393276 BZQ393276 CJM393276 CTI393276 DDE393276 DNA393276 DWW393276 EGS393276 EQO393276 FAK393276 FKG393276 FUC393276 GDY393276 GNU393276 GXQ393276 HHM393276 HRI393276 IBE393276 ILA393276 IUW393276 JES393276 JOO393276 JYK393276 KIG393276 KSC393276 LBY393276 LLU393276 LVQ393276 MFM393276 MPI393276 MZE393276 NJA393276 NSW393276 OCS393276 OMO393276 OWK393276 PGG393276 PQC393276 PZY393276 QJU393276 QTQ393276 RDM393276 RNI393276 RXE393276 SHA393276 SQW393276 TAS393276 TKO393276 TUK393276 UEG393276 UOC393276 UXY393276 VHU393276 VRQ393276 WBM393276 WLI393276 WVE393276 A458812 IS458812 SO458812 ACK458812 AMG458812 AWC458812 BFY458812 BPU458812 BZQ458812 CJM458812 CTI458812 DDE458812 DNA458812 DWW458812 EGS458812 EQO458812 FAK458812 FKG458812 FUC458812 GDY458812 GNU458812 GXQ458812 HHM458812 HRI458812 IBE458812 ILA458812 IUW458812 JES458812 JOO458812 JYK458812 KIG458812 KSC458812 LBY458812 LLU458812 LVQ458812 MFM458812 MPI458812 MZE458812 NJA458812 NSW458812 OCS458812 OMO458812 OWK458812 PGG458812 PQC458812 PZY458812 QJU458812 QTQ458812 RDM458812 RNI458812 RXE458812 SHA458812 SQW458812 TAS458812 TKO458812 TUK458812 UEG458812 UOC458812 UXY458812 VHU458812 VRQ458812 WBM458812 WLI458812 WVE458812 A524348 IS524348 SO524348 ACK524348 AMG524348 AWC524348 BFY524348 BPU524348 BZQ524348 CJM524348 CTI524348 DDE524348 DNA524348 DWW524348 EGS524348 EQO524348 FAK524348 FKG524348 FUC524348 GDY524348 GNU524348 GXQ524348 HHM524348 HRI524348 IBE524348 ILA524348 IUW524348 JES524348 JOO524348 JYK524348 KIG524348 KSC524348 LBY524348 LLU524348 LVQ524348 MFM524348 MPI524348 MZE524348 NJA524348 NSW524348 OCS524348 OMO524348 OWK524348 PGG524348 PQC524348 PZY524348 QJU524348 QTQ524348 RDM524348 RNI524348 RXE524348 SHA524348 SQW524348 TAS524348 TKO524348 TUK524348 UEG524348 UOC524348 UXY524348 VHU524348 VRQ524348 WBM524348 WLI524348 WVE524348 A589884 IS589884 SO589884 ACK589884 AMG589884 AWC589884 BFY589884 BPU589884 BZQ589884 CJM589884 CTI589884 DDE589884 DNA589884 DWW589884 EGS589884 EQO589884 FAK589884 FKG589884 FUC589884 GDY589884 GNU589884 GXQ589884 HHM589884 HRI589884 IBE589884 ILA589884 IUW589884 JES589884 JOO589884 JYK589884 KIG589884 KSC589884 LBY589884 LLU589884 LVQ589884 MFM589884 MPI589884 MZE589884 NJA589884 NSW589884 OCS589884 OMO589884 OWK589884 PGG589884 PQC589884 PZY589884 QJU589884 QTQ589884 RDM589884 RNI589884 RXE589884 SHA589884 SQW589884 TAS589884 TKO589884 TUK589884 UEG589884 UOC589884 UXY589884 VHU589884 VRQ589884 WBM589884 WLI589884 WVE589884 A655420 IS655420 SO655420 ACK655420 AMG655420 AWC655420 BFY655420 BPU655420 BZQ655420 CJM655420 CTI655420 DDE655420 DNA655420 DWW655420 EGS655420 EQO655420 FAK655420 FKG655420 FUC655420 GDY655420 GNU655420 GXQ655420 HHM655420 HRI655420 IBE655420 ILA655420 IUW655420 JES655420 JOO655420 JYK655420 KIG655420 KSC655420 LBY655420 LLU655420 LVQ655420 MFM655420 MPI655420 MZE655420 NJA655420 NSW655420 OCS655420 OMO655420 OWK655420 PGG655420 PQC655420 PZY655420 QJU655420 QTQ655420 RDM655420 RNI655420 RXE655420 SHA655420 SQW655420 TAS655420 TKO655420 TUK655420 UEG655420 UOC655420 UXY655420 VHU655420 VRQ655420 WBM655420 WLI655420 WVE655420 A720956 IS720956 SO720956 ACK720956 AMG720956 AWC720956 BFY720956 BPU720956 BZQ720956 CJM720956 CTI720956 DDE720956 DNA720956 DWW720956 EGS720956 EQO720956 FAK720956 FKG720956 FUC720956 GDY720956 GNU720956 GXQ720956 HHM720956 HRI720956 IBE720956 ILA720956 IUW720956 JES720956 JOO720956 JYK720956 KIG720956 KSC720956 LBY720956 LLU720956 LVQ720956 MFM720956 MPI720956 MZE720956 NJA720956 NSW720956 OCS720956 OMO720956 OWK720956 PGG720956 PQC720956 PZY720956 QJU720956 QTQ720956 RDM720956 RNI720956 RXE720956 SHA720956 SQW720956 TAS720956 TKO720956 TUK720956 UEG720956 UOC720956 UXY720956 VHU720956 VRQ720956 WBM720956 WLI720956 WVE720956 A786492 IS786492 SO786492 ACK786492 AMG786492 AWC786492 BFY786492 BPU786492 BZQ786492 CJM786492 CTI786492 DDE786492 DNA786492 DWW786492 EGS786492 EQO786492 FAK786492 FKG786492 FUC786492 GDY786492 GNU786492 GXQ786492 HHM786492 HRI786492 IBE786492 ILA786492 IUW786492 JES786492 JOO786492 JYK786492 KIG786492 KSC786492 LBY786492 LLU786492 LVQ786492 MFM786492 MPI786492 MZE786492 NJA786492 NSW786492 OCS786492 OMO786492 OWK786492 PGG786492 PQC786492 PZY786492 QJU786492 QTQ786492 RDM786492 RNI786492 RXE786492 SHA786492 SQW786492 TAS786492 TKO786492 TUK786492 UEG786492 UOC786492 UXY786492 VHU786492 VRQ786492 WBM786492 WLI786492 WVE786492 A852028 IS852028 SO852028 ACK852028 AMG852028 AWC852028 BFY852028 BPU852028 BZQ852028 CJM852028 CTI852028 DDE852028 DNA852028 DWW852028 EGS852028 EQO852028 FAK852028 FKG852028 FUC852028 GDY852028 GNU852028 GXQ852028 HHM852028 HRI852028 IBE852028 ILA852028 IUW852028 JES852028 JOO852028 JYK852028 KIG852028 KSC852028 LBY852028 LLU852028 LVQ852028 MFM852028 MPI852028 MZE852028 NJA852028 NSW852028 OCS852028 OMO852028 OWK852028 PGG852028 PQC852028 PZY852028 QJU852028 QTQ852028 RDM852028 RNI852028 RXE852028 SHA852028 SQW852028 TAS852028 TKO852028 TUK852028 UEG852028 UOC852028 UXY852028 VHU852028 VRQ852028 WBM852028 WLI852028 WVE852028 A917564 IS917564 SO917564 ACK917564 AMG917564 AWC917564 BFY917564 BPU917564 BZQ917564 CJM917564 CTI917564 DDE917564 DNA917564 DWW917564 EGS917564 EQO917564 FAK917564 FKG917564 FUC917564 GDY917564 GNU917564 GXQ917564 HHM917564 HRI917564 IBE917564 ILA917564 IUW917564 JES917564 JOO917564 JYK917564 KIG917564 KSC917564 LBY917564 LLU917564 LVQ917564 MFM917564 MPI917564 MZE917564 NJA917564 NSW917564 OCS917564 OMO917564 OWK917564 PGG917564 PQC917564 PZY917564 QJU917564 QTQ917564 RDM917564 RNI917564 RXE917564 SHA917564 SQW917564 TAS917564 TKO917564 TUK917564 UEG917564 UOC917564 UXY917564 VHU917564 VRQ917564 WBM917564 WLI917564 WVE917564 A983100 IS983100 SO983100 ACK983100 AMG983100 AWC983100 BFY983100 BPU983100 BZQ983100 CJM983100 CTI983100 DDE983100 DNA983100 DWW983100 EGS983100 EQO983100 FAK983100 FKG983100 FUC983100 GDY983100 GNU983100 GXQ983100 HHM983100 HRI983100 IBE983100 ILA983100 IUW983100 JES983100 JOO983100 JYK983100 KIG983100 KSC983100 LBY983100 LLU983100 LVQ983100 MFM983100 MPI983100 MZE983100 NJA983100 NSW983100 OCS983100 OMO983100 OWK983100 PGG983100 PQC983100 PZY983100 QJU983100 QTQ983100 RDM983100 RNI983100 RXE983100 SHA983100 SQW983100 TAS983100 TKO983100 TUK983100 UEG983100 UOC983100 UXY983100 VHU983100 VRQ983100 WBM983100 WLI983100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88"/>
  <sheetViews>
    <sheetView topLeftCell="A19" zoomScale="80" zoomScaleNormal="80" workbookViewId="0">
      <selection activeCell="D18" sqref="D18"/>
    </sheetView>
  </sheetViews>
  <sheetFormatPr baseColWidth="10" defaultRowHeight="15" x14ac:dyDescent="0.25"/>
  <cols>
    <col min="1" max="1" width="3.140625" style="1" bestFit="1" customWidth="1"/>
    <col min="2" max="2" width="102.7109375" style="69" bestFit="1" customWidth="1"/>
    <col min="3" max="3" width="31.140625" style="69" customWidth="1"/>
    <col min="4" max="4" width="26.7109375" style="69" customWidth="1"/>
    <col min="5" max="5" width="25" style="69" customWidth="1"/>
    <col min="6" max="7" width="29.7109375" style="69" customWidth="1"/>
    <col min="8" max="8" width="24.5703125" style="69" customWidth="1"/>
    <col min="9" max="9" width="24" style="69" customWidth="1"/>
    <col min="10" max="10" width="20.28515625" style="69" customWidth="1"/>
    <col min="11" max="11" width="24.85546875" style="69" bestFit="1" customWidth="1"/>
    <col min="12" max="13" width="18.7109375" style="69" customWidth="1"/>
    <col min="14" max="14" width="22.140625" style="69" customWidth="1"/>
    <col min="15" max="15" width="26.140625" style="69" customWidth="1"/>
    <col min="16" max="16" width="19.5703125" style="69" bestFit="1" customWidth="1"/>
    <col min="17" max="17" width="38.7109375" style="69" customWidth="1"/>
    <col min="18" max="18" width="38.8554687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2486" t="s">
        <v>0</v>
      </c>
      <c r="C2" s="2487"/>
      <c r="D2" s="2487"/>
      <c r="E2" s="2487"/>
      <c r="F2" s="2487"/>
      <c r="G2" s="2487"/>
      <c r="H2" s="2487"/>
      <c r="I2" s="2487"/>
      <c r="J2" s="2487"/>
      <c r="K2" s="2487"/>
      <c r="L2" s="2487"/>
      <c r="M2" s="2487"/>
      <c r="N2" s="2487"/>
      <c r="O2" s="2487"/>
      <c r="P2" s="2487"/>
    </row>
    <row r="4" spans="2:16" ht="26.25" x14ac:dyDescent="0.25">
      <c r="B4" s="2486" t="s">
        <v>4931</v>
      </c>
      <c r="C4" s="2487"/>
      <c r="D4" s="2487"/>
      <c r="E4" s="2487"/>
      <c r="F4" s="2487"/>
      <c r="G4" s="2487"/>
      <c r="H4" s="2487"/>
      <c r="I4" s="2487"/>
      <c r="J4" s="2487"/>
      <c r="K4" s="2487"/>
      <c r="L4" s="2487"/>
      <c r="M4" s="2487"/>
      <c r="N4" s="2487"/>
      <c r="O4" s="2487"/>
      <c r="P4" s="2487"/>
    </row>
    <row r="5" spans="2:16" ht="15.75" thickBot="1" x14ac:dyDescent="0.3"/>
    <row r="6" spans="2:16" ht="15.75" thickBot="1" x14ac:dyDescent="0.3">
      <c r="B6" s="2" t="s">
        <v>941</v>
      </c>
      <c r="C6" s="2911" t="s">
        <v>4932</v>
      </c>
      <c r="D6" s="2911"/>
      <c r="E6" s="2911"/>
      <c r="F6" s="2911"/>
      <c r="G6" s="2911"/>
      <c r="H6" s="2911"/>
      <c r="I6" s="2911"/>
      <c r="J6" s="2911"/>
      <c r="K6" s="2911"/>
      <c r="L6" s="2911"/>
      <c r="M6" s="2911"/>
      <c r="N6" s="2912"/>
    </row>
    <row r="7" spans="2:16" ht="16.5" thickBot="1" x14ac:dyDescent="0.3">
      <c r="B7" s="127" t="s">
        <v>4</v>
      </c>
      <c r="C7" s="2911" t="s">
        <v>4933</v>
      </c>
      <c r="D7" s="2911"/>
      <c r="E7" s="2911"/>
      <c r="F7" s="2911"/>
      <c r="G7" s="2911"/>
      <c r="H7" s="2911"/>
      <c r="I7" s="2911"/>
      <c r="J7" s="2911"/>
      <c r="K7" s="2911"/>
      <c r="L7" s="2911"/>
      <c r="M7" s="2911"/>
      <c r="N7" s="2912"/>
    </row>
    <row r="8" spans="2:16" ht="16.5" thickBot="1" x14ac:dyDescent="0.3">
      <c r="B8" s="127" t="s">
        <v>5</v>
      </c>
      <c r="C8" s="2913" t="s">
        <v>4934</v>
      </c>
      <c r="D8" s="2913"/>
      <c r="E8" s="2913"/>
      <c r="F8" s="2913"/>
      <c r="G8" s="2913"/>
      <c r="H8" s="2913"/>
      <c r="I8" s="2913"/>
      <c r="J8" s="2913"/>
      <c r="K8" s="2913"/>
      <c r="L8" s="2913"/>
      <c r="M8" s="2913"/>
      <c r="N8" s="2914"/>
    </row>
    <row r="9" spans="2:16" ht="16.5" thickBot="1" x14ac:dyDescent="0.3">
      <c r="B9" s="127" t="s">
        <v>6</v>
      </c>
      <c r="C9" s="2913" t="s">
        <v>4935</v>
      </c>
      <c r="D9" s="2913"/>
      <c r="E9" s="2913"/>
      <c r="F9" s="2913"/>
      <c r="G9" s="2913"/>
      <c r="H9" s="2913"/>
      <c r="I9" s="2913"/>
      <c r="J9" s="2913"/>
      <c r="K9" s="2913"/>
      <c r="L9" s="2913"/>
      <c r="M9" s="2913"/>
      <c r="N9" s="2914"/>
    </row>
    <row r="10" spans="2:16" ht="16.5" thickBot="1" x14ac:dyDescent="0.3">
      <c r="B10" s="127" t="s">
        <v>7</v>
      </c>
      <c r="C10" s="2852">
        <v>20</v>
      </c>
      <c r="D10" s="2852"/>
      <c r="E10" s="2853"/>
      <c r="F10" s="763"/>
      <c r="G10" s="763"/>
      <c r="H10" s="763"/>
      <c r="I10" s="763"/>
      <c r="J10" s="763"/>
      <c r="K10" s="763"/>
      <c r="L10" s="763"/>
      <c r="M10" s="763"/>
      <c r="N10" s="764"/>
    </row>
    <row r="11" spans="2:16" ht="16.5" thickBot="1" x14ac:dyDescent="0.3">
      <c r="B11" s="130" t="s">
        <v>8</v>
      </c>
      <c r="C11" s="664">
        <v>41982</v>
      </c>
      <c r="D11" s="218"/>
      <c r="E11" s="218"/>
      <c r="F11" s="218"/>
      <c r="G11" s="218"/>
      <c r="H11" s="218"/>
      <c r="I11" s="218"/>
      <c r="J11" s="218"/>
      <c r="K11" s="218"/>
      <c r="L11" s="218"/>
      <c r="M11" s="218"/>
      <c r="N11" s="219"/>
    </row>
    <row r="12" spans="2:16" ht="15.75" x14ac:dyDescent="0.25">
      <c r="B12" s="134"/>
      <c r="C12" s="135"/>
      <c r="D12" s="136"/>
      <c r="E12" s="136"/>
      <c r="F12" s="136"/>
      <c r="G12" s="136"/>
      <c r="H12" s="136"/>
      <c r="I12" s="766"/>
      <c r="J12" s="766"/>
      <c r="K12" s="766"/>
      <c r="L12" s="766"/>
      <c r="M12" s="766"/>
      <c r="N12" s="136"/>
    </row>
    <row r="13" spans="2:16" x14ac:dyDescent="0.25">
      <c r="I13" s="766"/>
      <c r="J13" s="766"/>
      <c r="K13" s="766"/>
      <c r="L13" s="766"/>
      <c r="M13" s="766"/>
      <c r="N13" s="767"/>
    </row>
    <row r="14" spans="2:16" x14ac:dyDescent="0.25">
      <c r="B14" s="2497" t="s">
        <v>9</v>
      </c>
      <c r="C14" s="2497"/>
      <c r="D14" s="768" t="s">
        <v>10</v>
      </c>
      <c r="E14" s="768" t="s">
        <v>11</v>
      </c>
      <c r="F14" s="768" t="s">
        <v>12</v>
      </c>
      <c r="G14" s="769"/>
      <c r="I14" s="140"/>
      <c r="J14" s="140"/>
      <c r="K14" s="140"/>
      <c r="L14" s="140"/>
      <c r="M14" s="140"/>
      <c r="N14" s="767"/>
    </row>
    <row r="15" spans="2:16" x14ac:dyDescent="0.25">
      <c r="B15" s="2497"/>
      <c r="C15" s="2497"/>
      <c r="D15" s="768">
        <v>20</v>
      </c>
      <c r="E15" s="773">
        <v>1856959384</v>
      </c>
      <c r="F15" s="771">
        <v>668</v>
      </c>
      <c r="G15" s="772"/>
      <c r="I15" s="144"/>
      <c r="J15" s="144"/>
      <c r="K15" s="144"/>
      <c r="L15" s="144"/>
      <c r="M15" s="144"/>
      <c r="N15" s="767"/>
    </row>
    <row r="16" spans="2:16" x14ac:dyDescent="0.25">
      <c r="B16" s="2497"/>
      <c r="C16" s="2497"/>
      <c r="D16" s="768"/>
      <c r="E16" s="773"/>
      <c r="F16" s="771"/>
      <c r="G16" s="772"/>
      <c r="I16" s="144"/>
      <c r="J16" s="144"/>
      <c r="K16" s="144"/>
      <c r="L16" s="144"/>
      <c r="M16" s="144"/>
      <c r="N16" s="767"/>
    </row>
    <row r="17" spans="1:14" x14ac:dyDescent="0.25">
      <c r="B17" s="2497"/>
      <c r="C17" s="2497"/>
      <c r="D17" s="768"/>
      <c r="E17" s="773"/>
      <c r="F17" s="771"/>
      <c r="G17" s="772"/>
      <c r="I17" s="144"/>
      <c r="J17" s="144"/>
      <c r="K17" s="144"/>
      <c r="L17" s="144"/>
      <c r="M17" s="144"/>
      <c r="N17" s="767"/>
    </row>
    <row r="18" spans="1:14" x14ac:dyDescent="0.25">
      <c r="B18" s="2497"/>
      <c r="C18" s="2497"/>
      <c r="D18" s="768"/>
      <c r="E18" s="774"/>
      <c r="F18" s="771"/>
      <c r="G18" s="772"/>
      <c r="H18" s="146"/>
      <c r="I18" s="144"/>
      <c r="J18" s="144"/>
      <c r="K18" s="144"/>
      <c r="L18" s="144"/>
      <c r="M18" s="144"/>
      <c r="N18" s="775"/>
    </row>
    <row r="19" spans="1:14" x14ac:dyDescent="0.25">
      <c r="B19" s="2497"/>
      <c r="C19" s="2497"/>
      <c r="D19" s="768"/>
      <c r="E19" s="774"/>
      <c r="F19" s="771"/>
      <c r="G19" s="772"/>
      <c r="H19" s="146"/>
      <c r="I19" s="148"/>
      <c r="J19" s="148"/>
      <c r="K19" s="148"/>
      <c r="L19" s="148"/>
      <c r="M19" s="148"/>
      <c r="N19" s="775"/>
    </row>
    <row r="20" spans="1:14" x14ac:dyDescent="0.25">
      <c r="B20" s="2497"/>
      <c r="C20" s="2497"/>
      <c r="D20" s="768"/>
      <c r="E20" s="774"/>
      <c r="F20" s="771"/>
      <c r="G20" s="772"/>
      <c r="H20" s="146"/>
      <c r="I20" s="766"/>
      <c r="J20" s="766"/>
      <c r="K20" s="766"/>
      <c r="L20" s="766"/>
      <c r="M20" s="766"/>
      <c r="N20" s="775"/>
    </row>
    <row r="21" spans="1:14" x14ac:dyDescent="0.25">
      <c r="B21" s="2497"/>
      <c r="C21" s="2497"/>
      <c r="D21" s="768"/>
      <c r="E21" s="774"/>
      <c r="F21" s="771"/>
      <c r="G21" s="772"/>
      <c r="H21" s="146"/>
      <c r="I21" s="766"/>
      <c r="J21" s="766"/>
      <c r="K21" s="766"/>
      <c r="L21" s="766"/>
      <c r="M21" s="766"/>
      <c r="N21" s="775"/>
    </row>
    <row r="22" spans="1:14" ht="15.75" thickBot="1" x14ac:dyDescent="0.3">
      <c r="B22" s="2498" t="s">
        <v>13</v>
      </c>
      <c r="C22" s="2499"/>
      <c r="D22" s="768"/>
      <c r="E22" s="822"/>
      <c r="F22" s="771">
        <v>668</v>
      </c>
      <c r="G22" s="772"/>
      <c r="H22" s="146"/>
      <c r="I22" s="766"/>
      <c r="J22" s="766"/>
      <c r="K22" s="766"/>
      <c r="L22" s="766"/>
      <c r="M22" s="766"/>
      <c r="N22" s="775"/>
    </row>
    <row r="23" spans="1:14" ht="45.75" thickBot="1" x14ac:dyDescent="0.3">
      <c r="A23" s="27"/>
      <c r="B23" s="776" t="s">
        <v>14</v>
      </c>
      <c r="C23" s="776" t="s">
        <v>15</v>
      </c>
      <c r="E23" s="140"/>
      <c r="F23" s="140"/>
      <c r="G23" s="140"/>
      <c r="H23" s="140"/>
      <c r="I23" s="777"/>
      <c r="J23" s="777"/>
      <c r="K23" s="777"/>
      <c r="L23" s="777"/>
      <c r="M23" s="777"/>
    </row>
    <row r="24" spans="1:14" ht="15.75" thickBot="1" x14ac:dyDescent="0.3">
      <c r="A24" s="30">
        <v>1</v>
      </c>
      <c r="C24" s="153">
        <f>+F22*0.8</f>
        <v>534.4</v>
      </c>
      <c r="D24" s="144"/>
      <c r="E24" s="770">
        <v>1856959384</v>
      </c>
      <c r="F24" s="156"/>
      <c r="G24" s="156"/>
      <c r="H24" s="156"/>
      <c r="I24" s="780"/>
      <c r="J24" s="780"/>
      <c r="K24" s="780"/>
      <c r="L24" s="780"/>
      <c r="M24" s="780"/>
    </row>
    <row r="25" spans="1:14" x14ac:dyDescent="0.25">
      <c r="A25" s="36"/>
      <c r="C25" s="158"/>
      <c r="D25" s="144"/>
      <c r="E25" s="159"/>
      <c r="F25" s="156"/>
      <c r="G25" s="156"/>
      <c r="H25" s="156"/>
      <c r="I25" s="780"/>
      <c r="J25" s="780"/>
      <c r="K25" s="780"/>
      <c r="L25" s="780"/>
      <c r="M25" s="780"/>
    </row>
    <row r="26" spans="1:14" x14ac:dyDescent="0.25">
      <c r="A26" s="36"/>
      <c r="C26" s="158"/>
      <c r="D26" s="144"/>
      <c r="E26" s="159"/>
      <c r="F26" s="156"/>
      <c r="G26" s="156"/>
      <c r="H26" s="156"/>
      <c r="I26" s="780"/>
      <c r="J26" s="780"/>
      <c r="K26" s="780"/>
      <c r="L26" s="780"/>
      <c r="M26" s="780"/>
    </row>
    <row r="27" spans="1:14" x14ac:dyDescent="0.25">
      <c r="A27" s="36"/>
      <c r="B27" s="781" t="s">
        <v>16</v>
      </c>
      <c r="C27" s="782"/>
      <c r="D27" s="782"/>
      <c r="E27" s="782"/>
      <c r="F27" s="782"/>
      <c r="G27" s="782"/>
      <c r="H27" s="782"/>
      <c r="I27" s="766"/>
      <c r="J27" s="766"/>
      <c r="K27" s="766"/>
      <c r="L27" s="766"/>
      <c r="M27" s="766"/>
      <c r="N27" s="767"/>
    </row>
    <row r="28" spans="1:14" x14ac:dyDescent="0.25">
      <c r="A28" s="36"/>
      <c r="B28" s="782"/>
      <c r="C28" s="782"/>
      <c r="D28" s="782"/>
      <c r="E28" s="782"/>
      <c r="F28" s="782"/>
      <c r="G28" s="782"/>
      <c r="H28" s="782"/>
      <c r="I28" s="766"/>
      <c r="J28" s="766"/>
      <c r="K28" s="766"/>
      <c r="L28" s="766"/>
      <c r="M28" s="766"/>
      <c r="N28" s="767"/>
    </row>
    <row r="29" spans="1:14" x14ac:dyDescent="0.25">
      <c r="A29" s="36"/>
      <c r="B29" s="438" t="s">
        <v>17</v>
      </c>
      <c r="C29" s="438" t="s">
        <v>18</v>
      </c>
      <c r="D29" s="438" t="s">
        <v>19</v>
      </c>
      <c r="E29" s="782"/>
      <c r="F29" s="782"/>
      <c r="G29" s="782"/>
      <c r="H29" s="782"/>
      <c r="I29" s="766"/>
      <c r="J29" s="766"/>
      <c r="K29" s="766"/>
      <c r="L29" s="766"/>
      <c r="M29" s="766"/>
      <c r="N29" s="767"/>
    </row>
    <row r="30" spans="1:14" x14ac:dyDescent="0.25">
      <c r="A30" s="36"/>
      <c r="B30" s="774" t="s">
        <v>20</v>
      </c>
      <c r="C30" s="235" t="s">
        <v>21</v>
      </c>
      <c r="D30" s="774"/>
      <c r="E30" s="782"/>
      <c r="F30" s="782"/>
      <c r="G30" s="782"/>
      <c r="H30" s="782"/>
      <c r="I30" s="766"/>
      <c r="J30" s="766"/>
      <c r="K30" s="766"/>
      <c r="L30" s="766"/>
      <c r="M30" s="766"/>
      <c r="N30" s="767"/>
    </row>
    <row r="31" spans="1:14" x14ac:dyDescent="0.25">
      <c r="A31" s="36"/>
      <c r="B31" s="774" t="s">
        <v>22</v>
      </c>
      <c r="C31" s="235" t="s">
        <v>21</v>
      </c>
      <c r="D31" s="774"/>
      <c r="E31" s="782"/>
      <c r="F31" s="782"/>
      <c r="G31" s="782"/>
      <c r="H31" s="782"/>
      <c r="I31" s="766"/>
      <c r="J31" s="766"/>
      <c r="K31" s="766"/>
      <c r="L31" s="766"/>
      <c r="M31" s="766"/>
      <c r="N31" s="767"/>
    </row>
    <row r="32" spans="1:14" x14ac:dyDescent="0.25">
      <c r="A32" s="36"/>
      <c r="B32" s="774" t="s">
        <v>23</v>
      </c>
      <c r="C32" s="235" t="s">
        <v>21</v>
      </c>
      <c r="D32" s="774"/>
      <c r="E32" s="782"/>
      <c r="F32" s="782"/>
      <c r="G32" s="782"/>
      <c r="H32" s="782"/>
      <c r="I32" s="766"/>
      <c r="J32" s="766"/>
      <c r="K32" s="766"/>
      <c r="L32" s="766"/>
      <c r="M32" s="766"/>
      <c r="N32" s="767"/>
    </row>
    <row r="33" spans="1:17" x14ac:dyDescent="0.25">
      <c r="A33" s="36"/>
      <c r="B33" s="774" t="s">
        <v>24</v>
      </c>
      <c r="C33" s="235"/>
      <c r="D33" s="235" t="s">
        <v>21</v>
      </c>
      <c r="E33" s="782"/>
      <c r="F33" s="782"/>
      <c r="G33" s="782"/>
      <c r="H33" s="782"/>
      <c r="I33" s="766"/>
      <c r="J33" s="766"/>
      <c r="K33" s="766"/>
      <c r="L33" s="766"/>
      <c r="M33" s="766"/>
      <c r="N33" s="767"/>
    </row>
    <row r="34" spans="1:17" x14ac:dyDescent="0.25">
      <c r="A34" s="36"/>
      <c r="B34" s="782"/>
      <c r="C34" s="782"/>
      <c r="D34" s="782"/>
      <c r="E34" s="782"/>
      <c r="F34" s="782"/>
      <c r="G34" s="782"/>
      <c r="H34" s="782"/>
      <c r="I34" s="766"/>
      <c r="J34" s="766"/>
      <c r="K34" s="766"/>
      <c r="L34" s="766"/>
      <c r="M34" s="766"/>
      <c r="N34" s="767"/>
    </row>
    <row r="35" spans="1:17" x14ac:dyDescent="0.25">
      <c r="A35" s="36"/>
      <c r="B35" s="782"/>
      <c r="C35" s="782"/>
      <c r="D35" s="782"/>
      <c r="E35" s="782"/>
      <c r="F35" s="782"/>
      <c r="G35" s="782"/>
      <c r="H35" s="782"/>
      <c r="I35" s="766"/>
      <c r="J35" s="766"/>
      <c r="K35" s="766"/>
      <c r="L35" s="766"/>
      <c r="M35" s="766"/>
      <c r="N35" s="767"/>
    </row>
    <row r="36" spans="1:17" x14ac:dyDescent="0.25">
      <c r="A36" s="36"/>
      <c r="B36" s="781" t="s">
        <v>25</v>
      </c>
      <c r="C36" s="782"/>
      <c r="D36" s="782"/>
      <c r="E36" s="782"/>
      <c r="F36" s="782"/>
      <c r="G36" s="782"/>
      <c r="H36" s="782"/>
      <c r="I36" s="766"/>
      <c r="J36" s="766"/>
      <c r="K36" s="766"/>
      <c r="L36" s="766"/>
      <c r="M36" s="766"/>
      <c r="N36" s="767"/>
    </row>
    <row r="37" spans="1:17" x14ac:dyDescent="0.25">
      <c r="A37" s="36"/>
      <c r="B37" s="782"/>
      <c r="C37" s="782"/>
      <c r="D37" s="782"/>
      <c r="E37" s="782"/>
      <c r="F37" s="782"/>
      <c r="G37" s="782"/>
      <c r="H37" s="782"/>
      <c r="I37" s="766"/>
      <c r="J37" s="766"/>
      <c r="K37" s="766"/>
      <c r="L37" s="766"/>
      <c r="M37" s="766"/>
      <c r="N37" s="767"/>
    </row>
    <row r="38" spans="1:17" x14ac:dyDescent="0.25">
      <c r="A38" s="36"/>
      <c r="B38" s="782"/>
      <c r="C38" s="782"/>
      <c r="D38" s="782"/>
      <c r="E38" s="782"/>
      <c r="F38" s="782"/>
      <c r="G38" s="782"/>
      <c r="H38" s="782"/>
      <c r="I38" s="766"/>
      <c r="J38" s="766"/>
      <c r="K38" s="766"/>
      <c r="L38" s="766"/>
      <c r="M38" s="766"/>
      <c r="N38" s="767"/>
    </row>
    <row r="39" spans="1:17" x14ac:dyDescent="0.25">
      <c r="A39" s="36"/>
      <c r="B39" s="438" t="s">
        <v>17</v>
      </c>
      <c r="C39" s="438" t="s">
        <v>26</v>
      </c>
      <c r="D39" s="703" t="s">
        <v>27</v>
      </c>
      <c r="E39" s="703" t="s">
        <v>28</v>
      </c>
      <c r="F39" s="782"/>
      <c r="G39" s="782"/>
      <c r="H39" s="782"/>
      <c r="I39" s="766"/>
      <c r="J39" s="766"/>
      <c r="K39" s="766"/>
      <c r="L39" s="766"/>
      <c r="M39" s="766"/>
      <c r="N39" s="767"/>
    </row>
    <row r="40" spans="1:17" ht="28.5" x14ac:dyDescent="0.25">
      <c r="A40" s="36"/>
      <c r="B40" s="439" t="s">
        <v>29</v>
      </c>
      <c r="C40" s="714">
        <v>40</v>
      </c>
      <c r="D40" s="235">
        <v>40</v>
      </c>
      <c r="E40" s="2066">
        <f>+D40+D41</f>
        <v>50</v>
      </c>
      <c r="F40" s="782"/>
      <c r="G40" s="782"/>
      <c r="H40" s="782"/>
      <c r="I40" s="766"/>
      <c r="J40" s="766"/>
      <c r="K40" s="766"/>
      <c r="L40" s="766"/>
      <c r="M40" s="766"/>
      <c r="N40" s="767"/>
    </row>
    <row r="41" spans="1:17" ht="42.75" x14ac:dyDescent="0.25">
      <c r="A41" s="36"/>
      <c r="B41" s="439" t="s">
        <v>30</v>
      </c>
      <c r="C41" s="714">
        <v>60</v>
      </c>
      <c r="D41" s="235">
        <v>10</v>
      </c>
      <c r="E41" s="2068"/>
      <c r="F41" s="782"/>
      <c r="G41" s="782"/>
      <c r="H41" s="782"/>
      <c r="I41" s="766"/>
      <c r="J41" s="766"/>
      <c r="K41" s="766"/>
      <c r="L41" s="766"/>
      <c r="M41" s="766"/>
      <c r="N41" s="767"/>
    </row>
    <row r="42" spans="1:17" x14ac:dyDescent="0.25">
      <c r="A42" s="36"/>
      <c r="C42" s="158"/>
      <c r="D42" s="144"/>
      <c r="E42" s="159"/>
      <c r="F42" s="156"/>
      <c r="G42" s="156"/>
      <c r="H42" s="156"/>
      <c r="I42" s="780"/>
      <c r="J42" s="780"/>
      <c r="K42" s="780"/>
      <c r="L42" s="780"/>
      <c r="M42" s="780"/>
    </row>
    <row r="43" spans="1:17" x14ac:dyDescent="0.25">
      <c r="A43" s="36"/>
      <c r="C43" s="158"/>
      <c r="D43" s="144"/>
      <c r="E43" s="159"/>
      <c r="F43" s="156"/>
      <c r="G43" s="156"/>
      <c r="H43" s="156"/>
      <c r="I43" s="780"/>
      <c r="J43" s="780"/>
      <c r="K43" s="780"/>
      <c r="L43" s="780"/>
      <c r="M43" s="780"/>
    </row>
    <row r="44" spans="1:17" x14ac:dyDescent="0.25">
      <c r="A44" s="36"/>
      <c r="C44" s="158"/>
      <c r="D44" s="144"/>
      <c r="E44" s="159"/>
      <c r="F44" s="156"/>
      <c r="G44" s="156"/>
      <c r="H44" s="156"/>
      <c r="I44" s="780"/>
      <c r="J44" s="780"/>
      <c r="K44" s="780"/>
      <c r="L44" s="780"/>
      <c r="M44" s="780"/>
    </row>
    <row r="45" spans="1:17" ht="15.75" thickBot="1" x14ac:dyDescent="0.3">
      <c r="M45" s="2500" t="s">
        <v>31</v>
      </c>
      <c r="N45" s="2500"/>
    </row>
    <row r="46" spans="1:17" x14ac:dyDescent="0.25">
      <c r="B46" s="781" t="s">
        <v>32</v>
      </c>
      <c r="J46" s="69">
        <f>9/30</f>
        <v>0.3</v>
      </c>
      <c r="K46" s="69">
        <f>8/28</f>
        <v>0.2857142857142857</v>
      </c>
      <c r="M46" s="784"/>
      <c r="N46" s="784"/>
    </row>
    <row r="47" spans="1:17" ht="15.75" thickBot="1" x14ac:dyDescent="0.3">
      <c r="M47" s="784"/>
      <c r="N47" s="784"/>
    </row>
    <row r="48" spans="1:17" s="48" customFormat="1" ht="60.75" thickBot="1" x14ac:dyDescent="0.3">
      <c r="B48" s="785" t="s">
        <v>33</v>
      </c>
      <c r="C48" s="785" t="s">
        <v>34</v>
      </c>
      <c r="D48" s="785" t="s">
        <v>35</v>
      </c>
      <c r="E48" s="785" t="s">
        <v>36</v>
      </c>
      <c r="F48" s="785" t="s">
        <v>37</v>
      </c>
      <c r="G48" s="785" t="s">
        <v>38</v>
      </c>
      <c r="H48" s="785" t="s">
        <v>39</v>
      </c>
      <c r="I48" s="785" t="s">
        <v>40</v>
      </c>
      <c r="J48" s="785" t="s">
        <v>41</v>
      </c>
      <c r="K48" s="785" t="s">
        <v>42</v>
      </c>
      <c r="L48" s="785" t="s">
        <v>43</v>
      </c>
      <c r="M48" s="786" t="s">
        <v>44</v>
      </c>
      <c r="N48" s="785" t="s">
        <v>45</v>
      </c>
      <c r="O48" s="785" t="s">
        <v>46</v>
      </c>
      <c r="P48" s="787" t="s">
        <v>47</v>
      </c>
      <c r="Q48" s="787" t="s">
        <v>48</v>
      </c>
    </row>
    <row r="49" spans="1:26" s="61" customFormat="1" ht="15.75" thickBot="1" x14ac:dyDescent="0.3">
      <c r="A49" s="52">
        <v>1</v>
      </c>
      <c r="B49" s="2488"/>
      <c r="C49" s="2488"/>
      <c r="D49" s="2488"/>
      <c r="E49" s="2488"/>
      <c r="F49" s="2488"/>
      <c r="G49" s="2488"/>
      <c r="H49" s="2488"/>
      <c r="I49" s="2488"/>
      <c r="J49" s="2488"/>
      <c r="K49" s="2488"/>
      <c r="L49" s="2488"/>
      <c r="M49" s="2489"/>
      <c r="N49" s="788"/>
      <c r="O49" s="789"/>
      <c r="P49" s="790"/>
      <c r="Q49" s="181"/>
      <c r="R49" s="60"/>
      <c r="S49" s="60"/>
      <c r="T49" s="60"/>
      <c r="U49" s="60"/>
      <c r="V49" s="60"/>
      <c r="W49" s="60"/>
      <c r="X49" s="60"/>
      <c r="Y49" s="60"/>
      <c r="Z49" s="60"/>
    </row>
    <row r="50" spans="1:26" s="61" customFormat="1" ht="45" x14ac:dyDescent="0.25">
      <c r="A50" s="52" t="e">
        <f>+#REF!+1</f>
        <v>#REF!</v>
      </c>
      <c r="B50" s="53" t="s">
        <v>4936</v>
      </c>
      <c r="C50" s="53" t="s">
        <v>4936</v>
      </c>
      <c r="D50" s="112" t="s">
        <v>416</v>
      </c>
      <c r="E50" s="1317">
        <v>701820140194</v>
      </c>
      <c r="F50" s="54" t="s">
        <v>18</v>
      </c>
      <c r="G50" s="793">
        <v>1</v>
      </c>
      <c r="H50" s="794">
        <v>41661</v>
      </c>
      <c r="I50" s="794">
        <v>41973</v>
      </c>
      <c r="J50" s="639" t="s">
        <v>19</v>
      </c>
      <c r="K50" s="57">
        <v>8.27</v>
      </c>
      <c r="L50" s="1318">
        <v>2</v>
      </c>
      <c r="M50" s="58">
        <v>1106</v>
      </c>
      <c r="N50" s="1319">
        <v>1</v>
      </c>
      <c r="O50" s="63">
        <v>1267467224</v>
      </c>
      <c r="P50" s="1320">
        <v>96</v>
      </c>
      <c r="Q50" s="181" t="s">
        <v>4937</v>
      </c>
      <c r="R50" s="60"/>
      <c r="S50" s="60"/>
      <c r="T50" s="60"/>
      <c r="U50" s="60"/>
      <c r="V50" s="60"/>
      <c r="W50" s="60"/>
      <c r="X50" s="60"/>
      <c r="Y50" s="60"/>
      <c r="Z50" s="60"/>
    </row>
    <row r="51" spans="1:26" s="61" customFormat="1" ht="42.75" x14ac:dyDescent="0.25">
      <c r="A51" s="52" t="e">
        <f>+A50+1</f>
        <v>#REF!</v>
      </c>
      <c r="B51" s="53" t="s">
        <v>4934</v>
      </c>
      <c r="C51" s="53" t="s">
        <v>4934</v>
      </c>
      <c r="D51" s="112" t="s">
        <v>416</v>
      </c>
      <c r="E51" s="1317">
        <v>701820130235</v>
      </c>
      <c r="F51" s="54" t="s">
        <v>18</v>
      </c>
      <c r="G51" s="793">
        <v>1</v>
      </c>
      <c r="H51" s="795">
        <v>41307</v>
      </c>
      <c r="I51" s="794">
        <v>41639</v>
      </c>
      <c r="J51" s="639" t="s">
        <v>19</v>
      </c>
      <c r="K51" s="57">
        <v>10.93</v>
      </c>
      <c r="L51" s="1318">
        <v>0</v>
      </c>
      <c r="M51" s="58">
        <v>570</v>
      </c>
      <c r="N51" s="1319">
        <v>1</v>
      </c>
      <c r="O51" s="63">
        <v>511691883</v>
      </c>
      <c r="P51" s="63">
        <v>123</v>
      </c>
      <c r="Q51" s="181"/>
      <c r="R51" s="60"/>
      <c r="S51" s="60"/>
      <c r="T51" s="60"/>
      <c r="U51" s="60"/>
      <c r="V51" s="60"/>
      <c r="W51" s="60"/>
      <c r="X51" s="60"/>
      <c r="Y51" s="60"/>
      <c r="Z51" s="60"/>
    </row>
    <row r="52" spans="1:26" s="61" customFormat="1" ht="28.5" x14ac:dyDescent="0.25">
      <c r="A52" s="52" t="e">
        <f>+A51+1</f>
        <v>#REF!</v>
      </c>
      <c r="B52" s="53" t="s">
        <v>4933</v>
      </c>
      <c r="C52" s="53" t="s">
        <v>4933</v>
      </c>
      <c r="D52" s="112" t="s">
        <v>416</v>
      </c>
      <c r="E52" s="1317">
        <v>701820110214</v>
      </c>
      <c r="F52" s="54" t="s">
        <v>18</v>
      </c>
      <c r="G52" s="793">
        <v>1</v>
      </c>
      <c r="H52" s="1321">
        <v>40575</v>
      </c>
      <c r="I52" s="1322">
        <v>40908</v>
      </c>
      <c r="J52" s="639" t="s">
        <v>19</v>
      </c>
      <c r="K52" s="57">
        <v>10</v>
      </c>
      <c r="L52" s="1318">
        <v>0</v>
      </c>
      <c r="M52" s="58">
        <v>236</v>
      </c>
      <c r="N52" s="1319">
        <v>1</v>
      </c>
      <c r="O52" s="865">
        <v>117200710</v>
      </c>
      <c r="P52" s="63">
        <v>129</v>
      </c>
      <c r="Q52" s="181"/>
      <c r="R52" s="60"/>
      <c r="S52" s="60"/>
      <c r="T52" s="60"/>
      <c r="U52" s="60"/>
      <c r="V52" s="60"/>
      <c r="W52" s="60"/>
      <c r="X52" s="60"/>
      <c r="Y52" s="60"/>
      <c r="Z52" s="60"/>
    </row>
    <row r="53" spans="1:26" s="61" customFormat="1" x14ac:dyDescent="0.25">
      <c r="A53" s="52" t="e">
        <f>+A52+1</f>
        <v>#REF!</v>
      </c>
      <c r="B53" s="53"/>
      <c r="C53" s="53"/>
      <c r="D53" s="449"/>
      <c r="E53" s="450"/>
      <c r="F53" s="112"/>
      <c r="G53" s="793"/>
      <c r="H53" s="1322"/>
      <c r="I53" s="1322"/>
      <c r="J53" s="639"/>
      <c r="K53" s="57"/>
      <c r="L53" s="448"/>
      <c r="M53" s="58"/>
      <c r="N53" s="58"/>
      <c r="O53" s="63"/>
      <c r="P53" s="63"/>
      <c r="Q53" s="64"/>
      <c r="R53" s="60"/>
      <c r="S53" s="60"/>
      <c r="T53" s="60"/>
      <c r="U53" s="60"/>
      <c r="V53" s="60"/>
      <c r="W53" s="60"/>
      <c r="X53" s="60"/>
      <c r="Y53" s="60"/>
      <c r="Z53" s="60"/>
    </row>
    <row r="54" spans="1:26" s="61" customFormat="1" x14ac:dyDescent="0.25">
      <c r="A54" s="52" t="e">
        <f>+A53+1</f>
        <v>#REF!</v>
      </c>
      <c r="B54" s="173"/>
      <c r="C54" s="446"/>
      <c r="D54" s="53"/>
      <c r="E54" s="450"/>
      <c r="F54" s="451"/>
      <c r="G54" s="447"/>
      <c r="H54" s="444"/>
      <c r="I54" s="444"/>
      <c r="J54" s="445"/>
      <c r="K54" s="57"/>
      <c r="L54" s="452"/>
      <c r="M54" s="58"/>
      <c r="N54" s="58"/>
      <c r="O54" s="63"/>
      <c r="P54" s="63"/>
      <c r="Q54" s="181"/>
      <c r="R54" s="60"/>
      <c r="S54" s="60"/>
      <c r="T54" s="60"/>
      <c r="U54" s="60"/>
      <c r="V54" s="60"/>
      <c r="W54" s="60"/>
      <c r="X54" s="60"/>
      <c r="Y54" s="60"/>
      <c r="Z54" s="60"/>
    </row>
    <row r="55" spans="1:26" s="61" customFormat="1" x14ac:dyDescent="0.25">
      <c r="A55" s="52"/>
      <c r="B55" s="173"/>
      <c r="C55" s="446"/>
      <c r="D55" s="53"/>
      <c r="E55" s="450"/>
      <c r="F55" s="451"/>
      <c r="G55" s="447"/>
      <c r="H55" s="444"/>
      <c r="I55" s="444"/>
      <c r="J55" s="445"/>
      <c r="K55" s="57">
        <f>SUM(K50:K52)</f>
        <v>29.2</v>
      </c>
      <c r="L55" s="452"/>
      <c r="M55" s="58">
        <f>SUM(M50:M54)</f>
        <v>1912</v>
      </c>
      <c r="N55" s="58"/>
      <c r="O55" s="63"/>
      <c r="P55" s="180"/>
      <c r="Q55" s="181"/>
      <c r="R55" s="60"/>
      <c r="S55" s="60"/>
      <c r="T55" s="60"/>
      <c r="U55" s="60"/>
      <c r="V55" s="60"/>
      <c r="W55" s="60"/>
      <c r="X55" s="60"/>
      <c r="Y55" s="60"/>
      <c r="Z55" s="60"/>
    </row>
    <row r="56" spans="1:26" s="61" customFormat="1" x14ac:dyDescent="0.25">
      <c r="A56" s="52"/>
      <c r="B56" s="183" t="s">
        <v>28</v>
      </c>
      <c r="C56" s="172"/>
      <c r="D56" s="173"/>
      <c r="E56" s="182"/>
      <c r="F56" s="175"/>
      <c r="G56" s="175"/>
      <c r="H56" s="175"/>
      <c r="I56" s="176"/>
      <c r="J56" s="176"/>
      <c r="K56" s="185"/>
      <c r="L56" s="185"/>
      <c r="M56" s="797"/>
      <c r="N56" s="185"/>
      <c r="O56" s="180"/>
      <c r="P56" s="180"/>
      <c r="Q56" s="187"/>
    </row>
    <row r="57" spans="1:26" s="69" customFormat="1" x14ac:dyDescent="0.25">
      <c r="E57" s="188"/>
    </row>
    <row r="58" spans="1:26" s="69" customFormat="1" x14ac:dyDescent="0.25">
      <c r="B58" s="1860" t="s">
        <v>56</v>
      </c>
      <c r="C58" s="1860" t="s">
        <v>57</v>
      </c>
      <c r="D58" s="1862" t="s">
        <v>58</v>
      </c>
      <c r="E58" s="1862"/>
    </row>
    <row r="59" spans="1:26" s="69" customFormat="1" x14ac:dyDescent="0.25">
      <c r="B59" s="1861"/>
      <c r="C59" s="1861"/>
      <c r="D59" s="703" t="s">
        <v>59</v>
      </c>
      <c r="E59" s="190" t="s">
        <v>60</v>
      </c>
    </row>
    <row r="60" spans="1:26" s="69" customFormat="1" ht="18.75" x14ac:dyDescent="0.25">
      <c r="B60" s="222" t="s">
        <v>61</v>
      </c>
      <c r="C60" s="1121">
        <f>K55</f>
        <v>29.2</v>
      </c>
      <c r="D60" s="235" t="s">
        <v>4938</v>
      </c>
      <c r="E60" s="774"/>
      <c r="F60" s="191"/>
      <c r="G60" s="191"/>
      <c r="H60" s="191"/>
      <c r="I60" s="881"/>
      <c r="J60" s="191"/>
      <c r="K60" s="191"/>
      <c r="L60" s="191"/>
      <c r="M60" s="191"/>
    </row>
    <row r="61" spans="1:26" s="69" customFormat="1" x14ac:dyDescent="0.25">
      <c r="B61" s="222" t="s">
        <v>62</v>
      </c>
      <c r="C61" s="798" t="s">
        <v>4939</v>
      </c>
      <c r="D61" s="235" t="s">
        <v>4938</v>
      </c>
      <c r="E61" s="774"/>
    </row>
    <row r="62" spans="1:26" s="69" customFormat="1" x14ac:dyDescent="0.25">
      <c r="B62" s="192"/>
      <c r="C62" s="1863"/>
      <c r="D62" s="1863"/>
      <c r="E62" s="1863"/>
      <c r="F62" s="1863"/>
      <c r="G62" s="1863"/>
      <c r="H62" s="1863"/>
      <c r="I62" s="1863"/>
      <c r="J62" s="1863"/>
      <c r="K62" s="1863"/>
      <c r="L62" s="1863"/>
      <c r="M62" s="1863"/>
      <c r="N62" s="1863"/>
    </row>
    <row r="63" spans="1:26" ht="15.75" thickBot="1" x14ac:dyDescent="0.3"/>
    <row r="64" spans="1:26" ht="27" thickBot="1" x14ac:dyDescent="0.3">
      <c r="B64" s="2492" t="s">
        <v>63</v>
      </c>
      <c r="C64" s="2492"/>
      <c r="D64" s="2492"/>
      <c r="E64" s="2492"/>
      <c r="F64" s="2492"/>
      <c r="G64" s="2492"/>
      <c r="H64" s="2492"/>
      <c r="I64" s="2492"/>
      <c r="J64" s="2492"/>
      <c r="K64" s="2492"/>
      <c r="L64" s="2492"/>
      <c r="M64" s="2492"/>
      <c r="N64" s="2492"/>
    </row>
    <row r="67" spans="2:17" ht="90" x14ac:dyDescent="0.25">
      <c r="B67" s="799" t="s">
        <v>64</v>
      </c>
      <c r="C67" s="800" t="s">
        <v>65</v>
      </c>
      <c r="D67" s="800" t="s">
        <v>66</v>
      </c>
      <c r="E67" s="800" t="s">
        <v>67</v>
      </c>
      <c r="F67" s="800" t="s">
        <v>68</v>
      </c>
      <c r="G67" s="800" t="s">
        <v>69</v>
      </c>
      <c r="H67" s="800" t="s">
        <v>70</v>
      </c>
      <c r="I67" s="800" t="s">
        <v>71</v>
      </c>
      <c r="J67" s="800" t="s">
        <v>72</v>
      </c>
      <c r="K67" s="800" t="s">
        <v>73</v>
      </c>
      <c r="L67" s="800" t="s">
        <v>74</v>
      </c>
      <c r="M67" s="801" t="s">
        <v>75</v>
      </c>
      <c r="N67" s="801" t="s">
        <v>76</v>
      </c>
      <c r="O67" s="2493" t="s">
        <v>77</v>
      </c>
      <c r="P67" s="2494"/>
      <c r="Q67" s="800" t="s">
        <v>78</v>
      </c>
    </row>
    <row r="68" spans="2:17" ht="30" x14ac:dyDescent="0.25">
      <c r="B68" s="223" t="s">
        <v>4940</v>
      </c>
      <c r="C68" s="223" t="s">
        <v>4940</v>
      </c>
      <c r="D68" s="226" t="s">
        <v>4941</v>
      </c>
      <c r="E68" s="227">
        <v>300</v>
      </c>
      <c r="F68" s="378" t="s">
        <v>694</v>
      </c>
      <c r="G68" s="378" t="s">
        <v>694</v>
      </c>
      <c r="H68" s="378" t="s">
        <v>18</v>
      </c>
      <c r="I68" s="378" t="s">
        <v>694</v>
      </c>
      <c r="J68" s="223" t="s">
        <v>18</v>
      </c>
      <c r="K68" s="774" t="s">
        <v>18</v>
      </c>
      <c r="L68" s="774" t="s">
        <v>18</v>
      </c>
      <c r="M68" s="774" t="s">
        <v>18</v>
      </c>
      <c r="N68" s="774" t="s">
        <v>18</v>
      </c>
      <c r="O68" s="2501"/>
      <c r="P68" s="2502"/>
      <c r="Q68" s="774" t="s">
        <v>18</v>
      </c>
    </row>
    <row r="69" spans="2:17" x14ac:dyDescent="0.25">
      <c r="B69" s="223" t="s">
        <v>4940</v>
      </c>
      <c r="C69" s="223" t="s">
        <v>4940</v>
      </c>
      <c r="D69" s="226" t="s">
        <v>4942</v>
      </c>
      <c r="E69" s="227">
        <v>168</v>
      </c>
      <c r="F69" s="378" t="s">
        <v>694</v>
      </c>
      <c r="G69" s="378" t="s">
        <v>694</v>
      </c>
      <c r="H69" s="378" t="s">
        <v>18</v>
      </c>
      <c r="I69" s="378" t="s">
        <v>694</v>
      </c>
      <c r="J69" s="223" t="s">
        <v>18</v>
      </c>
      <c r="K69" s="774" t="s">
        <v>18</v>
      </c>
      <c r="L69" s="774" t="s">
        <v>18</v>
      </c>
      <c r="M69" s="774" t="s">
        <v>18</v>
      </c>
      <c r="N69" s="774" t="s">
        <v>18</v>
      </c>
      <c r="O69" s="2501"/>
      <c r="P69" s="2502"/>
      <c r="Q69" s="774" t="s">
        <v>18</v>
      </c>
    </row>
    <row r="70" spans="2:17" ht="82.5" customHeight="1" x14ac:dyDescent="0.25">
      <c r="B70" s="774" t="s">
        <v>4943</v>
      </c>
      <c r="C70" s="776" t="s">
        <v>4943</v>
      </c>
      <c r="D70" s="776" t="s">
        <v>4944</v>
      </c>
      <c r="E70" s="774">
        <v>200</v>
      </c>
      <c r="F70" s="235" t="s">
        <v>694</v>
      </c>
      <c r="G70" s="235" t="s">
        <v>18</v>
      </c>
      <c r="H70" s="235" t="s">
        <v>18</v>
      </c>
      <c r="I70" s="235" t="s">
        <v>18</v>
      </c>
      <c r="J70" s="774" t="s">
        <v>18</v>
      </c>
      <c r="K70" s="774" t="s">
        <v>18</v>
      </c>
      <c r="L70" s="774" t="s">
        <v>18</v>
      </c>
      <c r="M70" s="774" t="s">
        <v>18</v>
      </c>
      <c r="N70" s="774" t="s">
        <v>18</v>
      </c>
      <c r="O70" s="1877" t="s">
        <v>4945</v>
      </c>
      <c r="P70" s="1878"/>
      <c r="Q70" s="774" t="s">
        <v>18</v>
      </c>
    </row>
    <row r="71" spans="2:17" x14ac:dyDescent="0.25">
      <c r="B71" s="223"/>
      <c r="C71" s="223"/>
      <c r="D71" s="227"/>
      <c r="E71" s="227"/>
      <c r="F71" s="378"/>
      <c r="G71" s="378"/>
      <c r="H71" s="378"/>
      <c r="I71" s="223"/>
      <c r="J71" s="223"/>
      <c r="K71" s="774"/>
      <c r="L71" s="774"/>
      <c r="M71" s="774"/>
      <c r="N71" s="774"/>
      <c r="O71" s="2501"/>
      <c r="P71" s="2502"/>
      <c r="Q71" s="774"/>
    </row>
    <row r="72" spans="2:17" x14ac:dyDescent="0.25">
      <c r="B72" s="223"/>
      <c r="C72" s="223"/>
      <c r="D72" s="227"/>
      <c r="E72" s="227"/>
      <c r="F72" s="378"/>
      <c r="G72" s="378"/>
      <c r="H72" s="378"/>
      <c r="I72" s="223"/>
      <c r="J72" s="223"/>
      <c r="K72" s="774"/>
      <c r="L72" s="774"/>
      <c r="M72" s="774"/>
      <c r="N72" s="774"/>
      <c r="O72" s="2501"/>
      <c r="P72" s="2502"/>
      <c r="Q72" s="774"/>
    </row>
    <row r="73" spans="2:17" x14ac:dyDescent="0.25">
      <c r="B73" s="223"/>
      <c r="C73" s="223"/>
      <c r="D73" s="227"/>
      <c r="E73" s="227"/>
      <c r="F73" s="378"/>
      <c r="G73" s="378"/>
      <c r="H73" s="378"/>
      <c r="I73" s="223"/>
      <c r="J73" s="223"/>
      <c r="K73" s="774"/>
      <c r="L73" s="774"/>
      <c r="M73" s="774"/>
      <c r="N73" s="774"/>
      <c r="O73" s="2501"/>
      <c r="P73" s="2502"/>
      <c r="Q73" s="774"/>
    </row>
    <row r="74" spans="2:17" x14ac:dyDescent="0.25">
      <c r="B74" s="774"/>
      <c r="C74" s="774"/>
      <c r="D74" s="774"/>
      <c r="E74" s="774"/>
      <c r="F74" s="774"/>
      <c r="G74" s="774"/>
      <c r="H74" s="774"/>
      <c r="I74" s="774"/>
      <c r="J74" s="774"/>
      <c r="K74" s="774"/>
      <c r="L74" s="774"/>
      <c r="M74" s="774"/>
      <c r="N74" s="774"/>
      <c r="O74" s="2501"/>
      <c r="P74" s="2502"/>
      <c r="Q74" s="774"/>
    </row>
    <row r="75" spans="2:17" x14ac:dyDescent="0.25">
      <c r="B75" s="69" t="s">
        <v>85</v>
      </c>
    </row>
    <row r="76" spans="2:17" x14ac:dyDescent="0.25">
      <c r="B76" s="69" t="s">
        <v>86</v>
      </c>
    </row>
    <row r="77" spans="2:17" x14ac:dyDescent="0.25">
      <c r="B77" s="69" t="s">
        <v>87</v>
      </c>
    </row>
    <row r="79" spans="2:17" ht="15.75" thickBot="1" x14ac:dyDescent="0.3"/>
    <row r="80" spans="2:17" ht="27" thickBot="1" x14ac:dyDescent="0.3">
      <c r="B80" s="2503" t="s">
        <v>88</v>
      </c>
      <c r="C80" s="2504"/>
      <c r="D80" s="2504"/>
      <c r="E80" s="2504"/>
      <c r="F80" s="2504"/>
      <c r="G80" s="2504"/>
      <c r="H80" s="2504"/>
      <c r="I80" s="2504"/>
      <c r="J80" s="2504"/>
      <c r="K80" s="2504"/>
      <c r="L80" s="2504"/>
      <c r="M80" s="2504"/>
      <c r="N80" s="2505"/>
    </row>
    <row r="85" spans="2:19" ht="88.5" customHeight="1" x14ac:dyDescent="0.25">
      <c r="B85" s="799" t="s">
        <v>89</v>
      </c>
      <c r="C85" s="799" t="s">
        <v>90</v>
      </c>
      <c r="D85" s="799" t="s">
        <v>91</v>
      </c>
      <c r="E85" s="799" t="s">
        <v>92</v>
      </c>
      <c r="F85" s="799" t="s">
        <v>93</v>
      </c>
      <c r="G85" s="799" t="s">
        <v>94</v>
      </c>
      <c r="H85" s="799" t="s">
        <v>95</v>
      </c>
      <c r="I85" s="799" t="s">
        <v>96</v>
      </c>
      <c r="J85" s="2493" t="s">
        <v>97</v>
      </c>
      <c r="K85" s="2506"/>
      <c r="L85" s="2494"/>
      <c r="M85" s="799" t="s">
        <v>98</v>
      </c>
      <c r="N85" s="799" t="s">
        <v>254</v>
      </c>
      <c r="O85" s="799" t="s">
        <v>255</v>
      </c>
      <c r="P85" s="2493" t="s">
        <v>77</v>
      </c>
      <c r="Q85" s="2494"/>
    </row>
    <row r="86" spans="2:19" ht="79.5" customHeight="1" x14ac:dyDescent="0.25">
      <c r="B86" s="2917" t="s">
        <v>4946</v>
      </c>
      <c r="C86" s="2917" t="s">
        <v>868</v>
      </c>
      <c r="D86" s="2917" t="s">
        <v>4947</v>
      </c>
      <c r="E86" s="2917">
        <v>34948062</v>
      </c>
      <c r="F86" s="2917" t="s">
        <v>4948</v>
      </c>
      <c r="G86" s="2917" t="s">
        <v>263</v>
      </c>
      <c r="H86" s="2915">
        <v>37967</v>
      </c>
      <c r="I86" s="2917" t="s">
        <v>694</v>
      </c>
      <c r="J86" s="1323" t="s">
        <v>4949</v>
      </c>
      <c r="K86" s="799" t="s">
        <v>4950</v>
      </c>
      <c r="L86" s="1324" t="s">
        <v>4951</v>
      </c>
      <c r="M86" s="2917" t="s">
        <v>18</v>
      </c>
      <c r="N86" s="2917" t="s">
        <v>18</v>
      </c>
      <c r="O86" s="2917" t="s">
        <v>18</v>
      </c>
      <c r="P86" s="2860" t="s">
        <v>4952</v>
      </c>
      <c r="Q86" s="2861"/>
    </row>
    <row r="87" spans="2:19" ht="146.25" customHeight="1" x14ac:dyDescent="0.25">
      <c r="B87" s="2918"/>
      <c r="C87" s="2918"/>
      <c r="D87" s="2918"/>
      <c r="E87" s="2918"/>
      <c r="F87" s="2918"/>
      <c r="G87" s="2918"/>
      <c r="H87" s="2916"/>
      <c r="I87" s="2918"/>
      <c r="J87" s="1323" t="s">
        <v>4949</v>
      </c>
      <c r="K87" s="883" t="s">
        <v>4953</v>
      </c>
      <c r="L87" s="1324" t="s">
        <v>4951</v>
      </c>
      <c r="M87" s="2918"/>
      <c r="N87" s="2918"/>
      <c r="O87" s="2918"/>
      <c r="P87" s="2862"/>
      <c r="Q87" s="2863"/>
      <c r="S87" s="1325"/>
    </row>
    <row r="88" spans="2:19" ht="135" x14ac:dyDescent="0.25">
      <c r="B88" s="2917" t="s">
        <v>4946</v>
      </c>
      <c r="C88" s="2917" t="s">
        <v>868</v>
      </c>
      <c r="D88" s="2917" t="s">
        <v>4954</v>
      </c>
      <c r="E88" s="2917">
        <v>1102789913</v>
      </c>
      <c r="F88" s="2917" t="s">
        <v>651</v>
      </c>
      <c r="G88" s="2917" t="s">
        <v>263</v>
      </c>
      <c r="H88" s="2915">
        <v>39717</v>
      </c>
      <c r="I88" s="2917" t="s">
        <v>694</v>
      </c>
      <c r="J88" s="883" t="s">
        <v>4955</v>
      </c>
      <c r="K88" s="883" t="s">
        <v>4956</v>
      </c>
      <c r="L88" s="883" t="s">
        <v>266</v>
      </c>
      <c r="M88" s="2917" t="s">
        <v>18</v>
      </c>
      <c r="N88" s="2917" t="s">
        <v>18</v>
      </c>
      <c r="O88" s="2917" t="s">
        <v>18</v>
      </c>
      <c r="P88" s="2921"/>
      <c r="Q88" s="2922"/>
    </row>
    <row r="89" spans="2:19" ht="45" x14ac:dyDescent="0.25">
      <c r="B89" s="2920"/>
      <c r="C89" s="2920"/>
      <c r="D89" s="2920"/>
      <c r="E89" s="2920"/>
      <c r="F89" s="2920"/>
      <c r="G89" s="2920"/>
      <c r="H89" s="2919"/>
      <c r="I89" s="2920"/>
      <c r="J89" s="883" t="s">
        <v>4957</v>
      </c>
      <c r="K89" s="883" t="s">
        <v>4958</v>
      </c>
      <c r="L89" s="883" t="s">
        <v>4959</v>
      </c>
      <c r="M89" s="2920"/>
      <c r="N89" s="2920"/>
      <c r="O89" s="2920"/>
      <c r="P89" s="2923"/>
      <c r="Q89" s="2924"/>
    </row>
    <row r="90" spans="2:19" ht="30" x14ac:dyDescent="0.25">
      <c r="B90" s="2920"/>
      <c r="C90" s="2920"/>
      <c r="D90" s="2920"/>
      <c r="E90" s="2920"/>
      <c r="F90" s="2920"/>
      <c r="G90" s="2920"/>
      <c r="H90" s="2919"/>
      <c r="I90" s="2920"/>
      <c r="J90" s="883" t="s">
        <v>4960</v>
      </c>
      <c r="K90" s="883" t="s">
        <v>4961</v>
      </c>
      <c r="L90" s="883" t="s">
        <v>651</v>
      </c>
      <c r="M90" s="2920"/>
      <c r="N90" s="2920"/>
      <c r="O90" s="2920"/>
      <c r="P90" s="2923"/>
      <c r="Q90" s="2924"/>
    </row>
    <row r="91" spans="2:19" ht="30" x14ac:dyDescent="0.25">
      <c r="B91" s="2920"/>
      <c r="C91" s="2920"/>
      <c r="D91" s="2920"/>
      <c r="E91" s="2920"/>
      <c r="F91" s="2920"/>
      <c r="G91" s="2920"/>
      <c r="H91" s="2919"/>
      <c r="I91" s="2920"/>
      <c r="J91" s="883" t="s">
        <v>4962</v>
      </c>
      <c r="K91" s="883" t="s">
        <v>4963</v>
      </c>
      <c r="L91" s="883" t="s">
        <v>1606</v>
      </c>
      <c r="M91" s="2920"/>
      <c r="N91" s="2920"/>
      <c r="O91" s="2920"/>
      <c r="P91" s="2923"/>
      <c r="Q91" s="2924"/>
    </row>
    <row r="92" spans="2:19" ht="45" x14ac:dyDescent="0.25">
      <c r="B92" s="2920"/>
      <c r="C92" s="2920"/>
      <c r="D92" s="2920"/>
      <c r="E92" s="2920"/>
      <c r="F92" s="2920"/>
      <c r="G92" s="2920"/>
      <c r="H92" s="2919"/>
      <c r="I92" s="2920"/>
      <c r="J92" s="883" t="s">
        <v>4964</v>
      </c>
      <c r="K92" s="883" t="s">
        <v>4965</v>
      </c>
      <c r="L92" s="883" t="s">
        <v>651</v>
      </c>
      <c r="M92" s="2920"/>
      <c r="N92" s="2920"/>
      <c r="O92" s="2920"/>
      <c r="P92" s="2923"/>
      <c r="Q92" s="2924"/>
    </row>
    <row r="93" spans="2:19" ht="30" x14ac:dyDescent="0.25">
      <c r="B93" s="2918"/>
      <c r="C93" s="2918"/>
      <c r="D93" s="2918"/>
      <c r="E93" s="2918"/>
      <c r="F93" s="2918"/>
      <c r="G93" s="2918"/>
      <c r="H93" s="2916"/>
      <c r="I93" s="2918"/>
      <c r="J93" s="883" t="s">
        <v>4966</v>
      </c>
      <c r="K93" s="883" t="s">
        <v>4967</v>
      </c>
      <c r="L93" s="883" t="s">
        <v>651</v>
      </c>
      <c r="M93" s="2918"/>
      <c r="N93" s="2918"/>
      <c r="O93" s="2918"/>
      <c r="P93" s="2925"/>
      <c r="Q93" s="2926"/>
    </row>
    <row r="94" spans="2:19" s="69" customFormat="1" ht="45" x14ac:dyDescent="0.25">
      <c r="B94" s="2917" t="s">
        <v>4946</v>
      </c>
      <c r="C94" s="2917" t="s">
        <v>4968</v>
      </c>
      <c r="D94" s="2917" t="s">
        <v>4969</v>
      </c>
      <c r="E94" s="2917">
        <v>25912120</v>
      </c>
      <c r="F94" s="2917" t="s">
        <v>1208</v>
      </c>
      <c r="G94" s="2917" t="s">
        <v>601</v>
      </c>
      <c r="H94" s="2915">
        <v>38191</v>
      </c>
      <c r="I94" s="2917" t="s">
        <v>694</v>
      </c>
      <c r="J94" s="1326" t="s">
        <v>4934</v>
      </c>
      <c r="K94" s="883" t="s">
        <v>4970</v>
      </c>
      <c r="L94" s="883" t="s">
        <v>4971</v>
      </c>
      <c r="M94" s="2917" t="s">
        <v>18</v>
      </c>
      <c r="N94" s="2917" t="s">
        <v>18</v>
      </c>
      <c r="O94" s="2917" t="s">
        <v>18</v>
      </c>
      <c r="P94" s="2921"/>
      <c r="Q94" s="2922"/>
    </row>
    <row r="95" spans="2:19" s="69" customFormat="1" ht="45" x14ac:dyDescent="0.25">
      <c r="B95" s="2920"/>
      <c r="C95" s="2920"/>
      <c r="D95" s="2920"/>
      <c r="E95" s="2920"/>
      <c r="F95" s="2920"/>
      <c r="G95" s="2920"/>
      <c r="H95" s="2919"/>
      <c r="I95" s="2920"/>
      <c r="J95" s="1326" t="s">
        <v>4934</v>
      </c>
      <c r="K95" s="883" t="s">
        <v>4972</v>
      </c>
      <c r="L95" s="883" t="s">
        <v>266</v>
      </c>
      <c r="M95" s="2920"/>
      <c r="N95" s="2920"/>
      <c r="O95" s="2920"/>
      <c r="P95" s="2923"/>
      <c r="Q95" s="2924"/>
    </row>
    <row r="96" spans="2:19" s="69" customFormat="1" ht="45" x14ac:dyDescent="0.25">
      <c r="B96" s="2920"/>
      <c r="C96" s="2920"/>
      <c r="D96" s="2920"/>
      <c r="E96" s="2920"/>
      <c r="F96" s="2920"/>
      <c r="G96" s="2920"/>
      <c r="H96" s="2919"/>
      <c r="I96" s="2920"/>
      <c r="J96" s="1326" t="s">
        <v>4934</v>
      </c>
      <c r="K96" s="883" t="s">
        <v>4973</v>
      </c>
      <c r="L96" s="883" t="s">
        <v>2008</v>
      </c>
      <c r="M96" s="2920"/>
      <c r="N96" s="2920"/>
      <c r="O96" s="2920"/>
      <c r="P96" s="2923"/>
      <c r="Q96" s="2924"/>
    </row>
    <row r="97" spans="1:17" s="69" customFormat="1" ht="60" x14ac:dyDescent="0.25">
      <c r="B97" s="2920"/>
      <c r="C97" s="2920"/>
      <c r="D97" s="2920"/>
      <c r="E97" s="2920"/>
      <c r="F97" s="2920"/>
      <c r="G97" s="2920"/>
      <c r="H97" s="2919"/>
      <c r="I97" s="2920"/>
      <c r="J97" s="1326" t="s">
        <v>4974</v>
      </c>
      <c r="K97" s="883" t="s">
        <v>4975</v>
      </c>
      <c r="L97" s="883" t="s">
        <v>1218</v>
      </c>
      <c r="M97" s="2920"/>
      <c r="N97" s="2920"/>
      <c r="O97" s="2920"/>
      <c r="P97" s="2923"/>
      <c r="Q97" s="2924"/>
    </row>
    <row r="98" spans="1:17" s="69" customFormat="1" ht="60" x14ac:dyDescent="0.25">
      <c r="B98" s="2920"/>
      <c r="C98" s="2920"/>
      <c r="D98" s="2920"/>
      <c r="E98" s="2920"/>
      <c r="F98" s="2920"/>
      <c r="G98" s="2920"/>
      <c r="H98" s="2919"/>
      <c r="I98" s="2920"/>
      <c r="J98" s="1326" t="s">
        <v>4974</v>
      </c>
      <c r="K98" s="883" t="s">
        <v>4976</v>
      </c>
      <c r="L98" s="883" t="s">
        <v>4977</v>
      </c>
      <c r="M98" s="2920"/>
      <c r="N98" s="2920"/>
      <c r="O98" s="2920"/>
      <c r="P98" s="2923"/>
      <c r="Q98" s="2924"/>
    </row>
    <row r="99" spans="1:17" s="69" customFormat="1" ht="60" x14ac:dyDescent="0.25">
      <c r="B99" s="2920"/>
      <c r="C99" s="2920"/>
      <c r="D99" s="2920"/>
      <c r="E99" s="2920"/>
      <c r="F99" s="2920"/>
      <c r="G99" s="2920"/>
      <c r="H99" s="2919"/>
      <c r="I99" s="2920"/>
      <c r="J99" s="1326" t="s">
        <v>4974</v>
      </c>
      <c r="K99" s="883" t="s">
        <v>4978</v>
      </c>
      <c r="L99" s="883" t="s">
        <v>4977</v>
      </c>
      <c r="M99" s="2920"/>
      <c r="N99" s="2920"/>
      <c r="O99" s="2920"/>
      <c r="P99" s="2923"/>
      <c r="Q99" s="2924"/>
    </row>
    <row r="100" spans="1:17" s="69" customFormat="1" ht="90" x14ac:dyDescent="0.25">
      <c r="B100" s="2918"/>
      <c r="C100" s="2918"/>
      <c r="D100" s="2918"/>
      <c r="E100" s="2918"/>
      <c r="F100" s="2918"/>
      <c r="G100" s="2918"/>
      <c r="H100" s="2916"/>
      <c r="I100" s="2918"/>
      <c r="J100" s="1326" t="s">
        <v>1616</v>
      </c>
      <c r="K100" s="883" t="s">
        <v>4979</v>
      </c>
      <c r="L100" s="883" t="s">
        <v>1218</v>
      </c>
      <c r="M100" s="2918"/>
      <c r="N100" s="2918"/>
      <c r="O100" s="2918"/>
      <c r="P100" s="2925"/>
      <c r="Q100" s="2926"/>
    </row>
    <row r="101" spans="1:17" s="69" customFormat="1" ht="45" x14ac:dyDescent="0.25">
      <c r="B101" s="2401" t="s">
        <v>4980</v>
      </c>
      <c r="C101" s="2668" t="s">
        <v>868</v>
      </c>
      <c r="D101" s="2401" t="s">
        <v>4981</v>
      </c>
      <c r="E101" s="2015">
        <v>22468827</v>
      </c>
      <c r="F101" s="2401" t="s">
        <v>651</v>
      </c>
      <c r="G101" s="2668" t="s">
        <v>1308</v>
      </c>
      <c r="H101" s="2927">
        <v>37606</v>
      </c>
      <c r="I101" s="2917" t="s">
        <v>694</v>
      </c>
      <c r="J101" s="1326" t="s">
        <v>4934</v>
      </c>
      <c r="K101" s="1259" t="s">
        <v>4982</v>
      </c>
      <c r="L101" s="1259" t="s">
        <v>651</v>
      </c>
      <c r="M101" s="2917" t="s">
        <v>18</v>
      </c>
      <c r="N101" s="2917" t="s">
        <v>18</v>
      </c>
      <c r="O101" s="2917" t="s">
        <v>18</v>
      </c>
      <c r="P101" s="1327"/>
      <c r="Q101" s="1328"/>
    </row>
    <row r="102" spans="1:17" ht="45" x14ac:dyDescent="0.25">
      <c r="B102" s="2402"/>
      <c r="C102" s="2669"/>
      <c r="D102" s="2402"/>
      <c r="E102" s="2016"/>
      <c r="F102" s="2402"/>
      <c r="G102" s="2669"/>
      <c r="H102" s="2928"/>
      <c r="I102" s="2920"/>
      <c r="J102" s="1326" t="s">
        <v>4934</v>
      </c>
      <c r="K102" s="1259" t="s">
        <v>4972</v>
      </c>
      <c r="L102" s="1259" t="s">
        <v>651</v>
      </c>
      <c r="M102" s="2920"/>
      <c r="N102" s="2920"/>
      <c r="O102" s="2920"/>
      <c r="P102" s="1329"/>
      <c r="Q102" s="1330"/>
    </row>
    <row r="103" spans="1:17" ht="45" x14ac:dyDescent="0.25">
      <c r="B103" s="2402"/>
      <c r="C103" s="2669"/>
      <c r="D103" s="2402"/>
      <c r="E103" s="2016"/>
      <c r="F103" s="2402"/>
      <c r="G103" s="2669"/>
      <c r="H103" s="2928"/>
      <c r="I103" s="2920"/>
      <c r="J103" s="1326" t="s">
        <v>4934</v>
      </c>
      <c r="K103" s="1259" t="s">
        <v>4983</v>
      </c>
      <c r="L103" s="1259" t="s">
        <v>651</v>
      </c>
      <c r="M103" s="2920"/>
      <c r="N103" s="2920"/>
      <c r="O103" s="2920"/>
      <c r="P103" s="1329"/>
      <c r="Q103" s="1330"/>
    </row>
    <row r="104" spans="1:17" s="69" customFormat="1" ht="30" x14ac:dyDescent="0.25">
      <c r="B104" s="2402"/>
      <c r="C104" s="2669"/>
      <c r="D104" s="2402"/>
      <c r="E104" s="2016"/>
      <c r="F104" s="2402"/>
      <c r="G104" s="2669"/>
      <c r="H104" s="2928"/>
      <c r="I104" s="2920"/>
      <c r="J104" s="1326" t="s">
        <v>1537</v>
      </c>
      <c r="K104" s="1331" t="s">
        <v>4984</v>
      </c>
      <c r="L104" s="1331" t="s">
        <v>1539</v>
      </c>
      <c r="M104" s="2920"/>
      <c r="N104" s="2920"/>
      <c r="O104" s="2920"/>
      <c r="P104" s="1329"/>
      <c r="Q104" s="1330"/>
    </row>
    <row r="105" spans="1:17" ht="30" x14ac:dyDescent="0.25">
      <c r="B105" s="2402"/>
      <c r="C105" s="2669"/>
      <c r="D105" s="2402"/>
      <c r="E105" s="2016"/>
      <c r="F105" s="2402"/>
      <c r="G105" s="2669"/>
      <c r="H105" s="2928"/>
      <c r="I105" s="2920"/>
      <c r="J105" s="1326" t="s">
        <v>4985</v>
      </c>
      <c r="K105" s="1331" t="s">
        <v>4986</v>
      </c>
      <c r="L105" s="1331" t="s">
        <v>161</v>
      </c>
      <c r="M105" s="2920"/>
      <c r="N105" s="2920"/>
      <c r="O105" s="2920"/>
      <c r="P105" s="1329"/>
      <c r="Q105" s="1330"/>
    </row>
    <row r="106" spans="1:17" s="69" customFormat="1" ht="60" x14ac:dyDescent="0.25">
      <c r="B106" s="2402"/>
      <c r="C106" s="2669"/>
      <c r="D106" s="2402"/>
      <c r="E106" s="2016"/>
      <c r="F106" s="2402"/>
      <c r="G106" s="2669"/>
      <c r="H106" s="2928"/>
      <c r="I106" s="2920"/>
      <c r="J106" s="1326" t="s">
        <v>4974</v>
      </c>
      <c r="K106" s="967" t="s">
        <v>4987</v>
      </c>
      <c r="L106" s="967" t="s">
        <v>4988</v>
      </c>
      <c r="M106" s="2920"/>
      <c r="N106" s="2920"/>
      <c r="O106" s="2920"/>
      <c r="P106" s="1329"/>
      <c r="Q106" s="1330"/>
    </row>
    <row r="107" spans="1:17" s="69" customFormat="1" ht="60" x14ac:dyDescent="0.25">
      <c r="B107" s="2402"/>
      <c r="C107" s="2669"/>
      <c r="D107" s="2402"/>
      <c r="E107" s="2016"/>
      <c r="F107" s="2402"/>
      <c r="G107" s="2669"/>
      <c r="H107" s="2928"/>
      <c r="I107" s="2920"/>
      <c r="J107" s="1326" t="s">
        <v>4989</v>
      </c>
      <c r="K107" s="967" t="s">
        <v>4990</v>
      </c>
      <c r="L107" s="967" t="s">
        <v>4991</v>
      </c>
      <c r="M107" s="2920"/>
      <c r="N107" s="2920"/>
      <c r="O107" s="2920"/>
      <c r="P107" s="1329"/>
      <c r="Q107" s="1330"/>
    </row>
    <row r="108" spans="1:17" ht="60" x14ac:dyDescent="0.25">
      <c r="B108" s="2402"/>
      <c r="C108" s="2669"/>
      <c r="D108" s="2402"/>
      <c r="E108" s="2016"/>
      <c r="F108" s="2402"/>
      <c r="G108" s="2669"/>
      <c r="H108" s="2928"/>
      <c r="I108" s="2920"/>
      <c r="J108" s="1326" t="s">
        <v>4974</v>
      </c>
      <c r="K108" s="967" t="s">
        <v>4992</v>
      </c>
      <c r="L108" s="1259" t="s">
        <v>651</v>
      </c>
      <c r="M108" s="2920"/>
      <c r="N108" s="2920"/>
      <c r="O108" s="2920"/>
      <c r="P108" s="1329"/>
      <c r="Q108" s="1330"/>
    </row>
    <row r="109" spans="1:17" ht="60" x14ac:dyDescent="0.25">
      <c r="A109" s="1" t="s">
        <v>983</v>
      </c>
      <c r="B109" s="2402"/>
      <c r="C109" s="2669"/>
      <c r="D109" s="2402"/>
      <c r="E109" s="2016"/>
      <c r="F109" s="2402"/>
      <c r="G109" s="2669"/>
      <c r="H109" s="2928"/>
      <c r="I109" s="2920"/>
      <c r="J109" s="1326" t="s">
        <v>4974</v>
      </c>
      <c r="K109" s="967" t="s">
        <v>4993</v>
      </c>
      <c r="L109" s="1259" t="s">
        <v>651</v>
      </c>
      <c r="M109" s="2920"/>
      <c r="N109" s="2920"/>
      <c r="O109" s="2920"/>
      <c r="P109" s="1329"/>
      <c r="Q109" s="1330"/>
    </row>
    <row r="110" spans="1:17" ht="60" x14ac:dyDescent="0.25">
      <c r="B110" s="2403"/>
      <c r="C110" s="2670"/>
      <c r="D110" s="2403"/>
      <c r="E110" s="2017"/>
      <c r="F110" s="2403"/>
      <c r="G110" s="2670"/>
      <c r="H110" s="2929"/>
      <c r="I110" s="2918"/>
      <c r="J110" s="1326" t="s">
        <v>4974</v>
      </c>
      <c r="K110" s="967" t="s">
        <v>4994</v>
      </c>
      <c r="L110" s="1259" t="s">
        <v>961</v>
      </c>
      <c r="M110" s="2918"/>
      <c r="N110" s="2918"/>
      <c r="O110" s="2918"/>
      <c r="P110" s="1332"/>
      <c r="Q110" s="1333"/>
    </row>
    <row r="111" spans="1:17" s="244" customFormat="1" ht="30" x14ac:dyDescent="0.25">
      <c r="B111" s="2798" t="s">
        <v>4995</v>
      </c>
      <c r="C111" s="2798" t="s">
        <v>868</v>
      </c>
      <c r="D111" s="2798" t="s">
        <v>4996</v>
      </c>
      <c r="E111" s="2798">
        <v>1101815978</v>
      </c>
      <c r="F111" s="2798" t="s">
        <v>308</v>
      </c>
      <c r="G111" s="2798" t="s">
        <v>601</v>
      </c>
      <c r="H111" s="2933">
        <v>41620</v>
      </c>
      <c r="I111" s="2801" t="s">
        <v>694</v>
      </c>
      <c r="J111" s="967" t="s">
        <v>4997</v>
      </c>
      <c r="K111" s="967" t="s">
        <v>4998</v>
      </c>
      <c r="L111" s="967" t="s">
        <v>308</v>
      </c>
      <c r="M111" s="2015" t="s">
        <v>18</v>
      </c>
      <c r="N111" s="2015" t="s">
        <v>18</v>
      </c>
      <c r="O111" s="2015" t="s">
        <v>18</v>
      </c>
      <c r="P111" s="2408"/>
      <c r="Q111" s="2409"/>
    </row>
    <row r="112" spans="1:17" s="244" customFormat="1" ht="45" x14ac:dyDescent="0.25">
      <c r="B112" s="2800"/>
      <c r="C112" s="2800"/>
      <c r="D112" s="2800"/>
      <c r="E112" s="2800"/>
      <c r="F112" s="2800"/>
      <c r="G112" s="2800"/>
      <c r="H112" s="2934"/>
      <c r="I112" s="2803"/>
      <c r="J112" s="967" t="s">
        <v>4999</v>
      </c>
      <c r="K112" s="967" t="s">
        <v>5000</v>
      </c>
      <c r="L112" s="967" t="s">
        <v>308</v>
      </c>
      <c r="M112" s="2017"/>
      <c r="N112" s="2017"/>
      <c r="O112" s="2017"/>
      <c r="P112" s="2412"/>
      <c r="Q112" s="2413"/>
    </row>
    <row r="113" spans="1:17" s="244" customFormat="1" ht="45" x14ac:dyDescent="0.25">
      <c r="B113" s="1334" t="s">
        <v>4995</v>
      </c>
      <c r="C113" s="1334" t="s">
        <v>868</v>
      </c>
      <c r="D113" s="1334" t="s">
        <v>5001</v>
      </c>
      <c r="E113" s="1335">
        <v>34949253</v>
      </c>
      <c r="F113" s="1334" t="s">
        <v>651</v>
      </c>
      <c r="G113" s="1334" t="s">
        <v>601</v>
      </c>
      <c r="H113" s="1336">
        <v>38910</v>
      </c>
      <c r="I113" s="1337" t="s">
        <v>694</v>
      </c>
      <c r="J113" s="967" t="s">
        <v>5002</v>
      </c>
      <c r="K113" s="967" t="s">
        <v>5003</v>
      </c>
      <c r="L113" s="967" t="s">
        <v>651</v>
      </c>
      <c r="M113" s="1338" t="s">
        <v>18</v>
      </c>
      <c r="N113" s="1338" t="s">
        <v>18</v>
      </c>
      <c r="O113" s="1338" t="s">
        <v>18</v>
      </c>
      <c r="P113" s="1339"/>
      <c r="Q113" s="1340"/>
    </row>
    <row r="114" spans="1:17" ht="75" x14ac:dyDescent="0.25">
      <c r="B114" s="1341"/>
      <c r="C114" s="1341"/>
      <c r="D114" s="1341"/>
      <c r="E114" s="1342"/>
      <c r="F114" s="1341"/>
      <c r="G114" s="1341"/>
      <c r="H114" s="1343"/>
      <c r="I114" s="1344"/>
      <c r="J114" s="967" t="s">
        <v>5004</v>
      </c>
      <c r="K114" s="967" t="s">
        <v>5005</v>
      </c>
      <c r="L114" s="967" t="s">
        <v>5006</v>
      </c>
      <c r="M114" s="1345"/>
      <c r="N114" s="1345"/>
      <c r="O114" s="1345"/>
      <c r="P114" s="1346"/>
      <c r="Q114" s="1347"/>
    </row>
    <row r="115" spans="1:17" ht="90" x14ac:dyDescent="0.25">
      <c r="B115" s="1341"/>
      <c r="C115" s="1341"/>
      <c r="D115" s="1341"/>
      <c r="E115" s="1342"/>
      <c r="F115" s="1341"/>
      <c r="G115" s="1341"/>
      <c r="H115" s="1343"/>
      <c r="I115" s="1344"/>
      <c r="J115" s="1348" t="s">
        <v>5007</v>
      </c>
      <c r="K115" s="1348" t="s">
        <v>5008</v>
      </c>
      <c r="L115" s="1348" t="s">
        <v>5009</v>
      </c>
      <c r="M115" s="1345"/>
      <c r="N115" s="1345"/>
      <c r="O115" s="1345"/>
      <c r="P115" s="1346"/>
      <c r="Q115" s="1347"/>
    </row>
    <row r="116" spans="1:17" ht="30" x14ac:dyDescent="0.25">
      <c r="A116" s="152"/>
      <c r="B116" s="1341"/>
      <c r="C116" s="1341"/>
      <c r="D116" s="1341"/>
      <c r="E116" s="1342"/>
      <c r="F116" s="1341"/>
      <c r="G116" s="1341"/>
      <c r="H116" s="1343"/>
      <c r="I116" s="1344"/>
      <c r="J116" s="967" t="s">
        <v>4936</v>
      </c>
      <c r="K116" s="967" t="s">
        <v>5010</v>
      </c>
      <c r="L116" s="967" t="s">
        <v>651</v>
      </c>
      <c r="M116" s="1345"/>
      <c r="N116" s="1345"/>
      <c r="O116" s="1345"/>
      <c r="P116" s="1346"/>
      <c r="Q116" s="1347"/>
    </row>
    <row r="117" spans="1:17" ht="30" x14ac:dyDescent="0.25">
      <c r="A117" s="151"/>
      <c r="B117" s="1349"/>
      <c r="C117" s="1349"/>
      <c r="D117" s="1349"/>
      <c r="E117" s="1350"/>
      <c r="F117" s="1349"/>
      <c r="G117" s="1349"/>
      <c r="H117" s="1351"/>
      <c r="I117" s="1352"/>
      <c r="J117" s="967" t="s">
        <v>4936</v>
      </c>
      <c r="K117" s="967" t="s">
        <v>5011</v>
      </c>
      <c r="L117" s="967" t="s">
        <v>651</v>
      </c>
      <c r="M117" s="1209"/>
      <c r="N117" s="1209"/>
      <c r="O117" s="1209"/>
      <c r="P117" s="1353"/>
      <c r="Q117" s="1354"/>
    </row>
    <row r="118" spans="1:17" ht="60" x14ac:dyDescent="0.25">
      <c r="A118" s="151"/>
      <c r="B118" s="2015" t="s">
        <v>4995</v>
      </c>
      <c r="C118" s="2930" t="s">
        <v>5012</v>
      </c>
      <c r="D118" s="2015" t="s">
        <v>5013</v>
      </c>
      <c r="E118" s="2401">
        <v>1102810855</v>
      </c>
      <c r="F118" s="2015" t="s">
        <v>651</v>
      </c>
      <c r="G118" s="2401" t="s">
        <v>3005</v>
      </c>
      <c r="H118" s="2794">
        <v>41817</v>
      </c>
      <c r="I118" s="2015" t="s">
        <v>694</v>
      </c>
      <c r="J118" s="967" t="s">
        <v>5014</v>
      </c>
      <c r="K118" s="967" t="s">
        <v>5015</v>
      </c>
      <c r="L118" s="967" t="s">
        <v>5016</v>
      </c>
      <c r="M118" s="2015" t="s">
        <v>18</v>
      </c>
      <c r="N118" s="2015" t="s">
        <v>18</v>
      </c>
      <c r="O118" s="2015" t="s">
        <v>18</v>
      </c>
      <c r="P118" s="2860" t="s">
        <v>5017</v>
      </c>
      <c r="Q118" s="2861"/>
    </row>
    <row r="119" spans="1:17" s="244" customFormat="1" ht="30" customHeight="1" x14ac:dyDescent="0.25">
      <c r="B119" s="2016"/>
      <c r="C119" s="2931"/>
      <c r="D119" s="2016"/>
      <c r="E119" s="2402"/>
      <c r="F119" s="2016"/>
      <c r="G119" s="2402"/>
      <c r="H119" s="2795"/>
      <c r="I119" s="2016"/>
      <c r="J119" s="1118" t="s">
        <v>416</v>
      </c>
      <c r="K119" s="1118" t="s">
        <v>5018</v>
      </c>
      <c r="L119" s="1225" t="s">
        <v>5019</v>
      </c>
      <c r="M119" s="2016"/>
      <c r="N119" s="2016"/>
      <c r="O119" s="2016"/>
      <c r="P119" s="2935"/>
      <c r="Q119" s="2936"/>
    </row>
    <row r="120" spans="1:17" ht="60" x14ac:dyDescent="0.25">
      <c r="B120" s="2017"/>
      <c r="C120" s="2932"/>
      <c r="D120" s="2017"/>
      <c r="E120" s="2403"/>
      <c r="F120" s="2017"/>
      <c r="G120" s="2403"/>
      <c r="H120" s="2796"/>
      <c r="I120" s="2017"/>
      <c r="J120" s="967" t="s">
        <v>1000</v>
      </c>
      <c r="K120" s="1225" t="s">
        <v>5020</v>
      </c>
      <c r="L120" s="1225" t="s">
        <v>5019</v>
      </c>
      <c r="M120" s="2017"/>
      <c r="N120" s="2017"/>
      <c r="O120" s="2017"/>
      <c r="P120" s="2862"/>
      <c r="Q120" s="2863"/>
    </row>
    <row r="121" spans="1:17" s="1355" customFormat="1" ht="60" x14ac:dyDescent="0.25">
      <c r="B121" s="2015" t="s">
        <v>4995</v>
      </c>
      <c r="C121" s="2015" t="s">
        <v>892</v>
      </c>
      <c r="D121" s="2401" t="s">
        <v>5021</v>
      </c>
      <c r="E121" s="2015">
        <v>1052971507</v>
      </c>
      <c r="F121" s="2015" t="s">
        <v>1232</v>
      </c>
      <c r="G121" s="2798" t="s">
        <v>601</v>
      </c>
      <c r="H121" s="2794">
        <v>41907</v>
      </c>
      <c r="I121" s="2015" t="s">
        <v>694</v>
      </c>
      <c r="J121" s="1225" t="s">
        <v>1202</v>
      </c>
      <c r="K121" s="1225" t="s">
        <v>5022</v>
      </c>
      <c r="L121" s="967" t="s">
        <v>308</v>
      </c>
      <c r="M121" s="2015" t="s">
        <v>18</v>
      </c>
      <c r="N121" s="2015" t="s">
        <v>18</v>
      </c>
      <c r="O121" s="2015" t="s">
        <v>18</v>
      </c>
      <c r="P121" s="2039" t="s">
        <v>5023</v>
      </c>
      <c r="Q121" s="2040"/>
    </row>
    <row r="122" spans="1:17" ht="75" x14ac:dyDescent="0.25">
      <c r="B122" s="2017"/>
      <c r="C122" s="2017"/>
      <c r="D122" s="2403"/>
      <c r="E122" s="2017"/>
      <c r="F122" s="2017"/>
      <c r="G122" s="2800"/>
      <c r="H122" s="2796"/>
      <c r="I122" s="2017"/>
      <c r="J122" s="1225" t="s">
        <v>1699</v>
      </c>
      <c r="K122" s="1356" t="s">
        <v>5011</v>
      </c>
      <c r="L122" s="967" t="s">
        <v>5024</v>
      </c>
      <c r="M122" s="2017"/>
      <c r="N122" s="2017"/>
      <c r="O122" s="2017"/>
      <c r="P122" s="2049"/>
      <c r="Q122" s="2050"/>
    </row>
    <row r="123" spans="1:17" x14ac:dyDescent="0.25">
      <c r="B123" s="774"/>
      <c r="C123" s="774"/>
      <c r="D123" s="776"/>
      <c r="E123" s="774"/>
      <c r="F123" s="774"/>
      <c r="G123" s="226"/>
      <c r="H123" s="837"/>
      <c r="I123" s="774"/>
      <c r="J123" s="776"/>
      <c r="K123" s="839"/>
      <c r="L123" s="226"/>
      <c r="M123" s="774"/>
      <c r="N123" s="1218"/>
      <c r="O123" s="1218"/>
      <c r="P123" s="776"/>
      <c r="Q123" s="776"/>
    </row>
    <row r="124" spans="1:17" ht="15.75" thickBot="1" x14ac:dyDescent="0.3">
      <c r="P124" s="140"/>
      <c r="Q124" s="140"/>
    </row>
    <row r="125" spans="1:17" ht="27" thickBot="1" x14ac:dyDescent="0.3">
      <c r="B125" s="2503" t="s">
        <v>184</v>
      </c>
      <c r="C125" s="2504"/>
      <c r="D125" s="2504"/>
      <c r="E125" s="2504"/>
      <c r="F125" s="2504"/>
      <c r="G125" s="2504"/>
      <c r="H125" s="2504"/>
      <c r="I125" s="2504"/>
      <c r="J125" s="2504"/>
      <c r="K125" s="2504"/>
      <c r="L125" s="2504"/>
      <c r="M125" s="2504"/>
      <c r="N125" s="2505"/>
    </row>
    <row r="128" spans="1:17" ht="30" x14ac:dyDescent="0.25">
      <c r="B128" s="800" t="s">
        <v>17</v>
      </c>
      <c r="C128" s="800" t="s">
        <v>415</v>
      </c>
      <c r="D128" s="2493" t="s">
        <v>77</v>
      </c>
      <c r="E128" s="2494"/>
    </row>
    <row r="129" spans="1:26" x14ac:dyDescent="0.25">
      <c r="B129" s="776" t="s">
        <v>185</v>
      </c>
      <c r="C129" s="235" t="s">
        <v>18</v>
      </c>
      <c r="D129" s="2428"/>
      <c r="E129" s="2429"/>
      <c r="J129" s="69">
        <f>0.23+0.46+3</f>
        <v>3.69</v>
      </c>
    </row>
    <row r="132" spans="1:26" ht="26.25" x14ac:dyDescent="0.25">
      <c r="B132" s="2486" t="s">
        <v>186</v>
      </c>
      <c r="C132" s="2487"/>
      <c r="D132" s="2487"/>
      <c r="E132" s="2487"/>
      <c r="F132" s="2487"/>
      <c r="G132" s="2487"/>
      <c r="H132" s="2487"/>
      <c r="I132" s="2487"/>
      <c r="J132" s="2487"/>
      <c r="K132" s="2487"/>
      <c r="L132" s="2487"/>
      <c r="M132" s="2487"/>
      <c r="N132" s="2487"/>
      <c r="O132" s="2487"/>
      <c r="P132" s="2487"/>
    </row>
    <row r="134" spans="1:26" ht="15.75" thickBot="1" x14ac:dyDescent="0.3"/>
    <row r="135" spans="1:26" ht="27" thickBot="1" x14ac:dyDescent="0.3">
      <c r="B135" s="2503" t="s">
        <v>187</v>
      </c>
      <c r="C135" s="2504"/>
      <c r="D135" s="2504"/>
      <c r="E135" s="2504"/>
      <c r="F135" s="2504"/>
      <c r="G135" s="2504"/>
      <c r="H135" s="2504"/>
      <c r="I135" s="2504"/>
      <c r="J135" s="2504"/>
      <c r="K135" s="2504"/>
      <c r="L135" s="2504"/>
      <c r="M135" s="2504"/>
      <c r="N135" s="2505"/>
    </row>
    <row r="137" spans="1:26" ht="15.75" thickBot="1" x14ac:dyDescent="0.3">
      <c r="M137" s="784"/>
      <c r="N137" s="784"/>
    </row>
    <row r="138" spans="1:26" s="48" customFormat="1" ht="60.75" thickBot="1" x14ac:dyDescent="0.3">
      <c r="B138" s="785" t="s">
        <v>33</v>
      </c>
      <c r="C138" s="785" t="s">
        <v>34</v>
      </c>
      <c r="D138" s="785" t="s">
        <v>35</v>
      </c>
      <c r="E138" s="785" t="s">
        <v>36</v>
      </c>
      <c r="F138" s="785" t="s">
        <v>37</v>
      </c>
      <c r="G138" s="785" t="s">
        <v>38</v>
      </c>
      <c r="H138" s="785" t="s">
        <v>39</v>
      </c>
      <c r="I138" s="785" t="s">
        <v>40</v>
      </c>
      <c r="J138" s="785" t="s">
        <v>41</v>
      </c>
      <c r="K138" s="785" t="s">
        <v>42</v>
      </c>
      <c r="L138" s="785" t="s">
        <v>43</v>
      </c>
      <c r="M138" s="786" t="s">
        <v>44</v>
      </c>
      <c r="N138" s="785" t="s">
        <v>45</v>
      </c>
      <c r="O138" s="785" t="s">
        <v>46</v>
      </c>
      <c r="P138" s="787" t="s">
        <v>47</v>
      </c>
      <c r="Q138" s="787" t="s">
        <v>48</v>
      </c>
    </row>
    <row r="139" spans="1:26" s="61" customFormat="1" x14ac:dyDescent="0.25">
      <c r="A139" s="52">
        <v>1</v>
      </c>
      <c r="B139" s="2865"/>
      <c r="C139" s="2865"/>
      <c r="D139" s="2865"/>
      <c r="E139" s="2865"/>
      <c r="F139" s="2865"/>
      <c r="G139" s="2865"/>
      <c r="H139" s="2865"/>
      <c r="I139" s="2865"/>
      <c r="J139" s="2865"/>
      <c r="K139" s="2865"/>
      <c r="L139" s="2865"/>
      <c r="M139" s="2866"/>
      <c r="N139" s="221"/>
      <c r="O139" s="180"/>
      <c r="P139" s="180"/>
      <c r="Q139" s="181"/>
      <c r="R139" s="60"/>
      <c r="S139" s="60"/>
      <c r="T139" s="60"/>
      <c r="U139" s="60"/>
      <c r="V139" s="60"/>
      <c r="W139" s="60"/>
      <c r="X139" s="60"/>
      <c r="Y139" s="60"/>
      <c r="Z139" s="60"/>
    </row>
    <row r="140" spans="1:26" s="61" customFormat="1" ht="15.75" thickBot="1" x14ac:dyDescent="0.3">
      <c r="A140" s="52">
        <f t="shared" ref="A140:A146" si="0">+A139+1</f>
        <v>2</v>
      </c>
      <c r="B140" s="1357"/>
      <c r="C140" s="441"/>
      <c r="D140" s="441"/>
      <c r="E140" s="1357"/>
      <c r="F140" s="442"/>
      <c r="G140" s="55"/>
      <c r="H140" s="595"/>
      <c r="I140" s="595"/>
      <c r="J140" s="442"/>
      <c r="K140" s="442"/>
      <c r="L140" s="1357"/>
      <c r="M140" s="1357"/>
      <c r="N140" s="1358"/>
      <c r="O140" s="63"/>
      <c r="P140" s="63"/>
      <c r="Q140" s="64"/>
      <c r="R140" s="60"/>
      <c r="S140" s="60"/>
      <c r="T140" s="60"/>
      <c r="U140" s="60"/>
      <c r="V140" s="60"/>
      <c r="W140" s="60"/>
      <c r="X140" s="60"/>
      <c r="Y140" s="60"/>
      <c r="Z140" s="60"/>
    </row>
    <row r="141" spans="1:26" s="61" customFormat="1" ht="15.75" thickBot="1" x14ac:dyDescent="0.3">
      <c r="A141" s="52">
        <f t="shared" si="0"/>
        <v>3</v>
      </c>
      <c r="B141" s="2488"/>
      <c r="C141" s="2488"/>
      <c r="D141" s="2488"/>
      <c r="E141" s="2488"/>
      <c r="F141" s="2488"/>
      <c r="G141" s="2488"/>
      <c r="H141" s="2488"/>
      <c r="I141" s="2488"/>
      <c r="J141" s="2488"/>
      <c r="K141" s="2488"/>
      <c r="L141" s="2488"/>
      <c r="M141" s="2489"/>
      <c r="N141" s="318">
        <v>532</v>
      </c>
      <c r="O141" s="63">
        <v>286227238</v>
      </c>
      <c r="P141" s="63">
        <v>366</v>
      </c>
      <c r="Q141" s="64"/>
      <c r="R141" s="60"/>
      <c r="S141" s="60"/>
      <c r="T141" s="60"/>
      <c r="U141" s="60"/>
      <c r="V141" s="60"/>
      <c r="W141" s="60"/>
      <c r="X141" s="60"/>
      <c r="Y141" s="60"/>
      <c r="Z141" s="60"/>
    </row>
    <row r="142" spans="1:26" s="61" customFormat="1" ht="45" x14ac:dyDescent="0.25">
      <c r="A142" s="52">
        <f t="shared" si="0"/>
        <v>4</v>
      </c>
      <c r="B142" s="1357" t="s">
        <v>4932</v>
      </c>
      <c r="C142" s="441" t="s">
        <v>5025</v>
      </c>
      <c r="D142" s="441" t="s">
        <v>416</v>
      </c>
      <c r="E142" s="1359">
        <v>701820120224</v>
      </c>
      <c r="F142" s="313" t="s">
        <v>18</v>
      </c>
      <c r="G142" s="55">
        <v>1</v>
      </c>
      <c r="H142" s="62">
        <v>40952</v>
      </c>
      <c r="I142" s="62">
        <v>41273</v>
      </c>
      <c r="J142" s="56" t="s">
        <v>19</v>
      </c>
      <c r="K142" s="57">
        <v>10.58</v>
      </c>
      <c r="L142" s="57">
        <v>0</v>
      </c>
      <c r="M142" s="318">
        <v>280</v>
      </c>
      <c r="N142" s="318">
        <v>280</v>
      </c>
      <c r="O142" s="63">
        <v>152898513</v>
      </c>
      <c r="P142" s="63">
        <v>367</v>
      </c>
      <c r="Q142" s="64"/>
      <c r="R142" s="60"/>
      <c r="S142" s="60"/>
      <c r="T142" s="60"/>
      <c r="U142" s="60"/>
      <c r="V142" s="60"/>
      <c r="W142" s="60"/>
      <c r="X142" s="60"/>
      <c r="Y142" s="60"/>
      <c r="Z142" s="60"/>
    </row>
    <row r="143" spans="1:26" s="61" customFormat="1" ht="45" x14ac:dyDescent="0.25">
      <c r="A143" s="52">
        <f t="shared" si="0"/>
        <v>5</v>
      </c>
      <c r="B143" s="1357" t="s">
        <v>4932</v>
      </c>
      <c r="C143" s="441" t="s">
        <v>5025</v>
      </c>
      <c r="D143" s="441" t="s">
        <v>416</v>
      </c>
      <c r="E143" s="1359">
        <v>701820130222</v>
      </c>
      <c r="F143" s="313" t="s">
        <v>18</v>
      </c>
      <c r="G143" s="55">
        <v>1</v>
      </c>
      <c r="H143" s="62">
        <v>41307</v>
      </c>
      <c r="I143" s="62">
        <v>41639</v>
      </c>
      <c r="J143" s="56" t="s">
        <v>19</v>
      </c>
      <c r="K143" s="317">
        <v>10.93</v>
      </c>
      <c r="L143" s="58">
        <v>0</v>
      </c>
      <c r="M143" s="318">
        <v>280</v>
      </c>
      <c r="N143" s="318">
        <v>280</v>
      </c>
      <c r="O143" s="1360">
        <v>195264878</v>
      </c>
      <c r="P143" s="180">
        <v>137</v>
      </c>
      <c r="Q143" s="64"/>
      <c r="R143" s="60"/>
      <c r="S143" s="60"/>
      <c r="T143" s="60"/>
      <c r="U143" s="60"/>
      <c r="V143" s="60"/>
      <c r="W143" s="60"/>
      <c r="X143" s="60"/>
      <c r="Y143" s="60"/>
      <c r="Z143" s="60"/>
    </row>
    <row r="144" spans="1:26" s="61" customFormat="1" ht="45" x14ac:dyDescent="0.25">
      <c r="A144" s="52">
        <f t="shared" si="0"/>
        <v>6</v>
      </c>
      <c r="B144" s="1357" t="s">
        <v>4932</v>
      </c>
      <c r="C144" s="441" t="s">
        <v>4934</v>
      </c>
      <c r="D144" s="441" t="s">
        <v>416</v>
      </c>
      <c r="E144" s="1359">
        <v>701820130347</v>
      </c>
      <c r="F144" s="313" t="s">
        <v>18</v>
      </c>
      <c r="G144" s="55">
        <v>1</v>
      </c>
      <c r="H144" s="62">
        <v>41508</v>
      </c>
      <c r="I144" s="62">
        <v>42004</v>
      </c>
      <c r="J144" s="1190" t="s">
        <v>19</v>
      </c>
      <c r="K144" s="1361">
        <v>9</v>
      </c>
      <c r="L144" s="1361">
        <v>4.2699999999999996</v>
      </c>
      <c r="M144" s="318">
        <v>168</v>
      </c>
      <c r="N144" s="318">
        <v>168</v>
      </c>
      <c r="O144" s="1360">
        <v>515400372</v>
      </c>
      <c r="P144" s="180">
        <v>368</v>
      </c>
      <c r="Q144" s="1362" t="s">
        <v>5026</v>
      </c>
      <c r="R144" s="60"/>
      <c r="S144" s="60"/>
      <c r="T144" s="60"/>
      <c r="U144" s="60"/>
      <c r="V144" s="60"/>
      <c r="W144" s="60"/>
      <c r="X144" s="60"/>
      <c r="Y144" s="60"/>
      <c r="Z144" s="60"/>
    </row>
    <row r="145" spans="1:26" s="61" customFormat="1" x14ac:dyDescent="0.25">
      <c r="A145" s="52">
        <f t="shared" si="0"/>
        <v>7</v>
      </c>
      <c r="B145" s="173"/>
      <c r="C145" s="172"/>
      <c r="D145" s="173"/>
      <c r="E145" s="182"/>
      <c r="F145" s="175"/>
      <c r="G145" s="175"/>
      <c r="H145" s="175"/>
      <c r="I145" s="176"/>
      <c r="J145" s="176"/>
      <c r="K145" s="1361">
        <f>SUM(K142:K144)</f>
        <v>30.509999999999998</v>
      </c>
      <c r="L145" s="1361">
        <f>SUM(L142:L144)</f>
        <v>4.2699999999999996</v>
      </c>
      <c r="M145" s="178"/>
      <c r="N145" s="178"/>
      <c r="O145" s="180"/>
      <c r="P145" s="180"/>
      <c r="Q145" s="181"/>
      <c r="R145" s="60"/>
      <c r="S145" s="60"/>
      <c r="T145" s="60"/>
      <c r="U145" s="60"/>
      <c r="V145" s="60"/>
      <c r="W145" s="60"/>
      <c r="X145" s="60"/>
      <c r="Y145" s="60"/>
      <c r="Z145" s="60"/>
    </row>
    <row r="146" spans="1:26" s="61" customFormat="1" x14ac:dyDescent="0.25">
      <c r="A146" s="52">
        <f t="shared" si="0"/>
        <v>8</v>
      </c>
      <c r="B146" s="173"/>
      <c r="C146" s="172"/>
      <c r="D146" s="173"/>
      <c r="E146" s="182"/>
      <c r="F146" s="175"/>
      <c r="G146" s="175"/>
      <c r="H146" s="175"/>
      <c r="I146" s="176"/>
      <c r="J146" s="176"/>
      <c r="K146" s="178"/>
      <c r="L146" s="176"/>
      <c r="M146" s="178"/>
      <c r="N146" s="178"/>
      <c r="O146" s="180"/>
      <c r="P146" s="180"/>
      <c r="Q146" s="181"/>
      <c r="R146" s="60"/>
      <c r="S146" s="60"/>
      <c r="T146" s="60"/>
      <c r="U146" s="60"/>
      <c r="V146" s="60"/>
      <c r="W146" s="60"/>
      <c r="X146" s="60"/>
      <c r="Y146" s="60"/>
      <c r="Z146" s="60"/>
    </row>
    <row r="147" spans="1:26" s="61" customFormat="1" x14ac:dyDescent="0.25">
      <c r="A147" s="52"/>
      <c r="B147" s="183" t="s">
        <v>28</v>
      </c>
      <c r="C147" s="172"/>
      <c r="D147" s="173"/>
      <c r="E147" s="182"/>
      <c r="F147" s="175"/>
      <c r="G147" s="175"/>
      <c r="H147" s="175"/>
      <c r="I147" s="176"/>
      <c r="J147" s="176"/>
      <c r="K147" s="245"/>
      <c r="L147" s="185"/>
      <c r="M147" s="245"/>
      <c r="N147" s="185"/>
      <c r="O147" s="180"/>
      <c r="P147" s="180"/>
      <c r="Q147" s="187"/>
    </row>
    <row r="148" spans="1:26" x14ac:dyDescent="0.25">
      <c r="E148" s="188"/>
    </row>
    <row r="149" spans="1:26" ht="18.75" x14ac:dyDescent="0.25">
      <c r="B149" s="222" t="s">
        <v>192</v>
      </c>
      <c r="C149" s="798">
        <f>+K147</f>
        <v>0</v>
      </c>
      <c r="H149" s="191"/>
      <c r="I149" s="191"/>
      <c r="J149" s="191"/>
      <c r="K149" s="191"/>
      <c r="L149" s="191"/>
      <c r="M149" s="191"/>
    </row>
    <row r="151" spans="1:26" ht="15.75" thickBot="1" x14ac:dyDescent="0.3"/>
    <row r="152" spans="1:26" ht="30.75" thickBot="1" x14ac:dyDescent="0.3">
      <c r="B152" s="809" t="s">
        <v>193</v>
      </c>
      <c r="C152" s="810" t="s">
        <v>194</v>
      </c>
      <c r="D152" s="809" t="s">
        <v>27</v>
      </c>
      <c r="E152" s="810" t="s">
        <v>195</v>
      </c>
    </row>
    <row r="153" spans="1:26" x14ac:dyDescent="0.25">
      <c r="B153" s="500" t="s">
        <v>196</v>
      </c>
      <c r="C153" s="811">
        <v>20</v>
      </c>
      <c r="D153" s="811"/>
      <c r="E153" s="2519">
        <f>+D153+D154+D155</f>
        <v>40</v>
      </c>
    </row>
    <row r="154" spans="1:26" x14ac:dyDescent="0.25">
      <c r="B154" s="500" t="s">
        <v>197</v>
      </c>
      <c r="C154" s="235">
        <v>30</v>
      </c>
      <c r="D154" s="235">
        <v>0</v>
      </c>
      <c r="E154" s="2067"/>
    </row>
    <row r="155" spans="1:26" ht="15.75" thickBot="1" x14ac:dyDescent="0.3">
      <c r="B155" s="500" t="s">
        <v>198</v>
      </c>
      <c r="C155" s="812">
        <v>40</v>
      </c>
      <c r="D155" s="812">
        <v>40</v>
      </c>
      <c r="E155" s="2520"/>
    </row>
    <row r="157" spans="1:26" ht="15.75" thickBot="1" x14ac:dyDescent="0.3"/>
    <row r="158" spans="1:26" ht="27" thickBot="1" x14ac:dyDescent="0.3">
      <c r="B158" s="2503" t="s">
        <v>199</v>
      </c>
      <c r="C158" s="2504"/>
      <c r="D158" s="2504"/>
      <c r="E158" s="2504"/>
      <c r="F158" s="2504"/>
      <c r="G158" s="2504"/>
      <c r="H158" s="2504"/>
      <c r="I158" s="2504"/>
      <c r="J158" s="2504"/>
      <c r="K158" s="2504"/>
      <c r="L158" s="2504"/>
      <c r="M158" s="2504"/>
      <c r="N158" s="2505"/>
    </row>
    <row r="160" spans="1:26" ht="75" x14ac:dyDescent="0.25">
      <c r="B160" s="799" t="s">
        <v>89</v>
      </c>
      <c r="C160" s="799" t="s">
        <v>90</v>
      </c>
      <c r="D160" s="799" t="s">
        <v>91</v>
      </c>
      <c r="E160" s="799" t="s">
        <v>5027</v>
      </c>
      <c r="F160" s="799" t="s">
        <v>93</v>
      </c>
      <c r="G160" s="799" t="s">
        <v>94</v>
      </c>
      <c r="H160" s="799" t="s">
        <v>95</v>
      </c>
      <c r="I160" s="799" t="s">
        <v>96</v>
      </c>
      <c r="J160" s="2493" t="s">
        <v>97</v>
      </c>
      <c r="K160" s="2506"/>
      <c r="L160" s="2494"/>
      <c r="M160" s="799" t="s">
        <v>98</v>
      </c>
      <c r="N160" s="799" t="s">
        <v>254</v>
      </c>
      <c r="O160" s="799" t="s">
        <v>255</v>
      </c>
      <c r="P160" s="2493" t="s">
        <v>77</v>
      </c>
      <c r="Q160" s="2494"/>
    </row>
    <row r="161" spans="2:17" ht="81.75" customHeight="1" x14ac:dyDescent="0.25">
      <c r="B161" s="1084" t="s">
        <v>5028</v>
      </c>
      <c r="C161" s="88" t="s">
        <v>201</v>
      </c>
      <c r="D161" s="226" t="s">
        <v>5029</v>
      </c>
      <c r="E161" s="799">
        <v>42884505</v>
      </c>
      <c r="F161" s="898" t="s">
        <v>651</v>
      </c>
      <c r="G161" s="88" t="s">
        <v>5030</v>
      </c>
      <c r="H161" s="898">
        <v>41447</v>
      </c>
      <c r="I161" s="83" t="s">
        <v>694</v>
      </c>
      <c r="J161" s="394" t="s">
        <v>5031</v>
      </c>
      <c r="K161" s="898" t="s">
        <v>5032</v>
      </c>
      <c r="L161" s="898" t="s">
        <v>5033</v>
      </c>
      <c r="M161" s="235" t="s">
        <v>19</v>
      </c>
      <c r="N161" s="235" t="s">
        <v>19</v>
      </c>
      <c r="O161" s="235" t="s">
        <v>18</v>
      </c>
      <c r="P161" s="1877" t="s">
        <v>5034</v>
      </c>
      <c r="Q161" s="1878"/>
    </row>
    <row r="162" spans="2:17" ht="45" x14ac:dyDescent="0.25">
      <c r="B162" s="2030" t="s">
        <v>5035</v>
      </c>
      <c r="C162" s="2066" t="s">
        <v>201</v>
      </c>
      <c r="D162" s="2030" t="s">
        <v>5036</v>
      </c>
      <c r="E162" s="2030">
        <v>64563131</v>
      </c>
      <c r="F162" s="2066" t="s">
        <v>5037</v>
      </c>
      <c r="G162" s="2366" t="s">
        <v>5038</v>
      </c>
      <c r="H162" s="2937">
        <v>34516</v>
      </c>
      <c r="I162" s="2137" t="s">
        <v>694</v>
      </c>
      <c r="J162" s="226" t="s">
        <v>2968</v>
      </c>
      <c r="K162" s="776" t="s">
        <v>5039</v>
      </c>
      <c r="L162" s="774" t="s">
        <v>1218</v>
      </c>
      <c r="M162" s="2066" t="s">
        <v>18</v>
      </c>
      <c r="N162" s="2030" t="s">
        <v>19</v>
      </c>
      <c r="O162" s="2030" t="s">
        <v>18</v>
      </c>
      <c r="P162" s="2039" t="s">
        <v>5040</v>
      </c>
      <c r="Q162" s="2040"/>
    </row>
    <row r="163" spans="2:17" ht="45" x14ac:dyDescent="0.25">
      <c r="B163" s="2032"/>
      <c r="C163" s="2067"/>
      <c r="D163" s="2032"/>
      <c r="E163" s="2032"/>
      <c r="F163" s="2067"/>
      <c r="G163" s="2372"/>
      <c r="H163" s="2938"/>
      <c r="I163" s="2138"/>
      <c r="J163" s="226" t="s">
        <v>5041</v>
      </c>
      <c r="K163" s="226" t="s">
        <v>5042</v>
      </c>
      <c r="L163" s="774" t="s">
        <v>1218</v>
      </c>
      <c r="M163" s="2067"/>
      <c r="N163" s="2032"/>
      <c r="O163" s="2032"/>
      <c r="P163" s="2041"/>
      <c r="Q163" s="2042"/>
    </row>
    <row r="164" spans="2:17" ht="45" x14ac:dyDescent="0.25">
      <c r="B164" s="2032"/>
      <c r="C164" s="2067"/>
      <c r="D164" s="2032"/>
      <c r="E164" s="2032"/>
      <c r="F164" s="2067"/>
      <c r="G164" s="2372"/>
      <c r="H164" s="2938"/>
      <c r="I164" s="2138"/>
      <c r="J164" s="226" t="s">
        <v>5043</v>
      </c>
      <c r="K164" s="226" t="s">
        <v>5044</v>
      </c>
      <c r="L164" s="774" t="s">
        <v>1218</v>
      </c>
      <c r="M164" s="2067"/>
      <c r="N164" s="2032"/>
      <c r="O164" s="2032"/>
      <c r="P164" s="2041"/>
      <c r="Q164" s="2042"/>
    </row>
    <row r="165" spans="2:17" x14ac:dyDescent="0.25">
      <c r="B165" s="2032"/>
      <c r="C165" s="2067"/>
      <c r="D165" s="2032"/>
      <c r="E165" s="2032"/>
      <c r="F165" s="2067"/>
      <c r="G165" s="2372"/>
      <c r="H165" s="2938"/>
      <c r="I165" s="2138"/>
      <c r="J165" s="2172" t="s">
        <v>5045</v>
      </c>
      <c r="K165" s="2172" t="s">
        <v>5046</v>
      </c>
      <c r="L165" s="2066" t="s">
        <v>1218</v>
      </c>
      <c r="M165" s="2067"/>
      <c r="N165" s="2032"/>
      <c r="O165" s="2032"/>
      <c r="P165" s="2041"/>
      <c r="Q165" s="2042"/>
    </row>
    <row r="166" spans="2:17" x14ac:dyDescent="0.25">
      <c r="B166" s="2031"/>
      <c r="C166" s="2068"/>
      <c r="D166" s="2031"/>
      <c r="E166" s="2031"/>
      <c r="F166" s="2068"/>
      <c r="G166" s="2367"/>
      <c r="H166" s="2939"/>
      <c r="I166" s="2139"/>
      <c r="J166" s="2173"/>
      <c r="K166" s="2173"/>
      <c r="L166" s="2068"/>
      <c r="M166" s="2068"/>
      <c r="N166" s="2031"/>
      <c r="O166" s="2031"/>
      <c r="P166" s="2049"/>
      <c r="Q166" s="2050"/>
    </row>
    <row r="167" spans="2:17" ht="30" x14ac:dyDescent="0.25">
      <c r="B167" s="2798" t="s">
        <v>5047</v>
      </c>
      <c r="C167" s="2284" t="s">
        <v>201</v>
      </c>
      <c r="D167" s="2172" t="s">
        <v>5048</v>
      </c>
      <c r="E167" s="2001">
        <v>92537373</v>
      </c>
      <c r="F167" s="2001" t="s">
        <v>388</v>
      </c>
      <c r="G167" s="2172" t="s">
        <v>601</v>
      </c>
      <c r="H167" s="2940">
        <v>38611</v>
      </c>
      <c r="I167" s="2426" t="s">
        <v>694</v>
      </c>
      <c r="J167" s="226" t="s">
        <v>5049</v>
      </c>
      <c r="K167" s="226" t="s">
        <v>5050</v>
      </c>
      <c r="L167" s="226" t="s">
        <v>5051</v>
      </c>
      <c r="M167" s="2066" t="s">
        <v>18</v>
      </c>
      <c r="N167" s="2066" t="s">
        <v>18</v>
      </c>
      <c r="O167" s="2066" t="s">
        <v>18</v>
      </c>
      <c r="P167" s="2521"/>
      <c r="Q167" s="2522"/>
    </row>
    <row r="168" spans="2:17" ht="30" x14ac:dyDescent="0.25">
      <c r="B168" s="2799"/>
      <c r="C168" s="2636"/>
      <c r="D168" s="2397"/>
      <c r="E168" s="2011"/>
      <c r="F168" s="2011"/>
      <c r="G168" s="2397"/>
      <c r="H168" s="2941"/>
      <c r="I168" s="2628"/>
      <c r="J168" s="394" t="s">
        <v>5052</v>
      </c>
      <c r="K168" s="226" t="s">
        <v>5053</v>
      </c>
      <c r="L168" s="226" t="s">
        <v>5054</v>
      </c>
      <c r="M168" s="2067"/>
      <c r="N168" s="2067"/>
      <c r="O168" s="2067"/>
      <c r="P168" s="2529"/>
      <c r="Q168" s="2530"/>
    </row>
    <row r="169" spans="2:17" ht="30" x14ac:dyDescent="0.25">
      <c r="B169" s="2800"/>
      <c r="C169" s="2285"/>
      <c r="D169" s="2173"/>
      <c r="E169" s="2002"/>
      <c r="F169" s="2002"/>
      <c r="G169" s="2173"/>
      <c r="H169" s="2942"/>
      <c r="I169" s="2427"/>
      <c r="J169" s="226" t="s">
        <v>5055</v>
      </c>
      <c r="K169" s="226" t="s">
        <v>5056</v>
      </c>
      <c r="L169" s="226" t="s">
        <v>5057</v>
      </c>
      <c r="M169" s="2068"/>
      <c r="N169" s="2068"/>
      <c r="O169" s="2068"/>
      <c r="P169" s="2523"/>
      <c r="Q169" s="2524"/>
    </row>
    <row r="171" spans="2:17" ht="15.75" thickBot="1" x14ac:dyDescent="0.3"/>
    <row r="172" spans="2:17" ht="30" x14ac:dyDescent="0.25">
      <c r="B172" s="703" t="s">
        <v>17</v>
      </c>
      <c r="C172" s="703" t="s">
        <v>193</v>
      </c>
      <c r="D172" s="799" t="s">
        <v>194</v>
      </c>
      <c r="E172" s="703" t="s">
        <v>27</v>
      </c>
      <c r="F172" s="810" t="s">
        <v>235</v>
      </c>
      <c r="G172" s="403"/>
    </row>
    <row r="173" spans="2:17" ht="108" x14ac:dyDescent="0.2">
      <c r="B173" s="2532" t="s">
        <v>236</v>
      </c>
      <c r="C173" s="820" t="s">
        <v>237</v>
      </c>
      <c r="D173" s="235">
        <v>25</v>
      </c>
      <c r="E173" s="235">
        <v>0</v>
      </c>
      <c r="F173" s="1860">
        <f>+E173+E174+E175</f>
        <v>10</v>
      </c>
      <c r="G173" s="821"/>
    </row>
    <row r="174" spans="2:17" ht="96" x14ac:dyDescent="0.2">
      <c r="B174" s="2532"/>
      <c r="C174" s="820" t="s">
        <v>238</v>
      </c>
      <c r="D174" s="248">
        <v>25</v>
      </c>
      <c r="E174" s="235">
        <v>0</v>
      </c>
      <c r="F174" s="2533"/>
      <c r="G174" s="821"/>
    </row>
    <row r="175" spans="2:17" ht="60" x14ac:dyDescent="0.2">
      <c r="B175" s="2532"/>
      <c r="C175" s="820" t="s">
        <v>239</v>
      </c>
      <c r="D175" s="235">
        <v>10</v>
      </c>
      <c r="E175" s="235">
        <v>10</v>
      </c>
      <c r="F175" s="1861"/>
      <c r="G175" s="821"/>
    </row>
    <row r="176" spans="2:17" x14ac:dyDescent="0.25">
      <c r="C176" s="782"/>
    </row>
    <row r="179" spans="2:5" x14ac:dyDescent="0.25">
      <c r="B179" s="781" t="s">
        <v>240</v>
      </c>
    </row>
    <row r="182" spans="2:5" x14ac:dyDescent="0.25">
      <c r="B182" s="438" t="s">
        <v>17</v>
      </c>
      <c r="C182" s="438" t="s">
        <v>26</v>
      </c>
      <c r="D182" s="703" t="s">
        <v>27</v>
      </c>
      <c r="E182" s="703" t="s">
        <v>28</v>
      </c>
    </row>
    <row r="183" spans="2:5" ht="28.5" x14ac:dyDescent="0.25">
      <c r="B183" s="439" t="s">
        <v>393</v>
      </c>
      <c r="C183" s="714">
        <v>40</v>
      </c>
      <c r="D183" s="235">
        <f>+E153</f>
        <v>40</v>
      </c>
      <c r="E183" s="2066">
        <f>+D183+D184</f>
        <v>50</v>
      </c>
    </row>
    <row r="184" spans="2:5" ht="42.75" x14ac:dyDescent="0.25">
      <c r="B184" s="439" t="s">
        <v>394</v>
      </c>
      <c r="C184" s="714">
        <v>60</v>
      </c>
      <c r="D184" s="235">
        <f>+F173</f>
        <v>10</v>
      </c>
      <c r="E184" s="2068"/>
    </row>
    <row r="188" spans="2:5" x14ac:dyDescent="0.25">
      <c r="B188" s="856" t="s">
        <v>5058</v>
      </c>
    </row>
  </sheetData>
  <mergeCells count="153">
    <mergeCell ref="B173:B175"/>
    <mergeCell ref="F173:F175"/>
    <mergeCell ref="E183:E184"/>
    <mergeCell ref="H167:H169"/>
    <mergeCell ref="I167:I169"/>
    <mergeCell ref="M167:M169"/>
    <mergeCell ref="N167:N169"/>
    <mergeCell ref="O167:O169"/>
    <mergeCell ref="P167:Q169"/>
    <mergeCell ref="B167:B169"/>
    <mergeCell ref="C167:C169"/>
    <mergeCell ref="D167:D169"/>
    <mergeCell ref="E167:E169"/>
    <mergeCell ref="F167:F169"/>
    <mergeCell ref="G167:G169"/>
    <mergeCell ref="G162:G166"/>
    <mergeCell ref="H162:H166"/>
    <mergeCell ref="I162:I166"/>
    <mergeCell ref="E153:E155"/>
    <mergeCell ref="B158:N158"/>
    <mergeCell ref="J160:L160"/>
    <mergeCell ref="P160:Q160"/>
    <mergeCell ref="P161:Q161"/>
    <mergeCell ref="B162:B166"/>
    <mergeCell ref="C162:C166"/>
    <mergeCell ref="D162:D166"/>
    <mergeCell ref="E162:E166"/>
    <mergeCell ref="F162:F166"/>
    <mergeCell ref="P162:Q166"/>
    <mergeCell ref="J165:J166"/>
    <mergeCell ref="K165:K166"/>
    <mergeCell ref="L165:L166"/>
    <mergeCell ref="M162:M166"/>
    <mergeCell ref="N162:N166"/>
    <mergeCell ref="O162:O166"/>
    <mergeCell ref="B132:P132"/>
    <mergeCell ref="B135:N135"/>
    <mergeCell ref="B139:M139"/>
    <mergeCell ref="B141:M141"/>
    <mergeCell ref="I121:I122"/>
    <mergeCell ref="M121:M122"/>
    <mergeCell ref="N121:N122"/>
    <mergeCell ref="O121:O122"/>
    <mergeCell ref="P121:Q122"/>
    <mergeCell ref="B125:N125"/>
    <mergeCell ref="B121:B122"/>
    <mergeCell ref="C121:C122"/>
    <mergeCell ref="D121:D122"/>
    <mergeCell ref="E121:E122"/>
    <mergeCell ref="F121:F122"/>
    <mergeCell ref="G121:G122"/>
    <mergeCell ref="H121:H122"/>
    <mergeCell ref="D128:E128"/>
    <mergeCell ref="D129:E129"/>
    <mergeCell ref="P111:Q112"/>
    <mergeCell ref="B118:B120"/>
    <mergeCell ref="C118:C120"/>
    <mergeCell ref="D118:D120"/>
    <mergeCell ref="E118:E120"/>
    <mergeCell ref="F118:F120"/>
    <mergeCell ref="G118:G120"/>
    <mergeCell ref="H118:H120"/>
    <mergeCell ref="I118:I120"/>
    <mergeCell ref="M118:M120"/>
    <mergeCell ref="G111:G112"/>
    <mergeCell ref="H111:H112"/>
    <mergeCell ref="I111:I112"/>
    <mergeCell ref="M111:M112"/>
    <mergeCell ref="N111:N112"/>
    <mergeCell ref="O111:O112"/>
    <mergeCell ref="N118:N120"/>
    <mergeCell ref="O118:O120"/>
    <mergeCell ref="P118:Q120"/>
    <mergeCell ref="H101:H110"/>
    <mergeCell ref="I101:I110"/>
    <mergeCell ref="M101:M110"/>
    <mergeCell ref="N101:N110"/>
    <mergeCell ref="O101:O110"/>
    <mergeCell ref="B111:B112"/>
    <mergeCell ref="C111:C112"/>
    <mergeCell ref="D111:D112"/>
    <mergeCell ref="E111:E112"/>
    <mergeCell ref="F111:F112"/>
    <mergeCell ref="B101:B110"/>
    <mergeCell ref="C101:C110"/>
    <mergeCell ref="D101:D110"/>
    <mergeCell ref="E101:E110"/>
    <mergeCell ref="F101:F110"/>
    <mergeCell ref="G101:G110"/>
    <mergeCell ref="H94:H100"/>
    <mergeCell ref="I94:I100"/>
    <mergeCell ref="M94:M100"/>
    <mergeCell ref="N94:N100"/>
    <mergeCell ref="O94:O100"/>
    <mergeCell ref="P94:Q100"/>
    <mergeCell ref="B94:B100"/>
    <mergeCell ref="C94:C100"/>
    <mergeCell ref="D94:D100"/>
    <mergeCell ref="E94:E100"/>
    <mergeCell ref="F94:F100"/>
    <mergeCell ref="G94:G100"/>
    <mergeCell ref="H88:H93"/>
    <mergeCell ref="I88:I93"/>
    <mergeCell ref="M88:M93"/>
    <mergeCell ref="N88:N93"/>
    <mergeCell ref="O88:O93"/>
    <mergeCell ref="P88:Q93"/>
    <mergeCell ref="B88:B93"/>
    <mergeCell ref="C88:C93"/>
    <mergeCell ref="D88:D93"/>
    <mergeCell ref="E88:E93"/>
    <mergeCell ref="F88:F93"/>
    <mergeCell ref="G88:G93"/>
    <mergeCell ref="H86:H87"/>
    <mergeCell ref="I86:I87"/>
    <mergeCell ref="M86:M87"/>
    <mergeCell ref="N86:N87"/>
    <mergeCell ref="O86:O87"/>
    <mergeCell ref="P86:Q87"/>
    <mergeCell ref="O74:P74"/>
    <mergeCell ref="B80:N80"/>
    <mergeCell ref="J85:L85"/>
    <mergeCell ref="P85:Q85"/>
    <mergeCell ref="B86:B87"/>
    <mergeCell ref="C86:C87"/>
    <mergeCell ref="D86:D87"/>
    <mergeCell ref="E86:E87"/>
    <mergeCell ref="F86:F87"/>
    <mergeCell ref="G86:G87"/>
    <mergeCell ref="O68:P68"/>
    <mergeCell ref="O69:P69"/>
    <mergeCell ref="O70:P70"/>
    <mergeCell ref="O71:P71"/>
    <mergeCell ref="O72:P72"/>
    <mergeCell ref="O73:P73"/>
    <mergeCell ref="B58:B59"/>
    <mergeCell ref="C58:C59"/>
    <mergeCell ref="D58:E58"/>
    <mergeCell ref="C62:N62"/>
    <mergeCell ref="B64:N64"/>
    <mergeCell ref="O67:P67"/>
    <mergeCell ref="C10:E10"/>
    <mergeCell ref="B14:C21"/>
    <mergeCell ref="B22:C22"/>
    <mergeCell ref="E40:E41"/>
    <mergeCell ref="M45:N45"/>
    <mergeCell ref="B49:M49"/>
    <mergeCell ref="B2:P2"/>
    <mergeCell ref="B4:P4"/>
    <mergeCell ref="C6:N6"/>
    <mergeCell ref="C7:N7"/>
    <mergeCell ref="C8:N8"/>
    <mergeCell ref="C9:N9"/>
  </mergeCells>
  <dataValidations count="2">
    <dataValidation type="decimal" allowBlank="1" showInputMessage="1" showErrorMessage="1" sqref="WVH983100 WBP983100 VRT983100 VHX983100 UYB983100 UOF983100 UEJ983100 TUN983100 TKR983100 TAV983100 SQZ983100 SHD983100 RXH983100 RNL983100 RDP983100 QTT983100 QJX983100 QAB983100 PQF983100 PGJ983100 OWN983100 OMR983100 OCV983100 NSZ983100 NJD983100 MZH983100 MPL983100 MFP983100 LVT983100 LLX983100 LCB983100 KSF983100 KIJ983100 JYN983100 JOR983100 JEV983100 IUZ983100 ILD983100 IBH983100 HRL983100 HHP983100 GXT983100 GNX983100 GEB983100 FUF983100 FKJ983100 FAN983100 EQR983100 EGV983100 DWZ983100 DND983100 DDH983100 CTL983100 CJP983100 BZT983100 BPX983100 BGB983100 AWF983100 AMJ983100 ACN983100 SR983100 IV983100 C983100 WVH917564 WLL917564 WBP917564 VRT917564 VHX917564 UYB917564 UOF917564 UEJ917564 TUN917564 TKR917564 TAV917564 SQZ917564 SHD917564 RXH917564 RNL917564 RDP917564 QTT917564 QJX917564 QAB917564 PQF917564 PGJ917564 OWN917564 OMR917564 OCV917564 NSZ917564 NJD917564 MZH917564 MPL917564 MFP917564 LVT917564 LLX917564 LCB917564 KSF917564 KIJ917564 JYN917564 JOR917564 JEV917564 IUZ917564 ILD917564 IBH917564 HRL917564 HHP917564 GXT917564 GNX917564 GEB917564 FUF917564 FKJ917564 FAN917564 EQR917564 EGV917564 DWZ917564 DND917564 DDH917564 CTL917564 CJP917564 BZT917564 BPX917564 BGB917564 AWF917564 AMJ917564 ACN917564 SR917564 IV917564 C917564 WVH852028 WLL852028 WBP852028 VRT852028 VHX852028 UYB852028 UOF852028 UEJ852028 TUN852028 TKR852028 TAV852028 SQZ852028 SHD852028 RXH852028 RNL852028 RDP852028 QTT852028 QJX852028 QAB852028 PQF852028 PGJ852028 OWN852028 OMR852028 OCV852028 NSZ852028 NJD852028 MZH852028 MPL852028 MFP852028 LVT852028 LLX852028 LCB852028 KSF852028 KIJ852028 JYN852028 JOR852028 JEV852028 IUZ852028 ILD852028 IBH852028 HRL852028 HHP852028 GXT852028 GNX852028 GEB852028 FUF852028 FKJ852028 FAN852028 EQR852028 EGV852028 DWZ852028 DND852028 DDH852028 CTL852028 CJP852028 BZT852028 BPX852028 BGB852028 AWF852028 AMJ852028 ACN852028 SR852028 IV852028 C852028 WVH786492 WLL786492 WBP786492 VRT786492 VHX786492 UYB786492 UOF786492 UEJ786492 TUN786492 TKR786492 TAV786492 SQZ786492 SHD786492 RXH786492 RNL786492 RDP786492 QTT786492 QJX786492 QAB786492 PQF786492 PGJ786492 OWN786492 OMR786492 OCV786492 NSZ786492 NJD786492 MZH786492 MPL786492 MFP786492 LVT786492 LLX786492 LCB786492 KSF786492 KIJ786492 JYN786492 JOR786492 JEV786492 IUZ786492 ILD786492 IBH786492 HRL786492 HHP786492 GXT786492 GNX786492 GEB786492 FUF786492 FKJ786492 FAN786492 EQR786492 EGV786492 DWZ786492 DND786492 DDH786492 CTL786492 CJP786492 BZT786492 BPX786492 BGB786492 AWF786492 AMJ786492 ACN786492 SR786492 IV786492 C786492 WVH720956 WLL720956 WBP720956 VRT720956 VHX720956 UYB720956 UOF720956 UEJ720956 TUN720956 TKR720956 TAV720956 SQZ720956 SHD720956 RXH720956 RNL720956 RDP720956 QTT720956 QJX720956 QAB720956 PQF720956 PGJ720956 OWN720956 OMR720956 OCV720956 NSZ720956 NJD720956 MZH720956 MPL720956 MFP720956 LVT720956 LLX720956 LCB720956 KSF720956 KIJ720956 JYN720956 JOR720956 JEV720956 IUZ720956 ILD720956 IBH720956 HRL720956 HHP720956 GXT720956 GNX720956 GEB720956 FUF720956 FKJ720956 FAN720956 EQR720956 EGV720956 DWZ720956 DND720956 DDH720956 CTL720956 CJP720956 BZT720956 BPX720956 BGB720956 AWF720956 AMJ720956 ACN720956 SR720956 IV720956 C720956 WVH655420 WLL655420 WBP655420 VRT655420 VHX655420 UYB655420 UOF655420 UEJ655420 TUN655420 TKR655420 TAV655420 SQZ655420 SHD655420 RXH655420 RNL655420 RDP655420 QTT655420 QJX655420 QAB655420 PQF655420 PGJ655420 OWN655420 OMR655420 OCV655420 NSZ655420 NJD655420 MZH655420 MPL655420 MFP655420 LVT655420 LLX655420 LCB655420 KSF655420 KIJ655420 JYN655420 JOR655420 JEV655420 IUZ655420 ILD655420 IBH655420 HRL655420 HHP655420 GXT655420 GNX655420 GEB655420 FUF655420 FKJ655420 FAN655420 EQR655420 EGV655420 DWZ655420 DND655420 DDH655420 CTL655420 CJP655420 BZT655420 BPX655420 BGB655420 AWF655420 AMJ655420 ACN655420 SR655420 IV655420 C655420 WVH589884 WLL589884 WBP589884 VRT589884 VHX589884 UYB589884 UOF589884 UEJ589884 TUN589884 TKR589884 TAV589884 SQZ589884 SHD589884 RXH589884 RNL589884 RDP589884 QTT589884 QJX589884 QAB589884 PQF589884 PGJ589884 OWN589884 OMR589884 OCV589884 NSZ589884 NJD589884 MZH589884 MPL589884 MFP589884 LVT589884 LLX589884 LCB589884 KSF589884 KIJ589884 JYN589884 JOR589884 JEV589884 IUZ589884 ILD589884 IBH589884 HRL589884 HHP589884 GXT589884 GNX589884 GEB589884 FUF589884 FKJ589884 FAN589884 EQR589884 EGV589884 DWZ589884 DND589884 DDH589884 CTL589884 CJP589884 BZT589884 BPX589884 BGB589884 AWF589884 AMJ589884 ACN589884 SR589884 IV589884 C589884 WVH524348 WLL524348 WBP524348 VRT524348 VHX524348 UYB524348 UOF524348 UEJ524348 TUN524348 TKR524348 TAV524348 SQZ524348 SHD524348 RXH524348 RNL524348 RDP524348 QTT524348 QJX524348 QAB524348 PQF524348 PGJ524348 OWN524348 OMR524348 OCV524348 NSZ524348 NJD524348 MZH524348 MPL524348 MFP524348 LVT524348 LLX524348 LCB524348 KSF524348 KIJ524348 JYN524348 JOR524348 JEV524348 IUZ524348 ILD524348 IBH524348 HRL524348 HHP524348 GXT524348 GNX524348 GEB524348 FUF524348 FKJ524348 FAN524348 EQR524348 EGV524348 DWZ524348 DND524348 DDH524348 CTL524348 CJP524348 BZT524348 BPX524348 BGB524348 AWF524348 AMJ524348 ACN524348 SR524348 IV524348 C524348 WVH458812 WLL458812 WBP458812 VRT458812 VHX458812 UYB458812 UOF458812 UEJ458812 TUN458812 TKR458812 TAV458812 SQZ458812 SHD458812 RXH458812 RNL458812 RDP458812 QTT458812 QJX458812 QAB458812 PQF458812 PGJ458812 OWN458812 OMR458812 OCV458812 NSZ458812 NJD458812 MZH458812 MPL458812 MFP458812 LVT458812 LLX458812 LCB458812 KSF458812 KIJ458812 JYN458812 JOR458812 JEV458812 IUZ458812 ILD458812 IBH458812 HRL458812 HHP458812 GXT458812 GNX458812 GEB458812 FUF458812 FKJ458812 FAN458812 EQR458812 EGV458812 DWZ458812 DND458812 DDH458812 CTL458812 CJP458812 BZT458812 BPX458812 BGB458812 AWF458812 AMJ458812 ACN458812 SR458812 IV458812 C458812 WVH393276 WLL393276 WBP393276 VRT393276 VHX393276 UYB393276 UOF393276 UEJ393276 TUN393276 TKR393276 TAV393276 SQZ393276 SHD393276 RXH393276 RNL393276 RDP393276 QTT393276 QJX393276 QAB393276 PQF393276 PGJ393276 OWN393276 OMR393276 OCV393276 NSZ393276 NJD393276 MZH393276 MPL393276 MFP393276 LVT393276 LLX393276 LCB393276 KSF393276 KIJ393276 JYN393276 JOR393276 JEV393276 IUZ393276 ILD393276 IBH393276 HRL393276 HHP393276 GXT393276 GNX393276 GEB393276 FUF393276 FKJ393276 FAN393276 EQR393276 EGV393276 DWZ393276 DND393276 DDH393276 CTL393276 CJP393276 BZT393276 BPX393276 BGB393276 AWF393276 AMJ393276 ACN393276 SR393276 IV393276 C393276 WVH327740 WLL327740 WBP327740 VRT327740 VHX327740 UYB327740 UOF327740 UEJ327740 TUN327740 TKR327740 TAV327740 SQZ327740 SHD327740 RXH327740 RNL327740 RDP327740 QTT327740 QJX327740 QAB327740 PQF327740 PGJ327740 OWN327740 OMR327740 OCV327740 NSZ327740 NJD327740 MZH327740 MPL327740 MFP327740 LVT327740 LLX327740 LCB327740 KSF327740 KIJ327740 JYN327740 JOR327740 JEV327740 IUZ327740 ILD327740 IBH327740 HRL327740 HHP327740 GXT327740 GNX327740 GEB327740 FUF327740 FKJ327740 FAN327740 EQR327740 EGV327740 DWZ327740 DND327740 DDH327740 CTL327740 CJP327740 BZT327740 BPX327740 BGB327740 AWF327740 AMJ327740 ACN327740 SR327740 IV327740 C327740 WVH262204 WLL262204 WBP262204 VRT262204 VHX262204 UYB262204 UOF262204 UEJ262204 TUN262204 TKR262204 TAV262204 SQZ262204 SHD262204 RXH262204 RNL262204 RDP262204 QTT262204 QJX262204 QAB262204 PQF262204 PGJ262204 OWN262204 OMR262204 OCV262204 NSZ262204 NJD262204 MZH262204 MPL262204 MFP262204 LVT262204 LLX262204 LCB262204 KSF262204 KIJ262204 JYN262204 JOR262204 JEV262204 IUZ262204 ILD262204 IBH262204 HRL262204 HHP262204 GXT262204 GNX262204 GEB262204 FUF262204 FKJ262204 FAN262204 EQR262204 EGV262204 DWZ262204 DND262204 DDH262204 CTL262204 CJP262204 BZT262204 BPX262204 BGB262204 AWF262204 AMJ262204 ACN262204 SR262204 IV262204 C262204 WVH196668 WLL196668 WBP196668 VRT196668 VHX196668 UYB196668 UOF196668 UEJ196668 TUN196668 TKR196668 TAV196668 SQZ196668 SHD196668 RXH196668 RNL196668 RDP196668 QTT196668 QJX196668 QAB196668 PQF196668 PGJ196668 OWN196668 OMR196668 OCV196668 NSZ196668 NJD196668 MZH196668 MPL196668 MFP196668 LVT196668 LLX196668 LCB196668 KSF196668 KIJ196668 JYN196668 JOR196668 JEV196668 IUZ196668 ILD196668 IBH196668 HRL196668 HHP196668 GXT196668 GNX196668 GEB196668 FUF196668 FKJ196668 FAN196668 EQR196668 EGV196668 DWZ196668 DND196668 DDH196668 CTL196668 CJP196668 BZT196668 BPX196668 BGB196668 AWF196668 AMJ196668 ACN196668 SR196668 IV196668 C196668 WVH131132 WLL131132 WBP131132 VRT131132 VHX131132 UYB131132 UOF131132 UEJ131132 TUN131132 TKR131132 TAV131132 SQZ131132 SHD131132 RXH131132 RNL131132 RDP131132 QTT131132 QJX131132 QAB131132 PQF131132 PGJ131132 OWN131132 OMR131132 OCV131132 NSZ131132 NJD131132 MZH131132 MPL131132 MFP131132 LVT131132 LLX131132 LCB131132 KSF131132 KIJ131132 JYN131132 JOR131132 JEV131132 IUZ131132 ILD131132 IBH131132 HRL131132 HHP131132 GXT131132 GNX131132 GEB131132 FUF131132 FKJ131132 FAN131132 EQR131132 EGV131132 DWZ131132 DND131132 DDH131132 CTL131132 CJP131132 BZT131132 BPX131132 BGB131132 AWF131132 AMJ131132 ACN131132 SR131132 IV131132 C131132 WVH65596 WLL65596 WBP65596 VRT65596 VHX65596 UYB65596 UOF65596 UEJ65596 TUN65596 TKR65596 TAV65596 SQZ65596 SHD65596 RXH65596 RNL65596 RDP65596 QTT65596 QJX65596 QAB65596 PQF65596 PGJ65596 OWN65596 OMR65596 OCV65596 NSZ65596 NJD65596 MZH65596 MPL65596 MFP65596 LVT65596 LLX65596 LCB65596 KSF65596 KIJ65596 JYN65596 JOR65596 JEV65596 IUZ65596 ILD65596 IBH65596 HRL65596 HHP65596 GXT65596 GNX65596 GEB65596 FUF65596 FKJ65596 FAN65596 EQR65596 EGV65596 DWZ65596 DND65596 DDH65596 CTL65596 CJP65596 BZT65596 BPX65596 BGB65596 AWF65596 AMJ65596 ACN65596 SR65596 IV65596 C65596 WLL983100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100 WLI983100 WBM983100 VRQ983100 VHU983100 UXY983100 UOC983100 UEG983100 TUK983100 TKO983100 TAS983100 SQW983100 SHA983100 RXE983100 RNI983100 RDM983100 QTQ983100 QJU983100 PZY983100 PQC983100 PGG983100 OWK983100 OMO983100 OCS983100 NSW983100 NJA983100 MZE983100 MPI983100 MFM983100 LVQ983100 LLU983100 LBY983100 KSC983100 KIG983100 JYK983100 JOO983100 JES983100 IUW983100 ILA983100 IBE983100 HRI983100 HHM983100 GXQ983100 GNU983100 GDY983100 FUC983100 FKG983100 FAK983100 EQO983100 EGS983100 DWW983100 DNA983100 DDE983100 CTI983100 CJM983100 BZQ983100 BPU983100 BFY983100 AWC983100 AMG983100 ACK983100 SO983100 IS983100 A983100 WVE917564 WLI917564 WBM917564 VRQ917564 VHU917564 UXY917564 UOC917564 UEG917564 TUK917564 TKO917564 TAS917564 SQW917564 SHA917564 RXE917564 RNI917564 RDM917564 QTQ917564 QJU917564 PZY917564 PQC917564 PGG917564 OWK917564 OMO917564 OCS917564 NSW917564 NJA917564 MZE917564 MPI917564 MFM917564 LVQ917564 LLU917564 LBY917564 KSC917564 KIG917564 JYK917564 JOO917564 JES917564 IUW917564 ILA917564 IBE917564 HRI917564 HHM917564 GXQ917564 GNU917564 GDY917564 FUC917564 FKG917564 FAK917564 EQO917564 EGS917564 DWW917564 DNA917564 DDE917564 CTI917564 CJM917564 BZQ917564 BPU917564 BFY917564 AWC917564 AMG917564 ACK917564 SO917564 IS917564 A917564 WVE852028 WLI852028 WBM852028 VRQ852028 VHU852028 UXY852028 UOC852028 UEG852028 TUK852028 TKO852028 TAS852028 SQW852028 SHA852028 RXE852028 RNI852028 RDM852028 QTQ852028 QJU852028 PZY852028 PQC852028 PGG852028 OWK852028 OMO852028 OCS852028 NSW852028 NJA852028 MZE852028 MPI852028 MFM852028 LVQ852028 LLU852028 LBY852028 KSC852028 KIG852028 JYK852028 JOO852028 JES852028 IUW852028 ILA852028 IBE852028 HRI852028 HHM852028 GXQ852028 GNU852028 GDY852028 FUC852028 FKG852028 FAK852028 EQO852028 EGS852028 DWW852028 DNA852028 DDE852028 CTI852028 CJM852028 BZQ852028 BPU852028 BFY852028 AWC852028 AMG852028 ACK852028 SO852028 IS852028 A852028 WVE786492 WLI786492 WBM786492 VRQ786492 VHU786492 UXY786492 UOC786492 UEG786492 TUK786492 TKO786492 TAS786492 SQW786492 SHA786492 RXE786492 RNI786492 RDM786492 QTQ786492 QJU786492 PZY786492 PQC786492 PGG786492 OWK786492 OMO786492 OCS786492 NSW786492 NJA786492 MZE786492 MPI786492 MFM786492 LVQ786492 LLU786492 LBY786492 KSC786492 KIG786492 JYK786492 JOO786492 JES786492 IUW786492 ILA786492 IBE786492 HRI786492 HHM786492 GXQ786492 GNU786492 GDY786492 FUC786492 FKG786492 FAK786492 EQO786492 EGS786492 DWW786492 DNA786492 DDE786492 CTI786492 CJM786492 BZQ786492 BPU786492 BFY786492 AWC786492 AMG786492 ACK786492 SO786492 IS786492 A786492 WVE720956 WLI720956 WBM720956 VRQ720956 VHU720956 UXY720956 UOC720956 UEG720956 TUK720956 TKO720956 TAS720956 SQW720956 SHA720956 RXE720956 RNI720956 RDM720956 QTQ720956 QJU720956 PZY720956 PQC720956 PGG720956 OWK720956 OMO720956 OCS720956 NSW720956 NJA720956 MZE720956 MPI720956 MFM720956 LVQ720956 LLU720956 LBY720956 KSC720956 KIG720956 JYK720956 JOO720956 JES720956 IUW720956 ILA720956 IBE720956 HRI720956 HHM720956 GXQ720956 GNU720956 GDY720956 FUC720956 FKG720956 FAK720956 EQO720956 EGS720956 DWW720956 DNA720956 DDE720956 CTI720956 CJM720956 BZQ720956 BPU720956 BFY720956 AWC720956 AMG720956 ACK720956 SO720956 IS720956 A720956 WVE655420 WLI655420 WBM655420 VRQ655420 VHU655420 UXY655420 UOC655420 UEG655420 TUK655420 TKO655420 TAS655420 SQW655420 SHA655420 RXE655420 RNI655420 RDM655420 QTQ655420 QJU655420 PZY655420 PQC655420 PGG655420 OWK655420 OMO655420 OCS655420 NSW655420 NJA655420 MZE655420 MPI655420 MFM655420 LVQ655420 LLU655420 LBY655420 KSC655420 KIG655420 JYK655420 JOO655420 JES655420 IUW655420 ILA655420 IBE655420 HRI655420 HHM655420 GXQ655420 GNU655420 GDY655420 FUC655420 FKG655420 FAK655420 EQO655420 EGS655420 DWW655420 DNA655420 DDE655420 CTI655420 CJM655420 BZQ655420 BPU655420 BFY655420 AWC655420 AMG655420 ACK655420 SO655420 IS655420 A655420 WVE589884 WLI589884 WBM589884 VRQ589884 VHU589884 UXY589884 UOC589884 UEG589884 TUK589884 TKO589884 TAS589884 SQW589884 SHA589884 RXE589884 RNI589884 RDM589884 QTQ589884 QJU589884 PZY589884 PQC589884 PGG589884 OWK589884 OMO589884 OCS589884 NSW589884 NJA589884 MZE589884 MPI589884 MFM589884 LVQ589884 LLU589884 LBY589884 KSC589884 KIG589884 JYK589884 JOO589884 JES589884 IUW589884 ILA589884 IBE589884 HRI589884 HHM589884 GXQ589884 GNU589884 GDY589884 FUC589884 FKG589884 FAK589884 EQO589884 EGS589884 DWW589884 DNA589884 DDE589884 CTI589884 CJM589884 BZQ589884 BPU589884 BFY589884 AWC589884 AMG589884 ACK589884 SO589884 IS589884 A589884 WVE524348 WLI524348 WBM524348 VRQ524348 VHU524348 UXY524348 UOC524348 UEG524348 TUK524348 TKO524348 TAS524348 SQW524348 SHA524348 RXE524348 RNI524348 RDM524348 QTQ524348 QJU524348 PZY524348 PQC524348 PGG524348 OWK524348 OMO524348 OCS524348 NSW524348 NJA524348 MZE524348 MPI524348 MFM524348 LVQ524348 LLU524348 LBY524348 KSC524348 KIG524348 JYK524348 JOO524348 JES524348 IUW524348 ILA524348 IBE524348 HRI524348 HHM524348 GXQ524348 GNU524348 GDY524348 FUC524348 FKG524348 FAK524348 EQO524348 EGS524348 DWW524348 DNA524348 DDE524348 CTI524348 CJM524348 BZQ524348 BPU524348 BFY524348 AWC524348 AMG524348 ACK524348 SO524348 IS524348 A524348 WVE458812 WLI458812 WBM458812 VRQ458812 VHU458812 UXY458812 UOC458812 UEG458812 TUK458812 TKO458812 TAS458812 SQW458812 SHA458812 RXE458812 RNI458812 RDM458812 QTQ458812 QJU458812 PZY458812 PQC458812 PGG458812 OWK458812 OMO458812 OCS458812 NSW458812 NJA458812 MZE458812 MPI458812 MFM458812 LVQ458812 LLU458812 LBY458812 KSC458812 KIG458812 JYK458812 JOO458812 JES458812 IUW458812 ILA458812 IBE458812 HRI458812 HHM458812 GXQ458812 GNU458812 GDY458812 FUC458812 FKG458812 FAK458812 EQO458812 EGS458812 DWW458812 DNA458812 DDE458812 CTI458812 CJM458812 BZQ458812 BPU458812 BFY458812 AWC458812 AMG458812 ACK458812 SO458812 IS458812 A458812 WVE393276 WLI393276 WBM393276 VRQ393276 VHU393276 UXY393276 UOC393276 UEG393276 TUK393276 TKO393276 TAS393276 SQW393276 SHA393276 RXE393276 RNI393276 RDM393276 QTQ393276 QJU393276 PZY393276 PQC393276 PGG393276 OWK393276 OMO393276 OCS393276 NSW393276 NJA393276 MZE393276 MPI393276 MFM393276 LVQ393276 LLU393276 LBY393276 KSC393276 KIG393276 JYK393276 JOO393276 JES393276 IUW393276 ILA393276 IBE393276 HRI393276 HHM393276 GXQ393276 GNU393276 GDY393276 FUC393276 FKG393276 FAK393276 EQO393276 EGS393276 DWW393276 DNA393276 DDE393276 CTI393276 CJM393276 BZQ393276 BPU393276 BFY393276 AWC393276 AMG393276 ACK393276 SO393276 IS393276 A393276 WVE327740 WLI327740 WBM327740 VRQ327740 VHU327740 UXY327740 UOC327740 UEG327740 TUK327740 TKO327740 TAS327740 SQW327740 SHA327740 RXE327740 RNI327740 RDM327740 QTQ327740 QJU327740 PZY327740 PQC327740 PGG327740 OWK327740 OMO327740 OCS327740 NSW327740 NJA327740 MZE327740 MPI327740 MFM327740 LVQ327740 LLU327740 LBY327740 KSC327740 KIG327740 JYK327740 JOO327740 JES327740 IUW327740 ILA327740 IBE327740 HRI327740 HHM327740 GXQ327740 GNU327740 GDY327740 FUC327740 FKG327740 FAK327740 EQO327740 EGS327740 DWW327740 DNA327740 DDE327740 CTI327740 CJM327740 BZQ327740 BPU327740 BFY327740 AWC327740 AMG327740 ACK327740 SO327740 IS327740 A327740 WVE262204 WLI262204 WBM262204 VRQ262204 VHU262204 UXY262204 UOC262204 UEG262204 TUK262204 TKO262204 TAS262204 SQW262204 SHA262204 RXE262204 RNI262204 RDM262204 QTQ262204 QJU262204 PZY262204 PQC262204 PGG262204 OWK262204 OMO262204 OCS262204 NSW262204 NJA262204 MZE262204 MPI262204 MFM262204 LVQ262204 LLU262204 LBY262204 KSC262204 KIG262204 JYK262204 JOO262204 JES262204 IUW262204 ILA262204 IBE262204 HRI262204 HHM262204 GXQ262204 GNU262204 GDY262204 FUC262204 FKG262204 FAK262204 EQO262204 EGS262204 DWW262204 DNA262204 DDE262204 CTI262204 CJM262204 BZQ262204 BPU262204 BFY262204 AWC262204 AMG262204 ACK262204 SO262204 IS262204 A262204 WVE196668 WLI196668 WBM196668 VRQ196668 VHU196668 UXY196668 UOC196668 UEG196668 TUK196668 TKO196668 TAS196668 SQW196668 SHA196668 RXE196668 RNI196668 RDM196668 QTQ196668 QJU196668 PZY196668 PQC196668 PGG196668 OWK196668 OMO196668 OCS196668 NSW196668 NJA196668 MZE196668 MPI196668 MFM196668 LVQ196668 LLU196668 LBY196668 KSC196668 KIG196668 JYK196668 JOO196668 JES196668 IUW196668 ILA196668 IBE196668 HRI196668 HHM196668 GXQ196668 GNU196668 GDY196668 FUC196668 FKG196668 FAK196668 EQO196668 EGS196668 DWW196668 DNA196668 DDE196668 CTI196668 CJM196668 BZQ196668 BPU196668 BFY196668 AWC196668 AMG196668 ACK196668 SO196668 IS196668 A196668 WVE131132 WLI131132 WBM131132 VRQ131132 VHU131132 UXY131132 UOC131132 UEG131132 TUK131132 TKO131132 TAS131132 SQW131132 SHA131132 RXE131132 RNI131132 RDM131132 QTQ131132 QJU131132 PZY131132 PQC131132 PGG131132 OWK131132 OMO131132 OCS131132 NSW131132 NJA131132 MZE131132 MPI131132 MFM131132 LVQ131132 LLU131132 LBY131132 KSC131132 KIG131132 JYK131132 JOO131132 JES131132 IUW131132 ILA131132 IBE131132 HRI131132 HHM131132 GXQ131132 GNU131132 GDY131132 FUC131132 FKG131132 FAK131132 EQO131132 EGS131132 DWW131132 DNA131132 DDE131132 CTI131132 CJM131132 BZQ131132 BPU131132 BFY131132 AWC131132 AMG131132 ACK131132 SO131132 IS131132 A131132 WVE65596 WLI65596 WBM65596 VRQ65596 VHU65596 UXY65596 UOC65596 UEG65596 TUK65596 TKO65596 TAS65596 SQW65596 SHA65596 RXE65596 RNI65596 RDM65596 QTQ65596 QJU65596 PZY65596 PQC65596 PGG65596 OWK65596 OMO65596 OCS65596 NSW65596 NJA65596 MZE65596 MPI65596 MFM65596 LVQ65596 LLU65596 LBY65596 KSC65596 KIG65596 JYK65596 JOO65596 JES65596 IUW65596 ILA65596 IBE65596 HRI65596 HHM65596 GXQ65596 GNU65596 GDY65596 FUC65596 FKG65596 FAK65596 EQO65596 EGS65596 DWW65596 DNA65596 DDE65596 CTI65596 CJM65596 BZQ65596 BPU65596 BFY65596 AWC65596 AMG65596 ACK65596 SO65596 IS65596 A6559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1"/>
  <sheetViews>
    <sheetView zoomScale="60" zoomScaleNormal="60" workbookViewId="0">
      <selection activeCell="K107" sqref="K107"/>
    </sheetView>
  </sheetViews>
  <sheetFormatPr baseColWidth="10" defaultRowHeight="15" x14ac:dyDescent="0.25"/>
  <cols>
    <col min="1" max="1" width="3.140625" style="1" bestFit="1" customWidth="1"/>
    <col min="2" max="2" width="102.7109375" style="69" bestFit="1" customWidth="1"/>
    <col min="3" max="3" width="31.140625" style="69" customWidth="1"/>
    <col min="4" max="4" width="26.7109375" style="69" customWidth="1"/>
    <col min="5" max="5" width="25" style="69" customWidth="1"/>
    <col min="6" max="7" width="29.7109375" style="69" customWidth="1"/>
    <col min="8" max="8" width="24.5703125" style="69" customWidth="1"/>
    <col min="9" max="9" width="24" style="69" customWidth="1"/>
    <col min="10" max="10" width="20.28515625" style="69" customWidth="1"/>
    <col min="11" max="11" width="24.85546875" style="69" bestFit="1" customWidth="1"/>
    <col min="12" max="13" width="18.7109375" style="69" customWidth="1"/>
    <col min="14" max="14" width="22.140625" style="69" customWidth="1"/>
    <col min="15" max="15" width="26.140625" style="69" customWidth="1"/>
    <col min="16" max="16" width="19.5703125" style="69" bestFit="1" customWidth="1"/>
    <col min="17" max="17" width="32.5703125" style="69"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2486" t="s">
        <v>0</v>
      </c>
      <c r="C2" s="2487"/>
      <c r="D2" s="2487"/>
      <c r="E2" s="2487"/>
      <c r="F2" s="2487"/>
      <c r="G2" s="2487"/>
      <c r="H2" s="2487"/>
      <c r="I2" s="2487"/>
      <c r="J2" s="2487"/>
      <c r="K2" s="2487"/>
      <c r="L2" s="2487"/>
      <c r="M2" s="2487"/>
      <c r="N2" s="2487"/>
      <c r="O2" s="2487"/>
      <c r="P2" s="2487"/>
    </row>
    <row r="4" spans="2:16" ht="26.25" x14ac:dyDescent="0.25">
      <c r="B4" s="2486" t="s">
        <v>1</v>
      </c>
      <c r="C4" s="2487"/>
      <c r="D4" s="2487"/>
      <c r="E4" s="2487"/>
      <c r="F4" s="2487"/>
      <c r="G4" s="2487"/>
      <c r="H4" s="2487"/>
      <c r="I4" s="2487"/>
      <c r="J4" s="2487"/>
      <c r="K4" s="2487"/>
      <c r="L4" s="2487"/>
      <c r="M4" s="2487"/>
      <c r="N4" s="2487"/>
      <c r="O4" s="2487"/>
      <c r="P4" s="2487"/>
    </row>
    <row r="5" spans="2:16" ht="15.75" thickBot="1" x14ac:dyDescent="0.3"/>
    <row r="6" spans="2:16" ht="15.75" thickBot="1" x14ac:dyDescent="0.3">
      <c r="B6" s="2" t="s">
        <v>941</v>
      </c>
      <c r="C6" s="2488" t="s">
        <v>1255</v>
      </c>
      <c r="D6" s="2488"/>
      <c r="E6" s="2488"/>
      <c r="F6" s="2488"/>
      <c r="G6" s="2488"/>
      <c r="H6" s="2488"/>
      <c r="I6" s="2488"/>
      <c r="J6" s="2488"/>
      <c r="K6" s="2488"/>
      <c r="L6" s="2488"/>
      <c r="M6" s="2488"/>
      <c r="N6" s="2489"/>
    </row>
    <row r="7" spans="2:16" ht="16.5" thickBot="1" x14ac:dyDescent="0.3">
      <c r="B7" s="127" t="s">
        <v>4</v>
      </c>
      <c r="C7" s="2488"/>
      <c r="D7" s="2488"/>
      <c r="E7" s="2488"/>
      <c r="F7" s="2488"/>
      <c r="G7" s="2488"/>
      <c r="H7" s="2488"/>
      <c r="I7" s="2488"/>
      <c r="J7" s="2488"/>
      <c r="K7" s="2488"/>
      <c r="L7" s="2488"/>
      <c r="M7" s="2488"/>
      <c r="N7" s="2489"/>
    </row>
    <row r="8" spans="2:16" ht="16.5" thickBot="1" x14ac:dyDescent="0.3">
      <c r="B8" s="127" t="s">
        <v>5</v>
      </c>
      <c r="C8" s="2490"/>
      <c r="D8" s="2490"/>
      <c r="E8" s="2490"/>
      <c r="F8" s="2490"/>
      <c r="G8" s="2490"/>
      <c r="H8" s="2490"/>
      <c r="I8" s="2490"/>
      <c r="J8" s="2490"/>
      <c r="K8" s="2490"/>
      <c r="L8" s="2490"/>
      <c r="M8" s="2490"/>
      <c r="N8" s="2491"/>
    </row>
    <row r="9" spans="2:16" ht="16.5" thickBot="1" x14ac:dyDescent="0.3">
      <c r="B9" s="127" t="s">
        <v>6</v>
      </c>
      <c r="C9" s="2490"/>
      <c r="D9" s="2490"/>
      <c r="E9" s="2490"/>
      <c r="F9" s="2490"/>
      <c r="G9" s="2490"/>
      <c r="H9" s="2490"/>
      <c r="I9" s="2490"/>
      <c r="J9" s="2490"/>
      <c r="K9" s="2490"/>
      <c r="L9" s="2490"/>
      <c r="M9" s="2490"/>
      <c r="N9" s="2491"/>
    </row>
    <row r="10" spans="2:16" ht="16.5" thickBot="1" x14ac:dyDescent="0.3">
      <c r="B10" s="127" t="s">
        <v>7</v>
      </c>
      <c r="C10" s="2852">
        <v>21</v>
      </c>
      <c r="D10" s="2852"/>
      <c r="E10" s="2853"/>
      <c r="F10" s="763"/>
      <c r="G10" s="763"/>
      <c r="H10" s="763"/>
      <c r="I10" s="763"/>
      <c r="J10" s="763"/>
      <c r="K10" s="763"/>
      <c r="L10" s="763"/>
      <c r="M10" s="763"/>
      <c r="N10" s="764"/>
    </row>
    <row r="11" spans="2:16" ht="16.5" thickBot="1" x14ac:dyDescent="0.3">
      <c r="B11" s="130" t="s">
        <v>8</v>
      </c>
      <c r="C11" s="664">
        <v>41978</v>
      </c>
      <c r="D11" s="218"/>
      <c r="E11" s="218"/>
      <c r="F11" s="218"/>
      <c r="G11" s="218"/>
      <c r="H11" s="218"/>
      <c r="I11" s="218"/>
      <c r="J11" s="218"/>
      <c r="K11" s="218"/>
      <c r="L11" s="218"/>
      <c r="M11" s="218"/>
      <c r="N11" s="219"/>
    </row>
    <row r="12" spans="2:16" ht="15.75" x14ac:dyDescent="0.25">
      <c r="B12" s="134"/>
      <c r="C12" s="135"/>
      <c r="D12" s="136"/>
      <c r="E12" s="136"/>
      <c r="F12" s="136"/>
      <c r="G12" s="136"/>
      <c r="H12" s="136"/>
      <c r="I12" s="766"/>
      <c r="J12" s="766"/>
      <c r="K12" s="766"/>
      <c r="L12" s="766"/>
      <c r="M12" s="766"/>
      <c r="N12" s="136"/>
    </row>
    <row r="13" spans="2:16" x14ac:dyDescent="0.25">
      <c r="I13" s="766"/>
      <c r="J13" s="766"/>
      <c r="K13" s="766"/>
      <c r="L13" s="766"/>
      <c r="M13" s="766"/>
      <c r="N13" s="767"/>
    </row>
    <row r="14" spans="2:16" x14ac:dyDescent="0.25">
      <c r="B14" s="2497" t="s">
        <v>9</v>
      </c>
      <c r="C14" s="2497"/>
      <c r="D14" s="768" t="s">
        <v>10</v>
      </c>
      <c r="E14" s="768" t="s">
        <v>11</v>
      </c>
      <c r="F14" s="768" t="s">
        <v>12</v>
      </c>
      <c r="G14" s="769"/>
      <c r="I14" s="140"/>
      <c r="J14" s="140"/>
      <c r="K14" s="140"/>
      <c r="L14" s="140"/>
      <c r="M14" s="140"/>
      <c r="N14" s="767"/>
    </row>
    <row r="15" spans="2:16" x14ac:dyDescent="0.25">
      <c r="B15" s="2497"/>
      <c r="C15" s="2497"/>
      <c r="D15" s="768">
        <v>21</v>
      </c>
      <c r="E15" s="773">
        <v>1669560120</v>
      </c>
      <c r="F15" s="771">
        <v>720</v>
      </c>
      <c r="G15" s="772"/>
      <c r="I15" s="144"/>
      <c r="J15" s="144"/>
      <c r="K15" s="144"/>
      <c r="L15" s="144"/>
      <c r="M15" s="144"/>
      <c r="N15" s="767"/>
    </row>
    <row r="16" spans="2:16" x14ac:dyDescent="0.25">
      <c r="B16" s="2497"/>
      <c r="C16" s="2497"/>
      <c r="D16" s="768"/>
      <c r="E16" s="773"/>
      <c r="F16" s="771"/>
      <c r="G16" s="772"/>
      <c r="I16" s="144"/>
      <c r="J16" s="144"/>
      <c r="K16" s="144"/>
      <c r="L16" s="144"/>
      <c r="M16" s="144"/>
      <c r="N16" s="767"/>
    </row>
    <row r="17" spans="1:14" x14ac:dyDescent="0.25">
      <c r="B17" s="2497"/>
      <c r="C17" s="2497"/>
      <c r="D17" s="768"/>
      <c r="E17" s="773"/>
      <c r="F17" s="771"/>
      <c r="G17" s="772"/>
      <c r="I17" s="144"/>
      <c r="J17" s="144"/>
      <c r="K17" s="144"/>
      <c r="L17" s="144"/>
      <c r="M17" s="144"/>
      <c r="N17" s="767"/>
    </row>
    <row r="18" spans="1:14" x14ac:dyDescent="0.25">
      <c r="B18" s="2497"/>
      <c r="C18" s="2497"/>
      <c r="D18" s="768"/>
      <c r="E18" s="774"/>
      <c r="F18" s="771"/>
      <c r="G18" s="772"/>
      <c r="H18" s="146"/>
      <c r="I18" s="144"/>
      <c r="J18" s="144"/>
      <c r="K18" s="144"/>
      <c r="L18" s="144"/>
      <c r="M18" s="144"/>
      <c r="N18" s="775"/>
    </row>
    <row r="19" spans="1:14" x14ac:dyDescent="0.25">
      <c r="B19" s="2497"/>
      <c r="C19" s="2497"/>
      <c r="D19" s="768"/>
      <c r="E19" s="774"/>
      <c r="F19" s="771"/>
      <c r="G19" s="772"/>
      <c r="H19" s="146"/>
      <c r="I19" s="148"/>
      <c r="J19" s="148"/>
      <c r="K19" s="148"/>
      <c r="L19" s="148"/>
      <c r="M19" s="148"/>
      <c r="N19" s="775"/>
    </row>
    <row r="20" spans="1:14" x14ac:dyDescent="0.25">
      <c r="B20" s="2497"/>
      <c r="C20" s="2497"/>
      <c r="D20" s="768"/>
      <c r="E20" s="774"/>
      <c r="F20" s="771"/>
      <c r="G20" s="772"/>
      <c r="H20" s="146"/>
      <c r="I20" s="766"/>
      <c r="J20" s="766"/>
      <c r="K20" s="766"/>
      <c r="L20" s="766"/>
      <c r="M20" s="766"/>
      <c r="N20" s="775"/>
    </row>
    <row r="21" spans="1:14" x14ac:dyDescent="0.25">
      <c r="B21" s="2497"/>
      <c r="C21" s="2497"/>
      <c r="D21" s="768"/>
      <c r="E21" s="774"/>
      <c r="F21" s="771"/>
      <c r="G21" s="772"/>
      <c r="H21" s="146"/>
      <c r="I21" s="766"/>
      <c r="J21" s="766"/>
      <c r="K21" s="766"/>
      <c r="L21" s="766"/>
      <c r="M21" s="766"/>
      <c r="N21" s="775"/>
    </row>
    <row r="22" spans="1:14" ht="15.75" thickBot="1" x14ac:dyDescent="0.3">
      <c r="B22" s="2498" t="s">
        <v>13</v>
      </c>
      <c r="C22" s="2499"/>
      <c r="D22" s="768"/>
      <c r="E22" s="822">
        <v>1669560120</v>
      </c>
      <c r="F22" s="771">
        <f>SUM(F15:F21)</f>
        <v>720</v>
      </c>
      <c r="G22" s="772"/>
      <c r="H22" s="146"/>
      <c r="I22" s="766"/>
      <c r="J22" s="766"/>
      <c r="K22" s="766"/>
      <c r="L22" s="766"/>
      <c r="M22" s="766"/>
      <c r="N22" s="775"/>
    </row>
    <row r="23" spans="1:14" ht="45.75" thickBot="1" x14ac:dyDescent="0.3">
      <c r="A23" s="27"/>
      <c r="B23" s="776" t="s">
        <v>14</v>
      </c>
      <c r="C23" s="776" t="s">
        <v>15</v>
      </c>
      <c r="E23" s="140"/>
      <c r="F23" s="140"/>
      <c r="G23" s="140"/>
      <c r="H23" s="140"/>
      <c r="I23" s="777"/>
      <c r="J23" s="777"/>
      <c r="K23" s="777"/>
      <c r="L23" s="777"/>
      <c r="M23" s="777"/>
    </row>
    <row r="24" spans="1:14" ht="15.75" thickBot="1" x14ac:dyDescent="0.3">
      <c r="A24" s="30">
        <v>1</v>
      </c>
      <c r="C24" s="778">
        <f>+F22*0.8</f>
        <v>576</v>
      </c>
      <c r="D24" s="144"/>
      <c r="E24" s="779">
        <f>E22</f>
        <v>1669560120</v>
      </c>
      <c r="F24" s="156"/>
      <c r="G24" s="156"/>
      <c r="H24" s="156"/>
      <c r="I24" s="780"/>
      <c r="J24" s="780"/>
      <c r="K24" s="780"/>
      <c r="L24" s="780"/>
      <c r="M24" s="780"/>
    </row>
    <row r="25" spans="1:14" x14ac:dyDescent="0.25">
      <c r="A25" s="36"/>
      <c r="C25" s="158"/>
      <c r="D25" s="144"/>
      <c r="E25" s="159"/>
      <c r="F25" s="156"/>
      <c r="G25" s="156"/>
      <c r="H25" s="156"/>
      <c r="I25" s="780"/>
      <c r="J25" s="780"/>
      <c r="K25" s="780"/>
      <c r="L25" s="780"/>
      <c r="M25" s="780"/>
    </row>
    <row r="26" spans="1:14" x14ac:dyDescent="0.25">
      <c r="A26" s="36"/>
      <c r="C26" s="158"/>
      <c r="D26" s="144"/>
      <c r="E26" s="159"/>
      <c r="F26" s="156"/>
      <c r="G26" s="156"/>
      <c r="H26" s="156"/>
      <c r="I26" s="780"/>
      <c r="J26" s="780"/>
      <c r="K26" s="780"/>
      <c r="L26" s="780"/>
      <c r="M26" s="780"/>
    </row>
    <row r="27" spans="1:14" x14ac:dyDescent="0.25">
      <c r="A27" s="36"/>
      <c r="B27" s="781" t="s">
        <v>16</v>
      </c>
      <c r="C27" s="782"/>
      <c r="D27" s="782"/>
      <c r="E27" s="782"/>
      <c r="F27" s="782"/>
      <c r="G27" s="782"/>
      <c r="H27" s="782"/>
      <c r="I27" s="766"/>
      <c r="J27" s="766"/>
      <c r="K27" s="766"/>
      <c r="L27" s="766"/>
      <c r="M27" s="766"/>
      <c r="N27" s="767"/>
    </row>
    <row r="28" spans="1:14" x14ac:dyDescent="0.25">
      <c r="A28" s="36"/>
      <c r="B28" s="782"/>
      <c r="C28" s="782"/>
      <c r="D28" s="782"/>
      <c r="E28" s="782"/>
      <c r="F28" s="782"/>
      <c r="G28" s="782"/>
      <c r="H28" s="782"/>
      <c r="I28" s="766"/>
      <c r="J28" s="766"/>
      <c r="K28" s="766"/>
      <c r="L28" s="766"/>
      <c r="M28" s="766"/>
      <c r="N28" s="767"/>
    </row>
    <row r="29" spans="1:14" x14ac:dyDescent="0.25">
      <c r="A29" s="36"/>
      <c r="B29" s="438" t="s">
        <v>17</v>
      </c>
      <c r="C29" s="438" t="s">
        <v>18</v>
      </c>
      <c r="D29" s="438" t="s">
        <v>19</v>
      </c>
      <c r="E29" s="782"/>
      <c r="F29" s="782"/>
      <c r="G29" s="782"/>
      <c r="H29" s="782"/>
      <c r="I29" s="766"/>
      <c r="J29" s="766"/>
      <c r="K29" s="766"/>
      <c r="L29" s="766"/>
      <c r="M29" s="766"/>
      <c r="N29" s="767"/>
    </row>
    <row r="30" spans="1:14" x14ac:dyDescent="0.25">
      <c r="A30" s="36"/>
      <c r="B30" s="774" t="s">
        <v>20</v>
      </c>
      <c r="C30" s="774" t="s">
        <v>21</v>
      </c>
      <c r="D30" s="774"/>
      <c r="E30" s="782"/>
      <c r="F30" s="782"/>
      <c r="G30" s="782"/>
      <c r="H30" s="782"/>
      <c r="I30" s="766"/>
      <c r="J30" s="766"/>
      <c r="K30" s="766"/>
      <c r="L30" s="766"/>
      <c r="M30" s="766"/>
      <c r="N30" s="767"/>
    </row>
    <row r="31" spans="1:14" x14ac:dyDescent="0.25">
      <c r="A31" s="36"/>
      <c r="B31" s="774" t="s">
        <v>22</v>
      </c>
      <c r="C31" s="774" t="s">
        <v>21</v>
      </c>
      <c r="D31" s="774"/>
      <c r="E31" s="782"/>
      <c r="F31" s="782"/>
      <c r="G31" s="782"/>
      <c r="H31" s="782"/>
      <c r="I31" s="766"/>
      <c r="J31" s="766"/>
      <c r="K31" s="766"/>
      <c r="L31" s="766"/>
      <c r="M31" s="766"/>
      <c r="N31" s="767"/>
    </row>
    <row r="32" spans="1:14" x14ac:dyDescent="0.25">
      <c r="A32" s="36"/>
      <c r="B32" s="774" t="s">
        <v>23</v>
      </c>
      <c r="C32" s="774" t="s">
        <v>21</v>
      </c>
      <c r="D32" s="774"/>
      <c r="E32" s="782"/>
      <c r="F32" s="782"/>
      <c r="G32" s="782"/>
      <c r="H32" s="782"/>
      <c r="I32" s="766"/>
      <c r="J32" s="766"/>
      <c r="K32" s="766"/>
      <c r="L32" s="766"/>
      <c r="M32" s="766"/>
      <c r="N32" s="767"/>
    </row>
    <row r="33" spans="1:17" x14ac:dyDescent="0.25">
      <c r="A33" s="36"/>
      <c r="B33" s="774" t="s">
        <v>24</v>
      </c>
      <c r="C33" s="774" t="s">
        <v>21</v>
      </c>
      <c r="D33" s="774"/>
      <c r="E33" s="782"/>
      <c r="F33" s="782"/>
      <c r="G33" s="782"/>
      <c r="H33" s="782"/>
      <c r="I33" s="766"/>
      <c r="J33" s="766"/>
      <c r="K33" s="766"/>
      <c r="L33" s="766"/>
      <c r="M33" s="766"/>
      <c r="N33" s="767"/>
    </row>
    <row r="34" spans="1:17" x14ac:dyDescent="0.25">
      <c r="A34" s="36"/>
      <c r="B34" s="782"/>
      <c r="C34" s="782"/>
      <c r="D34" s="782"/>
      <c r="E34" s="782"/>
      <c r="F34" s="782"/>
      <c r="G34" s="782"/>
      <c r="H34" s="782"/>
      <c r="I34" s="766"/>
      <c r="J34" s="766"/>
      <c r="K34" s="766"/>
      <c r="L34" s="766"/>
      <c r="M34" s="766"/>
      <c r="N34" s="767"/>
    </row>
    <row r="35" spans="1:17" x14ac:dyDescent="0.25">
      <c r="A35" s="36"/>
      <c r="B35" s="782"/>
      <c r="C35" s="782"/>
      <c r="D35" s="782"/>
      <c r="E35" s="782"/>
      <c r="F35" s="782"/>
      <c r="G35" s="782"/>
      <c r="H35" s="782"/>
      <c r="I35" s="766"/>
      <c r="J35" s="766"/>
      <c r="K35" s="766"/>
      <c r="L35" s="766"/>
      <c r="M35" s="766"/>
      <c r="N35" s="767"/>
    </row>
    <row r="36" spans="1:17" x14ac:dyDescent="0.25">
      <c r="A36" s="36"/>
      <c r="B36" s="781" t="s">
        <v>25</v>
      </c>
      <c r="C36" s="782"/>
      <c r="D36" s="782"/>
      <c r="E36" s="782"/>
      <c r="F36" s="782"/>
      <c r="G36" s="782"/>
      <c r="H36" s="782"/>
      <c r="I36" s="766"/>
      <c r="J36" s="766"/>
      <c r="K36" s="766"/>
      <c r="L36" s="766"/>
      <c r="M36" s="766"/>
      <c r="N36" s="767"/>
    </row>
    <row r="37" spans="1:17" x14ac:dyDescent="0.25">
      <c r="A37" s="36"/>
      <c r="B37" s="782"/>
      <c r="C37" s="782"/>
      <c r="D37" s="782"/>
      <c r="E37" s="782"/>
      <c r="F37" s="782"/>
      <c r="G37" s="782"/>
      <c r="H37" s="782"/>
      <c r="I37" s="766"/>
      <c r="J37" s="766"/>
      <c r="K37" s="766"/>
      <c r="L37" s="766"/>
      <c r="M37" s="766"/>
      <c r="N37" s="767"/>
    </row>
    <row r="38" spans="1:17" x14ac:dyDescent="0.25">
      <c r="A38" s="36"/>
      <c r="B38" s="782"/>
      <c r="C38" s="782"/>
      <c r="D38" s="782"/>
      <c r="E38" s="782"/>
      <c r="F38" s="782"/>
      <c r="G38" s="782"/>
      <c r="H38" s="782"/>
      <c r="I38" s="766"/>
      <c r="J38" s="766"/>
      <c r="K38" s="766"/>
      <c r="L38" s="766"/>
      <c r="M38" s="766"/>
      <c r="N38" s="767"/>
    </row>
    <row r="39" spans="1:17" x14ac:dyDescent="0.25">
      <c r="A39" s="36"/>
      <c r="B39" s="438" t="s">
        <v>17</v>
      </c>
      <c r="C39" s="438" t="s">
        <v>26</v>
      </c>
      <c r="D39" s="703" t="s">
        <v>27</v>
      </c>
      <c r="E39" s="703" t="s">
        <v>28</v>
      </c>
      <c r="F39" s="782"/>
      <c r="G39" s="782"/>
      <c r="H39" s="782"/>
      <c r="I39" s="766"/>
      <c r="J39" s="766"/>
      <c r="K39" s="766"/>
      <c r="L39" s="766"/>
      <c r="M39" s="766"/>
      <c r="N39" s="767"/>
    </row>
    <row r="40" spans="1:17" ht="28.5" x14ac:dyDescent="0.25">
      <c r="A40" s="36"/>
      <c r="B40" s="439" t="s">
        <v>29</v>
      </c>
      <c r="C40" s="714">
        <v>40</v>
      </c>
      <c r="D40" s="235">
        <v>40</v>
      </c>
      <c r="E40" s="2066">
        <f>+D40+D41</f>
        <v>100</v>
      </c>
      <c r="F40" s="782"/>
      <c r="G40" s="782"/>
      <c r="H40" s="782"/>
      <c r="I40" s="766"/>
      <c r="J40" s="766"/>
      <c r="K40" s="766"/>
      <c r="L40" s="766"/>
      <c r="M40" s="766"/>
      <c r="N40" s="767"/>
    </row>
    <row r="41" spans="1:17" ht="42.75" x14ac:dyDescent="0.25">
      <c r="A41" s="36"/>
      <c r="B41" s="439" t="s">
        <v>30</v>
      </c>
      <c r="C41" s="714">
        <v>60</v>
      </c>
      <c r="D41" s="235">
        <v>60</v>
      </c>
      <c r="E41" s="2068"/>
      <c r="F41" s="782"/>
      <c r="G41" s="782"/>
      <c r="H41" s="782"/>
      <c r="I41" s="766"/>
      <c r="J41" s="766"/>
      <c r="K41" s="766"/>
      <c r="L41" s="766"/>
      <c r="M41" s="766"/>
      <c r="N41" s="767"/>
    </row>
    <row r="42" spans="1:17" x14ac:dyDescent="0.25">
      <c r="A42" s="36"/>
      <c r="C42" s="158"/>
      <c r="D42" s="144"/>
      <c r="E42" s="159"/>
      <c r="F42" s="156"/>
      <c r="G42" s="156"/>
      <c r="H42" s="156"/>
      <c r="I42" s="780"/>
      <c r="J42" s="780"/>
      <c r="K42" s="780"/>
      <c r="L42" s="780"/>
      <c r="M42" s="780"/>
    </row>
    <row r="43" spans="1:17" x14ac:dyDescent="0.25">
      <c r="A43" s="36"/>
      <c r="C43" s="158"/>
      <c r="D43" s="144"/>
      <c r="E43" s="159"/>
      <c r="F43" s="156"/>
      <c r="G43" s="156"/>
      <c r="H43" s="156"/>
      <c r="I43" s="780"/>
      <c r="J43" s="780"/>
      <c r="K43" s="780"/>
      <c r="L43" s="780"/>
      <c r="M43" s="780"/>
    </row>
    <row r="44" spans="1:17" x14ac:dyDescent="0.25">
      <c r="A44" s="36"/>
      <c r="C44" s="158"/>
      <c r="D44" s="144"/>
      <c r="E44" s="159"/>
      <c r="F44" s="156"/>
      <c r="G44" s="156"/>
      <c r="H44" s="156"/>
      <c r="I44" s="780"/>
      <c r="J44" s="780"/>
      <c r="K44" s="780"/>
      <c r="L44" s="780"/>
      <c r="M44" s="780"/>
    </row>
    <row r="45" spans="1:17" ht="15.75" thickBot="1" x14ac:dyDescent="0.3">
      <c r="M45" s="2500" t="s">
        <v>31</v>
      </c>
      <c r="N45" s="2500"/>
    </row>
    <row r="46" spans="1:17" x14ac:dyDescent="0.25">
      <c r="B46" s="781" t="s">
        <v>32</v>
      </c>
      <c r="M46" s="784"/>
      <c r="N46" s="784"/>
    </row>
    <row r="47" spans="1:17" ht="15.75" thickBot="1" x14ac:dyDescent="0.3">
      <c r="M47" s="784"/>
      <c r="N47" s="784"/>
    </row>
    <row r="48" spans="1:17" s="48" customFormat="1" ht="60.75" thickBot="1" x14ac:dyDescent="0.3">
      <c r="B48" s="785" t="s">
        <v>33</v>
      </c>
      <c r="C48" s="785" t="s">
        <v>34</v>
      </c>
      <c r="D48" s="785" t="s">
        <v>35</v>
      </c>
      <c r="E48" s="785" t="s">
        <v>36</v>
      </c>
      <c r="F48" s="785" t="s">
        <v>37</v>
      </c>
      <c r="G48" s="785" t="s">
        <v>38</v>
      </c>
      <c r="H48" s="785" t="s">
        <v>39</v>
      </c>
      <c r="I48" s="785" t="s">
        <v>40</v>
      </c>
      <c r="J48" s="785" t="s">
        <v>41</v>
      </c>
      <c r="K48" s="785" t="s">
        <v>42</v>
      </c>
      <c r="L48" s="785" t="s">
        <v>43</v>
      </c>
      <c r="M48" s="786" t="s">
        <v>44</v>
      </c>
      <c r="N48" s="785" t="s">
        <v>45</v>
      </c>
      <c r="O48" s="785" t="s">
        <v>46</v>
      </c>
      <c r="P48" s="787" t="s">
        <v>47</v>
      </c>
      <c r="Q48" s="787" t="s">
        <v>48</v>
      </c>
    </row>
    <row r="49" spans="1:26" s="61" customFormat="1" ht="45.75" thickBot="1" x14ac:dyDescent="0.3">
      <c r="A49" s="52">
        <v>1</v>
      </c>
      <c r="B49" s="731" t="s">
        <v>1255</v>
      </c>
      <c r="C49" s="446" t="s">
        <v>1255</v>
      </c>
      <c r="D49" s="442" t="s">
        <v>416</v>
      </c>
      <c r="E49" s="450">
        <v>701820140297</v>
      </c>
      <c r="F49" s="451" t="s">
        <v>18</v>
      </c>
      <c r="G49" s="447">
        <v>1</v>
      </c>
      <c r="H49" s="823">
        <v>41845</v>
      </c>
      <c r="I49" s="823">
        <v>41943</v>
      </c>
      <c r="J49" s="451" t="s">
        <v>19</v>
      </c>
      <c r="K49" s="644">
        <v>2.17</v>
      </c>
      <c r="L49" s="448">
        <v>1</v>
      </c>
      <c r="M49" s="824">
        <v>210</v>
      </c>
      <c r="N49" s="791">
        <v>100</v>
      </c>
      <c r="O49" s="789">
        <v>145879020</v>
      </c>
      <c r="P49" s="790">
        <v>51</v>
      </c>
      <c r="Q49" s="181"/>
      <c r="R49" s="60"/>
      <c r="S49" s="60"/>
      <c r="T49" s="60"/>
      <c r="U49" s="60"/>
      <c r="V49" s="60"/>
      <c r="W49" s="60"/>
      <c r="X49" s="60"/>
      <c r="Y49" s="60"/>
      <c r="Z49" s="60"/>
    </row>
    <row r="50" spans="1:26" s="61" customFormat="1" ht="45" x14ac:dyDescent="0.25">
      <c r="A50" s="52">
        <f t="shared" ref="A50:A55" si="0">+A49+1</f>
        <v>2</v>
      </c>
      <c r="B50" s="173"/>
      <c r="C50" s="446" t="s">
        <v>1255</v>
      </c>
      <c r="D50" s="442" t="s">
        <v>416</v>
      </c>
      <c r="E50" s="450">
        <v>701820140164</v>
      </c>
      <c r="F50" s="451" t="s">
        <v>18</v>
      </c>
      <c r="G50" s="447">
        <v>1</v>
      </c>
      <c r="H50" s="825">
        <v>41660</v>
      </c>
      <c r="I50" s="825">
        <v>41943</v>
      </c>
      <c r="J50" s="445" t="s">
        <v>19</v>
      </c>
      <c r="K50" s="317">
        <v>6.13</v>
      </c>
      <c r="L50" s="448">
        <v>3.17</v>
      </c>
      <c r="M50" s="58">
        <v>230</v>
      </c>
      <c r="N50" s="791">
        <v>100</v>
      </c>
      <c r="O50" s="63">
        <v>354047845</v>
      </c>
      <c r="P50" s="63">
        <v>52</v>
      </c>
      <c r="Q50" s="181"/>
      <c r="R50" s="60"/>
      <c r="S50" s="60"/>
      <c r="T50" s="60"/>
      <c r="U50" s="60"/>
      <c r="V50" s="60"/>
      <c r="W50" s="60"/>
      <c r="X50" s="60"/>
      <c r="Y50" s="60"/>
      <c r="Z50" s="60"/>
    </row>
    <row r="51" spans="1:26" s="61" customFormat="1" ht="45" x14ac:dyDescent="0.25">
      <c r="A51" s="52">
        <f t="shared" si="0"/>
        <v>3</v>
      </c>
      <c r="B51" s="173"/>
      <c r="C51" s="446" t="s">
        <v>1255</v>
      </c>
      <c r="D51" s="442" t="s">
        <v>416</v>
      </c>
      <c r="E51" s="450">
        <v>70182014010</v>
      </c>
      <c r="F51" s="451" t="s">
        <v>18</v>
      </c>
      <c r="G51" s="447">
        <v>1</v>
      </c>
      <c r="H51" s="825">
        <v>41656</v>
      </c>
      <c r="I51" s="825">
        <v>42004</v>
      </c>
      <c r="J51" s="445" t="s">
        <v>19</v>
      </c>
      <c r="K51" s="57">
        <v>0.13</v>
      </c>
      <c r="L51" s="448">
        <v>11.3</v>
      </c>
      <c r="M51" s="58">
        <v>400</v>
      </c>
      <c r="N51" s="791">
        <v>100</v>
      </c>
      <c r="O51" s="63">
        <v>667767200</v>
      </c>
      <c r="P51" s="63">
        <v>53</v>
      </c>
      <c r="Q51" s="181"/>
      <c r="R51" s="60"/>
      <c r="S51" s="60"/>
      <c r="T51" s="60"/>
      <c r="U51" s="60"/>
      <c r="V51" s="60"/>
      <c r="W51" s="60"/>
      <c r="X51" s="60"/>
      <c r="Y51" s="60"/>
      <c r="Z51" s="60"/>
    </row>
    <row r="52" spans="1:26" s="61" customFormat="1" ht="45" x14ac:dyDescent="0.25">
      <c r="A52" s="52">
        <f t="shared" si="0"/>
        <v>4</v>
      </c>
      <c r="B52" s="173"/>
      <c r="C52" s="446" t="s">
        <v>1255</v>
      </c>
      <c r="D52" s="442" t="s">
        <v>416</v>
      </c>
      <c r="E52" s="450">
        <v>701820130250</v>
      </c>
      <c r="F52" s="451" t="s">
        <v>18</v>
      </c>
      <c r="G52" s="447">
        <v>1</v>
      </c>
      <c r="H52" s="826">
        <v>41333</v>
      </c>
      <c r="I52" s="827">
        <v>41639</v>
      </c>
      <c r="J52" s="445" t="s">
        <v>19</v>
      </c>
      <c r="K52" s="57">
        <v>10</v>
      </c>
      <c r="L52" s="448">
        <v>0</v>
      </c>
      <c r="M52" s="58">
        <v>170</v>
      </c>
      <c r="N52" s="791">
        <v>100</v>
      </c>
      <c r="O52" s="63">
        <v>311770650</v>
      </c>
      <c r="P52" s="63">
        <v>54</v>
      </c>
      <c r="Q52" s="181"/>
      <c r="R52" s="60"/>
      <c r="S52" s="60"/>
      <c r="T52" s="60"/>
      <c r="U52" s="60"/>
      <c r="V52" s="60"/>
      <c r="W52" s="60"/>
      <c r="X52" s="60"/>
      <c r="Y52" s="60"/>
      <c r="Z52" s="60"/>
    </row>
    <row r="53" spans="1:26" s="61" customFormat="1" ht="135" x14ac:dyDescent="0.25">
      <c r="A53" s="52">
        <f t="shared" si="0"/>
        <v>5</v>
      </c>
      <c r="B53" s="173"/>
      <c r="C53" s="446" t="s">
        <v>1255</v>
      </c>
      <c r="D53" s="449" t="s">
        <v>1256</v>
      </c>
      <c r="E53" s="828" t="s">
        <v>1257</v>
      </c>
      <c r="F53" s="451" t="s">
        <v>18</v>
      </c>
      <c r="G53" s="447">
        <v>1</v>
      </c>
      <c r="H53" s="829">
        <v>40421</v>
      </c>
      <c r="I53" s="830">
        <v>40519</v>
      </c>
      <c r="J53" s="445" t="s">
        <v>19</v>
      </c>
      <c r="K53" s="57">
        <v>3.23</v>
      </c>
      <c r="L53" s="448">
        <v>0</v>
      </c>
      <c r="M53" s="58">
        <v>470</v>
      </c>
      <c r="N53" s="58">
        <v>100</v>
      </c>
      <c r="O53" s="796">
        <v>201536</v>
      </c>
      <c r="P53" s="63">
        <v>55</v>
      </c>
      <c r="Q53" s="831" t="s">
        <v>1258</v>
      </c>
      <c r="R53" s="60"/>
      <c r="S53" s="60"/>
      <c r="T53" s="60"/>
      <c r="U53" s="60"/>
      <c r="V53" s="60"/>
      <c r="W53" s="60"/>
      <c r="X53" s="60"/>
      <c r="Y53" s="60"/>
      <c r="Z53" s="60"/>
    </row>
    <row r="54" spans="1:26" s="61" customFormat="1" ht="105" x14ac:dyDescent="0.25">
      <c r="A54" s="52">
        <f t="shared" si="0"/>
        <v>6</v>
      </c>
      <c r="B54" s="173"/>
      <c r="C54" s="446" t="s">
        <v>1255</v>
      </c>
      <c r="D54" s="449" t="s">
        <v>1259</v>
      </c>
      <c r="E54" s="450">
        <v>2012674</v>
      </c>
      <c r="F54" s="451" t="s">
        <v>18</v>
      </c>
      <c r="G54" s="447">
        <v>1</v>
      </c>
      <c r="H54" s="832">
        <v>40918</v>
      </c>
      <c r="I54" s="832">
        <v>41271</v>
      </c>
      <c r="J54" s="445" t="s">
        <v>19</v>
      </c>
      <c r="K54" s="57">
        <v>11.59</v>
      </c>
      <c r="L54" s="448">
        <v>0</v>
      </c>
      <c r="M54" s="58">
        <v>2000</v>
      </c>
      <c r="N54" s="58">
        <v>100</v>
      </c>
      <c r="O54" s="63">
        <v>800000</v>
      </c>
      <c r="P54" s="63">
        <v>56</v>
      </c>
      <c r="Q54" s="831" t="s">
        <v>1260</v>
      </c>
      <c r="R54" s="60"/>
      <c r="S54" s="60"/>
      <c r="T54" s="60"/>
      <c r="U54" s="60"/>
      <c r="V54" s="60"/>
      <c r="W54" s="60"/>
      <c r="X54" s="60"/>
      <c r="Y54" s="60"/>
      <c r="Z54" s="60"/>
    </row>
    <row r="55" spans="1:26" s="61" customFormat="1" ht="45" x14ac:dyDescent="0.25">
      <c r="A55" s="52">
        <f t="shared" si="0"/>
        <v>7</v>
      </c>
      <c r="B55" s="173"/>
      <c r="C55" s="446" t="s">
        <v>1255</v>
      </c>
      <c r="D55" s="53" t="s">
        <v>1261</v>
      </c>
      <c r="E55" s="450">
        <v>211767</v>
      </c>
      <c r="F55" s="451" t="s">
        <v>18</v>
      </c>
      <c r="G55" s="447">
        <v>1</v>
      </c>
      <c r="H55" s="833">
        <v>40836</v>
      </c>
      <c r="I55" s="832">
        <v>40967</v>
      </c>
      <c r="J55" s="445" t="s">
        <v>19</v>
      </c>
      <c r="K55" s="57">
        <v>2.66</v>
      </c>
      <c r="L55" s="452">
        <v>1.67</v>
      </c>
      <c r="M55" s="58">
        <v>400</v>
      </c>
      <c r="N55" s="58">
        <v>100</v>
      </c>
      <c r="O55" s="63">
        <v>160968704</v>
      </c>
      <c r="P55" s="63" t="s">
        <v>1262</v>
      </c>
      <c r="Q55" s="181"/>
      <c r="R55" s="60"/>
      <c r="S55" s="60"/>
      <c r="T55" s="60"/>
      <c r="U55" s="60"/>
      <c r="V55" s="60"/>
      <c r="W55" s="60"/>
      <c r="X55" s="60"/>
      <c r="Y55" s="60"/>
      <c r="Z55" s="60"/>
    </row>
    <row r="56" spans="1:26" s="61" customFormat="1" ht="45" x14ac:dyDescent="0.25">
      <c r="A56" s="52"/>
      <c r="B56" s="173"/>
      <c r="C56" s="446" t="s">
        <v>1255</v>
      </c>
      <c r="D56" s="53" t="s">
        <v>1263</v>
      </c>
      <c r="E56" s="450" t="s">
        <v>1264</v>
      </c>
      <c r="F56" s="451" t="s">
        <v>18</v>
      </c>
      <c r="G56" s="447">
        <v>1</v>
      </c>
      <c r="H56" s="833">
        <v>40732</v>
      </c>
      <c r="I56" s="833">
        <v>40826</v>
      </c>
      <c r="J56" s="445" t="s">
        <v>19</v>
      </c>
      <c r="K56" s="57">
        <v>0</v>
      </c>
      <c r="L56" s="452">
        <v>3.06</v>
      </c>
      <c r="M56" s="58">
        <v>170</v>
      </c>
      <c r="N56" s="58">
        <v>100</v>
      </c>
      <c r="O56" s="63">
        <v>46512015</v>
      </c>
      <c r="P56" s="180"/>
      <c r="Q56" s="834"/>
      <c r="R56" s="60"/>
      <c r="S56" s="60"/>
      <c r="T56" s="60"/>
      <c r="U56" s="60"/>
      <c r="V56" s="60"/>
      <c r="W56" s="60"/>
      <c r="X56" s="60"/>
      <c r="Y56" s="60"/>
      <c r="Z56" s="60"/>
    </row>
    <row r="57" spans="1:26" s="61" customFormat="1" x14ac:dyDescent="0.25">
      <c r="A57" s="52"/>
      <c r="B57" s="183" t="s">
        <v>28</v>
      </c>
      <c r="C57" s="172"/>
      <c r="D57" s="173"/>
      <c r="E57" s="182"/>
      <c r="F57" s="175"/>
      <c r="G57" s="175"/>
      <c r="H57" s="175"/>
      <c r="I57" s="176"/>
      <c r="J57" s="176"/>
      <c r="K57" s="185">
        <f>SUM(K49:K56)</f>
        <v>35.909999999999997</v>
      </c>
      <c r="L57" s="185">
        <f>SUM(L49:L56)</f>
        <v>20.2</v>
      </c>
      <c r="M57" s="797">
        <v>2400</v>
      </c>
      <c r="N57" s="185"/>
      <c r="O57" s="180"/>
      <c r="P57" s="180"/>
      <c r="Q57" s="187"/>
    </row>
    <row r="58" spans="1:26" s="69" customFormat="1" x14ac:dyDescent="0.25">
      <c r="E58" s="188"/>
    </row>
    <row r="59" spans="1:26" s="69" customFormat="1" x14ac:dyDescent="0.25">
      <c r="B59" s="1860" t="s">
        <v>56</v>
      </c>
      <c r="C59" s="1860" t="s">
        <v>57</v>
      </c>
      <c r="D59" s="1862" t="s">
        <v>58</v>
      </c>
      <c r="E59" s="1862"/>
    </row>
    <row r="60" spans="1:26" s="69" customFormat="1" x14ac:dyDescent="0.25">
      <c r="B60" s="1861"/>
      <c r="C60" s="1861"/>
      <c r="D60" s="703" t="s">
        <v>59</v>
      </c>
      <c r="E60" s="190" t="s">
        <v>60</v>
      </c>
    </row>
    <row r="61" spans="1:26" s="69" customFormat="1" ht="18.75" x14ac:dyDescent="0.25">
      <c r="B61" s="222" t="s">
        <v>61</v>
      </c>
      <c r="C61" s="798">
        <f>+K57</f>
        <v>35.909999999999997</v>
      </c>
      <c r="D61" s="774" t="s">
        <v>21</v>
      </c>
      <c r="E61" s="774"/>
      <c r="F61" s="191"/>
      <c r="G61" s="191"/>
      <c r="H61" s="191"/>
      <c r="I61" s="191"/>
      <c r="J61" s="191"/>
      <c r="K61" s="191"/>
      <c r="L61" s="191"/>
      <c r="M61" s="191"/>
    </row>
    <row r="62" spans="1:26" s="69" customFormat="1" x14ac:dyDescent="0.25">
      <c r="B62" s="222" t="s">
        <v>62</v>
      </c>
      <c r="C62" s="798" t="s">
        <v>1265</v>
      </c>
      <c r="D62" s="774" t="s">
        <v>21</v>
      </c>
      <c r="E62" s="774"/>
    </row>
    <row r="63" spans="1:26" s="69" customFormat="1" x14ac:dyDescent="0.25">
      <c r="B63" s="192"/>
      <c r="C63" s="1863"/>
      <c r="D63" s="1863"/>
      <c r="E63" s="1863"/>
      <c r="F63" s="1863"/>
      <c r="G63" s="1863"/>
      <c r="H63" s="1863"/>
      <c r="I63" s="1863"/>
      <c r="J63" s="1863"/>
      <c r="K63" s="1863"/>
      <c r="L63" s="1863"/>
      <c r="M63" s="1863"/>
      <c r="N63" s="1863"/>
    </row>
    <row r="64" spans="1:26" ht="15.75" thickBot="1" x14ac:dyDescent="0.3"/>
    <row r="65" spans="2:17" ht="27" thickBot="1" x14ac:dyDescent="0.3">
      <c r="B65" s="2492" t="s">
        <v>63</v>
      </c>
      <c r="C65" s="2492"/>
      <c r="D65" s="2492"/>
      <c r="E65" s="2492"/>
      <c r="F65" s="2492"/>
      <c r="G65" s="2492"/>
      <c r="H65" s="2492"/>
      <c r="I65" s="2492"/>
      <c r="J65" s="2492"/>
      <c r="K65" s="2492"/>
      <c r="L65" s="2492"/>
      <c r="M65" s="2492"/>
      <c r="N65" s="2492"/>
    </row>
    <row r="68" spans="2:17" ht="90" x14ac:dyDescent="0.25">
      <c r="B68" s="799" t="s">
        <v>64</v>
      </c>
      <c r="C68" s="800" t="s">
        <v>65</v>
      </c>
      <c r="D68" s="800" t="s">
        <v>66</v>
      </c>
      <c r="E68" s="800" t="s">
        <v>67</v>
      </c>
      <c r="F68" s="800" t="s">
        <v>68</v>
      </c>
      <c r="G68" s="800" t="s">
        <v>69</v>
      </c>
      <c r="H68" s="800" t="s">
        <v>70</v>
      </c>
      <c r="I68" s="800" t="s">
        <v>71</v>
      </c>
      <c r="J68" s="800" t="s">
        <v>72</v>
      </c>
      <c r="K68" s="800" t="s">
        <v>73</v>
      </c>
      <c r="L68" s="800" t="s">
        <v>74</v>
      </c>
      <c r="M68" s="801" t="s">
        <v>75</v>
      </c>
      <c r="N68" s="801" t="s">
        <v>76</v>
      </c>
      <c r="O68" s="2493" t="s">
        <v>77</v>
      </c>
      <c r="P68" s="2494"/>
      <c r="Q68" s="800" t="s">
        <v>78</v>
      </c>
    </row>
    <row r="69" spans="2:17" x14ac:dyDescent="0.25">
      <c r="B69" s="223" t="s">
        <v>1266</v>
      </c>
      <c r="C69" s="223" t="s">
        <v>1198</v>
      </c>
      <c r="D69" s="227" t="s">
        <v>1267</v>
      </c>
      <c r="E69" s="227">
        <v>200</v>
      </c>
      <c r="F69" s="378" t="s">
        <v>19</v>
      </c>
      <c r="G69" s="378" t="s">
        <v>18</v>
      </c>
      <c r="H69" s="378" t="s">
        <v>82</v>
      </c>
      <c r="I69" s="378" t="s">
        <v>82</v>
      </c>
      <c r="J69" s="223" t="s">
        <v>18</v>
      </c>
      <c r="K69" s="774" t="s">
        <v>18</v>
      </c>
      <c r="L69" s="774" t="s">
        <v>18</v>
      </c>
      <c r="M69" s="774" t="s">
        <v>18</v>
      </c>
      <c r="N69" s="774" t="s">
        <v>18</v>
      </c>
      <c r="O69" s="2501"/>
      <c r="P69" s="2502"/>
      <c r="Q69" s="774" t="s">
        <v>18</v>
      </c>
    </row>
    <row r="70" spans="2:17" x14ac:dyDescent="0.25">
      <c r="B70" s="223" t="s">
        <v>1268</v>
      </c>
      <c r="C70" s="223" t="s">
        <v>252</v>
      </c>
      <c r="D70" s="227" t="s">
        <v>1267</v>
      </c>
      <c r="E70" s="227">
        <v>350</v>
      </c>
      <c r="F70" s="378" t="s">
        <v>19</v>
      </c>
      <c r="G70" s="378" t="s">
        <v>82</v>
      </c>
      <c r="H70" s="378" t="s">
        <v>82</v>
      </c>
      <c r="I70" s="378" t="s">
        <v>18</v>
      </c>
      <c r="J70" s="223" t="s">
        <v>18</v>
      </c>
      <c r="K70" s="774" t="s">
        <v>18</v>
      </c>
      <c r="L70" s="774" t="s">
        <v>18</v>
      </c>
      <c r="M70" s="774" t="s">
        <v>18</v>
      </c>
      <c r="N70" s="774" t="s">
        <v>18</v>
      </c>
      <c r="O70" s="2501"/>
      <c r="P70" s="2502"/>
      <c r="Q70" s="774" t="s">
        <v>18</v>
      </c>
    </row>
    <row r="71" spans="2:17" x14ac:dyDescent="0.25">
      <c r="B71" s="223" t="s">
        <v>1268</v>
      </c>
      <c r="C71" s="223" t="s">
        <v>252</v>
      </c>
      <c r="D71" s="227" t="s">
        <v>1267</v>
      </c>
      <c r="E71" s="227">
        <v>170</v>
      </c>
      <c r="F71" s="378" t="s">
        <v>19</v>
      </c>
      <c r="G71" s="378" t="s">
        <v>82</v>
      </c>
      <c r="H71" s="378" t="s">
        <v>82</v>
      </c>
      <c r="I71" s="378" t="s">
        <v>18</v>
      </c>
      <c r="J71" s="223" t="s">
        <v>18</v>
      </c>
      <c r="K71" s="774" t="s">
        <v>18</v>
      </c>
      <c r="L71" s="774" t="s">
        <v>18</v>
      </c>
      <c r="M71" s="774" t="s">
        <v>18</v>
      </c>
      <c r="N71" s="774" t="s">
        <v>18</v>
      </c>
      <c r="O71" s="2501"/>
      <c r="P71" s="2502"/>
      <c r="Q71" s="774" t="s">
        <v>18</v>
      </c>
    </row>
    <row r="72" spans="2:17" x14ac:dyDescent="0.25">
      <c r="B72" s="223"/>
      <c r="C72" s="223"/>
      <c r="D72" s="227"/>
      <c r="E72" s="227"/>
      <c r="F72" s="378"/>
      <c r="G72" s="378"/>
      <c r="H72" s="378"/>
      <c r="I72" s="223"/>
      <c r="J72" s="223"/>
      <c r="K72" s="774"/>
      <c r="L72" s="774"/>
      <c r="M72" s="774"/>
      <c r="N72" s="774"/>
      <c r="O72" s="2501"/>
      <c r="P72" s="2502"/>
      <c r="Q72" s="774"/>
    </row>
    <row r="73" spans="2:17" x14ac:dyDescent="0.25">
      <c r="B73" s="223"/>
      <c r="C73" s="223"/>
      <c r="D73" s="227"/>
      <c r="E73" s="227"/>
      <c r="F73" s="378"/>
      <c r="G73" s="378"/>
      <c r="H73" s="378"/>
      <c r="I73" s="223"/>
      <c r="J73" s="223"/>
      <c r="K73" s="774"/>
      <c r="L73" s="774"/>
      <c r="M73" s="774"/>
      <c r="N73" s="774"/>
      <c r="O73" s="2501"/>
      <c r="P73" s="2502"/>
      <c r="Q73" s="774"/>
    </row>
    <row r="74" spans="2:17" x14ac:dyDescent="0.25">
      <c r="B74" s="223"/>
      <c r="C74" s="223"/>
      <c r="D74" s="227"/>
      <c r="E74" s="227"/>
      <c r="F74" s="378"/>
      <c r="G74" s="378"/>
      <c r="H74" s="378"/>
      <c r="I74" s="223"/>
      <c r="J74" s="223"/>
      <c r="K74" s="774"/>
      <c r="L74" s="774"/>
      <c r="M74" s="774"/>
      <c r="N74" s="774"/>
      <c r="O74" s="2501"/>
      <c r="P74" s="2502"/>
      <c r="Q74" s="774"/>
    </row>
    <row r="75" spans="2:17" x14ac:dyDescent="0.25">
      <c r="B75" s="774"/>
      <c r="C75" s="774"/>
      <c r="D75" s="774"/>
      <c r="E75" s="774"/>
      <c r="F75" s="774"/>
      <c r="G75" s="774"/>
      <c r="H75" s="774"/>
      <c r="I75" s="774"/>
      <c r="J75" s="774"/>
      <c r="K75" s="774"/>
      <c r="L75" s="774"/>
      <c r="M75" s="774"/>
      <c r="N75" s="774"/>
      <c r="O75" s="2501"/>
      <c r="P75" s="2502"/>
      <c r="Q75" s="774"/>
    </row>
    <row r="76" spans="2:17" x14ac:dyDescent="0.25">
      <c r="B76" s="69" t="s">
        <v>85</v>
      </c>
    </row>
    <row r="77" spans="2:17" x14ac:dyDescent="0.25">
      <c r="B77" s="69" t="s">
        <v>86</v>
      </c>
    </row>
    <row r="78" spans="2:17" x14ac:dyDescent="0.25">
      <c r="B78" s="69" t="s">
        <v>87</v>
      </c>
    </row>
    <row r="80" spans="2:17" ht="15.75" thickBot="1" x14ac:dyDescent="0.3"/>
    <row r="81" spans="1:17" ht="27" thickBot="1" x14ac:dyDescent="0.3">
      <c r="B81" s="2503" t="s">
        <v>88</v>
      </c>
      <c r="C81" s="2504"/>
      <c r="D81" s="2504"/>
      <c r="E81" s="2504"/>
      <c r="F81" s="2504"/>
      <c r="G81" s="2504"/>
      <c r="H81" s="2504"/>
      <c r="I81" s="2504"/>
      <c r="J81" s="2504"/>
      <c r="K81" s="2504"/>
      <c r="L81" s="2504"/>
      <c r="M81" s="2504"/>
      <c r="N81" s="2505"/>
    </row>
    <row r="86" spans="1:17" ht="75" x14ac:dyDescent="0.25">
      <c r="B86" s="799" t="s">
        <v>89</v>
      </c>
      <c r="C86" s="799" t="s">
        <v>90</v>
      </c>
      <c r="D86" s="799" t="s">
        <v>91</v>
      </c>
      <c r="E86" s="799" t="s">
        <v>92</v>
      </c>
      <c r="F86" s="799" t="s">
        <v>93</v>
      </c>
      <c r="G86" s="799" t="s">
        <v>94</v>
      </c>
      <c r="H86" s="799" t="s">
        <v>95</v>
      </c>
      <c r="I86" s="799" t="s">
        <v>96</v>
      </c>
      <c r="J86" s="2493" t="s">
        <v>97</v>
      </c>
      <c r="K86" s="2506"/>
      <c r="L86" s="2494"/>
      <c r="M86" s="799" t="s">
        <v>98</v>
      </c>
      <c r="N86" s="799" t="s">
        <v>254</v>
      </c>
      <c r="O86" s="799" t="s">
        <v>255</v>
      </c>
      <c r="P86" s="2493" t="s">
        <v>77</v>
      </c>
      <c r="Q86" s="2494"/>
    </row>
    <row r="87" spans="1:17" ht="30" x14ac:dyDescent="0.25">
      <c r="B87" s="2943" t="s">
        <v>1200</v>
      </c>
      <c r="C87" s="2284" t="s">
        <v>868</v>
      </c>
      <c r="D87" s="226" t="s">
        <v>1269</v>
      </c>
      <c r="E87" s="223">
        <v>42209446</v>
      </c>
      <c r="F87" s="226" t="s">
        <v>417</v>
      </c>
      <c r="G87" s="226" t="s">
        <v>601</v>
      </c>
      <c r="H87" s="805">
        <v>38310</v>
      </c>
      <c r="I87" s="227" t="s">
        <v>694</v>
      </c>
      <c r="J87" s="227" t="s">
        <v>555</v>
      </c>
      <c r="K87" s="226" t="s">
        <v>556</v>
      </c>
      <c r="L87" s="223" t="s">
        <v>557</v>
      </c>
      <c r="M87" s="774"/>
      <c r="N87" s="774"/>
      <c r="O87" s="774"/>
      <c r="P87" s="2528"/>
      <c r="Q87" s="2528"/>
    </row>
    <row r="88" spans="1:17" ht="120" x14ac:dyDescent="0.25">
      <c r="B88" s="2944"/>
      <c r="C88" s="2285"/>
      <c r="D88" s="223"/>
      <c r="E88" s="223"/>
      <c r="F88" s="223"/>
      <c r="G88" s="226"/>
      <c r="H88" s="223"/>
      <c r="I88" s="227"/>
      <c r="J88" s="226" t="s">
        <v>1270</v>
      </c>
      <c r="K88" s="226" t="s">
        <v>1271</v>
      </c>
      <c r="L88" s="226" t="s">
        <v>1272</v>
      </c>
      <c r="M88" s="774" t="s">
        <v>18</v>
      </c>
      <c r="N88" s="774" t="s">
        <v>18</v>
      </c>
      <c r="O88" s="774" t="s">
        <v>18</v>
      </c>
      <c r="P88" s="2428"/>
      <c r="Q88" s="2429"/>
    </row>
    <row r="89" spans="1:17" ht="105" x14ac:dyDescent="0.25">
      <c r="B89" s="2943" t="s">
        <v>1273</v>
      </c>
      <c r="C89" s="2172" t="s">
        <v>102</v>
      </c>
      <c r="D89" s="223" t="s">
        <v>1274</v>
      </c>
      <c r="E89" s="223">
        <v>64549760</v>
      </c>
      <c r="F89" s="226" t="s">
        <v>1275</v>
      </c>
      <c r="G89" s="226" t="s">
        <v>1276</v>
      </c>
      <c r="H89" s="223" t="s">
        <v>1277</v>
      </c>
      <c r="I89" s="227" t="s">
        <v>694</v>
      </c>
      <c r="J89" s="226" t="s">
        <v>374</v>
      </c>
      <c r="K89" s="819" t="s">
        <v>1278</v>
      </c>
      <c r="L89" s="226" t="s">
        <v>1279</v>
      </c>
      <c r="M89" s="2066" t="s">
        <v>18</v>
      </c>
      <c r="N89" s="2012" t="s">
        <v>18</v>
      </c>
      <c r="O89" s="2066" t="s">
        <v>18</v>
      </c>
      <c r="P89" s="2039" t="s">
        <v>1280</v>
      </c>
      <c r="Q89" s="2040"/>
    </row>
    <row r="90" spans="1:17" ht="60" x14ac:dyDescent="0.25">
      <c r="B90" s="2945"/>
      <c r="C90" s="2397"/>
      <c r="D90" s="223"/>
      <c r="E90" s="223"/>
      <c r="F90" s="223"/>
      <c r="G90" s="223"/>
      <c r="H90" s="223"/>
      <c r="I90" s="227"/>
      <c r="J90" s="226" t="s">
        <v>1281</v>
      </c>
      <c r="K90" s="226" t="s">
        <v>1282</v>
      </c>
      <c r="L90" s="226" t="s">
        <v>1283</v>
      </c>
      <c r="M90" s="2067"/>
      <c r="N90" s="2013"/>
      <c r="O90" s="2067"/>
      <c r="P90" s="2041"/>
      <c r="Q90" s="2042"/>
    </row>
    <row r="91" spans="1:17" ht="60" x14ac:dyDescent="0.25">
      <c r="B91" s="2944"/>
      <c r="C91" s="2173"/>
      <c r="D91" s="223"/>
      <c r="E91" s="223"/>
      <c r="F91" s="223"/>
      <c r="G91" s="223"/>
      <c r="H91" s="223"/>
      <c r="I91" s="227"/>
      <c r="J91" s="226" t="s">
        <v>1281</v>
      </c>
      <c r="K91" s="226" t="s">
        <v>1282</v>
      </c>
      <c r="L91" s="226" t="s">
        <v>1283</v>
      </c>
      <c r="M91" s="2068"/>
      <c r="N91" s="2014"/>
      <c r="O91" s="2068"/>
      <c r="P91" s="2049"/>
      <c r="Q91" s="2050"/>
    </row>
    <row r="92" spans="1:17" ht="75" x14ac:dyDescent="0.25">
      <c r="B92" s="2943" t="s">
        <v>1284</v>
      </c>
      <c r="C92" s="2172" t="s">
        <v>1285</v>
      </c>
      <c r="D92" s="2172" t="s">
        <v>1286</v>
      </c>
      <c r="E92" s="2426">
        <v>22897889</v>
      </c>
      <c r="F92" s="2172" t="s">
        <v>417</v>
      </c>
      <c r="G92" s="2172" t="s">
        <v>601</v>
      </c>
      <c r="H92" s="2940">
        <v>37330</v>
      </c>
      <c r="I92" s="2001" t="s">
        <v>694</v>
      </c>
      <c r="J92" s="226" t="s">
        <v>1287</v>
      </c>
      <c r="K92" s="226" t="s">
        <v>1288</v>
      </c>
      <c r="L92" s="226" t="s">
        <v>1289</v>
      </c>
      <c r="M92" s="774" t="s">
        <v>18</v>
      </c>
      <c r="N92" s="2066" t="s">
        <v>18</v>
      </c>
      <c r="O92" s="2066" t="s">
        <v>18</v>
      </c>
      <c r="P92" s="2039" t="s">
        <v>1290</v>
      </c>
      <c r="Q92" s="2040"/>
    </row>
    <row r="93" spans="1:17" ht="165" x14ac:dyDescent="0.25">
      <c r="B93" s="2944"/>
      <c r="C93" s="2173"/>
      <c r="D93" s="2173"/>
      <c r="E93" s="2427"/>
      <c r="F93" s="2173"/>
      <c r="G93" s="2173"/>
      <c r="H93" s="2942"/>
      <c r="I93" s="2002"/>
      <c r="J93" s="226" t="s">
        <v>1291</v>
      </c>
      <c r="K93" s="226" t="s">
        <v>1292</v>
      </c>
      <c r="L93" s="226" t="s">
        <v>1293</v>
      </c>
      <c r="M93" s="774" t="s">
        <v>18</v>
      </c>
      <c r="N93" s="2068"/>
      <c r="O93" s="2068"/>
      <c r="P93" s="2049"/>
      <c r="Q93" s="2050"/>
    </row>
    <row r="94" spans="1:17" ht="90" x14ac:dyDescent="0.25">
      <c r="A94" s="1" t="s">
        <v>983</v>
      </c>
      <c r="B94" s="2943" t="s">
        <v>1294</v>
      </c>
      <c r="C94" s="2172" t="s">
        <v>118</v>
      </c>
      <c r="D94" s="2172" t="s">
        <v>1295</v>
      </c>
      <c r="E94" s="2426">
        <v>92542879</v>
      </c>
      <c r="F94" s="2172" t="s">
        <v>1124</v>
      </c>
      <c r="G94" s="2172" t="s">
        <v>601</v>
      </c>
      <c r="H94" s="2940">
        <v>39076</v>
      </c>
      <c r="I94" s="2001" t="s">
        <v>82</v>
      </c>
      <c r="J94" s="226" t="s">
        <v>468</v>
      </c>
      <c r="K94" s="226" t="s">
        <v>1296</v>
      </c>
      <c r="L94" s="226" t="s">
        <v>1297</v>
      </c>
      <c r="M94" s="2066" t="s">
        <v>18</v>
      </c>
      <c r="N94" s="2066" t="s">
        <v>18</v>
      </c>
      <c r="O94" s="2525" t="s">
        <v>18</v>
      </c>
      <c r="P94" s="2039" t="s">
        <v>1298</v>
      </c>
      <c r="Q94" s="2040"/>
    </row>
    <row r="95" spans="1:17" ht="60" x14ac:dyDescent="0.25">
      <c r="B95" s="2944"/>
      <c r="C95" s="2173"/>
      <c r="D95" s="2173"/>
      <c r="E95" s="2427"/>
      <c r="F95" s="2173"/>
      <c r="G95" s="2173"/>
      <c r="H95" s="2942"/>
      <c r="I95" s="2002"/>
      <c r="J95" s="226" t="s">
        <v>1299</v>
      </c>
      <c r="K95" s="226" t="s">
        <v>1300</v>
      </c>
      <c r="L95" s="226" t="s">
        <v>1301</v>
      </c>
      <c r="M95" s="2068"/>
      <c r="N95" s="2068"/>
      <c r="O95" s="2526"/>
      <c r="P95" s="2049"/>
      <c r="Q95" s="2050"/>
    </row>
    <row r="96" spans="1:17" ht="120" x14ac:dyDescent="0.25">
      <c r="B96" s="806" t="s">
        <v>1294</v>
      </c>
      <c r="C96" s="226" t="s">
        <v>118</v>
      </c>
      <c r="D96" s="226" t="s">
        <v>1302</v>
      </c>
      <c r="E96" s="85">
        <v>1103099829</v>
      </c>
      <c r="F96" s="226" t="s">
        <v>1124</v>
      </c>
      <c r="G96" s="226" t="s">
        <v>601</v>
      </c>
      <c r="H96" s="805">
        <v>41816</v>
      </c>
      <c r="I96" s="807">
        <v>144142</v>
      </c>
      <c r="J96" s="226" t="s">
        <v>601</v>
      </c>
      <c r="K96" s="835" t="s">
        <v>1303</v>
      </c>
      <c r="L96" s="226" t="s">
        <v>1304</v>
      </c>
      <c r="M96" s="774" t="s">
        <v>18</v>
      </c>
      <c r="N96" s="774" t="s">
        <v>18</v>
      </c>
      <c r="O96" s="774" t="s">
        <v>18</v>
      </c>
      <c r="P96" s="1877" t="s">
        <v>1305</v>
      </c>
      <c r="Q96" s="1878"/>
    </row>
    <row r="97" spans="1:17" ht="60" x14ac:dyDescent="0.25">
      <c r="B97" s="2943" t="s">
        <v>1306</v>
      </c>
      <c r="C97" s="2172" t="s">
        <v>118</v>
      </c>
      <c r="D97" s="2172" t="s">
        <v>1307</v>
      </c>
      <c r="E97" s="2426">
        <v>42209673</v>
      </c>
      <c r="F97" s="2172" t="s">
        <v>308</v>
      </c>
      <c r="G97" s="2172" t="s">
        <v>1308</v>
      </c>
      <c r="H97" s="2940">
        <v>34320</v>
      </c>
      <c r="I97" s="2001" t="s">
        <v>694</v>
      </c>
      <c r="J97" s="226" t="s">
        <v>1309</v>
      </c>
      <c r="K97" s="226" t="s">
        <v>1310</v>
      </c>
      <c r="L97" s="226" t="s">
        <v>1311</v>
      </c>
      <c r="M97" s="774" t="s">
        <v>18</v>
      </c>
      <c r="N97" s="2066" t="s">
        <v>18</v>
      </c>
      <c r="O97" s="2066" t="s">
        <v>18</v>
      </c>
      <c r="P97" s="2507"/>
      <c r="Q97" s="2508"/>
    </row>
    <row r="98" spans="1:17" ht="75" x14ac:dyDescent="0.25">
      <c r="B98" s="2945"/>
      <c r="C98" s="2397"/>
      <c r="D98" s="2397"/>
      <c r="E98" s="2628"/>
      <c r="F98" s="2397"/>
      <c r="G98" s="2397"/>
      <c r="H98" s="2941"/>
      <c r="I98" s="2011"/>
      <c r="J98" s="226" t="s">
        <v>1312</v>
      </c>
      <c r="K98" s="226" t="s">
        <v>1313</v>
      </c>
      <c r="L98" s="226" t="s">
        <v>1314</v>
      </c>
      <c r="M98" s="774"/>
      <c r="N98" s="2067"/>
      <c r="O98" s="2067"/>
      <c r="P98" s="2509"/>
      <c r="Q98" s="2510"/>
    </row>
    <row r="99" spans="1:17" ht="30" x14ac:dyDescent="0.25">
      <c r="B99" s="2945"/>
      <c r="C99" s="2397"/>
      <c r="D99" s="2397"/>
      <c r="E99" s="2628"/>
      <c r="F99" s="2397"/>
      <c r="G99" s="2397"/>
      <c r="H99" s="2941"/>
      <c r="I99" s="2011"/>
      <c r="J99" s="226" t="s">
        <v>1315</v>
      </c>
      <c r="K99" s="226" t="s">
        <v>1316</v>
      </c>
      <c r="L99" s="226" t="s">
        <v>152</v>
      </c>
      <c r="M99" s="774"/>
      <c r="N99" s="2067"/>
      <c r="O99" s="2067"/>
      <c r="P99" s="2509"/>
      <c r="Q99" s="2510"/>
    </row>
    <row r="100" spans="1:17" ht="30" x14ac:dyDescent="0.25">
      <c r="B100" s="2945"/>
      <c r="C100" s="2397"/>
      <c r="D100" s="2397"/>
      <c r="E100" s="2628"/>
      <c r="F100" s="2397"/>
      <c r="G100" s="2397"/>
      <c r="H100" s="2941"/>
      <c r="I100" s="2011"/>
      <c r="J100" s="803" t="s">
        <v>1317</v>
      </c>
      <c r="K100" s="803" t="s">
        <v>1318</v>
      </c>
      <c r="L100" s="803" t="s">
        <v>152</v>
      </c>
      <c r="M100" s="836"/>
      <c r="N100" s="2067"/>
      <c r="O100" s="2067"/>
      <c r="P100" s="2509"/>
      <c r="Q100" s="2510"/>
    </row>
    <row r="101" spans="1:17" ht="30" x14ac:dyDescent="0.25">
      <c r="A101" s="152"/>
      <c r="B101" s="2945"/>
      <c r="C101" s="2397"/>
      <c r="D101" s="2397"/>
      <c r="E101" s="2628"/>
      <c r="F101" s="2397"/>
      <c r="G101" s="2397"/>
      <c r="H101" s="2941"/>
      <c r="I101" s="2011"/>
      <c r="J101" s="226" t="s">
        <v>1319</v>
      </c>
      <c r="K101" s="226" t="s">
        <v>1320</v>
      </c>
      <c r="L101" s="226" t="s">
        <v>1321</v>
      </c>
      <c r="M101" s="774"/>
      <c r="N101" s="2067"/>
      <c r="O101" s="2067"/>
      <c r="P101" s="2509"/>
      <c r="Q101" s="2510"/>
    </row>
    <row r="102" spans="1:17" ht="60" x14ac:dyDescent="0.25">
      <c r="A102" s="151"/>
      <c r="B102" s="2944"/>
      <c r="C102" s="2173"/>
      <c r="D102" s="2173"/>
      <c r="E102" s="2427"/>
      <c r="F102" s="2173"/>
      <c r="G102" s="2173"/>
      <c r="H102" s="2942"/>
      <c r="I102" s="2002"/>
      <c r="J102" s="226" t="s">
        <v>1319</v>
      </c>
      <c r="K102" s="226" t="s">
        <v>1322</v>
      </c>
      <c r="L102" s="226" t="s">
        <v>1323</v>
      </c>
      <c r="M102" s="774"/>
      <c r="N102" s="2068"/>
      <c r="O102" s="2068"/>
      <c r="P102" s="2511"/>
      <c r="Q102" s="2512"/>
    </row>
    <row r="103" spans="1:17" ht="45" x14ac:dyDescent="0.25">
      <c r="B103" s="2946" t="s">
        <v>1294</v>
      </c>
      <c r="C103" s="2066" t="s">
        <v>1285</v>
      </c>
      <c r="D103" s="776" t="s">
        <v>1324</v>
      </c>
      <c r="E103" s="774">
        <v>1101782287</v>
      </c>
      <c r="F103" s="774" t="s">
        <v>1232</v>
      </c>
      <c r="G103" s="226" t="s">
        <v>601</v>
      </c>
      <c r="H103" s="837">
        <v>40998</v>
      </c>
      <c r="I103" s="774" t="s">
        <v>694</v>
      </c>
      <c r="J103" s="774" t="s">
        <v>1325</v>
      </c>
      <c r="K103" s="774" t="s">
        <v>1326</v>
      </c>
      <c r="L103" s="776" t="s">
        <v>1327</v>
      </c>
      <c r="M103" s="2066" t="s">
        <v>18</v>
      </c>
      <c r="N103" s="2012" t="s">
        <v>18</v>
      </c>
      <c r="O103" s="2066" t="s">
        <v>18</v>
      </c>
      <c r="P103" s="2949" t="s">
        <v>1328</v>
      </c>
      <c r="Q103" s="2950"/>
    </row>
    <row r="104" spans="1:17" ht="60" x14ac:dyDescent="0.25">
      <c r="B104" s="2947"/>
      <c r="C104" s="2067"/>
      <c r="D104" s="776"/>
      <c r="E104" s="774"/>
      <c r="F104" s="774"/>
      <c r="G104" s="226"/>
      <c r="H104" s="837"/>
      <c r="I104" s="774"/>
      <c r="J104" s="776" t="s">
        <v>1329</v>
      </c>
      <c r="K104" s="776" t="s">
        <v>1330</v>
      </c>
      <c r="L104" s="226" t="s">
        <v>1323</v>
      </c>
      <c r="M104" s="2067"/>
      <c r="N104" s="2013"/>
      <c r="O104" s="2067"/>
      <c r="P104" s="2951"/>
      <c r="Q104" s="2952"/>
    </row>
    <row r="105" spans="1:17" ht="105" x14ac:dyDescent="0.25">
      <c r="B105" s="2948"/>
      <c r="C105" s="2068"/>
      <c r="D105" s="776"/>
      <c r="E105" s="774"/>
      <c r="F105" s="774"/>
      <c r="G105" s="226"/>
      <c r="H105" s="837"/>
      <c r="I105" s="774"/>
      <c r="J105" s="776" t="s">
        <v>1270</v>
      </c>
      <c r="K105" s="776" t="s">
        <v>1331</v>
      </c>
      <c r="L105" s="226" t="s">
        <v>1332</v>
      </c>
      <c r="M105" s="2068"/>
      <c r="N105" s="2014"/>
      <c r="O105" s="2068"/>
      <c r="P105" s="2953"/>
      <c r="Q105" s="2954"/>
    </row>
    <row r="106" spans="1:17" ht="45" x14ac:dyDescent="0.25">
      <c r="B106" s="838" t="s">
        <v>1333</v>
      </c>
      <c r="C106" s="774" t="s">
        <v>892</v>
      </c>
      <c r="D106" s="776" t="s">
        <v>1334</v>
      </c>
      <c r="E106" s="774">
        <v>1103100285</v>
      </c>
      <c r="F106" s="774" t="s">
        <v>651</v>
      </c>
      <c r="G106" s="226" t="s">
        <v>750</v>
      </c>
      <c r="H106" s="837">
        <v>40893</v>
      </c>
      <c r="I106" s="774">
        <v>1296967</v>
      </c>
      <c r="J106" s="776" t="s">
        <v>1335</v>
      </c>
      <c r="K106" s="839" t="s">
        <v>1336</v>
      </c>
      <c r="L106" s="226"/>
      <c r="M106" s="774"/>
      <c r="N106" s="2066" t="s">
        <v>18</v>
      </c>
      <c r="O106" s="2066" t="s">
        <v>18</v>
      </c>
      <c r="P106" s="2531" t="s">
        <v>1337</v>
      </c>
      <c r="Q106" s="2531"/>
    </row>
    <row r="107" spans="1:17" ht="60" x14ac:dyDescent="0.25">
      <c r="B107" s="774"/>
      <c r="C107" s="774"/>
      <c r="D107" s="776"/>
      <c r="E107" s="774"/>
      <c r="F107" s="774"/>
      <c r="G107" s="226"/>
      <c r="H107" s="837"/>
      <c r="I107" s="774"/>
      <c r="J107" s="776" t="s">
        <v>1270</v>
      </c>
      <c r="K107" s="839" t="s">
        <v>1338</v>
      </c>
      <c r="L107" s="226" t="s">
        <v>1332</v>
      </c>
      <c r="M107" s="774" t="s">
        <v>18</v>
      </c>
      <c r="N107" s="2068"/>
      <c r="O107" s="2068"/>
      <c r="P107" s="2531"/>
      <c r="Q107" s="2531"/>
    </row>
    <row r="108" spans="1:17" ht="15.75" thickBot="1" x14ac:dyDescent="0.3">
      <c r="P108" s="140"/>
      <c r="Q108" s="140"/>
    </row>
    <row r="109" spans="1:17" ht="27" thickBot="1" x14ac:dyDescent="0.3">
      <c r="B109" s="2503" t="s">
        <v>184</v>
      </c>
      <c r="C109" s="2504"/>
      <c r="D109" s="2504"/>
      <c r="E109" s="2504"/>
      <c r="F109" s="2504"/>
      <c r="G109" s="2504"/>
      <c r="H109" s="2504"/>
      <c r="I109" s="2504"/>
      <c r="J109" s="2504"/>
      <c r="K109" s="2504"/>
      <c r="L109" s="2504"/>
      <c r="M109" s="2504"/>
      <c r="N109" s="2505"/>
    </row>
    <row r="112" spans="1:17" ht="30" x14ac:dyDescent="0.25">
      <c r="B112" s="800" t="s">
        <v>17</v>
      </c>
      <c r="C112" s="800" t="s">
        <v>415</v>
      </c>
      <c r="D112" s="2493" t="s">
        <v>77</v>
      </c>
      <c r="E112" s="2494"/>
    </row>
    <row r="113" spans="1:26" x14ac:dyDescent="0.25">
      <c r="B113" s="776" t="s">
        <v>185</v>
      </c>
      <c r="C113" s="235" t="s">
        <v>18</v>
      </c>
      <c r="D113" s="2528"/>
      <c r="E113" s="2528"/>
    </row>
    <row r="116" spans="1:26" ht="26.25" x14ac:dyDescent="0.25">
      <c r="B116" s="2486" t="s">
        <v>186</v>
      </c>
      <c r="C116" s="2487"/>
      <c r="D116" s="2487"/>
      <c r="E116" s="2487"/>
      <c r="F116" s="2487"/>
      <c r="G116" s="2487"/>
      <c r="H116" s="2487"/>
      <c r="I116" s="2487"/>
      <c r="J116" s="2487"/>
      <c r="K116" s="2487"/>
      <c r="L116" s="2487"/>
      <c r="M116" s="2487"/>
      <c r="N116" s="2487"/>
      <c r="O116" s="2487"/>
      <c r="P116" s="2487"/>
    </row>
    <row r="118" spans="1:26" ht="15.75" thickBot="1" x14ac:dyDescent="0.3"/>
    <row r="119" spans="1:26" ht="27" thickBot="1" x14ac:dyDescent="0.3">
      <c r="B119" s="2503" t="s">
        <v>187</v>
      </c>
      <c r="C119" s="2504"/>
      <c r="D119" s="2504"/>
      <c r="E119" s="2504"/>
      <c r="F119" s="2504"/>
      <c r="G119" s="2504"/>
      <c r="H119" s="2504"/>
      <c r="I119" s="2504"/>
      <c r="J119" s="2504"/>
      <c r="K119" s="2504"/>
      <c r="L119" s="2504"/>
      <c r="M119" s="2504"/>
      <c r="N119" s="2505"/>
    </row>
    <row r="121" spans="1:26" ht="15.75" thickBot="1" x14ac:dyDescent="0.3">
      <c r="M121" s="784"/>
      <c r="N121" s="784"/>
    </row>
    <row r="122" spans="1:26" s="48" customFormat="1" ht="60.75" thickBot="1" x14ac:dyDescent="0.3">
      <c r="B122" s="785" t="s">
        <v>33</v>
      </c>
      <c r="C122" s="785" t="s">
        <v>34</v>
      </c>
      <c r="D122" s="785" t="s">
        <v>35</v>
      </c>
      <c r="E122" s="785" t="s">
        <v>36</v>
      </c>
      <c r="F122" s="785" t="s">
        <v>37</v>
      </c>
      <c r="G122" s="785" t="s">
        <v>38</v>
      </c>
      <c r="H122" s="785" t="s">
        <v>39</v>
      </c>
      <c r="I122" s="785" t="s">
        <v>40</v>
      </c>
      <c r="J122" s="785" t="s">
        <v>41</v>
      </c>
      <c r="K122" s="785" t="s">
        <v>42</v>
      </c>
      <c r="L122" s="785" t="s">
        <v>43</v>
      </c>
      <c r="M122" s="786" t="s">
        <v>44</v>
      </c>
      <c r="N122" s="785" t="s">
        <v>45</v>
      </c>
      <c r="O122" s="785" t="s">
        <v>46</v>
      </c>
      <c r="P122" s="787" t="s">
        <v>47</v>
      </c>
      <c r="Q122" s="787" t="s">
        <v>48</v>
      </c>
    </row>
    <row r="123" spans="1:26" s="61" customFormat="1" ht="72" thickBot="1" x14ac:dyDescent="0.3">
      <c r="A123" s="52">
        <v>1</v>
      </c>
      <c r="B123" s="731" t="s">
        <v>1255</v>
      </c>
      <c r="C123" s="446" t="s">
        <v>1255</v>
      </c>
      <c r="D123" s="53" t="s">
        <v>1339</v>
      </c>
      <c r="E123" s="65" t="s">
        <v>1340</v>
      </c>
      <c r="F123" s="54" t="s">
        <v>1341</v>
      </c>
      <c r="G123" s="55">
        <v>1</v>
      </c>
      <c r="H123" s="62">
        <v>40182</v>
      </c>
      <c r="I123" s="62">
        <v>40542</v>
      </c>
      <c r="J123" s="56" t="s">
        <v>19</v>
      </c>
      <c r="K123" s="178">
        <v>11.87</v>
      </c>
      <c r="L123" s="178">
        <v>0</v>
      </c>
      <c r="M123" s="221">
        <v>900</v>
      </c>
      <c r="N123" s="221">
        <f>+M123*G123</f>
        <v>900</v>
      </c>
      <c r="O123" s="180">
        <v>300000</v>
      </c>
      <c r="P123" s="180">
        <v>91</v>
      </c>
      <c r="Q123" s="181"/>
      <c r="R123" s="60"/>
      <c r="S123" s="60"/>
      <c r="T123" s="60"/>
      <c r="U123" s="60"/>
      <c r="V123" s="60"/>
      <c r="W123" s="60"/>
      <c r="X123" s="60"/>
      <c r="Y123" s="60"/>
      <c r="Z123" s="60"/>
    </row>
    <row r="124" spans="1:26" s="61" customFormat="1" ht="171" x14ac:dyDescent="0.25">
      <c r="A124" s="52">
        <f t="shared" ref="A124:A130" si="1">+A123+1</f>
        <v>2</v>
      </c>
      <c r="B124" s="173"/>
      <c r="C124" s="446" t="s">
        <v>1255</v>
      </c>
      <c r="D124" s="313" t="s">
        <v>1342</v>
      </c>
      <c r="E124" s="58">
        <v>2009256</v>
      </c>
      <c r="F124" s="54" t="s">
        <v>1343</v>
      </c>
      <c r="G124" s="55">
        <v>1</v>
      </c>
      <c r="H124" s="62">
        <v>39908</v>
      </c>
      <c r="I124" s="62">
        <v>40176</v>
      </c>
      <c r="J124" s="56" t="s">
        <v>19</v>
      </c>
      <c r="K124" s="57">
        <v>0.86</v>
      </c>
      <c r="L124" s="57">
        <v>7.93</v>
      </c>
      <c r="M124" s="58">
        <v>2000</v>
      </c>
      <c r="N124" s="58">
        <v>2000</v>
      </c>
      <c r="O124" s="63">
        <v>700000</v>
      </c>
      <c r="P124" s="63">
        <v>94</v>
      </c>
      <c r="Q124" s="64"/>
      <c r="R124" s="60"/>
      <c r="S124" s="60"/>
      <c r="T124" s="60"/>
      <c r="U124" s="60"/>
      <c r="V124" s="60"/>
      <c r="W124" s="60"/>
      <c r="X124" s="60"/>
      <c r="Y124" s="60"/>
      <c r="Z124" s="60"/>
    </row>
    <row r="125" spans="1:26" s="61" customFormat="1" ht="156.75" x14ac:dyDescent="0.25">
      <c r="A125" s="52">
        <f t="shared" si="1"/>
        <v>3</v>
      </c>
      <c r="B125" s="173"/>
      <c r="C125" s="446" t="s">
        <v>1255</v>
      </c>
      <c r="D125" s="53" t="s">
        <v>416</v>
      </c>
      <c r="E125" s="58">
        <v>95</v>
      </c>
      <c r="F125" s="54" t="s">
        <v>1344</v>
      </c>
      <c r="G125" s="55">
        <v>1</v>
      </c>
      <c r="H125" s="62">
        <v>39896</v>
      </c>
      <c r="I125" s="62">
        <v>39963</v>
      </c>
      <c r="J125" s="56" t="s">
        <v>19</v>
      </c>
      <c r="K125" s="57">
        <v>0</v>
      </c>
      <c r="L125" s="58">
        <v>2.2000000000000002</v>
      </c>
      <c r="M125" s="57">
        <v>100</v>
      </c>
      <c r="N125" s="57">
        <v>100</v>
      </c>
      <c r="O125" s="63">
        <v>66638400</v>
      </c>
      <c r="P125" s="63">
        <v>100</v>
      </c>
      <c r="Q125" s="64"/>
      <c r="R125" s="60"/>
      <c r="S125" s="60"/>
      <c r="T125" s="60"/>
      <c r="U125" s="60"/>
      <c r="V125" s="60"/>
      <c r="W125" s="60"/>
      <c r="X125" s="60"/>
      <c r="Y125" s="60"/>
      <c r="Z125" s="60"/>
    </row>
    <row r="126" spans="1:26" s="61" customFormat="1" ht="156.75" x14ac:dyDescent="0.25">
      <c r="A126" s="52">
        <f t="shared" si="1"/>
        <v>4</v>
      </c>
      <c r="B126" s="173"/>
      <c r="C126" s="446" t="s">
        <v>1255</v>
      </c>
      <c r="D126" s="53" t="s">
        <v>416</v>
      </c>
      <c r="E126" s="58">
        <v>200</v>
      </c>
      <c r="F126" s="54" t="s">
        <v>1345</v>
      </c>
      <c r="G126" s="55">
        <v>1</v>
      </c>
      <c r="H126" s="62">
        <v>39643</v>
      </c>
      <c r="I126" s="62">
        <v>39794</v>
      </c>
      <c r="J126" s="56" t="s">
        <v>19</v>
      </c>
      <c r="K126" s="57">
        <v>0</v>
      </c>
      <c r="L126" s="57">
        <v>4.93</v>
      </c>
      <c r="M126" s="57">
        <v>450</v>
      </c>
      <c r="N126" s="57">
        <v>450</v>
      </c>
      <c r="O126" s="63">
        <v>219786750</v>
      </c>
      <c r="P126" s="63">
        <v>109</v>
      </c>
      <c r="Q126" s="64"/>
      <c r="R126" s="60"/>
      <c r="S126" s="60"/>
      <c r="T126" s="60"/>
      <c r="U126" s="60"/>
      <c r="V126" s="60"/>
      <c r="W126" s="60"/>
      <c r="X126" s="60"/>
      <c r="Y126" s="60"/>
      <c r="Z126" s="60"/>
    </row>
    <row r="127" spans="1:26" s="61" customFormat="1" x14ac:dyDescent="0.25">
      <c r="A127" s="52">
        <f t="shared" si="1"/>
        <v>5</v>
      </c>
      <c r="B127" s="173"/>
      <c r="C127" s="172"/>
      <c r="D127" s="173"/>
      <c r="E127" s="182"/>
      <c r="F127" s="175"/>
      <c r="G127" s="175"/>
      <c r="H127" s="175"/>
      <c r="I127" s="176"/>
      <c r="J127" s="176"/>
      <c r="K127" s="176"/>
      <c r="L127" s="176"/>
      <c r="M127" s="178"/>
      <c r="N127" s="178"/>
      <c r="O127" s="180"/>
      <c r="P127" s="180"/>
      <c r="Q127" s="181"/>
      <c r="R127" s="60"/>
      <c r="S127" s="60"/>
      <c r="T127" s="60"/>
      <c r="U127" s="60"/>
      <c r="V127" s="60"/>
      <c r="W127" s="60"/>
      <c r="X127" s="60"/>
      <c r="Y127" s="60"/>
      <c r="Z127" s="60"/>
    </row>
    <row r="128" spans="1:26" s="61" customFormat="1" x14ac:dyDescent="0.25">
      <c r="A128" s="52">
        <f t="shared" si="1"/>
        <v>6</v>
      </c>
      <c r="B128" s="173"/>
      <c r="C128" s="172"/>
      <c r="D128" s="173"/>
      <c r="E128" s="182"/>
      <c r="F128" s="175"/>
      <c r="G128" s="175"/>
      <c r="H128" s="175"/>
      <c r="I128" s="176"/>
      <c r="J128" s="176"/>
      <c r="K128" s="176"/>
      <c r="L128" s="176"/>
      <c r="M128" s="178"/>
      <c r="N128" s="178"/>
      <c r="O128" s="180"/>
      <c r="P128" s="180"/>
      <c r="Q128" s="181"/>
      <c r="R128" s="60"/>
      <c r="S128" s="60"/>
      <c r="T128" s="60"/>
      <c r="U128" s="60"/>
      <c r="V128" s="60"/>
      <c r="W128" s="60"/>
      <c r="X128" s="60"/>
      <c r="Y128" s="60"/>
      <c r="Z128" s="60"/>
    </row>
    <row r="129" spans="1:26" s="61" customFormat="1" x14ac:dyDescent="0.25">
      <c r="A129" s="52">
        <f t="shared" si="1"/>
        <v>7</v>
      </c>
      <c r="B129" s="173"/>
      <c r="C129" s="172"/>
      <c r="D129" s="173"/>
      <c r="E129" s="182"/>
      <c r="F129" s="175"/>
      <c r="G129" s="175"/>
      <c r="H129" s="175"/>
      <c r="I129" s="176"/>
      <c r="J129" s="176"/>
      <c r="K129" s="176"/>
      <c r="L129" s="176"/>
      <c r="M129" s="178"/>
      <c r="N129" s="178"/>
      <c r="O129" s="180"/>
      <c r="P129" s="180"/>
      <c r="Q129" s="181"/>
      <c r="R129" s="60"/>
      <c r="S129" s="60"/>
      <c r="T129" s="60"/>
      <c r="U129" s="60"/>
      <c r="V129" s="60"/>
      <c r="W129" s="60"/>
      <c r="X129" s="60"/>
      <c r="Y129" s="60"/>
      <c r="Z129" s="60"/>
    </row>
    <row r="130" spans="1:26" s="61" customFormat="1" x14ac:dyDescent="0.25">
      <c r="A130" s="52">
        <f t="shared" si="1"/>
        <v>8</v>
      </c>
      <c r="B130" s="173"/>
      <c r="C130" s="172"/>
      <c r="D130" s="173"/>
      <c r="E130" s="182"/>
      <c r="F130" s="175"/>
      <c r="G130" s="175"/>
      <c r="H130" s="175"/>
      <c r="I130" s="176"/>
      <c r="J130" s="176"/>
      <c r="K130" s="176"/>
      <c r="L130" s="176"/>
      <c r="M130" s="178"/>
      <c r="N130" s="178"/>
      <c r="O130" s="180"/>
      <c r="P130" s="180"/>
      <c r="Q130" s="181"/>
      <c r="R130" s="60"/>
      <c r="S130" s="60"/>
      <c r="T130" s="60"/>
      <c r="U130" s="60"/>
      <c r="V130" s="60"/>
      <c r="W130" s="60"/>
      <c r="X130" s="60"/>
      <c r="Y130" s="60"/>
      <c r="Z130" s="60"/>
    </row>
    <row r="131" spans="1:26" s="61" customFormat="1" x14ac:dyDescent="0.25">
      <c r="A131" s="52"/>
      <c r="B131" s="183" t="s">
        <v>28</v>
      </c>
      <c r="C131" s="172"/>
      <c r="D131" s="173"/>
      <c r="E131" s="182"/>
      <c r="F131" s="175"/>
      <c r="G131" s="175"/>
      <c r="H131" s="175"/>
      <c r="I131" s="176"/>
      <c r="J131" s="176"/>
      <c r="K131" s="185">
        <f>SUM(K123:K130)</f>
        <v>12.729999999999999</v>
      </c>
      <c r="L131" s="185">
        <f>SUM(L123:L130)</f>
        <v>15.059999999999999</v>
      </c>
      <c r="M131" s="797">
        <v>900</v>
      </c>
      <c r="N131" s="185" t="s">
        <v>1051</v>
      </c>
      <c r="O131" s="180"/>
      <c r="P131" s="180"/>
      <c r="Q131" s="187"/>
    </row>
    <row r="132" spans="1:26" x14ac:dyDescent="0.25">
      <c r="E132" s="188"/>
    </row>
    <row r="133" spans="1:26" ht="18.75" x14ac:dyDescent="0.25">
      <c r="B133" s="222" t="s">
        <v>192</v>
      </c>
      <c r="C133" s="798">
        <f>+K131</f>
        <v>12.729999999999999</v>
      </c>
      <c r="H133" s="191"/>
      <c r="I133" s="191"/>
      <c r="J133" s="191"/>
      <c r="K133" s="191"/>
      <c r="L133" s="191"/>
      <c r="M133" s="191"/>
    </row>
    <row r="135" spans="1:26" ht="15.75" thickBot="1" x14ac:dyDescent="0.3"/>
    <row r="136" spans="1:26" ht="30.75" thickBot="1" x14ac:dyDescent="0.3">
      <c r="B136" s="809" t="s">
        <v>193</v>
      </c>
      <c r="C136" s="810" t="s">
        <v>194</v>
      </c>
      <c r="D136" s="809" t="s">
        <v>27</v>
      </c>
      <c r="E136" s="810" t="s">
        <v>195</v>
      </c>
    </row>
    <row r="137" spans="1:26" x14ac:dyDescent="0.25">
      <c r="B137" s="500" t="s">
        <v>196</v>
      </c>
      <c r="C137" s="811">
        <v>20</v>
      </c>
      <c r="D137" s="811"/>
      <c r="E137" s="2519">
        <f>+D137+D138+D139</f>
        <v>30</v>
      </c>
    </row>
    <row r="138" spans="1:26" x14ac:dyDescent="0.25">
      <c r="B138" s="500" t="s">
        <v>197</v>
      </c>
      <c r="C138" s="235">
        <v>30</v>
      </c>
      <c r="D138" s="235">
        <v>30</v>
      </c>
      <c r="E138" s="2067"/>
    </row>
    <row r="139" spans="1:26" ht="15.75" thickBot="1" x14ac:dyDescent="0.3">
      <c r="B139" s="500" t="s">
        <v>198</v>
      </c>
      <c r="C139" s="812">
        <v>40</v>
      </c>
      <c r="D139" s="812">
        <v>0</v>
      </c>
      <c r="E139" s="2520"/>
    </row>
    <row r="141" spans="1:26" ht="15.75" thickBot="1" x14ac:dyDescent="0.3"/>
    <row r="142" spans="1:26" ht="27" thickBot="1" x14ac:dyDescent="0.3">
      <c r="B142" s="2503" t="s">
        <v>199</v>
      </c>
      <c r="C142" s="2504"/>
      <c r="D142" s="2504"/>
      <c r="E142" s="2504"/>
      <c r="F142" s="2504"/>
      <c r="G142" s="2504"/>
      <c r="H142" s="2504"/>
      <c r="I142" s="2504"/>
      <c r="J142" s="2504"/>
      <c r="K142" s="2504"/>
      <c r="L142" s="2504"/>
      <c r="M142" s="2504"/>
      <c r="N142" s="2505"/>
    </row>
    <row r="144" spans="1:26" ht="75" x14ac:dyDescent="0.25">
      <c r="B144" s="799" t="s">
        <v>89</v>
      </c>
      <c r="C144" s="799" t="s">
        <v>90</v>
      </c>
      <c r="D144" s="799" t="s">
        <v>91</v>
      </c>
      <c r="E144" s="799" t="s">
        <v>92</v>
      </c>
      <c r="F144" s="799" t="s">
        <v>93</v>
      </c>
      <c r="G144" s="799" t="s">
        <v>94</v>
      </c>
      <c r="H144" s="799" t="s">
        <v>95</v>
      </c>
      <c r="I144" s="799" t="s">
        <v>96</v>
      </c>
      <c r="J144" s="2493" t="s">
        <v>97</v>
      </c>
      <c r="K144" s="2506"/>
      <c r="L144" s="2494"/>
      <c r="M144" s="799" t="s">
        <v>98</v>
      </c>
      <c r="N144" s="799" t="s">
        <v>254</v>
      </c>
      <c r="O144" s="799" t="s">
        <v>255</v>
      </c>
      <c r="P144" s="2493" t="s">
        <v>77</v>
      </c>
      <c r="Q144" s="2494"/>
    </row>
    <row r="145" spans="2:17" ht="30" x14ac:dyDescent="0.25">
      <c r="B145" s="226"/>
      <c r="C145" s="226"/>
      <c r="D145" s="223"/>
      <c r="E145" s="223"/>
      <c r="F145" s="223"/>
      <c r="G145" s="226"/>
      <c r="H145" s="805"/>
      <c r="I145" s="227"/>
      <c r="J145" s="227" t="s">
        <v>555</v>
      </c>
      <c r="K145" s="226" t="s">
        <v>556</v>
      </c>
      <c r="L145" s="223" t="s">
        <v>557</v>
      </c>
      <c r="M145" s="774"/>
      <c r="N145" s="774"/>
      <c r="O145" s="774"/>
      <c r="P145" s="2528"/>
      <c r="Q145" s="2528"/>
    </row>
    <row r="146" spans="2:17" ht="75" x14ac:dyDescent="0.25">
      <c r="B146" s="226" t="s">
        <v>554</v>
      </c>
      <c r="C146" s="226">
        <v>720</v>
      </c>
      <c r="D146" s="223" t="s">
        <v>1346</v>
      </c>
      <c r="E146" s="223">
        <v>18858864</v>
      </c>
      <c r="F146" s="223" t="s">
        <v>1347</v>
      </c>
      <c r="G146" s="226" t="s">
        <v>1348</v>
      </c>
      <c r="H146" s="805">
        <v>38881</v>
      </c>
      <c r="I146" s="227" t="s">
        <v>694</v>
      </c>
      <c r="J146" s="226" t="s">
        <v>1349</v>
      </c>
      <c r="K146" s="226" t="s">
        <v>1350</v>
      </c>
      <c r="L146" s="226" t="s">
        <v>1351</v>
      </c>
      <c r="M146" s="774" t="s">
        <v>18</v>
      </c>
      <c r="N146" s="774" t="s">
        <v>18</v>
      </c>
      <c r="O146" s="774" t="s">
        <v>18</v>
      </c>
      <c r="P146" s="2501"/>
      <c r="Q146" s="2502"/>
    </row>
    <row r="147" spans="2:17" ht="105" x14ac:dyDescent="0.25">
      <c r="B147" s="226"/>
      <c r="C147" s="226"/>
      <c r="D147" s="223"/>
      <c r="E147" s="223"/>
      <c r="F147" s="223"/>
      <c r="G147" s="226"/>
      <c r="H147" s="805"/>
      <c r="I147" s="227"/>
      <c r="J147" s="226" t="s">
        <v>1352</v>
      </c>
      <c r="K147" s="226" t="s">
        <v>1353</v>
      </c>
      <c r="L147" s="226" t="s">
        <v>1354</v>
      </c>
      <c r="M147" s="774"/>
      <c r="N147" s="774"/>
      <c r="O147" s="774"/>
      <c r="P147" s="840"/>
      <c r="Q147" s="841"/>
    </row>
    <row r="148" spans="2:17" x14ac:dyDescent="0.25">
      <c r="B148" s="226"/>
      <c r="C148" s="226"/>
      <c r="D148" s="223"/>
      <c r="E148" s="223"/>
      <c r="F148" s="223"/>
      <c r="G148" s="226"/>
      <c r="H148" s="805"/>
      <c r="I148" s="227"/>
      <c r="J148" s="226" t="s">
        <v>1355</v>
      </c>
      <c r="K148" s="226" t="s">
        <v>1356</v>
      </c>
      <c r="L148" s="226" t="s">
        <v>1357</v>
      </c>
      <c r="M148" s="774"/>
      <c r="N148" s="774"/>
      <c r="O148" s="774"/>
      <c r="P148" s="840"/>
      <c r="Q148" s="841"/>
    </row>
    <row r="149" spans="2:17" ht="45" x14ac:dyDescent="0.25">
      <c r="B149" s="226" t="s">
        <v>211</v>
      </c>
      <c r="C149" s="226"/>
      <c r="D149" s="226" t="s">
        <v>1358</v>
      </c>
      <c r="E149" s="223">
        <v>64588797</v>
      </c>
      <c r="F149" s="226" t="s">
        <v>1359</v>
      </c>
      <c r="G149" s="835" t="s">
        <v>1348</v>
      </c>
      <c r="H149" s="842">
        <v>37974</v>
      </c>
      <c r="I149" s="227" t="s">
        <v>694</v>
      </c>
      <c r="J149" s="227" t="s">
        <v>1325</v>
      </c>
      <c r="K149" s="226" t="s">
        <v>1360</v>
      </c>
      <c r="L149" s="226" t="s">
        <v>1361</v>
      </c>
      <c r="M149" s="2066" t="s">
        <v>18</v>
      </c>
      <c r="N149" s="2012" t="s">
        <v>18</v>
      </c>
      <c r="O149" s="2066" t="s">
        <v>18</v>
      </c>
      <c r="P149" s="2949" t="s">
        <v>1362</v>
      </c>
      <c r="Q149" s="2950"/>
    </row>
    <row r="150" spans="2:17" ht="60" x14ac:dyDescent="0.25">
      <c r="B150" s="226"/>
      <c r="C150" s="226"/>
      <c r="D150" s="226"/>
      <c r="E150" s="223"/>
      <c r="F150" s="226"/>
      <c r="G150" s="226"/>
      <c r="H150" s="805"/>
      <c r="I150" s="227"/>
      <c r="J150" s="226" t="s">
        <v>1363</v>
      </c>
      <c r="K150" s="226" t="s">
        <v>1364</v>
      </c>
      <c r="L150" s="226" t="s">
        <v>1365</v>
      </c>
      <c r="M150" s="2068"/>
      <c r="N150" s="2014"/>
      <c r="O150" s="2068"/>
      <c r="P150" s="2953"/>
      <c r="Q150" s="2954"/>
    </row>
    <row r="151" spans="2:17" ht="105" x14ac:dyDescent="0.25">
      <c r="B151" s="226" t="s">
        <v>223</v>
      </c>
      <c r="C151" s="226"/>
      <c r="D151" s="226" t="s">
        <v>1366</v>
      </c>
      <c r="E151" s="223">
        <v>84093397</v>
      </c>
      <c r="F151" s="223" t="s">
        <v>388</v>
      </c>
      <c r="G151" s="223" t="s">
        <v>1367</v>
      </c>
      <c r="H151" s="805">
        <v>39072</v>
      </c>
      <c r="I151" s="227" t="s">
        <v>694</v>
      </c>
      <c r="J151" s="226" t="s">
        <v>1368</v>
      </c>
      <c r="K151" s="226" t="s">
        <v>1369</v>
      </c>
      <c r="L151" s="226" t="s">
        <v>1370</v>
      </c>
      <c r="M151" s="2066" t="s">
        <v>18</v>
      </c>
      <c r="N151" s="2066" t="s">
        <v>18</v>
      </c>
      <c r="O151" s="2066" t="s">
        <v>18</v>
      </c>
      <c r="P151" s="2521"/>
      <c r="Q151" s="2522"/>
    </row>
    <row r="152" spans="2:17" ht="45" x14ac:dyDescent="0.25">
      <c r="B152" s="226"/>
      <c r="C152" s="226"/>
      <c r="D152" s="226"/>
      <c r="E152" s="223"/>
      <c r="F152" s="223"/>
      <c r="G152" s="223"/>
      <c r="H152" s="805"/>
      <c r="I152" s="227"/>
      <c r="J152" s="226" t="s">
        <v>1371</v>
      </c>
      <c r="K152" s="226" t="s">
        <v>1372</v>
      </c>
      <c r="L152" s="226" t="s">
        <v>1373</v>
      </c>
      <c r="M152" s="2067"/>
      <c r="N152" s="2067"/>
      <c r="O152" s="2067"/>
      <c r="P152" s="2529"/>
      <c r="Q152" s="2530"/>
    </row>
    <row r="153" spans="2:17" ht="30" x14ac:dyDescent="0.25">
      <c r="B153" s="226"/>
      <c r="C153" s="226"/>
      <c r="D153" s="226"/>
      <c r="E153" s="223"/>
      <c r="F153" s="223"/>
      <c r="G153" s="223"/>
      <c r="H153" s="805"/>
      <c r="I153" s="227"/>
      <c r="J153" s="226" t="s">
        <v>1374</v>
      </c>
      <c r="K153" s="226" t="s">
        <v>1375</v>
      </c>
      <c r="L153" s="226" t="s">
        <v>1376</v>
      </c>
      <c r="M153" s="2067"/>
      <c r="N153" s="2067"/>
      <c r="O153" s="2067"/>
      <c r="P153" s="2529"/>
      <c r="Q153" s="2530"/>
    </row>
    <row r="154" spans="2:17" ht="45" x14ac:dyDescent="0.25">
      <c r="B154" s="226"/>
      <c r="C154" s="226"/>
      <c r="D154" s="226"/>
      <c r="E154" s="223"/>
      <c r="F154" s="223"/>
      <c r="G154" s="223"/>
      <c r="H154" s="805"/>
      <c r="I154" s="227"/>
      <c r="J154" s="226" t="s">
        <v>1377</v>
      </c>
      <c r="K154" s="226" t="s">
        <v>1378</v>
      </c>
      <c r="L154" s="226" t="s">
        <v>1376</v>
      </c>
      <c r="M154" s="2067"/>
      <c r="N154" s="2067"/>
      <c r="O154" s="2067"/>
      <c r="P154" s="2529"/>
      <c r="Q154" s="2530"/>
    </row>
    <row r="155" spans="2:17" ht="30" x14ac:dyDescent="0.25">
      <c r="B155" s="226"/>
      <c r="C155" s="226"/>
      <c r="D155" s="226"/>
      <c r="E155" s="223"/>
      <c r="F155" s="223"/>
      <c r="G155" s="223"/>
      <c r="H155" s="805"/>
      <c r="I155" s="227"/>
      <c r="J155" s="226" t="s">
        <v>1379</v>
      </c>
      <c r="K155" s="226" t="s">
        <v>1375</v>
      </c>
      <c r="L155" s="226" t="s">
        <v>1376</v>
      </c>
      <c r="M155" s="2068"/>
      <c r="N155" s="2068"/>
      <c r="O155" s="2068"/>
      <c r="P155" s="2523"/>
      <c r="Q155" s="2524"/>
    </row>
    <row r="158" spans="2:17" ht="15.75" thickBot="1" x14ac:dyDescent="0.3"/>
    <row r="159" spans="2:17" ht="30" x14ac:dyDescent="0.25">
      <c r="B159" s="703" t="s">
        <v>17</v>
      </c>
      <c r="C159" s="703" t="s">
        <v>193</v>
      </c>
      <c r="D159" s="799" t="s">
        <v>194</v>
      </c>
      <c r="E159" s="703" t="s">
        <v>27</v>
      </c>
      <c r="F159" s="810" t="s">
        <v>235</v>
      </c>
      <c r="G159" s="403"/>
    </row>
    <row r="160" spans="2:17" ht="108" x14ac:dyDescent="0.2">
      <c r="B160" s="2532" t="s">
        <v>236</v>
      </c>
      <c r="C160" s="820" t="s">
        <v>237</v>
      </c>
      <c r="D160" s="235">
        <v>25</v>
      </c>
      <c r="E160" s="235">
        <v>25</v>
      </c>
      <c r="F160" s="1860">
        <f>+E160+E161+E162</f>
        <v>60</v>
      </c>
      <c r="G160" s="821"/>
    </row>
    <row r="161" spans="2:7" ht="96" x14ac:dyDescent="0.2">
      <c r="B161" s="2532"/>
      <c r="C161" s="820" t="s">
        <v>238</v>
      </c>
      <c r="D161" s="248">
        <v>25</v>
      </c>
      <c r="E161" s="235">
        <v>25</v>
      </c>
      <c r="F161" s="2533"/>
      <c r="G161" s="821"/>
    </row>
    <row r="162" spans="2:7" ht="60" x14ac:dyDescent="0.2">
      <c r="B162" s="2532"/>
      <c r="C162" s="820" t="s">
        <v>239</v>
      </c>
      <c r="D162" s="235">
        <v>10</v>
      </c>
      <c r="E162" s="235">
        <v>10</v>
      </c>
      <c r="F162" s="1861"/>
      <c r="G162" s="821"/>
    </row>
    <row r="163" spans="2:7" x14ac:dyDescent="0.25">
      <c r="C163" s="782"/>
    </row>
    <row r="166" spans="2:7" x14ac:dyDescent="0.25">
      <c r="B166" s="781" t="s">
        <v>240</v>
      </c>
    </row>
    <row r="169" spans="2:7" x14ac:dyDescent="0.25">
      <c r="B169" s="438" t="s">
        <v>17</v>
      </c>
      <c r="C169" s="438" t="s">
        <v>26</v>
      </c>
      <c r="D169" s="703" t="s">
        <v>27</v>
      </c>
      <c r="E169" s="703" t="s">
        <v>28</v>
      </c>
    </row>
    <row r="170" spans="2:7" ht="28.5" x14ac:dyDescent="0.25">
      <c r="B170" s="439" t="s">
        <v>393</v>
      </c>
      <c r="C170" s="714">
        <v>40</v>
      </c>
      <c r="D170" s="235">
        <v>40</v>
      </c>
      <c r="E170" s="2066">
        <v>100</v>
      </c>
    </row>
    <row r="171" spans="2:7" ht="42.75" x14ac:dyDescent="0.25">
      <c r="B171" s="439" t="s">
        <v>394</v>
      </c>
      <c r="C171" s="714">
        <v>60</v>
      </c>
      <c r="D171" s="235">
        <v>60</v>
      </c>
      <c r="E171" s="2068"/>
    </row>
  </sheetData>
  <mergeCells count="103">
    <mergeCell ref="E170:E171"/>
    <mergeCell ref="M151:M155"/>
    <mergeCell ref="N151:N155"/>
    <mergeCell ref="O151:O155"/>
    <mergeCell ref="P151:Q155"/>
    <mergeCell ref="B160:B162"/>
    <mergeCell ref="F160:F162"/>
    <mergeCell ref="P145:Q145"/>
    <mergeCell ref="P146:Q146"/>
    <mergeCell ref="M149:M150"/>
    <mergeCell ref="N149:N150"/>
    <mergeCell ref="O149:O150"/>
    <mergeCell ref="P149:Q150"/>
    <mergeCell ref="B142:N142"/>
    <mergeCell ref="J144:L144"/>
    <mergeCell ref="P144:Q144"/>
    <mergeCell ref="N106:N107"/>
    <mergeCell ref="O106:O107"/>
    <mergeCell ref="P106:Q107"/>
    <mergeCell ref="B109:N109"/>
    <mergeCell ref="D112:E112"/>
    <mergeCell ref="D113:E113"/>
    <mergeCell ref="B103:B105"/>
    <mergeCell ref="C103:C105"/>
    <mergeCell ref="M103:M105"/>
    <mergeCell ref="N103:N105"/>
    <mergeCell ref="O103:O105"/>
    <mergeCell ref="P103:Q105"/>
    <mergeCell ref="B116:P116"/>
    <mergeCell ref="B119:N119"/>
    <mergeCell ref="E137:E139"/>
    <mergeCell ref="P96:Q96"/>
    <mergeCell ref="B97:B102"/>
    <mergeCell ref="C97:C102"/>
    <mergeCell ref="D97:D102"/>
    <mergeCell ref="E97:E102"/>
    <mergeCell ref="F97:F102"/>
    <mergeCell ref="G97:G102"/>
    <mergeCell ref="H97:H102"/>
    <mergeCell ref="I97:I102"/>
    <mergeCell ref="N97:N102"/>
    <mergeCell ref="O97:O102"/>
    <mergeCell ref="P97:Q102"/>
    <mergeCell ref="H92:H93"/>
    <mergeCell ref="I92:I93"/>
    <mergeCell ref="N92:N93"/>
    <mergeCell ref="O92:O93"/>
    <mergeCell ref="P92:Q93"/>
    <mergeCell ref="B94:B95"/>
    <mergeCell ref="C94:C95"/>
    <mergeCell ref="D94:D95"/>
    <mergeCell ref="E94:E95"/>
    <mergeCell ref="F94:F95"/>
    <mergeCell ref="B92:B93"/>
    <mergeCell ref="C92:C93"/>
    <mergeCell ref="D92:D93"/>
    <mergeCell ref="E92:E93"/>
    <mergeCell ref="F92:F93"/>
    <mergeCell ref="G92:G93"/>
    <mergeCell ref="P94:Q95"/>
    <mergeCell ref="G94:G95"/>
    <mergeCell ref="H94:H95"/>
    <mergeCell ref="I94:I95"/>
    <mergeCell ref="M94:M95"/>
    <mergeCell ref="N94:N95"/>
    <mergeCell ref="O94:O95"/>
    <mergeCell ref="B87:B88"/>
    <mergeCell ref="C87:C88"/>
    <mergeCell ref="P87:Q87"/>
    <mergeCell ref="P88:Q88"/>
    <mergeCell ref="B89:B91"/>
    <mergeCell ref="C89:C91"/>
    <mergeCell ref="M89:M91"/>
    <mergeCell ref="N89:N91"/>
    <mergeCell ref="O89:O91"/>
    <mergeCell ref="P89:Q91"/>
    <mergeCell ref="O72:P72"/>
    <mergeCell ref="O73:P73"/>
    <mergeCell ref="O74:P74"/>
    <mergeCell ref="O75:P75"/>
    <mergeCell ref="B81:N81"/>
    <mergeCell ref="J86:L86"/>
    <mergeCell ref="P86:Q86"/>
    <mergeCell ref="C63:N63"/>
    <mergeCell ref="B65:N65"/>
    <mergeCell ref="O68:P68"/>
    <mergeCell ref="O69:P69"/>
    <mergeCell ref="O70:P70"/>
    <mergeCell ref="O71:P71"/>
    <mergeCell ref="C10:E10"/>
    <mergeCell ref="B14:C21"/>
    <mergeCell ref="B22:C22"/>
    <mergeCell ref="E40:E41"/>
    <mergeCell ref="M45:N45"/>
    <mergeCell ref="B59:B60"/>
    <mergeCell ref="C59:C60"/>
    <mergeCell ref="D59:E59"/>
    <mergeCell ref="B2:P2"/>
    <mergeCell ref="B4:P4"/>
    <mergeCell ref="C6:N6"/>
    <mergeCell ref="C7:N7"/>
    <mergeCell ref="C8:N8"/>
    <mergeCell ref="C9:N9"/>
  </mergeCells>
  <dataValidations count="2">
    <dataValidation type="decimal" allowBlank="1" showInputMessage="1" showErrorMessage="1" sqref="WVH983087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WLL983087 C65583 IV65583 SR65583 ACN65583 AMJ65583 AWF65583 BGB65583 BPX65583 BZT65583 CJP65583 CTL65583 DDH65583 DND65583 DWZ65583 EGV65583 EQR65583 FAN65583 FKJ65583 FUF65583 GEB65583 GNX65583 GXT65583 HHP65583 HRL65583 IBH65583 ILD65583 IUZ65583 JEV65583 JOR65583 JYN65583 KIJ65583 KSF65583 LCB65583 LLX65583 LVT65583 MFP65583 MPL65583 MZH65583 NJD65583 NSZ65583 OCV65583 OMR65583 OWN65583 PGJ65583 PQF65583 QAB65583 QJX65583 QTT65583 RDP65583 RNL65583 RXH65583 SHD65583 SQZ65583 TAV65583 TKR65583 TUN65583 UEJ65583 UOF65583 UYB65583 VHX65583 VRT65583 WBP65583 WLL65583 WVH65583 C131119 IV131119 SR131119 ACN131119 AMJ131119 AWF131119 BGB131119 BPX131119 BZT131119 CJP131119 CTL131119 DDH131119 DND131119 DWZ131119 EGV131119 EQR131119 FAN131119 FKJ131119 FUF131119 GEB131119 GNX131119 GXT131119 HHP131119 HRL131119 IBH131119 ILD131119 IUZ131119 JEV131119 JOR131119 JYN131119 KIJ131119 KSF131119 LCB131119 LLX131119 LVT131119 MFP131119 MPL131119 MZH131119 NJD131119 NSZ131119 OCV131119 OMR131119 OWN131119 PGJ131119 PQF131119 QAB131119 QJX131119 QTT131119 RDP131119 RNL131119 RXH131119 SHD131119 SQZ131119 TAV131119 TKR131119 TUN131119 UEJ131119 UOF131119 UYB131119 VHX131119 VRT131119 WBP131119 WLL131119 WVH131119 C196655 IV196655 SR196655 ACN196655 AMJ196655 AWF196655 BGB196655 BPX196655 BZT196655 CJP196655 CTL196655 DDH196655 DND196655 DWZ196655 EGV196655 EQR196655 FAN196655 FKJ196655 FUF196655 GEB196655 GNX196655 GXT196655 HHP196655 HRL196655 IBH196655 ILD196655 IUZ196655 JEV196655 JOR196655 JYN196655 KIJ196655 KSF196655 LCB196655 LLX196655 LVT196655 MFP196655 MPL196655 MZH196655 NJD196655 NSZ196655 OCV196655 OMR196655 OWN196655 PGJ196655 PQF196655 QAB196655 QJX196655 QTT196655 RDP196655 RNL196655 RXH196655 SHD196655 SQZ196655 TAV196655 TKR196655 TUN196655 UEJ196655 UOF196655 UYB196655 VHX196655 VRT196655 WBP196655 WLL196655 WVH196655 C262191 IV262191 SR262191 ACN262191 AMJ262191 AWF262191 BGB262191 BPX262191 BZT262191 CJP262191 CTL262191 DDH262191 DND262191 DWZ262191 EGV262191 EQR262191 FAN262191 FKJ262191 FUF262191 GEB262191 GNX262191 GXT262191 HHP262191 HRL262191 IBH262191 ILD262191 IUZ262191 JEV262191 JOR262191 JYN262191 KIJ262191 KSF262191 LCB262191 LLX262191 LVT262191 MFP262191 MPL262191 MZH262191 NJD262191 NSZ262191 OCV262191 OMR262191 OWN262191 PGJ262191 PQF262191 QAB262191 QJX262191 QTT262191 RDP262191 RNL262191 RXH262191 SHD262191 SQZ262191 TAV262191 TKR262191 TUN262191 UEJ262191 UOF262191 UYB262191 VHX262191 VRT262191 WBP262191 WLL262191 WVH262191 C327727 IV327727 SR327727 ACN327727 AMJ327727 AWF327727 BGB327727 BPX327727 BZT327727 CJP327727 CTL327727 DDH327727 DND327727 DWZ327727 EGV327727 EQR327727 FAN327727 FKJ327727 FUF327727 GEB327727 GNX327727 GXT327727 HHP327727 HRL327727 IBH327727 ILD327727 IUZ327727 JEV327727 JOR327727 JYN327727 KIJ327727 KSF327727 LCB327727 LLX327727 LVT327727 MFP327727 MPL327727 MZH327727 NJD327727 NSZ327727 OCV327727 OMR327727 OWN327727 PGJ327727 PQF327727 QAB327727 QJX327727 QTT327727 RDP327727 RNL327727 RXH327727 SHD327727 SQZ327727 TAV327727 TKR327727 TUN327727 UEJ327727 UOF327727 UYB327727 VHX327727 VRT327727 WBP327727 WLL327727 WVH327727 C393263 IV393263 SR393263 ACN393263 AMJ393263 AWF393263 BGB393263 BPX393263 BZT393263 CJP393263 CTL393263 DDH393263 DND393263 DWZ393263 EGV393263 EQR393263 FAN393263 FKJ393263 FUF393263 GEB393263 GNX393263 GXT393263 HHP393263 HRL393263 IBH393263 ILD393263 IUZ393263 JEV393263 JOR393263 JYN393263 KIJ393263 KSF393263 LCB393263 LLX393263 LVT393263 MFP393263 MPL393263 MZH393263 NJD393263 NSZ393263 OCV393263 OMR393263 OWN393263 PGJ393263 PQF393263 QAB393263 QJX393263 QTT393263 RDP393263 RNL393263 RXH393263 SHD393263 SQZ393263 TAV393263 TKR393263 TUN393263 UEJ393263 UOF393263 UYB393263 VHX393263 VRT393263 WBP393263 WLL393263 WVH393263 C458799 IV458799 SR458799 ACN458799 AMJ458799 AWF458799 BGB458799 BPX458799 BZT458799 CJP458799 CTL458799 DDH458799 DND458799 DWZ458799 EGV458799 EQR458799 FAN458799 FKJ458799 FUF458799 GEB458799 GNX458799 GXT458799 HHP458799 HRL458799 IBH458799 ILD458799 IUZ458799 JEV458799 JOR458799 JYN458799 KIJ458799 KSF458799 LCB458799 LLX458799 LVT458799 MFP458799 MPL458799 MZH458799 NJD458799 NSZ458799 OCV458799 OMR458799 OWN458799 PGJ458799 PQF458799 QAB458799 QJX458799 QTT458799 RDP458799 RNL458799 RXH458799 SHD458799 SQZ458799 TAV458799 TKR458799 TUN458799 UEJ458799 UOF458799 UYB458799 VHX458799 VRT458799 WBP458799 WLL458799 WVH458799 C524335 IV524335 SR524335 ACN524335 AMJ524335 AWF524335 BGB524335 BPX524335 BZT524335 CJP524335 CTL524335 DDH524335 DND524335 DWZ524335 EGV524335 EQR524335 FAN524335 FKJ524335 FUF524335 GEB524335 GNX524335 GXT524335 HHP524335 HRL524335 IBH524335 ILD524335 IUZ524335 JEV524335 JOR524335 JYN524335 KIJ524335 KSF524335 LCB524335 LLX524335 LVT524335 MFP524335 MPL524335 MZH524335 NJD524335 NSZ524335 OCV524335 OMR524335 OWN524335 PGJ524335 PQF524335 QAB524335 QJX524335 QTT524335 RDP524335 RNL524335 RXH524335 SHD524335 SQZ524335 TAV524335 TKR524335 TUN524335 UEJ524335 UOF524335 UYB524335 VHX524335 VRT524335 WBP524335 WLL524335 WVH524335 C589871 IV589871 SR589871 ACN589871 AMJ589871 AWF589871 BGB589871 BPX589871 BZT589871 CJP589871 CTL589871 DDH589871 DND589871 DWZ589871 EGV589871 EQR589871 FAN589871 FKJ589871 FUF589871 GEB589871 GNX589871 GXT589871 HHP589871 HRL589871 IBH589871 ILD589871 IUZ589871 JEV589871 JOR589871 JYN589871 KIJ589871 KSF589871 LCB589871 LLX589871 LVT589871 MFP589871 MPL589871 MZH589871 NJD589871 NSZ589871 OCV589871 OMR589871 OWN589871 PGJ589871 PQF589871 QAB589871 QJX589871 QTT589871 RDP589871 RNL589871 RXH589871 SHD589871 SQZ589871 TAV589871 TKR589871 TUN589871 UEJ589871 UOF589871 UYB589871 VHX589871 VRT589871 WBP589871 WLL589871 WVH589871 C655407 IV655407 SR655407 ACN655407 AMJ655407 AWF655407 BGB655407 BPX655407 BZT655407 CJP655407 CTL655407 DDH655407 DND655407 DWZ655407 EGV655407 EQR655407 FAN655407 FKJ655407 FUF655407 GEB655407 GNX655407 GXT655407 HHP655407 HRL655407 IBH655407 ILD655407 IUZ655407 JEV655407 JOR655407 JYN655407 KIJ655407 KSF655407 LCB655407 LLX655407 LVT655407 MFP655407 MPL655407 MZH655407 NJD655407 NSZ655407 OCV655407 OMR655407 OWN655407 PGJ655407 PQF655407 QAB655407 QJX655407 QTT655407 RDP655407 RNL655407 RXH655407 SHD655407 SQZ655407 TAV655407 TKR655407 TUN655407 UEJ655407 UOF655407 UYB655407 VHX655407 VRT655407 WBP655407 WLL655407 WVH655407 C720943 IV720943 SR720943 ACN720943 AMJ720943 AWF720943 BGB720943 BPX720943 BZT720943 CJP720943 CTL720943 DDH720943 DND720943 DWZ720943 EGV720943 EQR720943 FAN720943 FKJ720943 FUF720943 GEB720943 GNX720943 GXT720943 HHP720943 HRL720943 IBH720943 ILD720943 IUZ720943 JEV720943 JOR720943 JYN720943 KIJ720943 KSF720943 LCB720943 LLX720943 LVT720943 MFP720943 MPL720943 MZH720943 NJD720943 NSZ720943 OCV720943 OMR720943 OWN720943 PGJ720943 PQF720943 QAB720943 QJX720943 QTT720943 RDP720943 RNL720943 RXH720943 SHD720943 SQZ720943 TAV720943 TKR720943 TUN720943 UEJ720943 UOF720943 UYB720943 VHX720943 VRT720943 WBP720943 WLL720943 WVH720943 C786479 IV786479 SR786479 ACN786479 AMJ786479 AWF786479 BGB786479 BPX786479 BZT786479 CJP786479 CTL786479 DDH786479 DND786479 DWZ786479 EGV786479 EQR786479 FAN786479 FKJ786479 FUF786479 GEB786479 GNX786479 GXT786479 HHP786479 HRL786479 IBH786479 ILD786479 IUZ786479 JEV786479 JOR786479 JYN786479 KIJ786479 KSF786479 LCB786479 LLX786479 LVT786479 MFP786479 MPL786479 MZH786479 NJD786479 NSZ786479 OCV786479 OMR786479 OWN786479 PGJ786479 PQF786479 QAB786479 QJX786479 QTT786479 RDP786479 RNL786479 RXH786479 SHD786479 SQZ786479 TAV786479 TKR786479 TUN786479 UEJ786479 UOF786479 UYB786479 VHX786479 VRT786479 WBP786479 WLL786479 WVH786479 C852015 IV852015 SR852015 ACN852015 AMJ852015 AWF852015 BGB852015 BPX852015 BZT852015 CJP852015 CTL852015 DDH852015 DND852015 DWZ852015 EGV852015 EQR852015 FAN852015 FKJ852015 FUF852015 GEB852015 GNX852015 GXT852015 HHP852015 HRL852015 IBH852015 ILD852015 IUZ852015 JEV852015 JOR852015 JYN852015 KIJ852015 KSF852015 LCB852015 LLX852015 LVT852015 MFP852015 MPL852015 MZH852015 NJD852015 NSZ852015 OCV852015 OMR852015 OWN852015 PGJ852015 PQF852015 QAB852015 QJX852015 QTT852015 RDP852015 RNL852015 RXH852015 SHD852015 SQZ852015 TAV852015 TKR852015 TUN852015 UEJ852015 UOF852015 UYB852015 VHX852015 VRT852015 WBP852015 WLL852015 WVH852015 C917551 IV917551 SR917551 ACN917551 AMJ917551 AWF917551 BGB917551 BPX917551 BZT917551 CJP917551 CTL917551 DDH917551 DND917551 DWZ917551 EGV917551 EQR917551 FAN917551 FKJ917551 FUF917551 GEB917551 GNX917551 GXT917551 HHP917551 HRL917551 IBH917551 ILD917551 IUZ917551 JEV917551 JOR917551 JYN917551 KIJ917551 KSF917551 LCB917551 LLX917551 LVT917551 MFP917551 MPL917551 MZH917551 NJD917551 NSZ917551 OCV917551 OMR917551 OWN917551 PGJ917551 PQF917551 QAB917551 QJX917551 QTT917551 RDP917551 RNL917551 RXH917551 SHD917551 SQZ917551 TAV917551 TKR917551 TUN917551 UEJ917551 UOF917551 UYB917551 VHX917551 VRT917551 WBP917551 WLL917551 WVH917551 C983087 IV983087 SR983087 ACN983087 AMJ983087 AWF983087 BGB983087 BPX983087 BZT983087 CJP983087 CTL983087 DDH983087 DND983087 DWZ983087 EGV983087 EQR983087 FAN983087 FKJ983087 FUF983087 GEB983087 GNX983087 GXT983087 HHP983087 HRL983087 IBH983087 ILD983087 IUZ983087 JEV983087 JOR983087 JYN983087 KIJ983087 KSF983087 LCB983087 LLX983087 LVT983087 MFP983087 MPL983087 MZH983087 NJD983087 NSZ983087 OCV983087 OMR983087 OWN983087 PGJ983087 PQF983087 QAB983087 QJX983087 QTT983087 RDP983087 RNL983087 RXH983087 SHD983087 SQZ983087 TAV983087 TKR983087 TUN983087 UEJ983087 UOF983087 UYB983087 VHX983087 VRT983087 WBP983087">
      <formula1>0</formula1>
      <formula2>1</formula2>
    </dataValidation>
    <dataValidation type="list" allowBlank="1" showInputMessage="1" showErrorMessage="1" sqref="WVE983087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A65583 IS65583 SO65583 ACK65583 AMG65583 AWC65583 BFY65583 BPU65583 BZQ65583 CJM65583 CTI65583 DDE65583 DNA65583 DWW65583 EGS65583 EQO65583 FAK65583 FKG65583 FUC65583 GDY65583 GNU65583 GXQ65583 HHM65583 HRI65583 IBE65583 ILA65583 IUW65583 JES65583 JOO65583 JYK65583 KIG65583 KSC65583 LBY65583 LLU65583 LVQ65583 MFM65583 MPI65583 MZE65583 NJA65583 NSW65583 OCS65583 OMO65583 OWK65583 PGG65583 PQC65583 PZY65583 QJU65583 QTQ65583 RDM65583 RNI65583 RXE65583 SHA65583 SQW65583 TAS65583 TKO65583 TUK65583 UEG65583 UOC65583 UXY65583 VHU65583 VRQ65583 WBM65583 WLI65583 WVE65583 A131119 IS131119 SO131119 ACK131119 AMG131119 AWC131119 BFY131119 BPU131119 BZQ131119 CJM131119 CTI131119 DDE131119 DNA131119 DWW131119 EGS131119 EQO131119 FAK131119 FKG131119 FUC131119 GDY131119 GNU131119 GXQ131119 HHM131119 HRI131119 IBE131119 ILA131119 IUW131119 JES131119 JOO131119 JYK131119 KIG131119 KSC131119 LBY131119 LLU131119 LVQ131119 MFM131119 MPI131119 MZE131119 NJA131119 NSW131119 OCS131119 OMO131119 OWK131119 PGG131119 PQC131119 PZY131119 QJU131119 QTQ131119 RDM131119 RNI131119 RXE131119 SHA131119 SQW131119 TAS131119 TKO131119 TUK131119 UEG131119 UOC131119 UXY131119 VHU131119 VRQ131119 WBM131119 WLI131119 WVE131119 A196655 IS196655 SO196655 ACK196655 AMG196655 AWC196655 BFY196655 BPU196655 BZQ196655 CJM196655 CTI196655 DDE196655 DNA196655 DWW196655 EGS196655 EQO196655 FAK196655 FKG196655 FUC196655 GDY196655 GNU196655 GXQ196655 HHM196655 HRI196655 IBE196655 ILA196655 IUW196655 JES196655 JOO196655 JYK196655 KIG196655 KSC196655 LBY196655 LLU196655 LVQ196655 MFM196655 MPI196655 MZE196655 NJA196655 NSW196655 OCS196655 OMO196655 OWK196655 PGG196655 PQC196655 PZY196655 QJU196655 QTQ196655 RDM196655 RNI196655 RXE196655 SHA196655 SQW196655 TAS196655 TKO196655 TUK196655 UEG196655 UOC196655 UXY196655 VHU196655 VRQ196655 WBM196655 WLI196655 WVE196655 A262191 IS262191 SO262191 ACK262191 AMG262191 AWC262191 BFY262191 BPU262191 BZQ262191 CJM262191 CTI262191 DDE262191 DNA262191 DWW262191 EGS262191 EQO262191 FAK262191 FKG262191 FUC262191 GDY262191 GNU262191 GXQ262191 HHM262191 HRI262191 IBE262191 ILA262191 IUW262191 JES262191 JOO262191 JYK262191 KIG262191 KSC262191 LBY262191 LLU262191 LVQ262191 MFM262191 MPI262191 MZE262191 NJA262191 NSW262191 OCS262191 OMO262191 OWK262191 PGG262191 PQC262191 PZY262191 QJU262191 QTQ262191 RDM262191 RNI262191 RXE262191 SHA262191 SQW262191 TAS262191 TKO262191 TUK262191 UEG262191 UOC262191 UXY262191 VHU262191 VRQ262191 WBM262191 WLI262191 WVE262191 A327727 IS327727 SO327727 ACK327727 AMG327727 AWC327727 BFY327727 BPU327727 BZQ327727 CJM327727 CTI327727 DDE327727 DNA327727 DWW327727 EGS327727 EQO327727 FAK327727 FKG327727 FUC327727 GDY327727 GNU327727 GXQ327727 HHM327727 HRI327727 IBE327727 ILA327727 IUW327727 JES327727 JOO327727 JYK327727 KIG327727 KSC327727 LBY327727 LLU327727 LVQ327727 MFM327727 MPI327727 MZE327727 NJA327727 NSW327727 OCS327727 OMO327727 OWK327727 PGG327727 PQC327727 PZY327727 QJU327727 QTQ327727 RDM327727 RNI327727 RXE327727 SHA327727 SQW327727 TAS327727 TKO327727 TUK327727 UEG327727 UOC327727 UXY327727 VHU327727 VRQ327727 WBM327727 WLI327727 WVE327727 A393263 IS393263 SO393263 ACK393263 AMG393263 AWC393263 BFY393263 BPU393263 BZQ393263 CJM393263 CTI393263 DDE393263 DNA393263 DWW393263 EGS393263 EQO393263 FAK393263 FKG393263 FUC393263 GDY393263 GNU393263 GXQ393263 HHM393263 HRI393263 IBE393263 ILA393263 IUW393263 JES393263 JOO393263 JYK393263 KIG393263 KSC393263 LBY393263 LLU393263 LVQ393263 MFM393263 MPI393263 MZE393263 NJA393263 NSW393263 OCS393263 OMO393263 OWK393263 PGG393263 PQC393263 PZY393263 QJU393263 QTQ393263 RDM393263 RNI393263 RXE393263 SHA393263 SQW393263 TAS393263 TKO393263 TUK393263 UEG393263 UOC393263 UXY393263 VHU393263 VRQ393263 WBM393263 WLI393263 WVE393263 A458799 IS458799 SO458799 ACK458799 AMG458799 AWC458799 BFY458799 BPU458799 BZQ458799 CJM458799 CTI458799 DDE458799 DNA458799 DWW458799 EGS458799 EQO458799 FAK458799 FKG458799 FUC458799 GDY458799 GNU458799 GXQ458799 HHM458799 HRI458799 IBE458799 ILA458799 IUW458799 JES458799 JOO458799 JYK458799 KIG458799 KSC458799 LBY458799 LLU458799 LVQ458799 MFM458799 MPI458799 MZE458799 NJA458799 NSW458799 OCS458799 OMO458799 OWK458799 PGG458799 PQC458799 PZY458799 QJU458799 QTQ458799 RDM458799 RNI458799 RXE458799 SHA458799 SQW458799 TAS458799 TKO458799 TUK458799 UEG458799 UOC458799 UXY458799 VHU458799 VRQ458799 WBM458799 WLI458799 WVE458799 A524335 IS524335 SO524335 ACK524335 AMG524335 AWC524335 BFY524335 BPU524335 BZQ524335 CJM524335 CTI524335 DDE524335 DNA524335 DWW524335 EGS524335 EQO524335 FAK524335 FKG524335 FUC524335 GDY524335 GNU524335 GXQ524335 HHM524335 HRI524335 IBE524335 ILA524335 IUW524335 JES524335 JOO524335 JYK524335 KIG524335 KSC524335 LBY524335 LLU524335 LVQ524335 MFM524335 MPI524335 MZE524335 NJA524335 NSW524335 OCS524335 OMO524335 OWK524335 PGG524335 PQC524335 PZY524335 QJU524335 QTQ524335 RDM524335 RNI524335 RXE524335 SHA524335 SQW524335 TAS524335 TKO524335 TUK524335 UEG524335 UOC524335 UXY524335 VHU524335 VRQ524335 WBM524335 WLI524335 WVE524335 A589871 IS589871 SO589871 ACK589871 AMG589871 AWC589871 BFY589871 BPU589871 BZQ589871 CJM589871 CTI589871 DDE589871 DNA589871 DWW589871 EGS589871 EQO589871 FAK589871 FKG589871 FUC589871 GDY589871 GNU589871 GXQ589871 HHM589871 HRI589871 IBE589871 ILA589871 IUW589871 JES589871 JOO589871 JYK589871 KIG589871 KSC589871 LBY589871 LLU589871 LVQ589871 MFM589871 MPI589871 MZE589871 NJA589871 NSW589871 OCS589871 OMO589871 OWK589871 PGG589871 PQC589871 PZY589871 QJU589871 QTQ589871 RDM589871 RNI589871 RXE589871 SHA589871 SQW589871 TAS589871 TKO589871 TUK589871 UEG589871 UOC589871 UXY589871 VHU589871 VRQ589871 WBM589871 WLI589871 WVE589871 A655407 IS655407 SO655407 ACK655407 AMG655407 AWC655407 BFY655407 BPU655407 BZQ655407 CJM655407 CTI655407 DDE655407 DNA655407 DWW655407 EGS655407 EQO655407 FAK655407 FKG655407 FUC655407 GDY655407 GNU655407 GXQ655407 HHM655407 HRI655407 IBE655407 ILA655407 IUW655407 JES655407 JOO655407 JYK655407 KIG655407 KSC655407 LBY655407 LLU655407 LVQ655407 MFM655407 MPI655407 MZE655407 NJA655407 NSW655407 OCS655407 OMO655407 OWK655407 PGG655407 PQC655407 PZY655407 QJU655407 QTQ655407 RDM655407 RNI655407 RXE655407 SHA655407 SQW655407 TAS655407 TKO655407 TUK655407 UEG655407 UOC655407 UXY655407 VHU655407 VRQ655407 WBM655407 WLI655407 WVE655407 A720943 IS720943 SO720943 ACK720943 AMG720943 AWC720943 BFY720943 BPU720943 BZQ720943 CJM720943 CTI720943 DDE720943 DNA720943 DWW720943 EGS720943 EQO720943 FAK720943 FKG720943 FUC720943 GDY720943 GNU720943 GXQ720943 HHM720943 HRI720943 IBE720943 ILA720943 IUW720943 JES720943 JOO720943 JYK720943 KIG720943 KSC720943 LBY720943 LLU720943 LVQ720943 MFM720943 MPI720943 MZE720943 NJA720943 NSW720943 OCS720943 OMO720943 OWK720943 PGG720943 PQC720943 PZY720943 QJU720943 QTQ720943 RDM720943 RNI720943 RXE720943 SHA720943 SQW720943 TAS720943 TKO720943 TUK720943 UEG720943 UOC720943 UXY720943 VHU720943 VRQ720943 WBM720943 WLI720943 WVE720943 A786479 IS786479 SO786479 ACK786479 AMG786479 AWC786479 BFY786479 BPU786479 BZQ786479 CJM786479 CTI786479 DDE786479 DNA786479 DWW786479 EGS786479 EQO786479 FAK786479 FKG786479 FUC786479 GDY786479 GNU786479 GXQ786479 HHM786479 HRI786479 IBE786479 ILA786479 IUW786479 JES786479 JOO786479 JYK786479 KIG786479 KSC786479 LBY786479 LLU786479 LVQ786479 MFM786479 MPI786479 MZE786479 NJA786479 NSW786479 OCS786479 OMO786479 OWK786479 PGG786479 PQC786479 PZY786479 QJU786479 QTQ786479 RDM786479 RNI786479 RXE786479 SHA786479 SQW786479 TAS786479 TKO786479 TUK786479 UEG786479 UOC786479 UXY786479 VHU786479 VRQ786479 WBM786479 WLI786479 WVE786479 A852015 IS852015 SO852015 ACK852015 AMG852015 AWC852015 BFY852015 BPU852015 BZQ852015 CJM852015 CTI852015 DDE852015 DNA852015 DWW852015 EGS852015 EQO852015 FAK852015 FKG852015 FUC852015 GDY852015 GNU852015 GXQ852015 HHM852015 HRI852015 IBE852015 ILA852015 IUW852015 JES852015 JOO852015 JYK852015 KIG852015 KSC852015 LBY852015 LLU852015 LVQ852015 MFM852015 MPI852015 MZE852015 NJA852015 NSW852015 OCS852015 OMO852015 OWK852015 PGG852015 PQC852015 PZY852015 QJU852015 QTQ852015 RDM852015 RNI852015 RXE852015 SHA852015 SQW852015 TAS852015 TKO852015 TUK852015 UEG852015 UOC852015 UXY852015 VHU852015 VRQ852015 WBM852015 WLI852015 WVE852015 A917551 IS917551 SO917551 ACK917551 AMG917551 AWC917551 BFY917551 BPU917551 BZQ917551 CJM917551 CTI917551 DDE917551 DNA917551 DWW917551 EGS917551 EQO917551 FAK917551 FKG917551 FUC917551 GDY917551 GNU917551 GXQ917551 HHM917551 HRI917551 IBE917551 ILA917551 IUW917551 JES917551 JOO917551 JYK917551 KIG917551 KSC917551 LBY917551 LLU917551 LVQ917551 MFM917551 MPI917551 MZE917551 NJA917551 NSW917551 OCS917551 OMO917551 OWK917551 PGG917551 PQC917551 PZY917551 QJU917551 QTQ917551 RDM917551 RNI917551 RXE917551 SHA917551 SQW917551 TAS917551 TKO917551 TUK917551 UEG917551 UOC917551 UXY917551 VHU917551 VRQ917551 WBM917551 WLI917551 WVE917551 A983087 IS983087 SO983087 ACK983087 AMG983087 AWC983087 BFY983087 BPU983087 BZQ983087 CJM983087 CTI983087 DDE983087 DNA983087 DWW983087 EGS983087 EQO983087 FAK983087 FKG983087 FUC983087 GDY983087 GNU983087 GXQ983087 HHM983087 HRI983087 IBE983087 ILA983087 IUW983087 JES983087 JOO983087 JYK983087 KIG983087 KSC983087 LBY983087 LLU983087 LVQ983087 MFM983087 MPI983087 MZE983087 NJA983087 NSW983087 OCS983087 OMO983087 OWK983087 PGG983087 PQC983087 PZY983087 QJU983087 QTQ983087 RDM983087 RNI983087 RXE983087 SHA983087 SQW983087 TAS983087 TKO983087 TUK983087 UEG983087 UOC983087 UXY983087 VHU983087 VRQ983087 WBM983087 WLI983087">
      <formula1>"1,2,3,4,5"</formula1>
    </dataValidation>
  </dataValidation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2"/>
  <sheetViews>
    <sheetView topLeftCell="A14" zoomScale="70" zoomScaleNormal="70" workbookViewId="0">
      <selection activeCell="B65" sqref="B65:N65"/>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20.855468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6" t="s">
        <v>2754</v>
      </c>
      <c r="D6" s="1856"/>
      <c r="E6" s="1856"/>
      <c r="F6" s="1856"/>
      <c r="G6" s="1856"/>
      <c r="H6" s="1856"/>
      <c r="I6" s="1856"/>
      <c r="J6" s="1856"/>
      <c r="K6" s="1856"/>
      <c r="L6" s="1856"/>
      <c r="M6" s="1856"/>
      <c r="N6" s="1857"/>
    </row>
    <row r="7" spans="2:16" ht="16.5" thickBot="1" x14ac:dyDescent="0.3">
      <c r="B7" s="127" t="s">
        <v>4</v>
      </c>
      <c r="C7" s="1856" t="s">
        <v>2755</v>
      </c>
      <c r="D7" s="1856"/>
      <c r="E7" s="1856"/>
      <c r="F7" s="1856"/>
      <c r="G7" s="1856"/>
      <c r="H7" s="1856"/>
      <c r="I7" s="1856"/>
      <c r="J7" s="1856"/>
      <c r="K7" s="1856"/>
      <c r="L7" s="1856"/>
      <c r="M7" s="1856"/>
      <c r="N7" s="1857"/>
    </row>
    <row r="8" spans="2:16" ht="16.5" thickBot="1" x14ac:dyDescent="0.3">
      <c r="B8" s="127" t="s">
        <v>5</v>
      </c>
      <c r="C8" s="1856" t="s">
        <v>2756</v>
      </c>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21</v>
      </c>
      <c r="D10" s="1865"/>
      <c r="E10" s="1866"/>
      <c r="F10" s="216"/>
      <c r="G10" s="216"/>
      <c r="H10" s="216"/>
      <c r="I10" s="216"/>
      <c r="J10" s="216"/>
      <c r="K10" s="216"/>
      <c r="L10" s="216"/>
      <c r="M10" s="216"/>
      <c r="N10" s="217"/>
    </row>
    <row r="11" spans="2:16" ht="16.5" thickBot="1" x14ac:dyDescent="0.3">
      <c r="B11" s="130" t="s">
        <v>8</v>
      </c>
      <c r="C11" s="664">
        <v>41982</v>
      </c>
      <c r="D11" s="218"/>
      <c r="E11" s="218"/>
      <c r="F11" s="218"/>
      <c r="G11" s="218"/>
      <c r="H11" s="218"/>
      <c r="I11" s="218"/>
      <c r="J11" s="218"/>
      <c r="K11" s="218"/>
      <c r="L11" s="218"/>
      <c r="M11" s="218"/>
      <c r="N11" s="219"/>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ht="15" customHeight="1" x14ac:dyDescent="0.25">
      <c r="B14" s="1867" t="s">
        <v>9</v>
      </c>
      <c r="C14" s="1867"/>
      <c r="D14" s="702" t="s">
        <v>10</v>
      </c>
      <c r="E14" s="702" t="s">
        <v>11</v>
      </c>
      <c r="F14" s="702" t="s">
        <v>12</v>
      </c>
      <c r="G14" s="139"/>
      <c r="I14" s="140"/>
      <c r="J14" s="140"/>
      <c r="K14" s="140"/>
      <c r="L14" s="140"/>
      <c r="M14" s="140"/>
      <c r="N14" s="137"/>
    </row>
    <row r="15" spans="2:16" x14ac:dyDescent="0.25">
      <c r="B15" s="1867"/>
      <c r="C15" s="1867"/>
      <c r="D15" s="702">
        <v>21</v>
      </c>
      <c r="E15" s="141">
        <v>1669560120</v>
      </c>
      <c r="F15" s="246">
        <v>720</v>
      </c>
      <c r="G15" s="143"/>
      <c r="I15" s="144"/>
      <c r="J15" s="144"/>
      <c r="K15" s="144"/>
      <c r="L15" s="144"/>
      <c r="M15" s="144"/>
      <c r="N15" s="137"/>
    </row>
    <row r="16" spans="2:16" x14ac:dyDescent="0.25">
      <c r="B16" s="1867"/>
      <c r="C16" s="1867"/>
      <c r="D16" s="702"/>
      <c r="E16" s="141"/>
      <c r="F16" s="141"/>
      <c r="G16" s="143"/>
      <c r="I16" s="144"/>
      <c r="J16" s="144"/>
      <c r="K16" s="144"/>
      <c r="L16" s="144"/>
      <c r="M16" s="144"/>
      <c r="N16" s="137"/>
    </row>
    <row r="17" spans="1:14" x14ac:dyDescent="0.25">
      <c r="B17" s="1867"/>
      <c r="C17" s="1867"/>
      <c r="D17" s="702"/>
      <c r="E17" s="141"/>
      <c r="F17" s="141"/>
      <c r="G17" s="143"/>
      <c r="I17" s="144"/>
      <c r="J17" s="144"/>
      <c r="K17" s="144"/>
      <c r="L17" s="144"/>
      <c r="M17" s="144"/>
      <c r="N17" s="137"/>
    </row>
    <row r="18" spans="1:14" x14ac:dyDescent="0.25">
      <c r="B18" s="1867"/>
      <c r="C18" s="1867"/>
      <c r="D18" s="702"/>
      <c r="E18" s="145"/>
      <c r="F18" s="141"/>
      <c r="G18" s="143"/>
      <c r="H18" s="146"/>
      <c r="I18" s="144"/>
      <c r="J18" s="144"/>
      <c r="K18" s="144"/>
      <c r="L18" s="144"/>
      <c r="M18" s="144"/>
      <c r="N18" s="147"/>
    </row>
    <row r="19" spans="1:14" x14ac:dyDescent="0.25">
      <c r="B19" s="1867"/>
      <c r="C19" s="1867"/>
      <c r="D19" s="702"/>
      <c r="E19" s="145"/>
      <c r="F19" s="141"/>
      <c r="G19" s="143"/>
      <c r="H19" s="146"/>
      <c r="I19" s="148"/>
      <c r="J19" s="148"/>
      <c r="K19" s="148"/>
      <c r="L19" s="148"/>
      <c r="M19" s="148"/>
      <c r="N19" s="147"/>
    </row>
    <row r="20" spans="1:14" x14ac:dyDescent="0.25">
      <c r="B20" s="1867"/>
      <c r="C20" s="1867"/>
      <c r="D20" s="702"/>
      <c r="E20" s="145"/>
      <c r="F20" s="141"/>
      <c r="G20" s="143"/>
      <c r="H20" s="146"/>
      <c r="I20" s="48"/>
      <c r="J20" s="48"/>
      <c r="K20" s="48"/>
      <c r="L20" s="48"/>
      <c r="M20" s="48"/>
      <c r="N20" s="147"/>
    </row>
    <row r="21" spans="1:14" x14ac:dyDescent="0.25">
      <c r="B21" s="1867"/>
      <c r="C21" s="1867"/>
      <c r="D21" s="702"/>
      <c r="E21" s="145"/>
      <c r="F21" s="141"/>
      <c r="G21" s="143"/>
      <c r="H21" s="146"/>
      <c r="I21" s="48"/>
      <c r="J21" s="48"/>
      <c r="K21" s="48"/>
      <c r="L21" s="48"/>
      <c r="M21" s="48"/>
      <c r="N21" s="147"/>
    </row>
    <row r="22" spans="1:14" ht="15.75" thickBot="1" x14ac:dyDescent="0.3">
      <c r="B22" s="1868" t="s">
        <v>13</v>
      </c>
      <c r="C22" s="1869"/>
      <c r="D22" s="702"/>
      <c r="E22" s="141">
        <v>1669560120</v>
      </c>
      <c r="F22" s="246">
        <v>720</v>
      </c>
      <c r="G22" s="143"/>
      <c r="H22" s="146"/>
      <c r="I22" s="48"/>
      <c r="J22" s="48"/>
      <c r="K22" s="48"/>
      <c r="L22" s="48"/>
      <c r="M22" s="48"/>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576</v>
      </c>
      <c r="D24" s="154"/>
      <c r="E24" s="155">
        <f>E22</f>
        <v>1669560120</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715" t="s">
        <v>21</v>
      </c>
      <c r="D30" s="715"/>
      <c r="E30"/>
      <c r="F30"/>
      <c r="G30"/>
      <c r="H30"/>
      <c r="I30" s="48"/>
      <c r="J30" s="48"/>
      <c r="K30" s="48"/>
      <c r="L30" s="48"/>
      <c r="M30" s="48"/>
      <c r="N30" s="137"/>
    </row>
    <row r="31" spans="1:14" x14ac:dyDescent="0.25">
      <c r="A31" s="36"/>
      <c r="B31" s="152" t="s">
        <v>22</v>
      </c>
      <c r="C31" s="715"/>
      <c r="D31" s="715" t="s">
        <v>21</v>
      </c>
      <c r="E31"/>
      <c r="F31"/>
      <c r="G31"/>
      <c r="H31"/>
      <c r="I31" s="48"/>
      <c r="J31" s="48"/>
      <c r="K31" s="48"/>
      <c r="L31" s="48"/>
      <c r="M31" s="48"/>
      <c r="N31" s="137"/>
    </row>
    <row r="32" spans="1:14" x14ac:dyDescent="0.25">
      <c r="A32" s="36"/>
      <c r="B32" s="152" t="s">
        <v>23</v>
      </c>
      <c r="C32" s="715" t="s">
        <v>21</v>
      </c>
      <c r="D32" s="715"/>
      <c r="E32"/>
      <c r="F32"/>
      <c r="G32"/>
      <c r="H32"/>
      <c r="I32" s="48"/>
      <c r="J32" s="48"/>
      <c r="K32" s="48"/>
      <c r="L32" s="48"/>
      <c r="M32" s="48"/>
      <c r="N32" s="137"/>
    </row>
    <row r="33" spans="1:17" x14ac:dyDescent="0.25">
      <c r="A33" s="36"/>
      <c r="B33" s="152" t="s">
        <v>24</v>
      </c>
      <c r="C33" s="715"/>
      <c r="D33" s="715" t="s">
        <v>21</v>
      </c>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715">
        <v>0</v>
      </c>
      <c r="E40" s="1870">
        <f>+D40+D41</f>
        <v>35</v>
      </c>
      <c r="F40"/>
      <c r="G40"/>
      <c r="H40"/>
      <c r="I40" s="48"/>
      <c r="J40" s="48"/>
      <c r="K40" s="48"/>
      <c r="L40" s="48"/>
      <c r="M40" s="48"/>
      <c r="N40" s="137"/>
    </row>
    <row r="41" spans="1:17" ht="42.75" x14ac:dyDescent="0.25">
      <c r="A41" s="36"/>
      <c r="B41" s="45" t="s">
        <v>30</v>
      </c>
      <c r="C41" s="684">
        <v>60</v>
      </c>
      <c r="D41" s="715">
        <v>35</v>
      </c>
      <c r="E41" s="187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customHeight="1" thickBot="1" x14ac:dyDescent="0.3">
      <c r="M45" s="1872" t="s">
        <v>31</v>
      </c>
      <c r="N45" s="1872"/>
    </row>
    <row r="46" spans="1:17" x14ac:dyDescent="0.25">
      <c r="B46" s="160" t="s">
        <v>32</v>
      </c>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28.5" x14ac:dyDescent="0.25">
      <c r="A49" s="52">
        <v>1</v>
      </c>
      <c r="B49" s="53" t="s">
        <v>2688</v>
      </c>
      <c r="C49" s="54" t="s">
        <v>2688</v>
      </c>
      <c r="D49" s="53" t="s">
        <v>2757</v>
      </c>
      <c r="E49" s="58">
        <v>701820140161</v>
      </c>
      <c r="F49" s="54" t="s">
        <v>18</v>
      </c>
      <c r="G49" s="55">
        <v>1</v>
      </c>
      <c r="H49" s="62">
        <v>41662</v>
      </c>
      <c r="I49" s="62">
        <v>41973</v>
      </c>
      <c r="J49" s="56" t="s">
        <v>19</v>
      </c>
      <c r="K49" s="57">
        <v>8.23</v>
      </c>
      <c r="L49" s="57">
        <v>2</v>
      </c>
      <c r="M49" s="58">
        <v>336</v>
      </c>
      <c r="N49" s="58">
        <f>+M49*G49</f>
        <v>336</v>
      </c>
      <c r="O49" s="1024">
        <v>393171072</v>
      </c>
      <c r="P49" s="1020">
        <v>88</v>
      </c>
      <c r="Q49" s="181"/>
      <c r="R49" s="60"/>
      <c r="S49" s="60"/>
      <c r="T49" s="60"/>
      <c r="U49" s="60"/>
      <c r="V49" s="60"/>
      <c r="W49" s="60"/>
      <c r="X49" s="60"/>
      <c r="Y49" s="60"/>
      <c r="Z49" s="60"/>
    </row>
    <row r="50" spans="1:26" s="61" customFormat="1" ht="28.5" x14ac:dyDescent="0.25">
      <c r="A50" s="52">
        <f t="shared" ref="A50:A56" si="0">+A49+1</f>
        <v>2</v>
      </c>
      <c r="B50" s="53" t="s">
        <v>2688</v>
      </c>
      <c r="C50" s="54" t="s">
        <v>2688</v>
      </c>
      <c r="D50" s="53" t="s">
        <v>2757</v>
      </c>
      <c r="E50" s="58">
        <v>70182012128</v>
      </c>
      <c r="F50" s="54" t="s">
        <v>18</v>
      </c>
      <c r="G50" s="55">
        <v>1</v>
      </c>
      <c r="H50" s="62">
        <v>40945</v>
      </c>
      <c r="I50" s="62">
        <v>41274</v>
      </c>
      <c r="J50" s="56" t="s">
        <v>19</v>
      </c>
      <c r="K50" s="57">
        <v>10.78</v>
      </c>
      <c r="L50" s="57">
        <v>0</v>
      </c>
      <c r="M50" s="58">
        <v>280</v>
      </c>
      <c r="N50" s="58">
        <v>280</v>
      </c>
      <c r="O50" s="1024">
        <v>106375240</v>
      </c>
      <c r="P50" s="1020">
        <v>90</v>
      </c>
      <c r="Q50" s="181"/>
      <c r="R50" s="60"/>
      <c r="S50" s="60"/>
      <c r="T50" s="60"/>
      <c r="U50" s="60"/>
      <c r="V50" s="60"/>
      <c r="W50" s="60"/>
      <c r="X50" s="60"/>
      <c r="Y50" s="60"/>
      <c r="Z50" s="60"/>
    </row>
    <row r="51" spans="1:26" s="61" customFormat="1" ht="28.5" x14ac:dyDescent="0.25">
      <c r="A51" s="52">
        <f t="shared" si="0"/>
        <v>3</v>
      </c>
      <c r="B51" s="53" t="s">
        <v>1577</v>
      </c>
      <c r="C51" s="54" t="s">
        <v>1577</v>
      </c>
      <c r="D51" s="53" t="s">
        <v>2757</v>
      </c>
      <c r="E51" s="58">
        <v>701820120234</v>
      </c>
      <c r="F51" s="54" t="s">
        <v>18</v>
      </c>
      <c r="G51" s="55">
        <v>1</v>
      </c>
      <c r="H51" s="62">
        <v>40952</v>
      </c>
      <c r="I51" s="62">
        <v>41273</v>
      </c>
      <c r="J51" s="56" t="s">
        <v>19</v>
      </c>
      <c r="K51" s="57">
        <v>10.53</v>
      </c>
      <c r="L51" s="57">
        <v>0</v>
      </c>
      <c r="M51" s="58">
        <v>132</v>
      </c>
      <c r="N51" s="58">
        <v>132</v>
      </c>
      <c r="O51" s="1024">
        <v>70172432</v>
      </c>
      <c r="P51" s="1020">
        <v>92</v>
      </c>
      <c r="Q51" s="181"/>
      <c r="R51" s="60"/>
      <c r="S51" s="60"/>
      <c r="T51" s="60"/>
      <c r="U51" s="60"/>
      <c r="V51" s="60"/>
      <c r="W51" s="60"/>
      <c r="X51" s="60"/>
      <c r="Y51" s="60"/>
      <c r="Z51" s="60"/>
    </row>
    <row r="52" spans="1:26" s="61" customFormat="1" ht="108.75" customHeight="1" x14ac:dyDescent="0.25">
      <c r="A52" s="52">
        <f t="shared" si="0"/>
        <v>4</v>
      </c>
      <c r="B52" s="869" t="s">
        <v>1577</v>
      </c>
      <c r="C52" s="870" t="s">
        <v>1577</v>
      </c>
      <c r="D52" s="869" t="s">
        <v>2757</v>
      </c>
      <c r="E52" s="200">
        <v>701820120086</v>
      </c>
      <c r="F52" s="870" t="s">
        <v>18</v>
      </c>
      <c r="G52" s="872">
        <v>1</v>
      </c>
      <c r="H52" s="873">
        <v>40939</v>
      </c>
      <c r="I52" s="873">
        <v>41273</v>
      </c>
      <c r="J52" s="875" t="s">
        <v>19</v>
      </c>
      <c r="K52" s="292">
        <v>0</v>
      </c>
      <c r="L52" s="292">
        <v>11</v>
      </c>
      <c r="M52" s="200">
        <v>624</v>
      </c>
      <c r="N52" s="200">
        <v>624</v>
      </c>
      <c r="O52" s="1106">
        <v>245924092</v>
      </c>
      <c r="P52" s="1020"/>
      <c r="Q52" s="181"/>
      <c r="R52" s="2035" t="s">
        <v>2758</v>
      </c>
      <c r="S52" s="2036"/>
      <c r="T52" s="2036"/>
      <c r="U52" s="2036"/>
      <c r="V52" s="2036"/>
      <c r="W52" s="60"/>
      <c r="X52" s="60"/>
      <c r="Y52" s="60"/>
      <c r="Z52" s="60"/>
    </row>
    <row r="53" spans="1:26" s="61" customFormat="1" x14ac:dyDescent="0.25">
      <c r="A53" s="52">
        <f t="shared" si="0"/>
        <v>5</v>
      </c>
      <c r="B53" s="53"/>
      <c r="C53" s="54"/>
      <c r="D53" s="53"/>
      <c r="E53" s="58"/>
      <c r="F53" s="54"/>
      <c r="G53" s="54"/>
      <c r="H53" s="54"/>
      <c r="I53" s="56"/>
      <c r="J53" s="56"/>
      <c r="K53" s="56"/>
      <c r="L53" s="56"/>
      <c r="M53" s="57"/>
      <c r="N53" s="57"/>
      <c r="O53" s="1024"/>
      <c r="P53" s="1020"/>
      <c r="Q53" s="181"/>
      <c r="R53" s="60"/>
      <c r="S53" s="60"/>
      <c r="T53" s="60"/>
      <c r="U53" s="60"/>
      <c r="V53" s="60"/>
      <c r="W53" s="60"/>
      <c r="X53" s="60"/>
      <c r="Y53" s="60"/>
      <c r="Z53" s="60"/>
    </row>
    <row r="54" spans="1:26" s="61" customFormat="1" x14ac:dyDescent="0.25">
      <c r="A54" s="52">
        <f t="shared" si="0"/>
        <v>6</v>
      </c>
      <c r="B54" s="173"/>
      <c r="C54" s="172"/>
      <c r="D54" s="173"/>
      <c r="E54" s="58"/>
      <c r="F54" s="175"/>
      <c r="G54" s="175"/>
      <c r="H54" s="175"/>
      <c r="I54" s="176"/>
      <c r="J54" s="176"/>
      <c r="K54" s="176"/>
      <c r="L54" s="176"/>
      <c r="M54" s="178"/>
      <c r="N54" s="178"/>
      <c r="O54" s="1020"/>
      <c r="P54" s="1020"/>
      <c r="Q54" s="181"/>
      <c r="R54" s="60"/>
      <c r="S54" s="60"/>
      <c r="T54" s="60"/>
      <c r="U54" s="60"/>
      <c r="V54" s="60"/>
      <c r="W54" s="60"/>
      <c r="X54" s="60"/>
      <c r="Y54" s="60"/>
      <c r="Z54" s="60"/>
    </row>
    <row r="55" spans="1:26" s="61" customFormat="1" x14ac:dyDescent="0.25">
      <c r="A55" s="52">
        <f t="shared" si="0"/>
        <v>7</v>
      </c>
      <c r="B55" s="173"/>
      <c r="C55" s="172"/>
      <c r="D55" s="173"/>
      <c r="E55" s="58"/>
      <c r="F55" s="175"/>
      <c r="G55" s="175"/>
      <c r="H55" s="175"/>
      <c r="I55" s="176"/>
      <c r="J55" s="176"/>
      <c r="K55" s="176"/>
      <c r="L55" s="176"/>
      <c r="M55" s="178"/>
      <c r="N55" s="178"/>
      <c r="O55" s="1020"/>
      <c r="P55" s="1020"/>
      <c r="Q55" s="181"/>
      <c r="R55" s="60"/>
      <c r="S55" s="60"/>
      <c r="T55" s="60"/>
      <c r="U55" s="60"/>
      <c r="V55" s="60"/>
      <c r="W55" s="60"/>
      <c r="X55" s="60"/>
      <c r="Y55" s="60"/>
      <c r="Z55" s="60"/>
    </row>
    <row r="56" spans="1:26" s="61" customFormat="1" x14ac:dyDescent="0.25">
      <c r="A56" s="52">
        <f t="shared" si="0"/>
        <v>8</v>
      </c>
      <c r="B56" s="173"/>
      <c r="C56" s="172"/>
      <c r="D56" s="173"/>
      <c r="E56" s="58"/>
      <c r="F56" s="175"/>
      <c r="G56" s="175"/>
      <c r="H56" s="175"/>
      <c r="I56" s="176"/>
      <c r="J56" s="176"/>
      <c r="K56" s="176"/>
      <c r="L56" s="176"/>
      <c r="M56" s="178"/>
      <c r="N56" s="178"/>
      <c r="O56" s="1020"/>
      <c r="P56" s="1020"/>
      <c r="Q56" s="181"/>
      <c r="R56" s="60"/>
      <c r="S56" s="60"/>
      <c r="T56" s="60"/>
      <c r="U56" s="60"/>
      <c r="V56" s="60"/>
      <c r="W56" s="60"/>
      <c r="X56" s="60"/>
      <c r="Y56" s="60"/>
      <c r="Z56" s="60"/>
    </row>
    <row r="57" spans="1:26" s="61" customFormat="1" x14ac:dyDescent="0.25">
      <c r="A57" s="52"/>
      <c r="B57" s="183" t="s">
        <v>28</v>
      </c>
      <c r="C57" s="172"/>
      <c r="D57" s="173"/>
      <c r="E57" s="58"/>
      <c r="F57" s="175"/>
      <c r="G57" s="175"/>
      <c r="H57" s="175"/>
      <c r="I57" s="176"/>
      <c r="J57" s="176"/>
      <c r="K57" s="67">
        <f>SUM(K49:K56)</f>
        <v>29.54</v>
      </c>
      <c r="L57" s="67">
        <f>SUM(L49:L56)</f>
        <v>13</v>
      </c>
      <c r="M57" s="418">
        <f>SUM(M49,M51)</f>
        <v>468</v>
      </c>
      <c r="N57" s="67"/>
      <c r="O57" s="1020"/>
      <c r="P57" s="1020"/>
      <c r="Q57" s="187"/>
    </row>
    <row r="58" spans="1:26" s="69" customFormat="1" x14ac:dyDescent="0.25">
      <c r="E58" s="188"/>
    </row>
    <row r="59" spans="1:26" s="69" customFormat="1" x14ac:dyDescent="0.25">
      <c r="B59" s="1860" t="s">
        <v>56</v>
      </c>
      <c r="C59" s="1860" t="s">
        <v>57</v>
      </c>
      <c r="D59" s="1862" t="s">
        <v>58</v>
      </c>
      <c r="E59" s="1862"/>
    </row>
    <row r="60" spans="1:26" s="69" customFormat="1" x14ac:dyDescent="0.25">
      <c r="B60" s="1861"/>
      <c r="C60" s="1861"/>
      <c r="D60" s="703" t="s">
        <v>59</v>
      </c>
      <c r="E60" s="190" t="s">
        <v>60</v>
      </c>
    </row>
    <row r="61" spans="1:26" s="69" customFormat="1" ht="18.75" x14ac:dyDescent="0.25">
      <c r="B61" s="222" t="s">
        <v>61</v>
      </c>
      <c r="C61" s="798">
        <f>+K57</f>
        <v>29.54</v>
      </c>
      <c r="D61" s="235" t="s">
        <v>21</v>
      </c>
      <c r="E61" s="774"/>
      <c r="F61" s="191"/>
      <c r="G61" s="191"/>
      <c r="H61" s="191"/>
      <c r="I61" s="191"/>
      <c r="J61" s="191"/>
      <c r="K61" s="191"/>
      <c r="L61" s="191"/>
      <c r="M61" s="191"/>
    </row>
    <row r="62" spans="1:26" s="69" customFormat="1" x14ac:dyDescent="0.25">
      <c r="B62" s="222" t="s">
        <v>62</v>
      </c>
      <c r="C62" s="798">
        <f>+M57</f>
        <v>468</v>
      </c>
      <c r="D62" s="235"/>
      <c r="E62" s="774" t="s">
        <v>21</v>
      </c>
    </row>
    <row r="63" spans="1:26" s="69" customFormat="1" x14ac:dyDescent="0.25">
      <c r="B63" s="192"/>
      <c r="C63" s="1863"/>
      <c r="D63" s="1863"/>
      <c r="E63" s="1863"/>
      <c r="F63" s="1863"/>
      <c r="G63" s="1863"/>
      <c r="H63" s="1863"/>
      <c r="I63" s="1863"/>
      <c r="J63" s="1863"/>
      <c r="K63" s="1863"/>
      <c r="L63" s="1863"/>
      <c r="M63" s="1863"/>
      <c r="N63" s="1863"/>
    </row>
    <row r="64" spans="1:26" ht="15.75" thickBot="1" x14ac:dyDescent="0.3"/>
    <row r="65" spans="2:17" ht="27" thickBot="1" x14ac:dyDescent="0.3">
      <c r="B65" s="1864" t="s">
        <v>63</v>
      </c>
      <c r="C65" s="1864"/>
      <c r="D65" s="1864"/>
      <c r="E65" s="1864"/>
      <c r="F65" s="1864"/>
      <c r="G65" s="1864"/>
      <c r="H65" s="1864"/>
      <c r="I65" s="1864"/>
      <c r="J65" s="1864"/>
      <c r="K65" s="1864"/>
      <c r="L65" s="1864"/>
      <c r="M65" s="1864"/>
      <c r="N65" s="1864"/>
    </row>
    <row r="68" spans="2:17" ht="105" x14ac:dyDescent="0.25">
      <c r="B68" s="193" t="s">
        <v>64</v>
      </c>
      <c r="C68" s="194" t="s">
        <v>65</v>
      </c>
      <c r="D68" s="194" t="s">
        <v>66</v>
      </c>
      <c r="E68" s="194" t="s">
        <v>67</v>
      </c>
      <c r="F68" s="194" t="s">
        <v>68</v>
      </c>
      <c r="G68" s="194" t="s">
        <v>69</v>
      </c>
      <c r="H68" s="194" t="s">
        <v>70</v>
      </c>
      <c r="I68" s="194" t="s">
        <v>71</v>
      </c>
      <c r="J68" s="194" t="s">
        <v>72</v>
      </c>
      <c r="K68" s="194" t="s">
        <v>73</v>
      </c>
      <c r="L68" s="194" t="s">
        <v>74</v>
      </c>
      <c r="M68" s="195" t="s">
        <v>75</v>
      </c>
      <c r="N68" s="195" t="s">
        <v>76</v>
      </c>
      <c r="O68" s="1875" t="s">
        <v>77</v>
      </c>
      <c r="P68" s="1876"/>
      <c r="Q68" s="194" t="s">
        <v>78</v>
      </c>
    </row>
    <row r="69" spans="2:17" ht="30" x14ac:dyDescent="0.25">
      <c r="B69" s="224" t="s">
        <v>2759</v>
      </c>
      <c r="C69" s="224" t="s">
        <v>2760</v>
      </c>
      <c r="D69" s="394" t="s">
        <v>2761</v>
      </c>
      <c r="E69" s="227">
        <v>200</v>
      </c>
      <c r="F69" s="378" t="s">
        <v>82</v>
      </c>
      <c r="G69" s="378" t="s">
        <v>82</v>
      </c>
      <c r="H69" s="378" t="s">
        <v>18</v>
      </c>
      <c r="I69" s="223" t="s">
        <v>82</v>
      </c>
      <c r="J69" s="774" t="s">
        <v>18</v>
      </c>
      <c r="K69" s="152" t="s">
        <v>18</v>
      </c>
      <c r="L69" s="152" t="s">
        <v>18</v>
      </c>
      <c r="M69" s="152" t="s">
        <v>18</v>
      </c>
      <c r="N69" s="152" t="s">
        <v>18</v>
      </c>
      <c r="O69" s="2003"/>
      <c r="P69" s="2004"/>
      <c r="Q69" s="152" t="s">
        <v>18</v>
      </c>
    </row>
    <row r="70" spans="2:17" x14ac:dyDescent="0.25">
      <c r="B70" s="224" t="s">
        <v>2762</v>
      </c>
      <c r="C70" s="224" t="s">
        <v>80</v>
      </c>
      <c r="D70" s="227" t="s">
        <v>2763</v>
      </c>
      <c r="E70" s="227">
        <v>300</v>
      </c>
      <c r="F70" s="378" t="s">
        <v>82</v>
      </c>
      <c r="G70" s="378" t="s">
        <v>82</v>
      </c>
      <c r="H70" s="378" t="s">
        <v>82</v>
      </c>
      <c r="I70" s="223" t="s">
        <v>18</v>
      </c>
      <c r="J70" s="223" t="s">
        <v>18</v>
      </c>
      <c r="K70" s="152" t="s">
        <v>18</v>
      </c>
      <c r="L70" s="152" t="s">
        <v>18</v>
      </c>
      <c r="M70" s="152" t="s">
        <v>18</v>
      </c>
      <c r="N70" s="152" t="s">
        <v>18</v>
      </c>
      <c r="O70" s="2003"/>
      <c r="P70" s="2004"/>
      <c r="Q70" s="152" t="s">
        <v>18</v>
      </c>
    </row>
    <row r="71" spans="2:17" ht="30" x14ac:dyDescent="0.25">
      <c r="B71" s="224" t="s">
        <v>2762</v>
      </c>
      <c r="C71" s="224" t="s">
        <v>80</v>
      </c>
      <c r="D71" s="226" t="s">
        <v>2764</v>
      </c>
      <c r="E71" s="227">
        <v>220</v>
      </c>
      <c r="F71" s="378" t="s">
        <v>82</v>
      </c>
      <c r="G71" s="378" t="s">
        <v>82</v>
      </c>
      <c r="H71" s="378" t="s">
        <v>82</v>
      </c>
      <c r="I71" s="223" t="s">
        <v>18</v>
      </c>
      <c r="J71" s="223" t="s">
        <v>18</v>
      </c>
      <c r="K71" s="152" t="s">
        <v>18</v>
      </c>
      <c r="L71" s="152" t="s">
        <v>18</v>
      </c>
      <c r="M71" s="152" t="s">
        <v>18</v>
      </c>
      <c r="N71" s="152" t="s">
        <v>18</v>
      </c>
      <c r="O71" s="2003"/>
      <c r="P71" s="2004"/>
      <c r="Q71" s="152" t="s">
        <v>18</v>
      </c>
    </row>
    <row r="72" spans="2:17" x14ac:dyDescent="0.25">
      <c r="B72" s="224"/>
      <c r="C72" s="224"/>
      <c r="D72" s="227"/>
      <c r="E72" s="227"/>
      <c r="F72" s="378"/>
      <c r="G72" s="378"/>
      <c r="H72" s="378"/>
      <c r="I72" s="223"/>
      <c r="J72" s="223"/>
      <c r="K72" s="152"/>
      <c r="L72" s="152"/>
      <c r="M72" s="152"/>
      <c r="N72" s="152"/>
      <c r="O72" s="2003"/>
      <c r="P72" s="2004"/>
      <c r="Q72" s="152"/>
    </row>
    <row r="73" spans="2:17" x14ac:dyDescent="0.25">
      <c r="B73" s="224"/>
      <c r="C73" s="224"/>
      <c r="D73" s="227"/>
      <c r="E73" s="227"/>
      <c r="F73" s="378"/>
      <c r="G73" s="378"/>
      <c r="H73" s="378"/>
      <c r="I73" s="223"/>
      <c r="J73" s="223"/>
      <c r="K73" s="152"/>
      <c r="L73" s="152"/>
      <c r="M73" s="152"/>
      <c r="N73" s="152"/>
      <c r="O73" s="2003"/>
      <c r="P73" s="2004"/>
      <c r="Q73" s="152"/>
    </row>
    <row r="74" spans="2:17" x14ac:dyDescent="0.25">
      <c r="B74" s="224"/>
      <c r="C74" s="224"/>
      <c r="D74" s="227"/>
      <c r="E74" s="227"/>
      <c r="F74" s="378"/>
      <c r="G74" s="378"/>
      <c r="H74" s="378"/>
      <c r="I74" s="223"/>
      <c r="J74" s="223"/>
      <c r="K74" s="152"/>
      <c r="L74" s="152"/>
      <c r="M74" s="152"/>
      <c r="N74" s="152"/>
      <c r="O74" s="2003"/>
      <c r="P74" s="2004"/>
      <c r="Q74" s="152"/>
    </row>
    <row r="75" spans="2:17" x14ac:dyDescent="0.25">
      <c r="B75" s="152"/>
      <c r="C75" s="152"/>
      <c r="D75" s="152"/>
      <c r="E75" s="152"/>
      <c r="F75" s="152"/>
      <c r="G75" s="152"/>
      <c r="H75" s="152"/>
      <c r="I75" s="152"/>
      <c r="J75" s="152"/>
      <c r="K75" s="152"/>
      <c r="L75" s="152"/>
      <c r="M75" s="152"/>
      <c r="N75" s="152"/>
      <c r="O75" s="2003"/>
      <c r="P75" s="2004"/>
      <c r="Q75" s="152"/>
    </row>
    <row r="76" spans="2:17" x14ac:dyDescent="0.25">
      <c r="B76" s="1" t="s">
        <v>85</v>
      </c>
    </row>
    <row r="77" spans="2:17" x14ac:dyDescent="0.25">
      <c r="B77" s="1" t="s">
        <v>86</v>
      </c>
    </row>
    <row r="78" spans="2:17" x14ac:dyDescent="0.25">
      <c r="B78" s="1" t="s">
        <v>87</v>
      </c>
    </row>
    <row r="80" spans="2:17" ht="15.75" thickBot="1" x14ac:dyDescent="0.3"/>
    <row r="81" spans="2:22" ht="27" thickBot="1" x14ac:dyDescent="0.3">
      <c r="B81" s="1879" t="s">
        <v>88</v>
      </c>
      <c r="C81" s="1880"/>
      <c r="D81" s="1880"/>
      <c r="E81" s="1880"/>
      <c r="F81" s="1880"/>
      <c r="G81" s="1880"/>
      <c r="H81" s="1880"/>
      <c r="I81" s="1880"/>
      <c r="J81" s="1880"/>
      <c r="K81" s="1880"/>
      <c r="L81" s="1880"/>
      <c r="M81" s="1880"/>
      <c r="N81" s="1881"/>
    </row>
    <row r="86" spans="2:22" ht="75" x14ac:dyDescent="0.25">
      <c r="B86" s="193" t="s">
        <v>89</v>
      </c>
      <c r="C86" s="193" t="s">
        <v>90</v>
      </c>
      <c r="D86" s="193" t="s">
        <v>91</v>
      </c>
      <c r="E86" s="193" t="s">
        <v>92</v>
      </c>
      <c r="F86" s="193" t="s">
        <v>93</v>
      </c>
      <c r="G86" s="193" t="s">
        <v>94</v>
      </c>
      <c r="H86" s="193" t="s">
        <v>95</v>
      </c>
      <c r="I86" s="193" t="s">
        <v>96</v>
      </c>
      <c r="J86" s="1875" t="s">
        <v>97</v>
      </c>
      <c r="K86" s="1882"/>
      <c r="L86" s="1876"/>
      <c r="M86" s="193" t="s">
        <v>98</v>
      </c>
      <c r="N86" s="193" t="s">
        <v>254</v>
      </c>
      <c r="O86" s="193" t="s">
        <v>255</v>
      </c>
      <c r="P86" s="1875" t="s">
        <v>77</v>
      </c>
      <c r="Q86" s="1876"/>
    </row>
    <row r="87" spans="2:22" ht="45" customHeight="1" x14ac:dyDescent="0.25">
      <c r="B87" s="1980" t="s">
        <v>2765</v>
      </c>
      <c r="C87" s="1870" t="s">
        <v>868</v>
      </c>
      <c r="D87" s="1980" t="s">
        <v>2766</v>
      </c>
      <c r="E87" s="1980">
        <v>64450202</v>
      </c>
      <c r="F87" s="1980" t="s">
        <v>2767</v>
      </c>
      <c r="G87" s="1980" t="s">
        <v>1054</v>
      </c>
      <c r="H87" s="2252">
        <v>38331</v>
      </c>
      <c r="I87" s="2030" t="s">
        <v>82</v>
      </c>
      <c r="J87" s="225" t="s">
        <v>2768</v>
      </c>
      <c r="K87" s="226" t="s">
        <v>2769</v>
      </c>
      <c r="L87" s="223" t="s">
        <v>161</v>
      </c>
      <c r="M87" s="1870" t="s">
        <v>18</v>
      </c>
      <c r="N87" s="1870" t="s">
        <v>19</v>
      </c>
      <c r="O87" s="1980" t="s">
        <v>18</v>
      </c>
      <c r="P87" s="1984" t="s">
        <v>2770</v>
      </c>
      <c r="Q87" s="1985"/>
      <c r="R87" s="2041" t="s">
        <v>2771</v>
      </c>
      <c r="S87" s="2550"/>
      <c r="T87" s="2550"/>
      <c r="U87" s="2550"/>
      <c r="V87" s="2550"/>
    </row>
    <row r="88" spans="2:22" ht="30" x14ac:dyDescent="0.25">
      <c r="B88" s="1981"/>
      <c r="C88" s="1924"/>
      <c r="D88" s="1981"/>
      <c r="E88" s="1981"/>
      <c r="F88" s="1981"/>
      <c r="G88" s="1981"/>
      <c r="H88" s="2204"/>
      <c r="I88" s="2032"/>
      <c r="J88" s="242" t="s">
        <v>2772</v>
      </c>
      <c r="K88" s="226" t="s">
        <v>2773</v>
      </c>
      <c r="L88" s="223" t="s">
        <v>161</v>
      </c>
      <c r="M88" s="1924"/>
      <c r="N88" s="1924"/>
      <c r="O88" s="1981"/>
      <c r="P88" s="1986"/>
      <c r="Q88" s="1987"/>
      <c r="R88" s="2041"/>
      <c r="S88" s="2550"/>
      <c r="T88" s="2550"/>
      <c r="U88" s="2550"/>
      <c r="V88" s="2550"/>
    </row>
    <row r="89" spans="2:22" ht="30" x14ac:dyDescent="0.25">
      <c r="B89" s="2025"/>
      <c r="C89" s="1871"/>
      <c r="D89" s="2025"/>
      <c r="E89" s="2025"/>
      <c r="F89" s="2025"/>
      <c r="G89" s="2025"/>
      <c r="H89" s="2205"/>
      <c r="I89" s="2031"/>
      <c r="J89" s="242" t="s">
        <v>2774</v>
      </c>
      <c r="K89" s="248">
        <v>2006</v>
      </c>
      <c r="L89" s="223" t="s">
        <v>161</v>
      </c>
      <c r="M89" s="1871"/>
      <c r="N89" s="1871"/>
      <c r="O89" s="2025"/>
      <c r="P89" s="2044"/>
      <c r="Q89" s="2045"/>
      <c r="R89" s="2041"/>
      <c r="S89" s="2550"/>
      <c r="T89" s="2550"/>
      <c r="U89" s="2550"/>
      <c r="V89" s="2550"/>
    </row>
    <row r="90" spans="2:22" ht="30" x14ac:dyDescent="0.25">
      <c r="B90" s="225" t="s">
        <v>2775</v>
      </c>
      <c r="C90" s="225" t="s">
        <v>868</v>
      </c>
      <c r="D90" s="225" t="s">
        <v>2776</v>
      </c>
      <c r="E90" s="224">
        <v>73210364</v>
      </c>
      <c r="F90" s="224" t="s">
        <v>203</v>
      </c>
      <c r="G90" s="242" t="s">
        <v>1054</v>
      </c>
      <c r="H90" s="1016">
        <v>40893</v>
      </c>
      <c r="I90" s="235" t="s">
        <v>298</v>
      </c>
      <c r="J90" s="242" t="s">
        <v>2777</v>
      </c>
      <c r="K90" s="226" t="s">
        <v>2778</v>
      </c>
      <c r="L90" s="223" t="s">
        <v>2008</v>
      </c>
      <c r="M90" s="242" t="s">
        <v>18</v>
      </c>
      <c r="N90" s="715" t="s">
        <v>18</v>
      </c>
      <c r="O90" s="242" t="s">
        <v>18</v>
      </c>
      <c r="P90" s="1922"/>
      <c r="Q90" s="1922"/>
    </row>
    <row r="91" spans="2:22" ht="30" customHeight="1" x14ac:dyDescent="0.25">
      <c r="B91" s="2469" t="s">
        <v>2779</v>
      </c>
      <c r="C91" s="2469" t="s">
        <v>102</v>
      </c>
      <c r="D91" s="1980" t="s">
        <v>2780</v>
      </c>
      <c r="E91" s="1870">
        <v>64450747</v>
      </c>
      <c r="F91" s="1965" t="s">
        <v>2767</v>
      </c>
      <c r="G91" s="1980" t="s">
        <v>1054</v>
      </c>
      <c r="H91" s="2252">
        <v>37862</v>
      </c>
      <c r="I91" s="2066" t="s">
        <v>82</v>
      </c>
      <c r="J91" s="225" t="s">
        <v>2781</v>
      </c>
      <c r="K91" s="226" t="s">
        <v>2782</v>
      </c>
      <c r="L91" s="957" t="s">
        <v>2783</v>
      </c>
      <c r="M91" s="1922" t="s">
        <v>18</v>
      </c>
      <c r="N91" s="1922" t="s">
        <v>18</v>
      </c>
      <c r="O91" s="1998" t="s">
        <v>18</v>
      </c>
      <c r="P91" s="1922"/>
      <c r="Q91" s="1922"/>
    </row>
    <row r="92" spans="2:22" ht="60" x14ac:dyDescent="0.25">
      <c r="B92" s="2471"/>
      <c r="C92" s="2471"/>
      <c r="D92" s="2025"/>
      <c r="E92" s="1871"/>
      <c r="F92" s="1949"/>
      <c r="G92" s="2025"/>
      <c r="H92" s="2205"/>
      <c r="I92" s="2068"/>
      <c r="J92" s="225" t="s">
        <v>2688</v>
      </c>
      <c r="K92" s="898" t="s">
        <v>2784</v>
      </c>
      <c r="L92" s="226" t="s">
        <v>2785</v>
      </c>
      <c r="M92" s="1922"/>
      <c r="N92" s="1922"/>
      <c r="O92" s="1998"/>
      <c r="P92" s="1922"/>
      <c r="Q92" s="1922"/>
    </row>
    <row r="93" spans="2:22" ht="48" customHeight="1" x14ac:dyDescent="0.25">
      <c r="B93" s="946" t="s">
        <v>2786</v>
      </c>
      <c r="C93" s="906" t="s">
        <v>1285</v>
      </c>
      <c r="D93" s="229" t="s">
        <v>2787</v>
      </c>
      <c r="E93" s="715">
        <v>64588887</v>
      </c>
      <c r="F93" s="1107" t="s">
        <v>2788</v>
      </c>
      <c r="G93" s="1108" t="s">
        <v>1054</v>
      </c>
      <c r="H93" s="1109">
        <v>37953</v>
      </c>
      <c r="I93" s="815" t="s">
        <v>82</v>
      </c>
      <c r="J93" s="1067" t="s">
        <v>2789</v>
      </c>
      <c r="K93" s="814" t="s">
        <v>2790</v>
      </c>
      <c r="L93" s="803" t="s">
        <v>2783</v>
      </c>
      <c r="M93" s="1110" t="s">
        <v>18</v>
      </c>
      <c r="N93" s="1108" t="s">
        <v>19</v>
      </c>
      <c r="O93" s="1108" t="s">
        <v>19</v>
      </c>
      <c r="P93" s="1984" t="s">
        <v>2791</v>
      </c>
      <c r="Q93" s="1985"/>
      <c r="R93" s="2041" t="s">
        <v>2792</v>
      </c>
      <c r="S93" s="2550"/>
      <c r="T93" s="2550"/>
      <c r="U93" s="2550"/>
      <c r="V93" s="2550"/>
    </row>
    <row r="94" spans="2:22" ht="144.6" customHeight="1" x14ac:dyDescent="0.25">
      <c r="B94" s="946" t="s">
        <v>2793</v>
      </c>
      <c r="C94" s="852" t="s">
        <v>118</v>
      </c>
      <c r="D94" s="890" t="s">
        <v>2794</v>
      </c>
      <c r="E94" s="224">
        <v>1102806715</v>
      </c>
      <c r="F94" s="224" t="s">
        <v>203</v>
      </c>
      <c r="G94" s="242" t="s">
        <v>1054</v>
      </c>
      <c r="H94" s="1016">
        <v>41117</v>
      </c>
      <c r="I94" s="235" t="s">
        <v>82</v>
      </c>
      <c r="J94" s="225" t="s">
        <v>2795</v>
      </c>
      <c r="K94" s="394" t="s">
        <v>2796</v>
      </c>
      <c r="L94" s="248" t="s">
        <v>1539</v>
      </c>
      <c r="M94" s="715" t="s">
        <v>18</v>
      </c>
      <c r="N94" s="242" t="s">
        <v>18</v>
      </c>
      <c r="O94" s="715" t="s">
        <v>18</v>
      </c>
      <c r="P94" s="1877" t="s">
        <v>2797</v>
      </c>
      <c r="Q94" s="1878"/>
    </row>
    <row r="95" spans="2:22" ht="30" customHeight="1" x14ac:dyDescent="0.25">
      <c r="B95" s="2469" t="s">
        <v>2798</v>
      </c>
      <c r="C95" s="1978" t="s">
        <v>118</v>
      </c>
      <c r="D95" s="1998" t="s">
        <v>2799</v>
      </c>
      <c r="E95" s="1922">
        <v>64703384</v>
      </c>
      <c r="F95" s="1922" t="s">
        <v>370</v>
      </c>
      <c r="G95" s="1998" t="s">
        <v>963</v>
      </c>
      <c r="H95" s="2253">
        <v>39744</v>
      </c>
      <c r="I95" s="2066" t="s">
        <v>82</v>
      </c>
      <c r="J95" s="1111" t="s">
        <v>2800</v>
      </c>
      <c r="K95" s="394" t="s">
        <v>2801</v>
      </c>
      <c r="L95" s="1112" t="s">
        <v>2802</v>
      </c>
      <c r="M95" s="1870" t="s">
        <v>18</v>
      </c>
      <c r="N95" s="1980" t="s">
        <v>19</v>
      </c>
      <c r="O95" s="1870" t="s">
        <v>18</v>
      </c>
      <c r="P95" s="1984" t="s">
        <v>2803</v>
      </c>
      <c r="Q95" s="1985"/>
      <c r="R95" s="2041" t="s">
        <v>2804</v>
      </c>
      <c r="S95" s="2346"/>
      <c r="T95" s="2346"/>
      <c r="U95" s="2346"/>
      <c r="V95" s="2346"/>
    </row>
    <row r="96" spans="2:22" ht="45" x14ac:dyDescent="0.25">
      <c r="B96" s="2470"/>
      <c r="C96" s="1979"/>
      <c r="D96" s="1998"/>
      <c r="E96" s="1922"/>
      <c r="F96" s="1922"/>
      <c r="G96" s="1998"/>
      <c r="H96" s="2253"/>
      <c r="I96" s="2067"/>
      <c r="J96" s="1111" t="s">
        <v>2805</v>
      </c>
      <c r="K96" s="394" t="s">
        <v>2806</v>
      </c>
      <c r="L96" s="1112" t="s">
        <v>2807</v>
      </c>
      <c r="M96" s="1924"/>
      <c r="N96" s="1981"/>
      <c r="O96" s="1924"/>
      <c r="P96" s="1986"/>
      <c r="Q96" s="1987"/>
      <c r="R96" s="2041"/>
      <c r="S96" s="2346"/>
      <c r="T96" s="2346"/>
      <c r="U96" s="2346"/>
      <c r="V96" s="2346"/>
    </row>
    <row r="97" spans="2:22" ht="60" x14ac:dyDescent="0.25">
      <c r="B97" s="2470"/>
      <c r="C97" s="1979"/>
      <c r="D97" s="1998"/>
      <c r="E97" s="1922"/>
      <c r="F97" s="1922"/>
      <c r="G97" s="1998"/>
      <c r="H97" s="2253"/>
      <c r="I97" s="2067"/>
      <c r="J97" s="1111" t="s">
        <v>2795</v>
      </c>
      <c r="K97" s="394" t="s">
        <v>2808</v>
      </c>
      <c r="L97" s="248" t="s">
        <v>2809</v>
      </c>
      <c r="M97" s="1924"/>
      <c r="N97" s="1981"/>
      <c r="O97" s="1924"/>
      <c r="P97" s="1986"/>
      <c r="Q97" s="1987"/>
      <c r="R97" s="2041"/>
      <c r="S97" s="2346"/>
      <c r="T97" s="2346"/>
      <c r="U97" s="2346"/>
      <c r="V97" s="2346"/>
    </row>
    <row r="98" spans="2:22" ht="60" x14ac:dyDescent="0.25">
      <c r="B98" s="2470"/>
      <c r="C98" s="1979"/>
      <c r="D98" s="1998"/>
      <c r="E98" s="1922"/>
      <c r="F98" s="1922"/>
      <c r="G98" s="1998"/>
      <c r="H98" s="2253"/>
      <c r="I98" s="2067"/>
      <c r="J98" s="1111" t="s">
        <v>2810</v>
      </c>
      <c r="K98" s="394" t="s">
        <v>2811</v>
      </c>
      <c r="L98" s="248" t="s">
        <v>370</v>
      </c>
      <c r="M98" s="1924"/>
      <c r="N98" s="1981"/>
      <c r="O98" s="1924"/>
      <c r="P98" s="1986"/>
      <c r="Q98" s="1987"/>
      <c r="R98" s="2041"/>
      <c r="S98" s="2346"/>
      <c r="T98" s="2346"/>
      <c r="U98" s="2346"/>
      <c r="V98" s="2346"/>
    </row>
    <row r="99" spans="2:22" ht="60" x14ac:dyDescent="0.25">
      <c r="B99" s="2471"/>
      <c r="C99" s="1874"/>
      <c r="D99" s="1998"/>
      <c r="E99" s="1922"/>
      <c r="F99" s="1922"/>
      <c r="G99" s="1998"/>
      <c r="H99" s="2253"/>
      <c r="I99" s="2068"/>
      <c r="J99" s="229" t="s">
        <v>2812</v>
      </c>
      <c r="K99" s="394" t="s">
        <v>2813</v>
      </c>
      <c r="L99" s="248" t="s">
        <v>370</v>
      </c>
      <c r="M99" s="1871"/>
      <c r="N99" s="2025"/>
      <c r="O99" s="1871"/>
      <c r="P99" s="2044"/>
      <c r="Q99" s="2045"/>
      <c r="R99" s="2041"/>
      <c r="S99" s="2346"/>
      <c r="T99" s="2346"/>
      <c r="U99" s="2346"/>
      <c r="V99" s="2346"/>
    </row>
    <row r="100" spans="2:22" ht="75" x14ac:dyDescent="0.25">
      <c r="B100" s="1922" t="s">
        <v>2798</v>
      </c>
      <c r="C100" s="1980" t="s">
        <v>1285</v>
      </c>
      <c r="D100" s="1998" t="s">
        <v>2814</v>
      </c>
      <c r="E100" s="1922">
        <v>64703253</v>
      </c>
      <c r="F100" s="1922" t="s">
        <v>308</v>
      </c>
      <c r="G100" s="1998" t="s">
        <v>1054</v>
      </c>
      <c r="H100" s="2253" t="s">
        <v>2815</v>
      </c>
      <c r="I100" s="2528" t="s">
        <v>82</v>
      </c>
      <c r="J100" s="1111" t="s">
        <v>2795</v>
      </c>
      <c r="K100" s="394" t="s">
        <v>2816</v>
      </c>
      <c r="L100" s="1112" t="s">
        <v>1539</v>
      </c>
      <c r="M100" s="1922" t="s">
        <v>18</v>
      </c>
      <c r="N100" s="1980" t="s">
        <v>19</v>
      </c>
      <c r="O100" s="1870" t="s">
        <v>18</v>
      </c>
      <c r="P100" s="2039" t="s">
        <v>2817</v>
      </c>
      <c r="Q100" s="2040"/>
      <c r="R100" s="2176"/>
      <c r="S100" s="2177"/>
      <c r="T100" s="2177"/>
      <c r="U100" s="2177"/>
      <c r="V100" s="2177"/>
    </row>
    <row r="101" spans="2:22" ht="60" x14ac:dyDescent="0.25">
      <c r="B101" s="1922"/>
      <c r="C101" s="1981"/>
      <c r="D101" s="1998"/>
      <c r="E101" s="1922"/>
      <c r="F101" s="1922"/>
      <c r="G101" s="1998"/>
      <c r="H101" s="2253"/>
      <c r="I101" s="2528"/>
      <c r="J101" s="229" t="s">
        <v>2818</v>
      </c>
      <c r="K101" s="394" t="s">
        <v>2819</v>
      </c>
      <c r="L101" s="1112" t="s">
        <v>2820</v>
      </c>
      <c r="M101" s="1922"/>
      <c r="N101" s="1981"/>
      <c r="O101" s="1924"/>
      <c r="P101" s="2041"/>
      <c r="Q101" s="2042"/>
      <c r="R101" s="2176"/>
      <c r="S101" s="2177"/>
      <c r="T101" s="2177"/>
      <c r="U101" s="2177"/>
      <c r="V101" s="2177"/>
    </row>
    <row r="102" spans="2:22" ht="60" x14ac:dyDescent="0.25">
      <c r="B102" s="1922"/>
      <c r="C102" s="2025"/>
      <c r="D102" s="1998"/>
      <c r="E102" s="1922"/>
      <c r="F102" s="1922"/>
      <c r="G102" s="1998"/>
      <c r="H102" s="2253"/>
      <c r="I102" s="2528"/>
      <c r="J102" s="229" t="s">
        <v>248</v>
      </c>
      <c r="K102" s="394" t="s">
        <v>2821</v>
      </c>
      <c r="L102" s="248" t="s">
        <v>2822</v>
      </c>
      <c r="M102" s="1922"/>
      <c r="N102" s="2025"/>
      <c r="O102" s="1871"/>
      <c r="P102" s="2049"/>
      <c r="Q102" s="2050"/>
      <c r="R102" s="2176"/>
      <c r="S102" s="2177"/>
      <c r="T102" s="2177"/>
      <c r="U102" s="2177"/>
      <c r="V102" s="2177"/>
    </row>
    <row r="103" spans="2:22" ht="80.25" customHeight="1" x14ac:dyDescent="0.25">
      <c r="B103" s="923" t="s">
        <v>2823</v>
      </c>
      <c r="C103" s="36" t="s">
        <v>1285</v>
      </c>
      <c r="D103" s="36" t="s">
        <v>2824</v>
      </c>
      <c r="E103" s="923">
        <v>57297640</v>
      </c>
      <c r="F103" s="923" t="s">
        <v>308</v>
      </c>
      <c r="G103" s="36" t="s">
        <v>2825</v>
      </c>
      <c r="H103" s="1078">
        <v>38527</v>
      </c>
      <c r="I103" s="148" t="s">
        <v>82</v>
      </c>
      <c r="J103" s="992" t="s">
        <v>2826</v>
      </c>
      <c r="K103" s="1113" t="s">
        <v>2827</v>
      </c>
      <c r="L103" s="705" t="s">
        <v>2008</v>
      </c>
      <c r="M103" s="923" t="s">
        <v>18</v>
      </c>
      <c r="N103" s="36" t="s">
        <v>18</v>
      </c>
      <c r="O103" s="923" t="s">
        <v>18</v>
      </c>
      <c r="P103" s="2955"/>
      <c r="Q103" s="2955"/>
      <c r="R103" s="2550" t="s">
        <v>2828</v>
      </c>
      <c r="S103" s="2550"/>
      <c r="T103" s="2550"/>
      <c r="U103" s="2550"/>
      <c r="V103" s="2550"/>
    </row>
    <row r="104" spans="2:22" ht="27" thickBot="1" x14ac:dyDescent="0.3">
      <c r="B104" s="2153" t="s">
        <v>184</v>
      </c>
      <c r="C104" s="2154"/>
      <c r="D104" s="2154"/>
      <c r="E104" s="2154"/>
      <c r="F104" s="2154"/>
      <c r="G104" s="2154"/>
      <c r="H104" s="2154"/>
      <c r="I104" s="2154"/>
      <c r="J104" s="2154"/>
      <c r="K104" s="2154"/>
      <c r="L104" s="2154"/>
      <c r="M104" s="2154"/>
      <c r="N104" s="2180"/>
    </row>
    <row r="107" spans="2:22" ht="30" x14ac:dyDescent="0.25">
      <c r="B107" s="194" t="s">
        <v>17</v>
      </c>
      <c r="C107" s="194" t="s">
        <v>415</v>
      </c>
      <c r="D107" s="1875" t="s">
        <v>77</v>
      </c>
      <c r="E107" s="1876"/>
    </row>
    <row r="108" spans="2:22" x14ac:dyDescent="0.25">
      <c r="B108" s="229" t="s">
        <v>185</v>
      </c>
      <c r="C108" s="715" t="s">
        <v>21</v>
      </c>
      <c r="D108" s="1922"/>
      <c r="E108" s="1922"/>
    </row>
    <row r="109" spans="2:22" ht="26.25" x14ac:dyDescent="0.25">
      <c r="B109" s="1851" t="s">
        <v>186</v>
      </c>
      <c r="C109" s="1852"/>
      <c r="D109" s="1852"/>
      <c r="E109" s="1852"/>
      <c r="F109" s="1852"/>
      <c r="G109" s="1852"/>
      <c r="H109" s="1852"/>
      <c r="I109" s="1852"/>
      <c r="J109" s="1852"/>
      <c r="K109" s="1852"/>
      <c r="L109" s="1852"/>
      <c r="M109" s="1852"/>
      <c r="N109" s="1852"/>
      <c r="O109" s="1852"/>
      <c r="P109" s="1852"/>
    </row>
    <row r="111" spans="2:22" ht="15.75" thickBot="1" x14ac:dyDescent="0.3"/>
    <row r="112" spans="2:22" ht="27" thickBot="1" x14ac:dyDescent="0.3">
      <c r="B112" s="1879" t="s">
        <v>187</v>
      </c>
      <c r="C112" s="1880"/>
      <c r="D112" s="1880"/>
      <c r="E112" s="1880"/>
      <c r="F112" s="1880"/>
      <c r="G112" s="1880"/>
      <c r="H112" s="1880"/>
      <c r="I112" s="1880"/>
      <c r="J112" s="1880"/>
      <c r="K112" s="1880"/>
      <c r="L112" s="1880"/>
      <c r="M112" s="1880"/>
      <c r="N112" s="1881"/>
    </row>
    <row r="114" spans="1:26" ht="15.75" thickBot="1" x14ac:dyDescent="0.3">
      <c r="M114" s="163"/>
      <c r="N114" s="163"/>
    </row>
    <row r="115" spans="1:26" s="48" customFormat="1" ht="60" x14ac:dyDescent="0.25">
      <c r="B115" s="164" t="s">
        <v>33</v>
      </c>
      <c r="C115" s="164" t="s">
        <v>34</v>
      </c>
      <c r="D115" s="164" t="s">
        <v>35</v>
      </c>
      <c r="E115" s="164" t="s">
        <v>36</v>
      </c>
      <c r="F115" s="164" t="s">
        <v>37</v>
      </c>
      <c r="G115" s="164" t="s">
        <v>38</v>
      </c>
      <c r="H115" s="164" t="s">
        <v>39</v>
      </c>
      <c r="I115" s="164" t="s">
        <v>40</v>
      </c>
      <c r="J115" s="164" t="s">
        <v>41</v>
      </c>
      <c r="K115" s="164" t="s">
        <v>42</v>
      </c>
      <c r="L115" s="164" t="s">
        <v>43</v>
      </c>
      <c r="M115" s="165" t="s">
        <v>44</v>
      </c>
      <c r="N115" s="164" t="s">
        <v>45</v>
      </c>
      <c r="O115" s="164" t="s">
        <v>46</v>
      </c>
      <c r="P115" s="166" t="s">
        <v>47</v>
      </c>
      <c r="Q115" s="166" t="s">
        <v>48</v>
      </c>
    </row>
    <row r="116" spans="1:26" s="61" customFormat="1" ht="60" x14ac:dyDescent="0.25">
      <c r="A116" s="52">
        <v>1</v>
      </c>
      <c r="B116" s="173"/>
      <c r="C116" s="172"/>
      <c r="D116" s="173"/>
      <c r="E116" s="182"/>
      <c r="F116" s="175"/>
      <c r="G116" s="247"/>
      <c r="H116" s="220"/>
      <c r="I116" s="176"/>
      <c r="J116" s="176"/>
      <c r="K116" s="176"/>
      <c r="L116" s="176"/>
      <c r="M116" s="178"/>
      <c r="N116" s="178">
        <f>+M116*G116</f>
        <v>0</v>
      </c>
      <c r="O116" s="1020"/>
      <c r="P116" s="1020"/>
      <c r="Q116" s="181" t="s">
        <v>2829</v>
      </c>
      <c r="R116" s="60"/>
      <c r="S116" s="60"/>
      <c r="T116" s="60"/>
      <c r="U116" s="60"/>
      <c r="V116" s="60"/>
      <c r="W116" s="60"/>
      <c r="X116" s="60"/>
      <c r="Y116" s="60"/>
      <c r="Z116" s="60"/>
    </row>
    <row r="117" spans="1:26" s="61" customFormat="1" x14ac:dyDescent="0.25">
      <c r="A117" s="52">
        <f t="shared" ref="A117:A123" si="1">+A116+1</f>
        <v>2</v>
      </c>
      <c r="B117" s="173"/>
      <c r="C117" s="172"/>
      <c r="D117" s="173"/>
      <c r="E117" s="182"/>
      <c r="F117" s="175"/>
      <c r="G117" s="175"/>
      <c r="H117" s="175"/>
      <c r="I117" s="176"/>
      <c r="J117" s="176"/>
      <c r="K117" s="176"/>
      <c r="L117" s="176"/>
      <c r="M117" s="178"/>
      <c r="N117" s="178"/>
      <c r="O117" s="1020"/>
      <c r="P117" s="1020"/>
      <c r="Q117" s="181"/>
      <c r="R117" s="60"/>
      <c r="S117" s="60"/>
      <c r="T117" s="60"/>
      <c r="U117" s="60"/>
      <c r="V117" s="60"/>
      <c r="W117" s="60"/>
      <c r="X117" s="60"/>
      <c r="Y117" s="60"/>
      <c r="Z117" s="60"/>
    </row>
    <row r="118" spans="1:26" s="61" customFormat="1" x14ac:dyDescent="0.25">
      <c r="A118" s="52">
        <f t="shared" si="1"/>
        <v>3</v>
      </c>
      <c r="B118" s="173"/>
      <c r="C118" s="172"/>
      <c r="D118" s="173"/>
      <c r="E118" s="182"/>
      <c r="F118" s="175"/>
      <c r="G118" s="175"/>
      <c r="H118" s="175"/>
      <c r="I118" s="176"/>
      <c r="J118" s="176"/>
      <c r="K118" s="176"/>
      <c r="L118" s="176"/>
      <c r="M118" s="178"/>
      <c r="N118" s="178"/>
      <c r="O118" s="1020"/>
      <c r="P118" s="1020"/>
      <c r="Q118" s="181"/>
      <c r="R118" s="60"/>
      <c r="S118" s="60"/>
      <c r="T118" s="60"/>
      <c r="U118" s="60"/>
      <c r="V118" s="60"/>
      <c r="W118" s="60"/>
      <c r="X118" s="60"/>
      <c r="Y118" s="60"/>
      <c r="Z118" s="60"/>
    </row>
    <row r="119" spans="1:26" s="61" customFormat="1" x14ac:dyDescent="0.25">
      <c r="A119" s="52">
        <f t="shared" si="1"/>
        <v>4</v>
      </c>
      <c r="B119" s="173"/>
      <c r="C119" s="172"/>
      <c r="D119" s="173"/>
      <c r="E119" s="182"/>
      <c r="F119" s="175"/>
      <c r="G119" s="175"/>
      <c r="H119" s="175"/>
      <c r="I119" s="176"/>
      <c r="J119" s="176"/>
      <c r="K119" s="176"/>
      <c r="L119" s="176"/>
      <c r="M119" s="178"/>
      <c r="N119" s="178"/>
      <c r="O119" s="1020"/>
      <c r="P119" s="1020"/>
      <c r="Q119" s="181"/>
      <c r="R119" s="60"/>
      <c r="S119" s="60"/>
      <c r="T119" s="60"/>
      <c r="U119" s="60"/>
      <c r="V119" s="60"/>
      <c r="W119" s="60"/>
      <c r="X119" s="60"/>
      <c r="Y119" s="60"/>
      <c r="Z119" s="60"/>
    </row>
    <row r="120" spans="1:26" s="61" customFormat="1" x14ac:dyDescent="0.25">
      <c r="A120" s="52">
        <f t="shared" si="1"/>
        <v>5</v>
      </c>
      <c r="B120" s="173"/>
      <c r="C120" s="172"/>
      <c r="D120" s="173"/>
      <c r="E120" s="182"/>
      <c r="F120" s="175"/>
      <c r="G120" s="175"/>
      <c r="H120" s="175"/>
      <c r="I120" s="176"/>
      <c r="J120" s="176"/>
      <c r="K120" s="176"/>
      <c r="L120" s="176"/>
      <c r="M120" s="178"/>
      <c r="N120" s="178"/>
      <c r="O120" s="1020"/>
      <c r="P120" s="1020"/>
      <c r="Q120" s="181"/>
      <c r="R120" s="60"/>
      <c r="S120" s="60"/>
      <c r="T120" s="60"/>
      <c r="U120" s="60"/>
      <c r="V120" s="60"/>
      <c r="W120" s="60"/>
      <c r="X120" s="60"/>
      <c r="Y120" s="60"/>
      <c r="Z120" s="60"/>
    </row>
    <row r="121" spans="1:26" s="61" customFormat="1" x14ac:dyDescent="0.25">
      <c r="A121" s="52">
        <f t="shared" si="1"/>
        <v>6</v>
      </c>
      <c r="B121" s="173"/>
      <c r="C121" s="172"/>
      <c r="D121" s="173"/>
      <c r="E121" s="182"/>
      <c r="F121" s="175"/>
      <c r="G121" s="175"/>
      <c r="H121" s="175"/>
      <c r="I121" s="176"/>
      <c r="J121" s="176"/>
      <c r="K121" s="176"/>
      <c r="L121" s="176"/>
      <c r="M121" s="178"/>
      <c r="N121" s="178"/>
      <c r="O121" s="1020"/>
      <c r="P121" s="1020"/>
      <c r="Q121" s="181"/>
      <c r="R121" s="60"/>
      <c r="S121" s="60"/>
      <c r="T121" s="60"/>
      <c r="U121" s="60"/>
      <c r="V121" s="60"/>
      <c r="W121" s="60"/>
      <c r="X121" s="60"/>
      <c r="Y121" s="60"/>
      <c r="Z121" s="60"/>
    </row>
    <row r="122" spans="1:26" s="61" customFormat="1" x14ac:dyDescent="0.25">
      <c r="A122" s="52">
        <f t="shared" si="1"/>
        <v>7</v>
      </c>
      <c r="B122" s="173"/>
      <c r="C122" s="172"/>
      <c r="D122" s="173"/>
      <c r="E122" s="182"/>
      <c r="F122" s="175"/>
      <c r="G122" s="175"/>
      <c r="H122" s="175"/>
      <c r="I122" s="176"/>
      <c r="J122" s="176"/>
      <c r="K122" s="176"/>
      <c r="L122" s="176"/>
      <c r="M122" s="178"/>
      <c r="N122" s="178"/>
      <c r="O122" s="1020"/>
      <c r="P122" s="1020"/>
      <c r="Q122" s="181"/>
      <c r="R122" s="60"/>
      <c r="S122" s="60"/>
      <c r="T122" s="60"/>
      <c r="U122" s="60"/>
      <c r="V122" s="60"/>
      <c r="W122" s="60"/>
      <c r="X122" s="60"/>
      <c r="Y122" s="60"/>
      <c r="Z122" s="60"/>
    </row>
    <row r="123" spans="1:26" s="61" customFormat="1" x14ac:dyDescent="0.25">
      <c r="A123" s="52">
        <f t="shared" si="1"/>
        <v>8</v>
      </c>
      <c r="B123" s="173"/>
      <c r="C123" s="172"/>
      <c r="D123" s="173"/>
      <c r="E123" s="182"/>
      <c r="F123" s="175"/>
      <c r="G123" s="175"/>
      <c r="H123" s="175"/>
      <c r="I123" s="176"/>
      <c r="J123" s="176"/>
      <c r="K123" s="176"/>
      <c r="L123" s="176"/>
      <c r="M123" s="178"/>
      <c r="N123" s="178"/>
      <c r="O123" s="1020"/>
      <c r="P123" s="1020"/>
      <c r="Q123" s="181"/>
      <c r="R123" s="60"/>
      <c r="S123" s="60"/>
      <c r="T123" s="60"/>
      <c r="U123" s="60"/>
      <c r="V123" s="60"/>
      <c r="W123" s="60"/>
      <c r="X123" s="60"/>
      <c r="Y123" s="60"/>
      <c r="Z123" s="60"/>
    </row>
    <row r="124" spans="1:26" s="61" customFormat="1" x14ac:dyDescent="0.25">
      <c r="A124" s="52"/>
      <c r="B124" s="183" t="s">
        <v>28</v>
      </c>
      <c r="C124" s="172"/>
      <c r="D124" s="173"/>
      <c r="E124" s="182"/>
      <c r="F124" s="175"/>
      <c r="G124" s="175"/>
      <c r="H124" s="175"/>
      <c r="I124" s="176"/>
      <c r="J124" s="176"/>
      <c r="K124" s="185">
        <f>SUM(K116:K123)</f>
        <v>0</v>
      </c>
      <c r="L124" s="185">
        <f>SUM(L116:L123)</f>
        <v>0</v>
      </c>
      <c r="M124" s="245">
        <f>SUM(M116:M123)</f>
        <v>0</v>
      </c>
      <c r="N124" s="185">
        <f>SUM(N116:N123)</f>
        <v>0</v>
      </c>
      <c r="O124" s="1020"/>
      <c r="P124" s="1020"/>
      <c r="Q124" s="187"/>
    </row>
    <row r="125" spans="1:26" x14ac:dyDescent="0.25">
      <c r="B125" s="69"/>
      <c r="C125" s="69"/>
      <c r="D125" s="69"/>
      <c r="E125" s="188"/>
      <c r="F125" s="69"/>
      <c r="G125" s="69"/>
      <c r="H125" s="69"/>
      <c r="I125" s="69"/>
      <c r="J125" s="69"/>
      <c r="K125" s="69"/>
      <c r="L125" s="69"/>
      <c r="M125" s="69"/>
      <c r="N125" s="69"/>
      <c r="O125" s="69"/>
      <c r="P125" s="69"/>
    </row>
    <row r="126" spans="1:26" ht="18.75" x14ac:dyDescent="0.25">
      <c r="B126" s="222" t="s">
        <v>192</v>
      </c>
      <c r="C126" s="250">
        <f>+K124</f>
        <v>0</v>
      </c>
      <c r="H126" s="191"/>
      <c r="I126" s="191"/>
      <c r="J126" s="191"/>
      <c r="K126" s="191"/>
      <c r="L126" s="191"/>
      <c r="M126" s="191"/>
      <c r="N126" s="69"/>
      <c r="O126" s="69"/>
      <c r="P126" s="69"/>
    </row>
    <row r="128" spans="1:26" ht="15.75" thickBot="1" x14ac:dyDescent="0.3"/>
    <row r="129" spans="2:17" ht="30.75" thickBot="1" x14ac:dyDescent="0.3">
      <c r="B129" s="232" t="s">
        <v>193</v>
      </c>
      <c r="C129" s="233" t="s">
        <v>194</v>
      </c>
      <c r="D129" s="232" t="s">
        <v>27</v>
      </c>
      <c r="E129" s="233" t="s">
        <v>195</v>
      </c>
    </row>
    <row r="130" spans="2:17" x14ac:dyDescent="0.25">
      <c r="B130" s="103" t="s">
        <v>196</v>
      </c>
      <c r="C130" s="234">
        <v>20</v>
      </c>
      <c r="D130" s="234">
        <v>0</v>
      </c>
      <c r="E130" s="1923">
        <f>+D130+D131+D132</f>
        <v>0</v>
      </c>
    </row>
    <row r="131" spans="2:17" x14ac:dyDescent="0.25">
      <c r="B131" s="103" t="s">
        <v>197</v>
      </c>
      <c r="C131" s="235">
        <v>30</v>
      </c>
      <c r="D131" s="715">
        <v>0</v>
      </c>
      <c r="E131" s="1924"/>
    </row>
    <row r="132" spans="2:17" ht="15.75" thickBot="1" x14ac:dyDescent="0.3">
      <c r="B132" s="103" t="s">
        <v>198</v>
      </c>
      <c r="C132" s="236">
        <v>40</v>
      </c>
      <c r="D132" s="236">
        <v>0</v>
      </c>
      <c r="E132" s="1925"/>
    </row>
    <row r="134" spans="2:17" ht="15.75" thickBot="1" x14ac:dyDescent="0.3"/>
    <row r="135" spans="2:17" ht="27" thickBot="1" x14ac:dyDescent="0.3">
      <c r="B135" s="1879" t="s">
        <v>199</v>
      </c>
      <c r="C135" s="1880"/>
      <c r="D135" s="1880"/>
      <c r="E135" s="1880"/>
      <c r="F135" s="1880"/>
      <c r="G135" s="1880"/>
      <c r="H135" s="1880"/>
      <c r="I135" s="1880"/>
      <c r="J135" s="1880"/>
      <c r="K135" s="1880"/>
      <c r="L135" s="1880"/>
      <c r="M135" s="1880"/>
      <c r="N135" s="1881"/>
    </row>
    <row r="137" spans="2:17" ht="75" x14ac:dyDescent="0.25">
      <c r="B137" s="193" t="s">
        <v>89</v>
      </c>
      <c r="C137" s="193" t="s">
        <v>90</v>
      </c>
      <c r="D137" s="193" t="s">
        <v>91</v>
      </c>
      <c r="E137" s="193" t="s">
        <v>92</v>
      </c>
      <c r="F137" s="193" t="s">
        <v>93</v>
      </c>
      <c r="G137" s="193" t="s">
        <v>94</v>
      </c>
      <c r="H137" s="193" t="s">
        <v>95</v>
      </c>
      <c r="I137" s="193" t="s">
        <v>96</v>
      </c>
      <c r="J137" s="1875" t="s">
        <v>97</v>
      </c>
      <c r="K137" s="1882"/>
      <c r="L137" s="1876"/>
      <c r="M137" s="193" t="s">
        <v>98</v>
      </c>
      <c r="N137" s="193" t="s">
        <v>254</v>
      </c>
      <c r="O137" s="193" t="s">
        <v>255</v>
      </c>
      <c r="P137" s="1875" t="s">
        <v>77</v>
      </c>
      <c r="Q137" s="1876"/>
    </row>
    <row r="138" spans="2:17" ht="45" x14ac:dyDescent="0.25">
      <c r="B138" s="225" t="s">
        <v>554</v>
      </c>
      <c r="C138" s="225"/>
      <c r="D138" s="224"/>
      <c r="E138" s="224"/>
      <c r="F138" s="224"/>
      <c r="G138" s="224"/>
      <c r="H138" s="224"/>
      <c r="I138" s="227"/>
      <c r="J138" s="251" t="s">
        <v>555</v>
      </c>
      <c r="K138" s="226" t="s">
        <v>556</v>
      </c>
      <c r="L138" s="223" t="s">
        <v>557</v>
      </c>
      <c r="M138" s="2080" t="s">
        <v>18</v>
      </c>
      <c r="N138" s="2080" t="s">
        <v>18</v>
      </c>
      <c r="O138" s="2080" t="s">
        <v>18</v>
      </c>
      <c r="P138" s="2242"/>
      <c r="Q138" s="2243"/>
    </row>
    <row r="139" spans="2:17" ht="45" x14ac:dyDescent="0.25">
      <c r="B139" s="1114" t="s">
        <v>2830</v>
      </c>
      <c r="C139" s="1015" t="s">
        <v>2831</v>
      </c>
      <c r="D139" s="1015" t="s">
        <v>2832</v>
      </c>
      <c r="E139" s="1015">
        <v>64576872</v>
      </c>
      <c r="F139" s="1015" t="s">
        <v>417</v>
      </c>
      <c r="G139" s="1015" t="s">
        <v>1054</v>
      </c>
      <c r="H139" s="1015" t="s">
        <v>2833</v>
      </c>
      <c r="I139" s="1015" t="s">
        <v>82</v>
      </c>
      <c r="J139" s="1015" t="s">
        <v>2834</v>
      </c>
      <c r="K139" s="1015" t="s">
        <v>2835</v>
      </c>
      <c r="L139" s="1115" t="s">
        <v>2836</v>
      </c>
      <c r="M139" s="2082"/>
      <c r="N139" s="2082"/>
      <c r="O139" s="2082"/>
      <c r="P139" s="2245"/>
      <c r="Q139" s="2246"/>
    </row>
    <row r="140" spans="2:17" ht="57.6" customHeight="1" x14ac:dyDescent="0.25">
      <c r="B140" s="1978" t="s">
        <v>2837</v>
      </c>
      <c r="C140" s="1998" t="s">
        <v>2831</v>
      </c>
      <c r="D140" s="1998" t="s">
        <v>2838</v>
      </c>
      <c r="E140" s="1870">
        <v>64586855</v>
      </c>
      <c r="F140" s="1998" t="s">
        <v>417</v>
      </c>
      <c r="G140" s="1998" t="s">
        <v>1054</v>
      </c>
      <c r="H140" s="1980" t="s">
        <v>2839</v>
      </c>
      <c r="I140" s="2528" t="s">
        <v>82</v>
      </c>
      <c r="J140" s="1116" t="s">
        <v>2840</v>
      </c>
      <c r="K140" s="226" t="s">
        <v>2841</v>
      </c>
      <c r="L140" s="776" t="s">
        <v>1218</v>
      </c>
      <c r="M140" s="1870" t="s">
        <v>18</v>
      </c>
      <c r="N140" s="1870" t="s">
        <v>19</v>
      </c>
      <c r="O140" s="1980" t="s">
        <v>18</v>
      </c>
      <c r="P140" s="2039" t="s">
        <v>2842</v>
      </c>
      <c r="Q140" s="2956"/>
    </row>
    <row r="141" spans="2:17" ht="60" x14ac:dyDescent="0.25">
      <c r="B141" s="1979"/>
      <c r="C141" s="1998"/>
      <c r="D141" s="1998"/>
      <c r="E141" s="1924"/>
      <c r="F141" s="1998"/>
      <c r="G141" s="1998"/>
      <c r="H141" s="1981"/>
      <c r="I141" s="2528"/>
      <c r="J141" s="1116" t="s">
        <v>2843</v>
      </c>
      <c r="K141" s="394" t="s">
        <v>2844</v>
      </c>
      <c r="L141" s="776" t="s">
        <v>1218</v>
      </c>
      <c r="M141" s="1924"/>
      <c r="N141" s="1924"/>
      <c r="O141" s="1981"/>
      <c r="P141" s="2417"/>
      <c r="Q141" s="2957"/>
    </row>
    <row r="142" spans="2:17" ht="60" x14ac:dyDescent="0.25">
      <c r="B142" s="1874"/>
      <c r="C142" s="1998"/>
      <c r="D142" s="1998"/>
      <c r="E142" s="1871"/>
      <c r="F142" s="1998"/>
      <c r="G142" s="1998"/>
      <c r="H142" s="2025"/>
      <c r="I142" s="2528"/>
      <c r="J142" s="242" t="s">
        <v>2845</v>
      </c>
      <c r="K142" s="229" t="s">
        <v>2846</v>
      </c>
      <c r="L142" s="229" t="s">
        <v>1218</v>
      </c>
      <c r="M142" s="1871"/>
      <c r="N142" s="1871"/>
      <c r="O142" s="2025"/>
      <c r="P142" s="2958"/>
      <c r="Q142" s="2959"/>
    </row>
    <row r="143" spans="2:17" ht="30" x14ac:dyDescent="0.25">
      <c r="B143" s="1922" t="s">
        <v>2847</v>
      </c>
      <c r="C143" s="1922" t="s">
        <v>2831</v>
      </c>
      <c r="D143" s="1922" t="s">
        <v>2848</v>
      </c>
      <c r="E143" s="1922">
        <v>64573786</v>
      </c>
      <c r="F143" s="1922" t="s">
        <v>2849</v>
      </c>
      <c r="G143" s="1998" t="s">
        <v>1054</v>
      </c>
      <c r="H143" s="1998" t="s">
        <v>2850</v>
      </c>
      <c r="I143" s="1922" t="s">
        <v>82</v>
      </c>
      <c r="J143" s="713" t="s">
        <v>2851</v>
      </c>
      <c r="K143" s="229" t="s">
        <v>2852</v>
      </c>
      <c r="L143" s="229" t="s">
        <v>2853</v>
      </c>
      <c r="M143" s="1870" t="s">
        <v>18</v>
      </c>
      <c r="N143" s="1870" t="s">
        <v>18</v>
      </c>
      <c r="O143" s="1870" t="s">
        <v>18</v>
      </c>
      <c r="P143" s="2242"/>
      <c r="Q143" s="2243"/>
    </row>
    <row r="144" spans="2:17" ht="60" x14ac:dyDescent="0.25">
      <c r="B144" s="1922"/>
      <c r="C144" s="1922"/>
      <c r="D144" s="1922"/>
      <c r="E144" s="1922"/>
      <c r="F144" s="1922"/>
      <c r="G144" s="1998"/>
      <c r="H144" s="1998"/>
      <c r="I144" s="1922"/>
      <c r="J144" s="1111" t="s">
        <v>2854</v>
      </c>
      <c r="K144" s="229" t="s">
        <v>2855</v>
      </c>
      <c r="L144" s="229" t="s">
        <v>2853</v>
      </c>
      <c r="M144" s="1924"/>
      <c r="N144" s="1924"/>
      <c r="O144" s="1924"/>
      <c r="P144" s="2176"/>
      <c r="Q144" s="2244"/>
    </row>
    <row r="145" spans="2:17" ht="60" x14ac:dyDescent="0.25">
      <c r="B145" s="1922"/>
      <c r="C145" s="1922"/>
      <c r="D145" s="1922"/>
      <c r="E145" s="1922"/>
      <c r="F145" s="1922"/>
      <c r="G145" s="1998"/>
      <c r="H145" s="1998"/>
      <c r="I145" s="1922"/>
      <c r="J145" s="229" t="s">
        <v>2856</v>
      </c>
      <c r="K145" s="242" t="s">
        <v>2857</v>
      </c>
      <c r="L145" s="229" t="s">
        <v>2858</v>
      </c>
      <c r="M145" s="1924"/>
      <c r="N145" s="1924"/>
      <c r="O145" s="1924"/>
      <c r="P145" s="2176"/>
      <c r="Q145" s="2244"/>
    </row>
    <row r="146" spans="2:17" ht="75" x14ac:dyDescent="0.25">
      <c r="B146" s="1922"/>
      <c r="C146" s="1922"/>
      <c r="D146" s="1922"/>
      <c r="E146" s="1922"/>
      <c r="F146" s="1922"/>
      <c r="G146" s="1998"/>
      <c r="H146" s="1998"/>
      <c r="I146" s="1922"/>
      <c r="J146" s="229" t="s">
        <v>2859</v>
      </c>
      <c r="K146" s="242" t="s">
        <v>2860</v>
      </c>
      <c r="L146" s="229" t="s">
        <v>2861</v>
      </c>
      <c r="M146" s="1924"/>
      <c r="N146" s="1924"/>
      <c r="O146" s="1924"/>
      <c r="P146" s="2176"/>
      <c r="Q146" s="2244"/>
    </row>
    <row r="147" spans="2:17" ht="60" x14ac:dyDescent="0.25">
      <c r="B147" s="1922"/>
      <c r="C147" s="1922"/>
      <c r="D147" s="1922"/>
      <c r="E147" s="1922"/>
      <c r="F147" s="1922"/>
      <c r="G147" s="1998"/>
      <c r="H147" s="1998"/>
      <c r="I147" s="1922"/>
      <c r="J147" s="242" t="s">
        <v>2862</v>
      </c>
      <c r="K147" s="229" t="s">
        <v>2863</v>
      </c>
      <c r="L147" s="229" t="s">
        <v>2864</v>
      </c>
      <c r="M147" s="1924"/>
      <c r="N147" s="1924"/>
      <c r="O147" s="1924"/>
      <c r="P147" s="2176"/>
      <c r="Q147" s="2244"/>
    </row>
    <row r="148" spans="2:17" ht="75" x14ac:dyDescent="0.25">
      <c r="B148" s="1922"/>
      <c r="C148" s="1922"/>
      <c r="D148" s="1922"/>
      <c r="E148" s="1922"/>
      <c r="F148" s="1922"/>
      <c r="G148" s="1998"/>
      <c r="H148" s="1998"/>
      <c r="I148" s="1922"/>
      <c r="J148" s="242" t="s">
        <v>2865</v>
      </c>
      <c r="K148" s="229" t="s">
        <v>2866</v>
      </c>
      <c r="L148" s="242" t="s">
        <v>683</v>
      </c>
      <c r="M148" s="1924"/>
      <c r="N148" s="1924"/>
      <c r="O148" s="1924"/>
      <c r="P148" s="2176"/>
      <c r="Q148" s="2244"/>
    </row>
    <row r="149" spans="2:17" ht="75" x14ac:dyDescent="0.25">
      <c r="B149" s="1922"/>
      <c r="C149" s="1922"/>
      <c r="D149" s="1922"/>
      <c r="E149" s="1922"/>
      <c r="F149" s="1922"/>
      <c r="G149" s="1998"/>
      <c r="H149" s="1998"/>
      <c r="I149" s="1922"/>
      <c r="J149" s="229" t="s">
        <v>2867</v>
      </c>
      <c r="K149" s="229" t="s">
        <v>2868</v>
      </c>
      <c r="L149" s="242" t="s">
        <v>683</v>
      </c>
      <c r="M149" s="1871"/>
      <c r="N149" s="1871"/>
      <c r="O149" s="1871"/>
      <c r="P149" s="2245"/>
      <c r="Q149" s="2246"/>
    </row>
    <row r="150" spans="2:17" ht="30" x14ac:dyDescent="0.25">
      <c r="B150" s="162" t="s">
        <v>17</v>
      </c>
      <c r="C150" s="162" t="s">
        <v>193</v>
      </c>
      <c r="D150" s="193" t="s">
        <v>194</v>
      </c>
      <c r="E150" s="162" t="s">
        <v>27</v>
      </c>
      <c r="F150" s="1117" t="s">
        <v>235</v>
      </c>
      <c r="G150" s="857"/>
    </row>
    <row r="151" spans="2:17" ht="108" x14ac:dyDescent="0.2">
      <c r="B151" s="1969" t="s">
        <v>236</v>
      </c>
      <c r="C151" s="196" t="s">
        <v>237</v>
      </c>
      <c r="D151" s="715">
        <v>25</v>
      </c>
      <c r="E151" s="715">
        <v>25</v>
      </c>
      <c r="F151" s="1970">
        <f>+E151+E152+E153</f>
        <v>35</v>
      </c>
      <c r="G151" s="858"/>
    </row>
    <row r="152" spans="2:17" ht="96" x14ac:dyDescent="0.2">
      <c r="B152" s="1969"/>
      <c r="C152" s="196" t="s">
        <v>238</v>
      </c>
      <c r="D152" s="242">
        <v>25</v>
      </c>
      <c r="E152" s="715">
        <v>0</v>
      </c>
      <c r="F152" s="1971"/>
      <c r="G152" s="858"/>
    </row>
    <row r="153" spans="2:17" ht="60" x14ac:dyDescent="0.2">
      <c r="B153" s="1969"/>
      <c r="C153" s="196" t="s">
        <v>239</v>
      </c>
      <c r="D153" s="715">
        <v>10</v>
      </c>
      <c r="E153" s="715">
        <v>10</v>
      </c>
      <c r="F153" s="1972"/>
      <c r="G153" s="858"/>
    </row>
    <row r="154" spans="2:17" x14ac:dyDescent="0.25">
      <c r="C154"/>
    </row>
    <row r="157" spans="2:17" x14ac:dyDescent="0.25">
      <c r="B157" s="160" t="s">
        <v>240</v>
      </c>
    </row>
    <row r="160" spans="2:17" x14ac:dyDescent="0.25">
      <c r="B160" s="41" t="s">
        <v>17</v>
      </c>
      <c r="C160" s="41" t="s">
        <v>26</v>
      </c>
      <c r="D160" s="162" t="s">
        <v>27</v>
      </c>
      <c r="E160" s="162" t="s">
        <v>28</v>
      </c>
    </row>
    <row r="161" spans="2:5" ht="28.5" x14ac:dyDescent="0.25">
      <c r="B161" s="45" t="s">
        <v>393</v>
      </c>
      <c r="C161" s="684">
        <v>40</v>
      </c>
      <c r="D161" s="715">
        <f>+E130</f>
        <v>0</v>
      </c>
      <c r="E161" s="1870">
        <f>+D161+D162</f>
        <v>35</v>
      </c>
    </row>
    <row r="162" spans="2:5" ht="42.75" x14ac:dyDescent="0.25">
      <c r="B162" s="45" t="s">
        <v>394</v>
      </c>
      <c r="C162" s="684">
        <v>60</v>
      </c>
      <c r="D162" s="715">
        <f>+F151</f>
        <v>35</v>
      </c>
      <c r="E162" s="1871"/>
    </row>
  </sheetData>
  <mergeCells count="125">
    <mergeCell ref="B151:B153"/>
    <mergeCell ref="F151:F153"/>
    <mergeCell ref="E161:E162"/>
    <mergeCell ref="H143:H149"/>
    <mergeCell ref="I143:I149"/>
    <mergeCell ref="M143:M149"/>
    <mergeCell ref="N143:N149"/>
    <mergeCell ref="O143:O149"/>
    <mergeCell ref="P143:Q149"/>
    <mergeCell ref="B143:B149"/>
    <mergeCell ref="C143:C149"/>
    <mergeCell ref="D143:D149"/>
    <mergeCell ref="E143:E149"/>
    <mergeCell ref="F143:F149"/>
    <mergeCell ref="G143:G149"/>
    <mergeCell ref="B140:B142"/>
    <mergeCell ref="C140:C142"/>
    <mergeCell ref="D140:D142"/>
    <mergeCell ref="E140:E142"/>
    <mergeCell ref="F140:F142"/>
    <mergeCell ref="G140:G142"/>
    <mergeCell ref="B109:P109"/>
    <mergeCell ref="B112:N112"/>
    <mergeCell ref="E130:E132"/>
    <mergeCell ref="B135:N135"/>
    <mergeCell ref="J137:L137"/>
    <mergeCell ref="P137:Q137"/>
    <mergeCell ref="H140:H142"/>
    <mergeCell ref="I140:I142"/>
    <mergeCell ref="M140:M142"/>
    <mergeCell ref="N140:N142"/>
    <mergeCell ref="O140:O142"/>
    <mergeCell ref="P140:Q142"/>
    <mergeCell ref="M138:M139"/>
    <mergeCell ref="N138:N139"/>
    <mergeCell ref="O138:O139"/>
    <mergeCell ref="P138:Q139"/>
    <mergeCell ref="B104:N104"/>
    <mergeCell ref="D107:E107"/>
    <mergeCell ref="D108:E108"/>
    <mergeCell ref="H100:H102"/>
    <mergeCell ref="I100:I102"/>
    <mergeCell ref="M100:M102"/>
    <mergeCell ref="N100:N102"/>
    <mergeCell ref="O100:O102"/>
    <mergeCell ref="P100:Q102"/>
    <mergeCell ref="R95:V99"/>
    <mergeCell ref="B100:B102"/>
    <mergeCell ref="C100:C102"/>
    <mergeCell ref="D100:D102"/>
    <mergeCell ref="E100:E102"/>
    <mergeCell ref="F100:F102"/>
    <mergeCell ref="G100:G102"/>
    <mergeCell ref="R100:V102"/>
    <mergeCell ref="P103:Q103"/>
    <mergeCell ref="R103:V103"/>
    <mergeCell ref="P94:Q94"/>
    <mergeCell ref="B95:B99"/>
    <mergeCell ref="C95:C99"/>
    <mergeCell ref="D95:D99"/>
    <mergeCell ref="E95:E99"/>
    <mergeCell ref="F95:F99"/>
    <mergeCell ref="G95:G99"/>
    <mergeCell ref="H95:H99"/>
    <mergeCell ref="I95:I99"/>
    <mergeCell ref="M95:M99"/>
    <mergeCell ref="N95:N99"/>
    <mergeCell ref="O95:O99"/>
    <mergeCell ref="P95:Q99"/>
    <mergeCell ref="M91:M92"/>
    <mergeCell ref="N91:N92"/>
    <mergeCell ref="O91:O92"/>
    <mergeCell ref="P91:Q92"/>
    <mergeCell ref="P93:Q93"/>
    <mergeCell ref="R93:V93"/>
    <mergeCell ref="R87:V89"/>
    <mergeCell ref="P90:Q90"/>
    <mergeCell ref="B91:B92"/>
    <mergeCell ref="C91:C92"/>
    <mergeCell ref="D91:D92"/>
    <mergeCell ref="E91:E92"/>
    <mergeCell ref="F91:F92"/>
    <mergeCell ref="G91:G92"/>
    <mergeCell ref="H91:H92"/>
    <mergeCell ref="I91:I92"/>
    <mergeCell ref="H87:H89"/>
    <mergeCell ref="I87:I89"/>
    <mergeCell ref="M87:M89"/>
    <mergeCell ref="N87:N89"/>
    <mergeCell ref="O87:O89"/>
    <mergeCell ref="P87:Q89"/>
    <mergeCell ref="O75:P75"/>
    <mergeCell ref="B81:N81"/>
    <mergeCell ref="J86:L86"/>
    <mergeCell ref="P86:Q86"/>
    <mergeCell ref="B87:B89"/>
    <mergeCell ref="C87:C89"/>
    <mergeCell ref="D87:D89"/>
    <mergeCell ref="E87:E89"/>
    <mergeCell ref="F87:F89"/>
    <mergeCell ref="G87:G89"/>
    <mergeCell ref="O69:P69"/>
    <mergeCell ref="O70:P70"/>
    <mergeCell ref="O71:P71"/>
    <mergeCell ref="O72:P72"/>
    <mergeCell ref="O73:P73"/>
    <mergeCell ref="O74:P74"/>
    <mergeCell ref="B59:B60"/>
    <mergeCell ref="C59:C60"/>
    <mergeCell ref="D59:E59"/>
    <mergeCell ref="C63:N63"/>
    <mergeCell ref="B65:N65"/>
    <mergeCell ref="O68:P68"/>
    <mergeCell ref="C10:E10"/>
    <mergeCell ref="B14:C21"/>
    <mergeCell ref="B22:C22"/>
    <mergeCell ref="E40:E41"/>
    <mergeCell ref="M45:N45"/>
    <mergeCell ref="R52:V52"/>
    <mergeCell ref="B2:P2"/>
    <mergeCell ref="B4:P4"/>
    <mergeCell ref="C6:N6"/>
    <mergeCell ref="C7:N7"/>
    <mergeCell ref="C8:N8"/>
    <mergeCell ref="C9:N9"/>
  </mergeCells>
  <dataValidations count="2">
    <dataValidation type="decimal" allowBlank="1" showInputMessage="1" showErrorMessage="1" sqref="WVH98307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WBP983078 VRT983078 VHX983078 UYB983078 UOF983078 UEJ983078 TUN983078 TKR983078 TAV983078 SQZ983078 SHD983078 RXH983078 RNL983078 RDP983078 QTT983078 QJX983078 QAB983078 PQF983078 PGJ983078 OWN983078 OMR983078 OCV983078 NSZ983078 NJD983078 MZH983078 MPL983078 MFP983078 LVT983078 LLX983078 LCB983078 KSF983078 KIJ983078 JYN983078 JOR983078 JEV983078 IUZ983078 ILD983078 IBH983078 HRL983078 HHP983078 GXT983078 GNX983078 GEB983078 FUF983078 FKJ983078 FAN983078 EQR983078 EGV983078 DWZ983078 DND983078 DDH983078 CTL983078 CJP983078 BZT983078 BPX983078 BGB983078 AWF983078 AMJ983078 ACN983078 SR983078 IV983078 C983078 WVH917542 WLL917542 WBP917542 VRT917542 VHX917542 UYB917542 UOF917542 UEJ917542 TUN917542 TKR917542 TAV917542 SQZ917542 SHD917542 RXH917542 RNL917542 RDP917542 QTT917542 QJX917542 QAB917542 PQF917542 PGJ917542 OWN917542 OMR917542 OCV917542 NSZ917542 NJD917542 MZH917542 MPL917542 MFP917542 LVT917542 LLX917542 LCB917542 KSF917542 KIJ917542 JYN917542 JOR917542 JEV917542 IUZ917542 ILD917542 IBH917542 HRL917542 HHP917542 GXT917542 GNX917542 GEB917542 FUF917542 FKJ917542 FAN917542 EQR917542 EGV917542 DWZ917542 DND917542 DDH917542 CTL917542 CJP917542 BZT917542 BPX917542 BGB917542 AWF917542 AMJ917542 ACN917542 SR917542 IV917542 C917542 WVH852006 WLL852006 WBP852006 VRT852006 VHX852006 UYB852006 UOF852006 UEJ852006 TUN852006 TKR852006 TAV852006 SQZ852006 SHD852006 RXH852006 RNL852006 RDP852006 QTT852006 QJX852006 QAB852006 PQF852006 PGJ852006 OWN852006 OMR852006 OCV852006 NSZ852006 NJD852006 MZH852006 MPL852006 MFP852006 LVT852006 LLX852006 LCB852006 KSF852006 KIJ852006 JYN852006 JOR852006 JEV852006 IUZ852006 ILD852006 IBH852006 HRL852006 HHP852006 GXT852006 GNX852006 GEB852006 FUF852006 FKJ852006 FAN852006 EQR852006 EGV852006 DWZ852006 DND852006 DDH852006 CTL852006 CJP852006 BZT852006 BPX852006 BGB852006 AWF852006 AMJ852006 ACN852006 SR852006 IV852006 C852006 WVH786470 WLL786470 WBP786470 VRT786470 VHX786470 UYB786470 UOF786470 UEJ786470 TUN786470 TKR786470 TAV786470 SQZ786470 SHD786470 RXH786470 RNL786470 RDP786470 QTT786470 QJX786470 QAB786470 PQF786470 PGJ786470 OWN786470 OMR786470 OCV786470 NSZ786470 NJD786470 MZH786470 MPL786470 MFP786470 LVT786470 LLX786470 LCB786470 KSF786470 KIJ786470 JYN786470 JOR786470 JEV786470 IUZ786470 ILD786470 IBH786470 HRL786470 HHP786470 GXT786470 GNX786470 GEB786470 FUF786470 FKJ786470 FAN786470 EQR786470 EGV786470 DWZ786470 DND786470 DDH786470 CTL786470 CJP786470 BZT786470 BPX786470 BGB786470 AWF786470 AMJ786470 ACN786470 SR786470 IV786470 C786470 WVH720934 WLL720934 WBP720934 VRT720934 VHX720934 UYB720934 UOF720934 UEJ720934 TUN720934 TKR720934 TAV720934 SQZ720934 SHD720934 RXH720934 RNL720934 RDP720934 QTT720934 QJX720934 QAB720934 PQF720934 PGJ720934 OWN720934 OMR720934 OCV720934 NSZ720934 NJD720934 MZH720934 MPL720934 MFP720934 LVT720934 LLX720934 LCB720934 KSF720934 KIJ720934 JYN720934 JOR720934 JEV720934 IUZ720934 ILD720934 IBH720934 HRL720934 HHP720934 GXT720934 GNX720934 GEB720934 FUF720934 FKJ720934 FAN720934 EQR720934 EGV720934 DWZ720934 DND720934 DDH720934 CTL720934 CJP720934 BZT720934 BPX720934 BGB720934 AWF720934 AMJ720934 ACN720934 SR720934 IV720934 C720934 WVH655398 WLL655398 WBP655398 VRT655398 VHX655398 UYB655398 UOF655398 UEJ655398 TUN655398 TKR655398 TAV655398 SQZ655398 SHD655398 RXH655398 RNL655398 RDP655398 QTT655398 QJX655398 QAB655398 PQF655398 PGJ655398 OWN655398 OMR655398 OCV655398 NSZ655398 NJD655398 MZH655398 MPL655398 MFP655398 LVT655398 LLX655398 LCB655398 KSF655398 KIJ655398 JYN655398 JOR655398 JEV655398 IUZ655398 ILD655398 IBH655398 HRL655398 HHP655398 GXT655398 GNX655398 GEB655398 FUF655398 FKJ655398 FAN655398 EQR655398 EGV655398 DWZ655398 DND655398 DDH655398 CTL655398 CJP655398 BZT655398 BPX655398 BGB655398 AWF655398 AMJ655398 ACN655398 SR655398 IV655398 C655398 WVH589862 WLL589862 WBP589862 VRT589862 VHX589862 UYB589862 UOF589862 UEJ589862 TUN589862 TKR589862 TAV589862 SQZ589862 SHD589862 RXH589862 RNL589862 RDP589862 QTT589862 QJX589862 QAB589862 PQF589862 PGJ589862 OWN589862 OMR589862 OCV589862 NSZ589862 NJD589862 MZH589862 MPL589862 MFP589862 LVT589862 LLX589862 LCB589862 KSF589862 KIJ589862 JYN589862 JOR589862 JEV589862 IUZ589862 ILD589862 IBH589862 HRL589862 HHP589862 GXT589862 GNX589862 GEB589862 FUF589862 FKJ589862 FAN589862 EQR589862 EGV589862 DWZ589862 DND589862 DDH589862 CTL589862 CJP589862 BZT589862 BPX589862 BGB589862 AWF589862 AMJ589862 ACN589862 SR589862 IV589862 C589862 WVH524326 WLL524326 WBP524326 VRT524326 VHX524326 UYB524326 UOF524326 UEJ524326 TUN524326 TKR524326 TAV524326 SQZ524326 SHD524326 RXH524326 RNL524326 RDP524326 QTT524326 QJX524326 QAB524326 PQF524326 PGJ524326 OWN524326 OMR524326 OCV524326 NSZ524326 NJD524326 MZH524326 MPL524326 MFP524326 LVT524326 LLX524326 LCB524326 KSF524326 KIJ524326 JYN524326 JOR524326 JEV524326 IUZ524326 ILD524326 IBH524326 HRL524326 HHP524326 GXT524326 GNX524326 GEB524326 FUF524326 FKJ524326 FAN524326 EQR524326 EGV524326 DWZ524326 DND524326 DDH524326 CTL524326 CJP524326 BZT524326 BPX524326 BGB524326 AWF524326 AMJ524326 ACN524326 SR524326 IV524326 C524326 WVH458790 WLL458790 WBP458790 VRT458790 VHX458790 UYB458790 UOF458790 UEJ458790 TUN458790 TKR458790 TAV458790 SQZ458790 SHD458790 RXH458790 RNL458790 RDP458790 QTT458790 QJX458790 QAB458790 PQF458790 PGJ458790 OWN458790 OMR458790 OCV458790 NSZ458790 NJD458790 MZH458790 MPL458790 MFP458790 LVT458790 LLX458790 LCB458790 KSF458790 KIJ458790 JYN458790 JOR458790 JEV458790 IUZ458790 ILD458790 IBH458790 HRL458790 HHP458790 GXT458790 GNX458790 GEB458790 FUF458790 FKJ458790 FAN458790 EQR458790 EGV458790 DWZ458790 DND458790 DDH458790 CTL458790 CJP458790 BZT458790 BPX458790 BGB458790 AWF458790 AMJ458790 ACN458790 SR458790 IV458790 C458790 WVH393254 WLL393254 WBP393254 VRT393254 VHX393254 UYB393254 UOF393254 UEJ393254 TUN393254 TKR393254 TAV393254 SQZ393254 SHD393254 RXH393254 RNL393254 RDP393254 QTT393254 QJX393254 QAB393254 PQF393254 PGJ393254 OWN393254 OMR393254 OCV393254 NSZ393254 NJD393254 MZH393254 MPL393254 MFP393254 LVT393254 LLX393254 LCB393254 KSF393254 KIJ393254 JYN393254 JOR393254 JEV393254 IUZ393254 ILD393254 IBH393254 HRL393254 HHP393254 GXT393254 GNX393254 GEB393254 FUF393254 FKJ393254 FAN393254 EQR393254 EGV393254 DWZ393254 DND393254 DDH393254 CTL393254 CJP393254 BZT393254 BPX393254 BGB393254 AWF393254 AMJ393254 ACN393254 SR393254 IV393254 C393254 WVH327718 WLL327718 WBP327718 VRT327718 VHX327718 UYB327718 UOF327718 UEJ327718 TUN327718 TKR327718 TAV327718 SQZ327718 SHD327718 RXH327718 RNL327718 RDP327718 QTT327718 QJX327718 QAB327718 PQF327718 PGJ327718 OWN327718 OMR327718 OCV327718 NSZ327718 NJD327718 MZH327718 MPL327718 MFP327718 LVT327718 LLX327718 LCB327718 KSF327718 KIJ327718 JYN327718 JOR327718 JEV327718 IUZ327718 ILD327718 IBH327718 HRL327718 HHP327718 GXT327718 GNX327718 GEB327718 FUF327718 FKJ327718 FAN327718 EQR327718 EGV327718 DWZ327718 DND327718 DDH327718 CTL327718 CJP327718 BZT327718 BPX327718 BGB327718 AWF327718 AMJ327718 ACN327718 SR327718 IV327718 C327718 WVH262182 WLL262182 WBP262182 VRT262182 VHX262182 UYB262182 UOF262182 UEJ262182 TUN262182 TKR262182 TAV262182 SQZ262182 SHD262182 RXH262182 RNL262182 RDP262182 QTT262182 QJX262182 QAB262182 PQF262182 PGJ262182 OWN262182 OMR262182 OCV262182 NSZ262182 NJD262182 MZH262182 MPL262182 MFP262182 LVT262182 LLX262182 LCB262182 KSF262182 KIJ262182 JYN262182 JOR262182 JEV262182 IUZ262182 ILD262182 IBH262182 HRL262182 HHP262182 GXT262182 GNX262182 GEB262182 FUF262182 FKJ262182 FAN262182 EQR262182 EGV262182 DWZ262182 DND262182 DDH262182 CTL262182 CJP262182 BZT262182 BPX262182 BGB262182 AWF262182 AMJ262182 ACN262182 SR262182 IV262182 C262182 WVH196646 WLL196646 WBP196646 VRT196646 VHX196646 UYB196646 UOF196646 UEJ196646 TUN196646 TKR196646 TAV196646 SQZ196646 SHD196646 RXH196646 RNL196646 RDP196646 QTT196646 QJX196646 QAB196646 PQF196646 PGJ196646 OWN196646 OMR196646 OCV196646 NSZ196646 NJD196646 MZH196646 MPL196646 MFP196646 LVT196646 LLX196646 LCB196646 KSF196646 KIJ196646 JYN196646 JOR196646 JEV196646 IUZ196646 ILD196646 IBH196646 HRL196646 HHP196646 GXT196646 GNX196646 GEB196646 FUF196646 FKJ196646 FAN196646 EQR196646 EGV196646 DWZ196646 DND196646 DDH196646 CTL196646 CJP196646 BZT196646 BPX196646 BGB196646 AWF196646 AMJ196646 ACN196646 SR196646 IV196646 C196646 WVH131110 WLL131110 WBP131110 VRT131110 VHX131110 UYB131110 UOF131110 UEJ131110 TUN131110 TKR131110 TAV131110 SQZ131110 SHD131110 RXH131110 RNL131110 RDP131110 QTT131110 QJX131110 QAB131110 PQF131110 PGJ131110 OWN131110 OMR131110 OCV131110 NSZ131110 NJD131110 MZH131110 MPL131110 MFP131110 LVT131110 LLX131110 LCB131110 KSF131110 KIJ131110 JYN131110 JOR131110 JEV131110 IUZ131110 ILD131110 IBH131110 HRL131110 HHP131110 GXT131110 GNX131110 GEB131110 FUF131110 FKJ131110 FAN131110 EQR131110 EGV131110 DWZ131110 DND131110 DDH131110 CTL131110 CJP131110 BZT131110 BPX131110 BGB131110 AWF131110 AMJ131110 ACN131110 SR131110 IV131110 C131110 WVH65574 WLL65574 WBP65574 VRT65574 VHX65574 UYB65574 UOF65574 UEJ65574 TUN65574 TKR65574 TAV65574 SQZ65574 SHD65574 RXH65574 RNL65574 RDP65574 QTT65574 QJX65574 QAB65574 PQF65574 PGJ65574 OWN65574 OMR65574 OCV65574 NSZ65574 NJD65574 MZH65574 MPL65574 MFP65574 LVT65574 LLX65574 LCB65574 KSF65574 KIJ65574 JYN65574 JOR65574 JEV65574 IUZ65574 ILD65574 IBH65574 HRL65574 HHP65574 GXT65574 GNX65574 GEB65574 FUF65574 FKJ65574 FAN65574 EQR65574 EGV65574 DWZ65574 DND65574 DDH65574 CTL65574 CJP65574 BZT65574 BPX65574 BGB65574 AWF65574 AMJ65574 ACN65574 SR65574 IV65574 C65574 WLL983078">
      <formula1>0</formula1>
      <formula2>1</formula2>
    </dataValidation>
    <dataValidation type="list" allowBlank="1" showInputMessage="1" showErrorMessage="1" sqref="WVE98307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WLI983078 WBM983078 VRQ983078 VHU983078 UXY983078 UOC983078 UEG983078 TUK983078 TKO983078 TAS983078 SQW983078 SHA983078 RXE983078 RNI983078 RDM983078 QTQ983078 QJU983078 PZY983078 PQC983078 PGG983078 OWK983078 OMO983078 OCS983078 NSW983078 NJA983078 MZE983078 MPI983078 MFM983078 LVQ983078 LLU983078 LBY983078 KSC983078 KIG983078 JYK983078 JOO983078 JES983078 IUW983078 ILA983078 IBE983078 HRI983078 HHM983078 GXQ983078 GNU983078 GDY983078 FUC983078 FKG983078 FAK983078 EQO983078 EGS983078 DWW983078 DNA983078 DDE983078 CTI983078 CJM983078 BZQ983078 BPU983078 BFY983078 AWC983078 AMG983078 ACK983078 SO983078 IS983078 A983078 WVE917542 WLI917542 WBM917542 VRQ917542 VHU917542 UXY917542 UOC917542 UEG917542 TUK917542 TKO917542 TAS917542 SQW917542 SHA917542 RXE917542 RNI917542 RDM917542 QTQ917542 QJU917542 PZY917542 PQC917542 PGG917542 OWK917542 OMO917542 OCS917542 NSW917542 NJA917542 MZE917542 MPI917542 MFM917542 LVQ917542 LLU917542 LBY917542 KSC917542 KIG917542 JYK917542 JOO917542 JES917542 IUW917542 ILA917542 IBE917542 HRI917542 HHM917542 GXQ917542 GNU917542 GDY917542 FUC917542 FKG917542 FAK917542 EQO917542 EGS917542 DWW917542 DNA917542 DDE917542 CTI917542 CJM917542 BZQ917542 BPU917542 BFY917542 AWC917542 AMG917542 ACK917542 SO917542 IS917542 A917542 WVE852006 WLI852006 WBM852006 VRQ852006 VHU852006 UXY852006 UOC852006 UEG852006 TUK852006 TKO852006 TAS852006 SQW852006 SHA852006 RXE852006 RNI852006 RDM852006 QTQ852006 QJU852006 PZY852006 PQC852006 PGG852006 OWK852006 OMO852006 OCS852006 NSW852006 NJA852006 MZE852006 MPI852006 MFM852006 LVQ852006 LLU852006 LBY852006 KSC852006 KIG852006 JYK852006 JOO852006 JES852006 IUW852006 ILA852006 IBE852006 HRI852006 HHM852006 GXQ852006 GNU852006 GDY852006 FUC852006 FKG852006 FAK852006 EQO852006 EGS852006 DWW852006 DNA852006 DDE852006 CTI852006 CJM852006 BZQ852006 BPU852006 BFY852006 AWC852006 AMG852006 ACK852006 SO852006 IS852006 A852006 WVE786470 WLI786470 WBM786470 VRQ786470 VHU786470 UXY786470 UOC786470 UEG786470 TUK786470 TKO786470 TAS786470 SQW786470 SHA786470 RXE786470 RNI786470 RDM786470 QTQ786470 QJU786470 PZY786470 PQC786470 PGG786470 OWK786470 OMO786470 OCS786470 NSW786470 NJA786470 MZE786470 MPI786470 MFM786470 LVQ786470 LLU786470 LBY786470 KSC786470 KIG786470 JYK786470 JOO786470 JES786470 IUW786470 ILA786470 IBE786470 HRI786470 HHM786470 GXQ786470 GNU786470 GDY786470 FUC786470 FKG786470 FAK786470 EQO786470 EGS786470 DWW786470 DNA786470 DDE786470 CTI786470 CJM786470 BZQ786470 BPU786470 BFY786470 AWC786470 AMG786470 ACK786470 SO786470 IS786470 A786470 WVE720934 WLI720934 WBM720934 VRQ720934 VHU720934 UXY720934 UOC720934 UEG720934 TUK720934 TKO720934 TAS720934 SQW720934 SHA720934 RXE720934 RNI720934 RDM720934 QTQ720934 QJU720934 PZY720934 PQC720934 PGG720934 OWK720934 OMO720934 OCS720934 NSW720934 NJA720934 MZE720934 MPI720934 MFM720934 LVQ720934 LLU720934 LBY720934 KSC720934 KIG720934 JYK720934 JOO720934 JES720934 IUW720934 ILA720934 IBE720934 HRI720934 HHM720934 GXQ720934 GNU720934 GDY720934 FUC720934 FKG720934 FAK720934 EQO720934 EGS720934 DWW720934 DNA720934 DDE720934 CTI720934 CJM720934 BZQ720934 BPU720934 BFY720934 AWC720934 AMG720934 ACK720934 SO720934 IS720934 A720934 WVE655398 WLI655398 WBM655398 VRQ655398 VHU655398 UXY655398 UOC655398 UEG655398 TUK655398 TKO655398 TAS655398 SQW655398 SHA655398 RXE655398 RNI655398 RDM655398 QTQ655398 QJU655398 PZY655398 PQC655398 PGG655398 OWK655398 OMO655398 OCS655398 NSW655398 NJA655398 MZE655398 MPI655398 MFM655398 LVQ655398 LLU655398 LBY655398 KSC655398 KIG655398 JYK655398 JOO655398 JES655398 IUW655398 ILA655398 IBE655398 HRI655398 HHM655398 GXQ655398 GNU655398 GDY655398 FUC655398 FKG655398 FAK655398 EQO655398 EGS655398 DWW655398 DNA655398 DDE655398 CTI655398 CJM655398 BZQ655398 BPU655398 BFY655398 AWC655398 AMG655398 ACK655398 SO655398 IS655398 A655398 WVE589862 WLI589862 WBM589862 VRQ589862 VHU589862 UXY589862 UOC589862 UEG589862 TUK589862 TKO589862 TAS589862 SQW589862 SHA589862 RXE589862 RNI589862 RDM589862 QTQ589862 QJU589862 PZY589862 PQC589862 PGG589862 OWK589862 OMO589862 OCS589862 NSW589862 NJA589862 MZE589862 MPI589862 MFM589862 LVQ589862 LLU589862 LBY589862 KSC589862 KIG589862 JYK589862 JOO589862 JES589862 IUW589862 ILA589862 IBE589862 HRI589862 HHM589862 GXQ589862 GNU589862 GDY589862 FUC589862 FKG589862 FAK589862 EQO589862 EGS589862 DWW589862 DNA589862 DDE589862 CTI589862 CJM589862 BZQ589862 BPU589862 BFY589862 AWC589862 AMG589862 ACK589862 SO589862 IS589862 A589862 WVE524326 WLI524326 WBM524326 VRQ524326 VHU524326 UXY524326 UOC524326 UEG524326 TUK524326 TKO524326 TAS524326 SQW524326 SHA524326 RXE524326 RNI524326 RDM524326 QTQ524326 QJU524326 PZY524326 PQC524326 PGG524326 OWK524326 OMO524326 OCS524326 NSW524326 NJA524326 MZE524326 MPI524326 MFM524326 LVQ524326 LLU524326 LBY524326 KSC524326 KIG524326 JYK524326 JOO524326 JES524326 IUW524326 ILA524326 IBE524326 HRI524326 HHM524326 GXQ524326 GNU524326 GDY524326 FUC524326 FKG524326 FAK524326 EQO524326 EGS524326 DWW524326 DNA524326 DDE524326 CTI524326 CJM524326 BZQ524326 BPU524326 BFY524326 AWC524326 AMG524326 ACK524326 SO524326 IS524326 A524326 WVE458790 WLI458790 WBM458790 VRQ458790 VHU458790 UXY458790 UOC458790 UEG458790 TUK458790 TKO458790 TAS458790 SQW458790 SHA458790 RXE458790 RNI458790 RDM458790 QTQ458790 QJU458790 PZY458790 PQC458790 PGG458790 OWK458790 OMO458790 OCS458790 NSW458790 NJA458790 MZE458790 MPI458790 MFM458790 LVQ458790 LLU458790 LBY458790 KSC458790 KIG458790 JYK458790 JOO458790 JES458790 IUW458790 ILA458790 IBE458790 HRI458790 HHM458790 GXQ458790 GNU458790 GDY458790 FUC458790 FKG458790 FAK458790 EQO458790 EGS458790 DWW458790 DNA458790 DDE458790 CTI458790 CJM458790 BZQ458790 BPU458790 BFY458790 AWC458790 AMG458790 ACK458790 SO458790 IS458790 A458790 WVE393254 WLI393254 WBM393254 VRQ393254 VHU393254 UXY393254 UOC393254 UEG393254 TUK393254 TKO393254 TAS393254 SQW393254 SHA393254 RXE393254 RNI393254 RDM393254 QTQ393254 QJU393254 PZY393254 PQC393254 PGG393254 OWK393254 OMO393254 OCS393254 NSW393254 NJA393254 MZE393254 MPI393254 MFM393254 LVQ393254 LLU393254 LBY393254 KSC393254 KIG393254 JYK393254 JOO393254 JES393254 IUW393254 ILA393254 IBE393254 HRI393254 HHM393254 GXQ393254 GNU393254 GDY393254 FUC393254 FKG393254 FAK393254 EQO393254 EGS393254 DWW393254 DNA393254 DDE393254 CTI393254 CJM393254 BZQ393254 BPU393254 BFY393254 AWC393254 AMG393254 ACK393254 SO393254 IS393254 A393254 WVE327718 WLI327718 WBM327718 VRQ327718 VHU327718 UXY327718 UOC327718 UEG327718 TUK327718 TKO327718 TAS327718 SQW327718 SHA327718 RXE327718 RNI327718 RDM327718 QTQ327718 QJU327718 PZY327718 PQC327718 PGG327718 OWK327718 OMO327718 OCS327718 NSW327718 NJA327718 MZE327718 MPI327718 MFM327718 LVQ327718 LLU327718 LBY327718 KSC327718 KIG327718 JYK327718 JOO327718 JES327718 IUW327718 ILA327718 IBE327718 HRI327718 HHM327718 GXQ327718 GNU327718 GDY327718 FUC327718 FKG327718 FAK327718 EQO327718 EGS327718 DWW327718 DNA327718 DDE327718 CTI327718 CJM327718 BZQ327718 BPU327718 BFY327718 AWC327718 AMG327718 ACK327718 SO327718 IS327718 A327718 WVE262182 WLI262182 WBM262182 VRQ262182 VHU262182 UXY262182 UOC262182 UEG262182 TUK262182 TKO262182 TAS262182 SQW262182 SHA262182 RXE262182 RNI262182 RDM262182 QTQ262182 QJU262182 PZY262182 PQC262182 PGG262182 OWK262182 OMO262182 OCS262182 NSW262182 NJA262182 MZE262182 MPI262182 MFM262182 LVQ262182 LLU262182 LBY262182 KSC262182 KIG262182 JYK262182 JOO262182 JES262182 IUW262182 ILA262182 IBE262182 HRI262182 HHM262182 GXQ262182 GNU262182 GDY262182 FUC262182 FKG262182 FAK262182 EQO262182 EGS262182 DWW262182 DNA262182 DDE262182 CTI262182 CJM262182 BZQ262182 BPU262182 BFY262182 AWC262182 AMG262182 ACK262182 SO262182 IS262182 A262182 WVE196646 WLI196646 WBM196646 VRQ196646 VHU196646 UXY196646 UOC196646 UEG196646 TUK196646 TKO196646 TAS196646 SQW196646 SHA196646 RXE196646 RNI196646 RDM196646 QTQ196646 QJU196646 PZY196646 PQC196646 PGG196646 OWK196646 OMO196646 OCS196646 NSW196646 NJA196646 MZE196646 MPI196646 MFM196646 LVQ196646 LLU196646 LBY196646 KSC196646 KIG196646 JYK196646 JOO196646 JES196646 IUW196646 ILA196646 IBE196646 HRI196646 HHM196646 GXQ196646 GNU196646 GDY196646 FUC196646 FKG196646 FAK196646 EQO196646 EGS196646 DWW196646 DNA196646 DDE196646 CTI196646 CJM196646 BZQ196646 BPU196646 BFY196646 AWC196646 AMG196646 ACK196646 SO196646 IS196646 A196646 WVE131110 WLI131110 WBM131110 VRQ131110 VHU131110 UXY131110 UOC131110 UEG131110 TUK131110 TKO131110 TAS131110 SQW131110 SHA131110 RXE131110 RNI131110 RDM131110 QTQ131110 QJU131110 PZY131110 PQC131110 PGG131110 OWK131110 OMO131110 OCS131110 NSW131110 NJA131110 MZE131110 MPI131110 MFM131110 LVQ131110 LLU131110 LBY131110 KSC131110 KIG131110 JYK131110 JOO131110 JES131110 IUW131110 ILA131110 IBE131110 HRI131110 HHM131110 GXQ131110 GNU131110 GDY131110 FUC131110 FKG131110 FAK131110 EQO131110 EGS131110 DWW131110 DNA131110 DDE131110 CTI131110 CJM131110 BZQ131110 BPU131110 BFY131110 AWC131110 AMG131110 ACK131110 SO131110 IS131110 A131110 WVE65574 WLI65574 WBM65574 VRQ65574 VHU65574 UXY65574 UOC65574 UEG65574 TUK65574 TKO65574 TAS65574 SQW65574 SHA65574 RXE65574 RNI65574 RDM65574 QTQ65574 QJU65574 PZY65574 PQC65574 PGG65574 OWK65574 OMO65574 OCS65574 NSW65574 NJA65574 MZE65574 MPI65574 MFM65574 LVQ65574 LLU65574 LBY65574 KSC65574 KIG65574 JYK65574 JOO65574 JES65574 IUW65574 ILA65574 IBE65574 HRI65574 HHM65574 GXQ65574 GNU65574 GDY65574 FUC65574 FKG65574 FAK65574 EQO65574 EGS65574 DWW65574 DNA65574 DDE65574 CTI65574 CJM65574 BZQ65574 BPU65574 BFY65574 AWC65574 AMG65574 ACK65574 SO65574 IS65574 A65574">
      <formula1>"1,2,3,4,5"</formula1>
    </dataValidation>
  </dataValidations>
  <pageMargins left="0.7" right="0.7" top="0.75" bottom="0.75" header="0.3" footer="0.3"/>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Z173"/>
  <sheetViews>
    <sheetView topLeftCell="A7" zoomScale="80" zoomScaleNormal="80" workbookViewId="0">
      <selection activeCell="R119" sqref="R119:T130"/>
    </sheetView>
  </sheetViews>
  <sheetFormatPr baseColWidth="10" defaultRowHeight="15" x14ac:dyDescent="0.25"/>
  <cols>
    <col min="1" max="1" width="3.140625" style="1" bestFit="1" customWidth="1"/>
    <col min="2" max="2" width="102.7109375" style="1" bestFit="1" customWidth="1"/>
    <col min="3" max="3" width="31.140625" style="1" customWidth="1"/>
    <col min="4" max="4" width="30.140625" style="1" customWidth="1"/>
    <col min="5" max="5" width="30.42578125" style="1" customWidth="1"/>
    <col min="6" max="7" width="29.7109375" style="1" customWidth="1"/>
    <col min="8" max="8" width="24.5703125" style="1" customWidth="1"/>
    <col min="9" max="9" width="24" style="1" customWidth="1"/>
    <col min="10" max="10" width="36.140625" style="1" customWidth="1"/>
    <col min="11" max="11" width="30.42578125" style="1" customWidth="1"/>
    <col min="12" max="12" width="26.7109375" style="1" customWidth="1"/>
    <col min="13" max="13" width="18.7109375" style="1" customWidth="1"/>
    <col min="14" max="14" width="23" style="1" customWidth="1"/>
    <col min="15" max="15" width="26.140625" style="1" customWidth="1"/>
    <col min="16" max="16" width="19.5703125" style="1" bestFit="1" customWidth="1"/>
    <col min="17" max="17" width="91.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3" t="s">
        <v>3542</v>
      </c>
      <c r="D6" s="1854"/>
      <c r="E6" s="1854"/>
      <c r="F6" s="1854"/>
      <c r="G6" s="1854"/>
      <c r="H6" s="1854"/>
      <c r="I6" s="1854"/>
      <c r="J6" s="1854"/>
      <c r="K6" s="1854"/>
      <c r="L6" s="1854"/>
      <c r="M6" s="1854"/>
      <c r="N6" s="1855"/>
    </row>
    <row r="7" spans="2:16" ht="16.5" thickBot="1" x14ac:dyDescent="0.3">
      <c r="B7" s="127" t="s">
        <v>4</v>
      </c>
      <c r="C7" s="696" t="s">
        <v>3543</v>
      </c>
      <c r="D7" s="681"/>
      <c r="E7" s="681"/>
      <c r="F7" s="681"/>
      <c r="G7" s="681"/>
      <c r="H7" s="681"/>
      <c r="I7" s="681"/>
      <c r="J7" s="681"/>
      <c r="K7" s="681"/>
      <c r="L7" s="681"/>
      <c r="M7" s="681"/>
      <c r="N7" s="682"/>
    </row>
    <row r="8" spans="2:16" ht="16.5" thickBot="1" x14ac:dyDescent="0.3">
      <c r="B8" s="127" t="s">
        <v>5</v>
      </c>
      <c r="C8" s="710" t="s">
        <v>3544</v>
      </c>
      <c r="D8" s="710"/>
      <c r="E8" s="710"/>
      <c r="F8" s="710"/>
      <c r="G8" s="710"/>
      <c r="H8" s="710"/>
      <c r="I8" s="710"/>
      <c r="J8" s="710"/>
      <c r="K8" s="710"/>
      <c r="L8" s="710"/>
      <c r="M8" s="710"/>
      <c r="N8" s="711"/>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22</v>
      </c>
      <c r="D10" s="1865"/>
      <c r="E10" s="1866"/>
      <c r="F10" s="216"/>
      <c r="G10" s="216"/>
      <c r="H10" s="216"/>
      <c r="I10" s="216"/>
      <c r="J10" s="216"/>
      <c r="K10" s="216"/>
      <c r="L10" s="216"/>
      <c r="M10" s="216"/>
      <c r="N10" s="217"/>
    </row>
    <row r="11" spans="2:16" ht="16.5" thickBot="1" x14ac:dyDescent="0.3">
      <c r="B11" s="130" t="s">
        <v>8</v>
      </c>
      <c r="C11" s="859">
        <v>41982</v>
      </c>
      <c r="D11" s="218"/>
      <c r="E11" s="218"/>
      <c r="F11" s="218"/>
      <c r="G11" s="218"/>
      <c r="H11" s="218"/>
      <c r="I11" s="218"/>
      <c r="J11" s="218"/>
      <c r="K11" s="218"/>
      <c r="L11" s="218"/>
      <c r="M11" s="218"/>
      <c r="N11" s="219"/>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9</v>
      </c>
      <c r="C14" s="1867"/>
      <c r="D14" s="702" t="s">
        <v>10</v>
      </c>
      <c r="E14" s="702" t="s">
        <v>11</v>
      </c>
      <c r="F14" s="702"/>
      <c r="G14" s="139"/>
      <c r="I14" s="140"/>
      <c r="J14" s="140"/>
      <c r="K14" s="140"/>
      <c r="L14" s="140"/>
      <c r="M14" s="140"/>
      <c r="N14" s="137"/>
    </row>
    <row r="15" spans="2:16" x14ac:dyDescent="0.25">
      <c r="B15" s="1867"/>
      <c r="C15" s="1867"/>
      <c r="D15" s="702">
        <v>22</v>
      </c>
      <c r="E15" s="141">
        <v>1942010296</v>
      </c>
      <c r="F15" s="142">
        <v>692</v>
      </c>
      <c r="G15" s="143"/>
      <c r="I15" s="144"/>
      <c r="J15" s="144"/>
      <c r="K15" s="144"/>
      <c r="L15" s="144"/>
      <c r="M15" s="144"/>
      <c r="N15" s="137"/>
    </row>
    <row r="16" spans="2:16" x14ac:dyDescent="0.25">
      <c r="B16" s="1867"/>
      <c r="C16" s="1867"/>
      <c r="D16" s="702"/>
      <c r="E16" s="141"/>
      <c r="F16" s="142"/>
      <c r="G16" s="143"/>
      <c r="I16" s="144"/>
      <c r="J16" s="144"/>
      <c r="K16" s="144"/>
      <c r="L16" s="144"/>
      <c r="M16" s="144"/>
      <c r="N16" s="137"/>
    </row>
    <row r="17" spans="1:14" x14ac:dyDescent="0.25">
      <c r="B17" s="1867"/>
      <c r="C17" s="1867"/>
      <c r="D17" s="702"/>
      <c r="E17" s="141"/>
      <c r="F17" s="142"/>
      <c r="G17" s="143"/>
      <c r="I17" s="144"/>
      <c r="J17" s="144"/>
      <c r="K17" s="144"/>
      <c r="L17" s="144"/>
      <c r="M17" s="144"/>
      <c r="N17" s="137"/>
    </row>
    <row r="18" spans="1:14" x14ac:dyDescent="0.25">
      <c r="B18" s="1867"/>
      <c r="C18" s="1867"/>
      <c r="D18" s="702"/>
      <c r="E18" s="145"/>
      <c r="F18" s="142"/>
      <c r="G18" s="143"/>
      <c r="H18" s="146"/>
      <c r="I18" s="144"/>
      <c r="J18" s="144"/>
      <c r="K18" s="144"/>
      <c r="L18" s="144"/>
      <c r="M18" s="144"/>
      <c r="N18" s="147"/>
    </row>
    <row r="19" spans="1:14" x14ac:dyDescent="0.25">
      <c r="B19" s="1867"/>
      <c r="C19" s="1867"/>
      <c r="D19" s="702"/>
      <c r="E19" s="145"/>
      <c r="F19" s="142"/>
      <c r="G19" s="143"/>
      <c r="H19" s="146"/>
      <c r="I19" s="148"/>
      <c r="J19" s="148"/>
      <c r="K19" s="148"/>
      <c r="L19" s="148"/>
      <c r="M19" s="148"/>
      <c r="N19" s="147"/>
    </row>
    <row r="20" spans="1:14" x14ac:dyDescent="0.25">
      <c r="B20" s="1867"/>
      <c r="C20" s="1867"/>
      <c r="D20" s="702"/>
      <c r="E20" s="145"/>
      <c r="F20" s="142"/>
      <c r="G20" s="143"/>
      <c r="H20" s="146"/>
      <c r="I20" s="48"/>
      <c r="J20" s="48"/>
      <c r="K20" s="48"/>
      <c r="L20" s="48"/>
      <c r="M20" s="48"/>
      <c r="N20" s="147"/>
    </row>
    <row r="21" spans="1:14" x14ac:dyDescent="0.25">
      <c r="B21" s="1867"/>
      <c r="C21" s="1867"/>
      <c r="D21" s="702"/>
      <c r="E21" s="145"/>
      <c r="F21" s="142"/>
      <c r="G21" s="143"/>
      <c r="H21" s="146"/>
      <c r="I21" s="48"/>
      <c r="J21" s="48"/>
      <c r="K21" s="48"/>
      <c r="L21" s="48"/>
      <c r="M21" s="48"/>
      <c r="N21" s="147"/>
    </row>
    <row r="22" spans="1:14" ht="15.75" thickBot="1" x14ac:dyDescent="0.3">
      <c r="B22" s="1868" t="s">
        <v>13</v>
      </c>
      <c r="C22" s="1869"/>
      <c r="D22" s="702"/>
      <c r="E22" s="149"/>
      <c r="F22" s="142">
        <v>692</v>
      </c>
      <c r="G22" s="143"/>
      <c r="H22" s="146"/>
      <c r="I22" s="48"/>
      <c r="J22" s="48"/>
      <c r="K22" s="48"/>
      <c r="L22" s="48"/>
      <c r="M22" s="48"/>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553.6</v>
      </c>
      <c r="D24" s="154"/>
      <c r="E24" s="141">
        <v>1942010296</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235"/>
      <c r="D30" s="235" t="s">
        <v>21</v>
      </c>
      <c r="E30"/>
      <c r="F30"/>
      <c r="G30"/>
      <c r="H30"/>
      <c r="I30" s="48"/>
      <c r="J30" s="48"/>
      <c r="K30" s="48"/>
      <c r="L30" s="48"/>
      <c r="M30" s="48"/>
      <c r="N30" s="137"/>
    </row>
    <row r="31" spans="1:14" x14ac:dyDescent="0.25">
      <c r="A31" s="36"/>
      <c r="B31" s="152" t="s">
        <v>22</v>
      </c>
      <c r="C31" s="235" t="s">
        <v>21</v>
      </c>
      <c r="D31" s="235"/>
      <c r="E31"/>
      <c r="F31"/>
      <c r="G31"/>
      <c r="H31"/>
      <c r="I31" s="48"/>
      <c r="J31" s="48"/>
      <c r="K31" s="48"/>
      <c r="L31" s="48"/>
      <c r="M31" s="48"/>
      <c r="N31" s="137"/>
    </row>
    <row r="32" spans="1:14" x14ac:dyDescent="0.25">
      <c r="A32" s="36"/>
      <c r="B32" s="152" t="s">
        <v>23</v>
      </c>
      <c r="C32" s="235" t="s">
        <v>21</v>
      </c>
      <c r="D32" s="235"/>
      <c r="E32"/>
      <c r="F32"/>
      <c r="G32"/>
      <c r="H32"/>
      <c r="I32" s="48"/>
      <c r="J32" s="48"/>
      <c r="K32" s="48"/>
      <c r="L32" s="48"/>
      <c r="M32" s="48"/>
      <c r="N32" s="137"/>
    </row>
    <row r="33" spans="1:17" x14ac:dyDescent="0.25">
      <c r="A33" s="36"/>
      <c r="B33" s="152" t="s">
        <v>24</v>
      </c>
      <c r="C33" s="235" t="s">
        <v>21</v>
      </c>
      <c r="D33" s="235"/>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860">
        <v>0</v>
      </c>
      <c r="E40" s="1870">
        <v>60</v>
      </c>
      <c r="F40"/>
      <c r="G40"/>
      <c r="H40"/>
      <c r="I40" s="48"/>
      <c r="J40" s="48"/>
      <c r="K40" s="48"/>
      <c r="L40" s="48"/>
      <c r="M40" s="48"/>
      <c r="N40" s="137"/>
    </row>
    <row r="41" spans="1:17" ht="42.75" x14ac:dyDescent="0.25">
      <c r="A41" s="36"/>
      <c r="B41" s="45" t="s">
        <v>30</v>
      </c>
      <c r="C41" s="684">
        <v>60</v>
      </c>
      <c r="D41" s="860">
        <v>60</v>
      </c>
      <c r="E41" s="1871"/>
      <c r="F41"/>
      <c r="G41"/>
      <c r="H41" s="86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42.75" x14ac:dyDescent="0.25">
      <c r="A49" s="52">
        <v>1</v>
      </c>
      <c r="B49" s="54" t="s">
        <v>3544</v>
      </c>
      <c r="C49" s="54" t="s">
        <v>3544</v>
      </c>
      <c r="D49" s="53" t="s">
        <v>3545</v>
      </c>
      <c r="E49" s="862" t="s">
        <v>3546</v>
      </c>
      <c r="F49" s="54" t="s">
        <v>18</v>
      </c>
      <c r="G49" s="55">
        <v>0.5</v>
      </c>
      <c r="H49" s="62">
        <v>40723</v>
      </c>
      <c r="I49" s="863">
        <v>40907</v>
      </c>
      <c r="J49" s="56" t="s">
        <v>19</v>
      </c>
      <c r="K49" s="98" t="s">
        <v>3547</v>
      </c>
      <c r="L49" s="57"/>
      <c r="M49" s="58">
        <v>3457</v>
      </c>
      <c r="N49" s="58">
        <v>100</v>
      </c>
      <c r="O49" s="63">
        <v>629909200</v>
      </c>
      <c r="P49" s="64">
        <v>97</v>
      </c>
      <c r="Q49" s="64"/>
      <c r="R49" s="60"/>
      <c r="S49" s="60"/>
      <c r="T49" s="60"/>
      <c r="U49" s="60"/>
      <c r="V49" s="60"/>
      <c r="W49" s="60"/>
      <c r="X49" s="60"/>
      <c r="Y49" s="60"/>
      <c r="Z49" s="60"/>
    </row>
    <row r="50" spans="1:26" s="61" customFormat="1" ht="42.75" x14ac:dyDescent="0.25">
      <c r="A50" s="52">
        <f>+A49+1</f>
        <v>2</v>
      </c>
      <c r="B50" s="54" t="s">
        <v>3544</v>
      </c>
      <c r="C50" s="54" t="s">
        <v>3544</v>
      </c>
      <c r="D50" s="53" t="s">
        <v>3548</v>
      </c>
      <c r="E50" s="862" t="s">
        <v>3549</v>
      </c>
      <c r="F50" s="54" t="s">
        <v>18</v>
      </c>
      <c r="G50" s="55">
        <v>0.5</v>
      </c>
      <c r="H50" s="624">
        <v>40672</v>
      </c>
      <c r="I50" s="864">
        <v>40827</v>
      </c>
      <c r="J50" s="96" t="s">
        <v>19</v>
      </c>
      <c r="K50" s="57" t="s">
        <v>3550</v>
      </c>
      <c r="L50" s="57" t="s">
        <v>3551</v>
      </c>
      <c r="M50" s="58">
        <v>100</v>
      </c>
      <c r="N50" s="97">
        <v>100</v>
      </c>
      <c r="O50" s="865">
        <v>18370000</v>
      </c>
      <c r="P50" s="866">
        <v>98</v>
      </c>
      <c r="Q50" s="1187" t="s">
        <v>3552</v>
      </c>
      <c r="R50" s="60"/>
      <c r="S50" s="60"/>
      <c r="T50" s="60"/>
      <c r="U50" s="60"/>
      <c r="V50" s="60"/>
      <c r="W50" s="60"/>
      <c r="X50" s="60"/>
      <c r="Y50" s="60"/>
      <c r="Z50" s="60"/>
    </row>
    <row r="51" spans="1:26" s="61" customFormat="1" ht="42.75" x14ac:dyDescent="0.25">
      <c r="A51" s="52"/>
      <c r="B51" s="54" t="s">
        <v>3544</v>
      </c>
      <c r="C51" s="54" t="s">
        <v>3544</v>
      </c>
      <c r="D51" s="53" t="s">
        <v>3548</v>
      </c>
      <c r="E51" s="862" t="s">
        <v>3553</v>
      </c>
      <c r="F51" s="54" t="s">
        <v>18</v>
      </c>
      <c r="G51" s="55">
        <v>0.5</v>
      </c>
      <c r="H51" s="624">
        <v>40464</v>
      </c>
      <c r="I51" s="864">
        <v>40543</v>
      </c>
      <c r="J51" s="56" t="s">
        <v>19</v>
      </c>
      <c r="K51" s="57" t="s">
        <v>3554</v>
      </c>
      <c r="L51" s="57"/>
      <c r="M51" s="58">
        <v>350</v>
      </c>
      <c r="N51" s="58">
        <v>100</v>
      </c>
      <c r="O51" s="865">
        <v>7110000</v>
      </c>
      <c r="P51" s="543">
        <v>99</v>
      </c>
      <c r="Q51" s="229"/>
      <c r="R51" s="60"/>
      <c r="S51" s="60"/>
      <c r="T51" s="60"/>
      <c r="U51" s="60"/>
      <c r="V51" s="60"/>
      <c r="W51" s="60"/>
      <c r="X51" s="60"/>
      <c r="Y51" s="60"/>
      <c r="Z51" s="60"/>
    </row>
    <row r="52" spans="1:26" s="61" customFormat="1" ht="42.75" x14ac:dyDescent="0.25">
      <c r="A52" s="52"/>
      <c r="B52" s="54" t="s">
        <v>3544</v>
      </c>
      <c r="C52" s="54" t="s">
        <v>3544</v>
      </c>
      <c r="D52" s="53" t="s">
        <v>3548</v>
      </c>
      <c r="E52" s="862"/>
      <c r="F52" s="54" t="s">
        <v>18</v>
      </c>
      <c r="G52" s="55">
        <v>0.5</v>
      </c>
      <c r="H52" s="624">
        <v>40718</v>
      </c>
      <c r="I52" s="864">
        <v>40844</v>
      </c>
      <c r="J52" s="56" t="s">
        <v>19</v>
      </c>
      <c r="K52" s="57"/>
      <c r="L52" s="57" t="s">
        <v>3555</v>
      </c>
      <c r="M52" s="58">
        <v>100</v>
      </c>
      <c r="N52" s="58">
        <v>100</v>
      </c>
      <c r="O52" s="865">
        <v>8000000</v>
      </c>
      <c r="P52" s="1188">
        <v>100</v>
      </c>
      <c r="Q52" s="1188" t="s">
        <v>3556</v>
      </c>
      <c r="R52" s="60"/>
      <c r="S52" s="60"/>
      <c r="T52" s="60"/>
      <c r="U52" s="60"/>
      <c r="V52" s="60"/>
      <c r="W52" s="60"/>
      <c r="X52" s="60"/>
      <c r="Y52" s="60"/>
      <c r="Z52" s="60"/>
    </row>
    <row r="53" spans="1:26" s="61" customFormat="1" ht="42.75" x14ac:dyDescent="0.25">
      <c r="A53" s="52"/>
      <c r="B53" s="54" t="s">
        <v>3544</v>
      </c>
      <c r="C53" s="54" t="s">
        <v>3544</v>
      </c>
      <c r="D53" s="53" t="s">
        <v>3545</v>
      </c>
      <c r="E53" s="862" t="s">
        <v>3557</v>
      </c>
      <c r="F53" s="54" t="s">
        <v>18</v>
      </c>
      <c r="G53" s="55">
        <v>0.5</v>
      </c>
      <c r="H53" s="624">
        <v>41711</v>
      </c>
      <c r="I53" s="864">
        <v>41832</v>
      </c>
      <c r="J53" s="56" t="s">
        <v>19</v>
      </c>
      <c r="K53" s="57">
        <v>4</v>
      </c>
      <c r="L53" s="57"/>
      <c r="M53" s="58">
        <v>300</v>
      </c>
      <c r="N53" s="58">
        <v>100</v>
      </c>
      <c r="O53" s="865">
        <v>183799980</v>
      </c>
      <c r="P53" s="1188">
        <v>102</v>
      </c>
      <c r="Q53" s="1188"/>
      <c r="R53" s="60"/>
      <c r="S53" s="60"/>
      <c r="T53" s="60"/>
      <c r="U53" s="60"/>
      <c r="V53" s="60"/>
      <c r="W53" s="60"/>
      <c r="X53" s="60"/>
      <c r="Y53" s="60"/>
      <c r="Z53" s="60"/>
    </row>
    <row r="54" spans="1:26" s="61" customFormat="1" ht="45" x14ac:dyDescent="0.25">
      <c r="A54" s="52" t="e">
        <f>+#REF!+1</f>
        <v>#REF!</v>
      </c>
      <c r="B54" s="54" t="s">
        <v>3544</v>
      </c>
      <c r="C54" s="54" t="s">
        <v>3544</v>
      </c>
      <c r="D54" s="53" t="s">
        <v>3558</v>
      </c>
      <c r="E54" s="862"/>
      <c r="F54" s="175" t="s">
        <v>18</v>
      </c>
      <c r="G54" s="1189">
        <v>0.5</v>
      </c>
      <c r="H54" s="172" t="s">
        <v>3559</v>
      </c>
      <c r="I54" s="172" t="s">
        <v>3560</v>
      </c>
      <c r="J54" s="1190" t="s">
        <v>19</v>
      </c>
      <c r="K54" s="1190" t="s">
        <v>3561</v>
      </c>
      <c r="L54" s="1190" t="s">
        <v>2629</v>
      </c>
      <c r="M54" s="1191">
        <v>300</v>
      </c>
      <c r="N54" s="1191">
        <v>100</v>
      </c>
      <c r="O54" s="1192">
        <v>100000000</v>
      </c>
      <c r="P54" s="1192"/>
      <c r="Q54" s="181" t="s">
        <v>3562</v>
      </c>
      <c r="R54" s="60"/>
      <c r="S54" s="60"/>
      <c r="T54" s="60"/>
      <c r="U54" s="60"/>
      <c r="V54" s="60"/>
      <c r="W54" s="60"/>
      <c r="X54" s="60"/>
      <c r="Y54" s="60"/>
      <c r="Z54" s="60"/>
    </row>
    <row r="55" spans="1:26" s="61" customFormat="1" x14ac:dyDescent="0.25">
      <c r="A55" s="52"/>
      <c r="B55" s="183" t="s">
        <v>28</v>
      </c>
      <c r="C55" s="172"/>
      <c r="D55" s="173"/>
      <c r="E55" s="862"/>
      <c r="F55" s="175"/>
      <c r="G55" s="175"/>
      <c r="H55" s="175"/>
      <c r="I55" s="176"/>
      <c r="J55" s="176"/>
      <c r="K55" s="1193">
        <v>21.09</v>
      </c>
      <c r="L55" s="185">
        <f>SUM(L49:L54)</f>
        <v>0</v>
      </c>
      <c r="M55" s="797">
        <v>3457</v>
      </c>
      <c r="N55" s="878"/>
      <c r="O55" s="180">
        <f>SUM(O49:O54)</f>
        <v>947189180</v>
      </c>
      <c r="P55" s="180"/>
      <c r="Q55" s="187"/>
    </row>
    <row r="56" spans="1:26" s="69" customFormat="1" x14ac:dyDescent="0.25">
      <c r="E56" s="188"/>
      <c r="K56" s="879"/>
      <c r="N56" s="879"/>
    </row>
    <row r="57" spans="1:26" s="69" customFormat="1" x14ac:dyDescent="0.25">
      <c r="B57" s="1860" t="s">
        <v>56</v>
      </c>
      <c r="C57" s="1860" t="s">
        <v>57</v>
      </c>
      <c r="D57" s="1862" t="s">
        <v>58</v>
      </c>
      <c r="E57" s="1862"/>
    </row>
    <row r="58" spans="1:26" s="69" customFormat="1" x14ac:dyDescent="0.25">
      <c r="B58" s="1861"/>
      <c r="C58" s="1861"/>
      <c r="D58" s="703" t="s">
        <v>59</v>
      </c>
      <c r="E58" s="190" t="s">
        <v>60</v>
      </c>
      <c r="H58" s="880"/>
    </row>
    <row r="59" spans="1:26" s="69" customFormat="1" ht="18.75" x14ac:dyDescent="0.25">
      <c r="B59" s="222" t="s">
        <v>61</v>
      </c>
      <c r="C59" s="798">
        <f>+K55</f>
        <v>21.09</v>
      </c>
      <c r="D59" s="774"/>
      <c r="E59" s="774" t="s">
        <v>21</v>
      </c>
      <c r="F59" s="1194"/>
      <c r="G59" s="191"/>
      <c r="H59" s="881"/>
      <c r="I59" s="191">
        <v>0</v>
      </c>
      <c r="J59" s="191"/>
      <c r="K59" s="191"/>
      <c r="L59" s="191"/>
      <c r="M59" s="191"/>
    </row>
    <row r="60" spans="1:26" s="69" customFormat="1" x14ac:dyDescent="0.25">
      <c r="B60" s="222" t="s">
        <v>62</v>
      </c>
      <c r="C60" s="798" t="s">
        <v>3563</v>
      </c>
      <c r="D60" s="774" t="s">
        <v>21</v>
      </c>
      <c r="E60" s="774"/>
    </row>
    <row r="61" spans="1:26" s="69" customFormat="1" x14ac:dyDescent="0.25">
      <c r="B61" s="192"/>
      <c r="C61" s="1863"/>
      <c r="D61" s="1863"/>
      <c r="E61" s="1863"/>
      <c r="F61" s="1863"/>
      <c r="G61" s="1863"/>
      <c r="H61" s="1863"/>
      <c r="I61" s="1863"/>
      <c r="J61" s="1863"/>
      <c r="K61" s="1863"/>
      <c r="L61" s="1863"/>
      <c r="M61" s="1863"/>
      <c r="N61" s="1863"/>
    </row>
    <row r="62" spans="1:26" ht="15.75" thickBot="1" x14ac:dyDescent="0.3"/>
    <row r="63" spans="1:26" ht="27" thickBot="1" x14ac:dyDescent="0.3">
      <c r="B63" s="1864" t="s">
        <v>63</v>
      </c>
      <c r="C63" s="1864"/>
      <c r="D63" s="1864"/>
      <c r="E63" s="1864"/>
      <c r="F63" s="1864"/>
      <c r="G63" s="1864"/>
      <c r="H63" s="1864"/>
      <c r="I63" s="1864"/>
      <c r="J63" s="1864"/>
      <c r="K63" s="1864"/>
      <c r="L63" s="1864"/>
      <c r="M63" s="1864"/>
      <c r="N63" s="1864"/>
    </row>
    <row r="66" spans="2:17" ht="75" x14ac:dyDescent="0.25">
      <c r="B66" s="193" t="s">
        <v>64</v>
      </c>
      <c r="C66" s="194" t="s">
        <v>65</v>
      </c>
      <c r="D66" s="194" t="s">
        <v>66</v>
      </c>
      <c r="E66" s="194" t="s">
        <v>67</v>
      </c>
      <c r="F66" s="194" t="s">
        <v>68</v>
      </c>
      <c r="G66" s="194" t="s">
        <v>69</v>
      </c>
      <c r="H66" s="194" t="s">
        <v>70</v>
      </c>
      <c r="I66" s="194" t="s">
        <v>71</v>
      </c>
      <c r="J66" s="194" t="s">
        <v>72</v>
      </c>
      <c r="K66" s="194" t="s">
        <v>73</v>
      </c>
      <c r="L66" s="194" t="s">
        <v>74</v>
      </c>
      <c r="M66" s="195" t="s">
        <v>75</v>
      </c>
      <c r="N66" s="195" t="s">
        <v>76</v>
      </c>
      <c r="O66" s="1875" t="s">
        <v>77</v>
      </c>
      <c r="P66" s="1876"/>
      <c r="Q66" s="194" t="s">
        <v>78</v>
      </c>
    </row>
    <row r="67" spans="2:17" ht="30" x14ac:dyDescent="0.25">
      <c r="B67" s="224" t="s">
        <v>3564</v>
      </c>
      <c r="C67" s="225" t="s">
        <v>1198</v>
      </c>
      <c r="D67" s="226" t="s">
        <v>3565</v>
      </c>
      <c r="E67" s="227">
        <v>300</v>
      </c>
      <c r="F67" s="378" t="s">
        <v>694</v>
      </c>
      <c r="G67" s="378" t="s">
        <v>694</v>
      </c>
      <c r="H67" s="378" t="s">
        <v>18</v>
      </c>
      <c r="I67" s="223" t="s">
        <v>18</v>
      </c>
      <c r="J67" s="223" t="s">
        <v>18</v>
      </c>
      <c r="K67" s="152" t="s">
        <v>18</v>
      </c>
      <c r="L67" s="152" t="s">
        <v>18</v>
      </c>
      <c r="M67" s="152" t="s">
        <v>18</v>
      </c>
      <c r="N67" s="152" t="s">
        <v>18</v>
      </c>
      <c r="O67" s="1998"/>
      <c r="P67" s="1998"/>
      <c r="Q67" s="894" t="s">
        <v>18</v>
      </c>
    </row>
    <row r="68" spans="2:17" ht="30" x14ac:dyDescent="0.25">
      <c r="B68" s="224" t="s">
        <v>3566</v>
      </c>
      <c r="C68" s="225" t="s">
        <v>1385</v>
      </c>
      <c r="D68" s="226" t="s">
        <v>3567</v>
      </c>
      <c r="E68" s="227">
        <v>196</v>
      </c>
      <c r="F68" s="378" t="s">
        <v>694</v>
      </c>
      <c r="G68" s="378" t="s">
        <v>694</v>
      </c>
      <c r="H68" s="378" t="s">
        <v>18</v>
      </c>
      <c r="I68" s="1" t="s">
        <v>18</v>
      </c>
      <c r="J68" s="223" t="s">
        <v>18</v>
      </c>
      <c r="K68" s="152" t="s">
        <v>18</v>
      </c>
      <c r="L68" s="152" t="s">
        <v>18</v>
      </c>
      <c r="M68" s="152" t="s">
        <v>18</v>
      </c>
      <c r="N68" s="152" t="s">
        <v>18</v>
      </c>
      <c r="O68" s="1984"/>
      <c r="P68" s="1985"/>
      <c r="Q68" s="894" t="s">
        <v>18</v>
      </c>
    </row>
    <row r="69" spans="2:17" ht="45" x14ac:dyDescent="0.25">
      <c r="B69" s="224" t="s">
        <v>3568</v>
      </c>
      <c r="C69" s="225" t="s">
        <v>1385</v>
      </c>
      <c r="D69" s="226" t="s">
        <v>3569</v>
      </c>
      <c r="E69" s="227">
        <v>196</v>
      </c>
      <c r="F69" s="378" t="s">
        <v>694</v>
      </c>
      <c r="G69" s="378" t="s">
        <v>694</v>
      </c>
      <c r="H69" s="378" t="s">
        <v>18</v>
      </c>
      <c r="I69" s="223" t="s">
        <v>18</v>
      </c>
      <c r="J69" s="223" t="s">
        <v>18</v>
      </c>
      <c r="K69" s="152" t="s">
        <v>18</v>
      </c>
      <c r="L69" s="152" t="s">
        <v>18</v>
      </c>
      <c r="M69" s="152" t="s">
        <v>18</v>
      </c>
      <c r="N69" s="152" t="s">
        <v>18</v>
      </c>
      <c r="O69" s="2044"/>
      <c r="P69" s="2045"/>
      <c r="Q69" s="894" t="s">
        <v>18</v>
      </c>
    </row>
    <row r="70" spans="2:17" x14ac:dyDescent="0.25">
      <c r="B70" s="1" t="s">
        <v>85</v>
      </c>
    </row>
    <row r="71" spans="2:17" x14ac:dyDescent="0.25">
      <c r="B71" s="1" t="s">
        <v>86</v>
      </c>
    </row>
    <row r="72" spans="2:17" x14ac:dyDescent="0.25">
      <c r="B72" s="1" t="s">
        <v>87</v>
      </c>
    </row>
    <row r="74" spans="2:17" ht="15.75" thickBot="1" x14ac:dyDescent="0.3"/>
    <row r="75" spans="2:17" ht="27" thickBot="1" x14ac:dyDescent="0.3">
      <c r="B75" s="1879" t="s">
        <v>88</v>
      </c>
      <c r="C75" s="1880"/>
      <c r="D75" s="1880"/>
      <c r="E75" s="1880"/>
      <c r="F75" s="1880"/>
      <c r="G75" s="1880"/>
      <c r="H75" s="1880"/>
      <c r="I75" s="1880"/>
      <c r="J75" s="1880"/>
      <c r="K75" s="1880"/>
      <c r="L75" s="1880"/>
      <c r="M75" s="1880"/>
      <c r="N75" s="1881"/>
    </row>
    <row r="80" spans="2:17" ht="75" x14ac:dyDescent="0.25">
      <c r="B80" s="193" t="s">
        <v>89</v>
      </c>
      <c r="C80" s="193" t="s">
        <v>90</v>
      </c>
      <c r="D80" s="193" t="s">
        <v>91</v>
      </c>
      <c r="E80" s="193" t="s">
        <v>92</v>
      </c>
      <c r="F80" s="193" t="s">
        <v>93</v>
      </c>
      <c r="G80" s="193" t="s">
        <v>94</v>
      </c>
      <c r="H80" s="193" t="s">
        <v>95</v>
      </c>
      <c r="I80" s="193" t="s">
        <v>96</v>
      </c>
      <c r="J80" s="1875" t="s">
        <v>97</v>
      </c>
      <c r="K80" s="1882"/>
      <c r="L80" s="1876"/>
      <c r="M80" s="193" t="s">
        <v>98</v>
      </c>
      <c r="N80" s="193" t="s">
        <v>254</v>
      </c>
      <c r="O80" s="193" t="s">
        <v>255</v>
      </c>
      <c r="P80" s="1875" t="s">
        <v>77</v>
      </c>
      <c r="Q80" s="1876"/>
    </row>
    <row r="81" spans="2:18" s="244" customFormat="1" ht="30" x14ac:dyDescent="0.25">
      <c r="B81" s="883"/>
      <c r="C81" s="883"/>
      <c r="D81" s="883"/>
      <c r="E81" s="883"/>
      <c r="F81" s="883"/>
      <c r="G81" s="883"/>
      <c r="H81" s="883"/>
      <c r="I81" s="883"/>
      <c r="J81" s="884" t="s">
        <v>555</v>
      </c>
      <c r="K81" s="885" t="s">
        <v>1495</v>
      </c>
      <c r="L81" s="886" t="s">
        <v>1496</v>
      </c>
      <c r="M81" s="883"/>
      <c r="N81" s="883"/>
      <c r="O81" s="883"/>
      <c r="P81" s="884"/>
      <c r="Q81" s="886"/>
    </row>
    <row r="82" spans="2:18" x14ac:dyDescent="0.25">
      <c r="B82" s="2593" t="s">
        <v>1200</v>
      </c>
      <c r="C82" s="2594" t="s">
        <v>868</v>
      </c>
      <c r="D82" s="2596" t="s">
        <v>3570</v>
      </c>
      <c r="E82" s="2598">
        <v>1050955074</v>
      </c>
      <c r="F82" s="2596" t="s">
        <v>3571</v>
      </c>
      <c r="G82" s="2600" t="s">
        <v>640</v>
      </c>
      <c r="H82" s="2602">
        <v>41440</v>
      </c>
      <c r="I82" s="2432" t="s">
        <v>694</v>
      </c>
      <c r="J82" s="2266" t="s">
        <v>3572</v>
      </c>
      <c r="K82" s="2606" t="s">
        <v>3573</v>
      </c>
      <c r="L82" s="2284" t="s">
        <v>3574</v>
      </c>
      <c r="M82" s="2099" t="s">
        <v>18</v>
      </c>
      <c r="N82" s="2099" t="s">
        <v>18</v>
      </c>
      <c r="O82" s="2099" t="s">
        <v>18</v>
      </c>
      <c r="P82" s="2114" t="s">
        <v>3575</v>
      </c>
      <c r="Q82" s="2115"/>
    </row>
    <row r="83" spans="2:18" x14ac:dyDescent="0.25">
      <c r="B83" s="2593"/>
      <c r="C83" s="2595"/>
      <c r="D83" s="2597"/>
      <c r="E83" s="2599"/>
      <c r="F83" s="2597"/>
      <c r="G83" s="2601"/>
      <c r="H83" s="2603"/>
      <c r="I83" s="2604"/>
      <c r="J83" s="2266"/>
      <c r="K83" s="2607"/>
      <c r="L83" s="2636"/>
      <c r="M83" s="2100"/>
      <c r="N83" s="2100"/>
      <c r="O83" s="2100"/>
      <c r="P83" s="2116"/>
      <c r="Q83" s="2117"/>
    </row>
    <row r="84" spans="2:18" x14ac:dyDescent="0.25">
      <c r="B84" s="2593"/>
      <c r="C84" s="2595"/>
      <c r="D84" s="2597"/>
      <c r="E84" s="2599"/>
      <c r="F84" s="2597"/>
      <c r="G84" s="2601"/>
      <c r="H84" s="2603"/>
      <c r="I84" s="2604"/>
      <c r="J84" s="2266"/>
      <c r="K84" s="2608"/>
      <c r="L84" s="2285"/>
      <c r="M84" s="2101"/>
      <c r="N84" s="2101"/>
      <c r="O84" s="2101"/>
      <c r="P84" s="2116"/>
      <c r="Q84" s="2117"/>
    </row>
    <row r="85" spans="2:18" ht="28.5" x14ac:dyDescent="0.2">
      <c r="B85" s="2593"/>
      <c r="C85" s="2595"/>
      <c r="D85" s="2597"/>
      <c r="E85" s="2599"/>
      <c r="F85" s="2597"/>
      <c r="G85" s="2601"/>
      <c r="H85" s="2603"/>
      <c r="I85" s="2604"/>
      <c r="J85" s="89" t="s">
        <v>3576</v>
      </c>
      <c r="K85" s="1195" t="s">
        <v>3577</v>
      </c>
      <c r="L85" s="308" t="s">
        <v>3578</v>
      </c>
      <c r="M85" s="690" t="s">
        <v>18</v>
      </c>
      <c r="N85" s="690" t="s">
        <v>18</v>
      </c>
      <c r="O85" s="690" t="s">
        <v>18</v>
      </c>
      <c r="P85" s="2116"/>
      <c r="Q85" s="2117"/>
    </row>
    <row r="86" spans="2:18" ht="28.5" x14ac:dyDescent="0.2">
      <c r="B86" s="2593"/>
      <c r="C86" s="2595"/>
      <c r="D86" s="2597"/>
      <c r="E86" s="2599"/>
      <c r="F86" s="2597"/>
      <c r="G86" s="2601"/>
      <c r="H86" s="2603"/>
      <c r="I86" s="2604"/>
      <c r="J86" s="89" t="s">
        <v>3579</v>
      </c>
      <c r="K86" s="299" t="s">
        <v>3580</v>
      </c>
      <c r="L86" s="88" t="s">
        <v>3578</v>
      </c>
      <c r="M86" s="669" t="s">
        <v>18</v>
      </c>
      <c r="N86" s="669" t="s">
        <v>18</v>
      </c>
      <c r="O86" s="669" t="s">
        <v>18</v>
      </c>
      <c r="P86" s="2116"/>
      <c r="Q86" s="2117"/>
    </row>
    <row r="87" spans="2:18" x14ac:dyDescent="0.2">
      <c r="B87" s="2593"/>
      <c r="C87" s="2595"/>
      <c r="D87" s="2597"/>
      <c r="E87" s="1196"/>
      <c r="F87" s="2597"/>
      <c r="G87" s="2601"/>
      <c r="H87" s="2603"/>
      <c r="I87" s="2604"/>
      <c r="J87" s="152"/>
      <c r="K87" s="152"/>
      <c r="L87" s="88"/>
      <c r="M87" s="693"/>
      <c r="N87" s="669"/>
      <c r="O87" s="669"/>
      <c r="P87" s="2116"/>
      <c r="Q87" s="2117"/>
    </row>
    <row r="88" spans="2:18" x14ac:dyDescent="0.2">
      <c r="B88" s="2593"/>
      <c r="C88" s="2595"/>
      <c r="D88" s="2597"/>
      <c r="E88" s="1196"/>
      <c r="F88" s="2597"/>
      <c r="G88" s="2601"/>
      <c r="H88" s="2603"/>
      <c r="I88" s="2604"/>
      <c r="J88" s="152"/>
      <c r="K88" s="152"/>
      <c r="L88" s="88"/>
      <c r="M88" s="693"/>
      <c r="N88" s="669"/>
      <c r="O88" s="669"/>
      <c r="P88" s="2116"/>
      <c r="Q88" s="2117"/>
    </row>
    <row r="89" spans="2:18" ht="15.75" thickBot="1" x14ac:dyDescent="0.25">
      <c r="B89" s="2593"/>
      <c r="C89" s="2605"/>
      <c r="D89" s="2612"/>
      <c r="E89" s="1197"/>
      <c r="F89" s="2612"/>
      <c r="G89" s="2961"/>
      <c r="H89" s="2962"/>
      <c r="I89" s="2433"/>
      <c r="J89" s="229"/>
      <c r="K89" s="152"/>
      <c r="L89" s="91"/>
      <c r="M89" s="694"/>
      <c r="N89" s="670"/>
      <c r="O89" s="670"/>
      <c r="P89" s="2118"/>
      <c r="Q89" s="2119"/>
    </row>
    <row r="90" spans="2:18" ht="28.9" customHeight="1" x14ac:dyDescent="0.25">
      <c r="B90" s="2618" t="s">
        <v>3581</v>
      </c>
      <c r="C90" s="2620" t="s">
        <v>868</v>
      </c>
      <c r="D90" s="2622" t="s">
        <v>3582</v>
      </c>
      <c r="E90" s="2624">
        <v>45593026</v>
      </c>
      <c r="F90" s="1990" t="s">
        <v>3583</v>
      </c>
      <c r="G90" s="1990" t="s">
        <v>3584</v>
      </c>
      <c r="H90" s="2960">
        <v>38926</v>
      </c>
      <c r="I90" s="2037" t="s">
        <v>694</v>
      </c>
      <c r="J90" s="1980" t="s">
        <v>3585</v>
      </c>
      <c r="K90" s="2066" t="s">
        <v>3586</v>
      </c>
      <c r="L90" s="2366" t="s">
        <v>3587</v>
      </c>
      <c r="M90" s="2099" t="s">
        <v>18</v>
      </c>
      <c r="N90" s="2099" t="s">
        <v>18</v>
      </c>
      <c r="O90" s="2099" t="s">
        <v>18</v>
      </c>
      <c r="P90" s="1905" t="s">
        <v>3588</v>
      </c>
      <c r="Q90" s="1906"/>
      <c r="R90" s="2176"/>
    </row>
    <row r="91" spans="2:18" ht="75.75" customHeight="1" x14ac:dyDescent="0.25">
      <c r="B91" s="2619"/>
      <c r="C91" s="2621"/>
      <c r="D91" s="2623"/>
      <c r="E91" s="2625"/>
      <c r="F91" s="2006"/>
      <c r="G91" s="2006"/>
      <c r="H91" s="2000"/>
      <c r="I91" s="2043"/>
      <c r="J91" s="2025"/>
      <c r="K91" s="2068"/>
      <c r="L91" s="2367"/>
      <c r="M91" s="2101"/>
      <c r="N91" s="2101"/>
      <c r="O91" s="2101"/>
      <c r="P91" s="1917"/>
      <c r="Q91" s="1918"/>
      <c r="R91" s="2176"/>
    </row>
    <row r="92" spans="2:18" ht="30" x14ac:dyDescent="0.25">
      <c r="B92" s="2594" t="s">
        <v>3581</v>
      </c>
      <c r="C92" s="2614" t="s">
        <v>3589</v>
      </c>
      <c r="D92" s="2596" t="s">
        <v>3590</v>
      </c>
      <c r="E92" s="1994">
        <v>33067017</v>
      </c>
      <c r="F92" s="1990" t="s">
        <v>3591</v>
      </c>
      <c r="G92" s="1990" t="s">
        <v>601</v>
      </c>
      <c r="H92" s="1999">
        <v>37974</v>
      </c>
      <c r="I92" s="2247" t="s">
        <v>694</v>
      </c>
      <c r="J92" s="225" t="s">
        <v>3592</v>
      </c>
      <c r="K92" s="1146" t="s">
        <v>3593</v>
      </c>
      <c r="L92" s="226" t="s">
        <v>1218</v>
      </c>
      <c r="M92" s="1870" t="s">
        <v>18</v>
      </c>
      <c r="N92" s="1870" t="s">
        <v>18</v>
      </c>
      <c r="O92" s="1870" t="s">
        <v>18</v>
      </c>
      <c r="P92" s="1984" t="s">
        <v>3594</v>
      </c>
      <c r="Q92" s="1985"/>
    </row>
    <row r="93" spans="2:18" ht="30" x14ac:dyDescent="0.25">
      <c r="B93" s="2595"/>
      <c r="C93" s="2614"/>
      <c r="D93" s="2597"/>
      <c r="E93" s="1995"/>
      <c r="F93" s="1991"/>
      <c r="G93" s="1991"/>
      <c r="H93" s="2010"/>
      <c r="I93" s="2248"/>
      <c r="J93" s="225" t="s">
        <v>3595</v>
      </c>
      <c r="K93" s="715" t="s">
        <v>3596</v>
      </c>
      <c r="L93" s="229" t="s">
        <v>1218</v>
      </c>
      <c r="M93" s="1924"/>
      <c r="N93" s="1924"/>
      <c r="O93" s="1924"/>
      <c r="P93" s="1986"/>
      <c r="Q93" s="1987"/>
    </row>
    <row r="94" spans="2:18" ht="45" x14ac:dyDescent="0.25">
      <c r="B94" s="2605"/>
      <c r="C94" s="2614"/>
      <c r="D94" s="2006"/>
      <c r="E94" s="2009"/>
      <c r="F94" s="2006"/>
      <c r="G94" s="2006"/>
      <c r="H94" s="2000"/>
      <c r="I94" s="2249"/>
      <c r="J94" s="225" t="s">
        <v>3597</v>
      </c>
      <c r="K94" s="892" t="s">
        <v>3598</v>
      </c>
      <c r="L94" s="229" t="s">
        <v>3599</v>
      </c>
      <c r="M94" s="1871"/>
      <c r="N94" s="1871"/>
      <c r="O94" s="1871"/>
      <c r="P94" s="2044"/>
      <c r="Q94" s="2045"/>
    </row>
    <row r="95" spans="2:18" ht="30" x14ac:dyDescent="0.25">
      <c r="B95" s="2594" t="s">
        <v>3600</v>
      </c>
      <c r="C95" s="2265" t="s">
        <v>868</v>
      </c>
      <c r="D95" s="1990" t="s">
        <v>3601</v>
      </c>
      <c r="E95" s="1994">
        <v>45747985</v>
      </c>
      <c r="F95" s="1990" t="s">
        <v>308</v>
      </c>
      <c r="G95" s="1990" t="s">
        <v>1462</v>
      </c>
      <c r="H95" s="1999">
        <v>41844</v>
      </c>
      <c r="I95" s="2001" t="s">
        <v>694</v>
      </c>
      <c r="J95" s="1198" t="s">
        <v>3602</v>
      </c>
      <c r="K95" s="892" t="s">
        <v>3603</v>
      </c>
      <c r="L95" s="229" t="s">
        <v>1628</v>
      </c>
      <c r="M95" s="686" t="s">
        <v>18</v>
      </c>
      <c r="N95" s="686" t="s">
        <v>18</v>
      </c>
      <c r="O95" s="686" t="s">
        <v>18</v>
      </c>
      <c r="P95" s="1984" t="s">
        <v>3604</v>
      </c>
      <c r="Q95" s="1985"/>
    </row>
    <row r="96" spans="2:18" ht="45" x14ac:dyDescent="0.25">
      <c r="B96" s="2595"/>
      <c r="C96" s="2265"/>
      <c r="D96" s="1991"/>
      <c r="E96" s="1995"/>
      <c r="F96" s="1991"/>
      <c r="G96" s="1991"/>
      <c r="H96" s="2010"/>
      <c r="I96" s="2011"/>
      <c r="J96" s="1198" t="s">
        <v>3605</v>
      </c>
      <c r="K96" s="892" t="s">
        <v>3606</v>
      </c>
      <c r="L96" s="229" t="s">
        <v>3607</v>
      </c>
      <c r="M96" s="686" t="s">
        <v>18</v>
      </c>
      <c r="N96" s="686" t="s">
        <v>18</v>
      </c>
      <c r="O96" s="686" t="s">
        <v>18</v>
      </c>
      <c r="P96" s="1986"/>
      <c r="Q96" s="1987"/>
    </row>
    <row r="97" spans="2:17" ht="45" x14ac:dyDescent="0.25">
      <c r="B97" s="2595"/>
      <c r="C97" s="2265"/>
      <c r="D97" s="1991"/>
      <c r="E97" s="1995"/>
      <c r="F97" s="1991"/>
      <c r="G97" s="1991"/>
      <c r="H97" s="2010"/>
      <c r="I97" s="2011"/>
      <c r="J97" s="1198" t="s">
        <v>3605</v>
      </c>
      <c r="K97" s="892" t="s">
        <v>3608</v>
      </c>
      <c r="L97" s="229" t="s">
        <v>3607</v>
      </c>
      <c r="M97" s="686" t="s">
        <v>18</v>
      </c>
      <c r="N97" s="686" t="s">
        <v>18</v>
      </c>
      <c r="O97" s="686" t="s">
        <v>18</v>
      </c>
      <c r="P97" s="1986"/>
      <c r="Q97" s="1987"/>
    </row>
    <row r="98" spans="2:17" ht="30" x14ac:dyDescent="0.25">
      <c r="B98" s="2605"/>
      <c r="C98" s="2265"/>
      <c r="D98" s="2006"/>
      <c r="E98" s="2009"/>
      <c r="F98" s="2006"/>
      <c r="G98" s="2006"/>
      <c r="H98" s="2000"/>
      <c r="I98" s="2002"/>
      <c r="J98" s="1198" t="s">
        <v>3609</v>
      </c>
      <c r="K98" s="892" t="s">
        <v>3610</v>
      </c>
      <c r="L98" s="229" t="s">
        <v>2802</v>
      </c>
      <c r="M98" s="686" t="s">
        <v>18</v>
      </c>
      <c r="N98" s="686" t="s">
        <v>18</v>
      </c>
      <c r="O98" s="686" t="s">
        <v>18</v>
      </c>
      <c r="P98" s="2044"/>
      <c r="Q98" s="2045"/>
    </row>
    <row r="99" spans="2:17" ht="30" x14ac:dyDescent="0.25">
      <c r="B99" s="2594" t="s">
        <v>3600</v>
      </c>
      <c r="C99" s="2618" t="s">
        <v>868</v>
      </c>
      <c r="D99" s="1990" t="s">
        <v>3611</v>
      </c>
      <c r="E99" s="1994">
        <v>1102842399</v>
      </c>
      <c r="F99" s="1990" t="s">
        <v>370</v>
      </c>
      <c r="G99" s="1990" t="s">
        <v>3005</v>
      </c>
      <c r="H99" s="1999">
        <v>41613</v>
      </c>
      <c r="I99" s="2001" t="s">
        <v>694</v>
      </c>
      <c r="J99" s="225" t="s">
        <v>3602</v>
      </c>
      <c r="K99" s="892" t="s">
        <v>3603</v>
      </c>
      <c r="L99" s="229" t="s">
        <v>3612</v>
      </c>
      <c r="M99" s="686" t="s">
        <v>18</v>
      </c>
      <c r="N99" s="686" t="s">
        <v>18</v>
      </c>
      <c r="O99" s="686" t="s">
        <v>18</v>
      </c>
      <c r="P99" s="1984" t="s">
        <v>3613</v>
      </c>
      <c r="Q99" s="1985"/>
    </row>
    <row r="100" spans="2:17" ht="60" x14ac:dyDescent="0.25">
      <c r="B100" s="2595"/>
      <c r="C100" s="2614"/>
      <c r="D100" s="1991"/>
      <c r="E100" s="1995"/>
      <c r="F100" s="1991"/>
      <c r="G100" s="1991"/>
      <c r="H100" s="2010"/>
      <c r="I100" s="2011"/>
      <c r="J100" s="225" t="s">
        <v>3017</v>
      </c>
      <c r="K100" s="892" t="s">
        <v>3614</v>
      </c>
      <c r="L100" s="229" t="s">
        <v>3615</v>
      </c>
      <c r="M100" s="686" t="s">
        <v>18</v>
      </c>
      <c r="N100" s="686" t="s">
        <v>18</v>
      </c>
      <c r="O100" s="686" t="s">
        <v>18</v>
      </c>
      <c r="P100" s="1986"/>
      <c r="Q100" s="1987"/>
    </row>
    <row r="101" spans="2:17" ht="30" x14ac:dyDescent="0.25">
      <c r="B101" s="2595"/>
      <c r="C101" s="2614"/>
      <c r="D101" s="1991"/>
      <c r="E101" s="1995"/>
      <c r="F101" s="1991"/>
      <c r="G101" s="1991"/>
      <c r="H101" s="2010"/>
      <c r="I101" s="2011"/>
      <c r="J101" s="225" t="s">
        <v>3616</v>
      </c>
      <c r="K101" s="892" t="s">
        <v>3617</v>
      </c>
      <c r="L101" s="229" t="s">
        <v>3618</v>
      </c>
      <c r="M101" s="686" t="s">
        <v>18</v>
      </c>
      <c r="N101" s="686" t="s">
        <v>18</v>
      </c>
      <c r="O101" s="686" t="s">
        <v>18</v>
      </c>
      <c r="P101" s="1986"/>
      <c r="Q101" s="1987"/>
    </row>
    <row r="102" spans="2:17" ht="28.9" customHeight="1" x14ac:dyDescent="0.25">
      <c r="B102" s="2594" t="s">
        <v>3600</v>
      </c>
      <c r="C102" s="2964" t="s">
        <v>3589</v>
      </c>
      <c r="D102" s="1990" t="s">
        <v>3619</v>
      </c>
      <c r="E102" s="1994">
        <v>1102835331</v>
      </c>
      <c r="F102" s="1994" t="s">
        <v>203</v>
      </c>
      <c r="G102" s="1990" t="s">
        <v>3620</v>
      </c>
      <c r="H102" s="1999">
        <v>41613</v>
      </c>
      <c r="I102" s="2247" t="s">
        <v>694</v>
      </c>
      <c r="J102" s="1990" t="s">
        <v>3621</v>
      </c>
      <c r="K102" s="2051" t="s">
        <v>3622</v>
      </c>
      <c r="L102" s="1980" t="s">
        <v>2802</v>
      </c>
      <c r="M102" s="1870" t="s">
        <v>18</v>
      </c>
      <c r="N102" s="1870" t="s">
        <v>18</v>
      </c>
      <c r="O102" s="1870" t="s">
        <v>18</v>
      </c>
      <c r="P102" s="1905" t="s">
        <v>3588</v>
      </c>
      <c r="Q102" s="1906"/>
    </row>
    <row r="103" spans="2:17" x14ac:dyDescent="0.25">
      <c r="B103" s="2605"/>
      <c r="C103" s="2964"/>
      <c r="D103" s="2006"/>
      <c r="E103" s="2009"/>
      <c r="F103" s="2009"/>
      <c r="G103" s="2006"/>
      <c r="H103" s="2000"/>
      <c r="I103" s="2249"/>
      <c r="J103" s="2006"/>
      <c r="K103" s="2053"/>
      <c r="L103" s="2025"/>
      <c r="M103" s="1871"/>
      <c r="N103" s="1871"/>
      <c r="O103" s="1871"/>
      <c r="P103" s="1917"/>
      <c r="Q103" s="1918"/>
    </row>
    <row r="104" spans="2:17" ht="15.75" thickBot="1" x14ac:dyDescent="0.3">
      <c r="K104" s="152"/>
      <c r="L104" s="152"/>
      <c r="M104" s="152"/>
      <c r="N104" s="152"/>
      <c r="O104" s="152"/>
      <c r="P104" s="152"/>
      <c r="Q104" s="152"/>
    </row>
    <row r="105" spans="2:17" ht="27" thickBot="1" x14ac:dyDescent="0.3">
      <c r="B105" s="1879" t="s">
        <v>184</v>
      </c>
      <c r="C105" s="1880"/>
      <c r="D105" s="1880"/>
      <c r="E105" s="1880"/>
      <c r="F105" s="1880"/>
      <c r="G105" s="1880"/>
      <c r="H105" s="1880"/>
      <c r="I105" s="1880"/>
      <c r="J105" s="1880"/>
      <c r="K105" s="2154"/>
      <c r="L105" s="2154"/>
      <c r="M105" s="2154"/>
      <c r="N105" s="2180"/>
    </row>
    <row r="108" spans="2:17" ht="30" x14ac:dyDescent="0.25">
      <c r="B108" s="194" t="s">
        <v>17</v>
      </c>
      <c r="C108" s="194" t="s">
        <v>415</v>
      </c>
      <c r="D108" s="1875" t="s">
        <v>77</v>
      </c>
      <c r="E108" s="1876"/>
    </row>
    <row r="109" spans="2:17" x14ac:dyDescent="0.25">
      <c r="B109" s="229" t="s">
        <v>185</v>
      </c>
      <c r="C109" s="152" t="s">
        <v>18</v>
      </c>
      <c r="D109" s="1922"/>
      <c r="E109" s="1922"/>
      <c r="I109" s="897"/>
    </row>
    <row r="112" spans="2:17" ht="26.25" x14ac:dyDescent="0.25">
      <c r="B112" s="1851" t="s">
        <v>186</v>
      </c>
      <c r="C112" s="1852"/>
      <c r="D112" s="1852"/>
      <c r="E112" s="1852"/>
      <c r="F112" s="1852"/>
      <c r="G112" s="1852"/>
      <c r="H112" s="1852"/>
      <c r="I112" s="1852"/>
      <c r="J112" s="1852"/>
      <c r="K112" s="1852"/>
      <c r="L112" s="1852"/>
      <c r="M112" s="1852"/>
      <c r="N112" s="1852"/>
      <c r="O112" s="1852"/>
      <c r="P112" s="1852"/>
    </row>
    <row r="114" spans="1:26" ht="15.75" thickBot="1" x14ac:dyDescent="0.3"/>
    <row r="115" spans="1:26" ht="27" thickBot="1" x14ac:dyDescent="0.3">
      <c r="B115" s="1879" t="s">
        <v>187</v>
      </c>
      <c r="C115" s="1880"/>
      <c r="D115" s="1880"/>
      <c r="E115" s="1880"/>
      <c r="F115" s="1880"/>
      <c r="G115" s="1880"/>
      <c r="H115" s="1880"/>
      <c r="I115" s="1880"/>
      <c r="J115" s="1880"/>
      <c r="K115" s="1880"/>
      <c r="L115" s="1880"/>
      <c r="M115" s="1880"/>
      <c r="N115" s="1881"/>
    </row>
    <row r="117" spans="1:26" ht="15.75" thickBot="1" x14ac:dyDescent="0.3">
      <c r="M117" s="163"/>
      <c r="N117" s="163"/>
    </row>
    <row r="118" spans="1:26" s="48" customFormat="1" ht="60" x14ac:dyDescent="0.25">
      <c r="B118" s="164" t="s">
        <v>33</v>
      </c>
      <c r="C118" s="164" t="s">
        <v>34</v>
      </c>
      <c r="D118" s="164" t="s">
        <v>35</v>
      </c>
      <c r="E118" s="164" t="s">
        <v>36</v>
      </c>
      <c r="F118" s="164" t="s">
        <v>37</v>
      </c>
      <c r="G118" s="164" t="s">
        <v>38</v>
      </c>
      <c r="H118" s="164" t="s">
        <v>39</v>
      </c>
      <c r="I118" s="164" t="s">
        <v>40</v>
      </c>
      <c r="J118" s="164" t="s">
        <v>41</v>
      </c>
      <c r="K118" s="164" t="s">
        <v>42</v>
      </c>
      <c r="L118" s="164" t="s">
        <v>43</v>
      </c>
      <c r="M118" s="165" t="s">
        <v>44</v>
      </c>
      <c r="N118" s="164" t="s">
        <v>45</v>
      </c>
      <c r="O118" s="164" t="s">
        <v>46</v>
      </c>
      <c r="P118" s="166" t="s">
        <v>47</v>
      </c>
      <c r="Q118" s="166" t="s">
        <v>48</v>
      </c>
    </row>
    <row r="119" spans="1:26" s="61" customFormat="1" ht="57" customHeight="1" x14ac:dyDescent="0.25">
      <c r="A119" s="52">
        <v>1</v>
      </c>
      <c r="B119" s="53"/>
      <c r="C119" s="53" t="s">
        <v>3623</v>
      </c>
      <c r="D119" s="54" t="s">
        <v>3624</v>
      </c>
      <c r="E119" s="97" t="s">
        <v>3625</v>
      </c>
      <c r="F119" s="54"/>
      <c r="G119" s="55"/>
      <c r="H119" s="62"/>
      <c r="I119" s="863"/>
      <c r="J119" s="56"/>
      <c r="K119" s="57"/>
      <c r="L119" s="56"/>
      <c r="M119" s="58"/>
      <c r="N119" s="58"/>
      <c r="O119" s="63"/>
      <c r="P119" s="63"/>
      <c r="Q119" s="64" t="s">
        <v>3626</v>
      </c>
      <c r="R119" s="1907" t="s">
        <v>3627</v>
      </c>
      <c r="S119" s="2963"/>
      <c r="T119" s="2963"/>
      <c r="U119" s="60"/>
      <c r="V119" s="60"/>
      <c r="W119" s="60"/>
      <c r="X119" s="60"/>
      <c r="Y119" s="60"/>
      <c r="Z119" s="60"/>
    </row>
    <row r="120" spans="1:26" s="61" customFormat="1" ht="42.75" x14ac:dyDescent="0.25">
      <c r="A120" s="52">
        <f>+A119+1</f>
        <v>2</v>
      </c>
      <c r="B120" s="53"/>
      <c r="C120" s="53" t="s">
        <v>3628</v>
      </c>
      <c r="D120" s="54"/>
      <c r="E120" s="97"/>
      <c r="F120" s="54"/>
      <c r="G120" s="65"/>
      <c r="H120" s="62"/>
      <c r="I120" s="863"/>
      <c r="J120" s="56"/>
      <c r="K120" s="58"/>
      <c r="L120" s="58"/>
      <c r="M120" s="58"/>
      <c r="N120" s="58"/>
      <c r="O120" s="63"/>
      <c r="P120" s="796"/>
      <c r="Q120" s="64" t="s">
        <v>3629</v>
      </c>
      <c r="R120" s="1907"/>
      <c r="S120" s="2963"/>
      <c r="T120" s="2963"/>
      <c r="U120" s="60"/>
      <c r="V120" s="60"/>
      <c r="W120" s="60"/>
      <c r="X120" s="60"/>
      <c r="Y120" s="60"/>
      <c r="Z120" s="60"/>
    </row>
    <row r="121" spans="1:26" s="61" customFormat="1" ht="42.75" x14ac:dyDescent="0.25">
      <c r="A121" s="52">
        <f>+A120+1</f>
        <v>3</v>
      </c>
      <c r="B121" s="53"/>
      <c r="C121" s="53" t="s">
        <v>3628</v>
      </c>
      <c r="D121" s="54"/>
      <c r="E121" s="58"/>
      <c r="F121" s="54"/>
      <c r="G121" s="65"/>
      <c r="H121" s="62"/>
      <c r="I121" s="268"/>
      <c r="J121" s="56"/>
      <c r="K121" s="56"/>
      <c r="L121" s="56"/>
      <c r="M121" s="58"/>
      <c r="N121" s="57"/>
      <c r="O121" s="63"/>
      <c r="P121" s="63"/>
      <c r="Q121" s="64" t="s">
        <v>3629</v>
      </c>
      <c r="R121" s="1907"/>
      <c r="S121" s="2963"/>
      <c r="T121" s="2963"/>
      <c r="U121" s="60"/>
      <c r="V121" s="60"/>
      <c r="W121" s="60"/>
      <c r="X121" s="60"/>
      <c r="Y121" s="60"/>
      <c r="Z121" s="60"/>
    </row>
    <row r="122" spans="1:26" s="61" customFormat="1" ht="42.75" x14ac:dyDescent="0.25">
      <c r="A122" s="52"/>
      <c r="B122" s="53"/>
      <c r="C122" s="53" t="s">
        <v>3628</v>
      </c>
      <c r="D122" s="54"/>
      <c r="E122" s="58"/>
      <c r="F122" s="54"/>
      <c r="G122" s="65"/>
      <c r="H122" s="62"/>
      <c r="I122" s="268"/>
      <c r="J122" s="56"/>
      <c r="K122" s="56"/>
      <c r="L122" s="56"/>
      <c r="M122" s="58"/>
      <c r="N122" s="57"/>
      <c r="O122" s="63"/>
      <c r="P122" s="63"/>
      <c r="Q122" s="64" t="s">
        <v>3629</v>
      </c>
      <c r="R122" s="1907"/>
      <c r="S122" s="2963"/>
      <c r="T122" s="2963"/>
      <c r="U122" s="60"/>
      <c r="V122" s="60"/>
      <c r="W122" s="60"/>
      <c r="X122" s="60"/>
      <c r="Y122" s="60"/>
      <c r="Z122" s="60"/>
    </row>
    <row r="123" spans="1:26" s="61" customFormat="1" ht="42.75" x14ac:dyDescent="0.25">
      <c r="A123" s="52"/>
      <c r="B123" s="53"/>
      <c r="C123" s="53" t="s">
        <v>3628</v>
      </c>
      <c r="D123" s="54"/>
      <c r="E123" s="58"/>
      <c r="F123" s="54"/>
      <c r="G123" s="65"/>
      <c r="H123" s="62"/>
      <c r="I123" s="268"/>
      <c r="J123" s="56"/>
      <c r="K123" s="56"/>
      <c r="L123" s="56"/>
      <c r="M123" s="58"/>
      <c r="N123" s="57"/>
      <c r="O123" s="63"/>
      <c r="P123" s="63"/>
      <c r="Q123" s="64" t="s">
        <v>3629</v>
      </c>
      <c r="R123" s="1907"/>
      <c r="S123" s="2963"/>
      <c r="T123" s="2963"/>
      <c r="U123" s="60"/>
      <c r="V123" s="60"/>
      <c r="W123" s="60"/>
      <c r="X123" s="60"/>
      <c r="Y123" s="60"/>
      <c r="Z123" s="60"/>
    </row>
    <row r="124" spans="1:26" s="61" customFormat="1" ht="42.75" x14ac:dyDescent="0.25">
      <c r="A124" s="52"/>
      <c r="B124" s="53"/>
      <c r="C124" s="53" t="s">
        <v>3628</v>
      </c>
      <c r="D124" s="54"/>
      <c r="E124" s="58"/>
      <c r="F124" s="54"/>
      <c r="G124" s="65"/>
      <c r="H124" s="62"/>
      <c r="I124" s="268"/>
      <c r="J124" s="56"/>
      <c r="K124" s="56"/>
      <c r="L124" s="56"/>
      <c r="M124" s="58"/>
      <c r="N124" s="57"/>
      <c r="O124" s="63"/>
      <c r="P124" s="63"/>
      <c r="Q124" s="64" t="s">
        <v>3629</v>
      </c>
      <c r="R124" s="1907"/>
      <c r="S124" s="2963"/>
      <c r="T124" s="2963"/>
      <c r="U124" s="60"/>
      <c r="V124" s="60"/>
      <c r="W124" s="60"/>
      <c r="X124" s="60"/>
      <c r="Y124" s="60"/>
      <c r="Z124" s="60"/>
    </row>
    <row r="125" spans="1:26" s="61" customFormat="1" ht="42.75" x14ac:dyDescent="0.25">
      <c r="A125" s="52"/>
      <c r="B125" s="53"/>
      <c r="C125" s="53" t="s">
        <v>3628</v>
      </c>
      <c r="D125" s="54"/>
      <c r="E125" s="58"/>
      <c r="F125" s="54"/>
      <c r="G125" s="65"/>
      <c r="H125" s="62"/>
      <c r="I125" s="268"/>
      <c r="J125" s="56"/>
      <c r="K125" s="56"/>
      <c r="L125" s="56"/>
      <c r="M125" s="58"/>
      <c r="N125" s="57"/>
      <c r="O125" s="63"/>
      <c r="P125" s="63"/>
      <c r="Q125" s="64" t="s">
        <v>3629</v>
      </c>
      <c r="R125" s="1907"/>
      <c r="S125" s="2963"/>
      <c r="T125" s="2963"/>
      <c r="U125" s="60"/>
      <c r="V125" s="60"/>
      <c r="W125" s="60"/>
      <c r="X125" s="60"/>
      <c r="Y125" s="60"/>
      <c r="Z125" s="60"/>
    </row>
    <row r="126" spans="1:26" s="61" customFormat="1" ht="42.75" x14ac:dyDescent="0.25">
      <c r="A126" s="52"/>
      <c r="B126" s="53"/>
      <c r="C126" s="53" t="s">
        <v>3628</v>
      </c>
      <c r="D126" s="54"/>
      <c r="E126" s="58"/>
      <c r="F126" s="54"/>
      <c r="G126" s="65"/>
      <c r="H126" s="62"/>
      <c r="I126" s="268"/>
      <c r="J126" s="56"/>
      <c r="K126" s="56"/>
      <c r="L126" s="56"/>
      <c r="M126" s="58"/>
      <c r="N126" s="57"/>
      <c r="O126" s="63"/>
      <c r="P126" s="63"/>
      <c r="Q126" s="64" t="s">
        <v>3629</v>
      </c>
      <c r="R126" s="1907"/>
      <c r="S126" s="2963"/>
      <c r="T126" s="2963"/>
      <c r="U126" s="60"/>
      <c r="V126" s="60"/>
      <c r="W126" s="60"/>
      <c r="X126" s="60"/>
      <c r="Y126" s="60"/>
      <c r="Z126" s="60"/>
    </row>
    <row r="127" spans="1:26" s="61" customFormat="1" ht="42.75" x14ac:dyDescent="0.25">
      <c r="A127" s="52"/>
      <c r="B127" s="53"/>
      <c r="C127" s="53" t="s">
        <v>3628</v>
      </c>
      <c r="D127" s="54"/>
      <c r="E127" s="58"/>
      <c r="F127" s="54"/>
      <c r="G127" s="65"/>
      <c r="H127" s="62"/>
      <c r="I127" s="268"/>
      <c r="J127" s="56"/>
      <c r="K127" s="56"/>
      <c r="L127" s="56"/>
      <c r="M127" s="58"/>
      <c r="N127" s="57"/>
      <c r="O127" s="63"/>
      <c r="P127" s="63"/>
      <c r="Q127" s="64" t="s">
        <v>3629</v>
      </c>
      <c r="R127" s="1907"/>
      <c r="S127" s="2963"/>
      <c r="T127" s="2963"/>
      <c r="U127" s="60"/>
      <c r="V127" s="60"/>
      <c r="W127" s="60"/>
      <c r="X127" s="60"/>
      <c r="Y127" s="60"/>
      <c r="Z127" s="60"/>
    </row>
    <row r="128" spans="1:26" s="61" customFormat="1" ht="42.75" x14ac:dyDescent="0.25">
      <c r="A128" s="52"/>
      <c r="B128" s="53"/>
      <c r="C128" s="53" t="s">
        <v>3628</v>
      </c>
      <c r="D128" s="54"/>
      <c r="E128" s="58"/>
      <c r="F128" s="54"/>
      <c r="G128" s="65"/>
      <c r="H128" s="62"/>
      <c r="I128" s="268"/>
      <c r="J128" s="56"/>
      <c r="K128" s="56"/>
      <c r="L128" s="56"/>
      <c r="M128" s="58"/>
      <c r="N128" s="57"/>
      <c r="O128" s="63"/>
      <c r="P128" s="63"/>
      <c r="Q128" s="64" t="s">
        <v>3629</v>
      </c>
      <c r="R128" s="1907"/>
      <c r="S128" s="2963"/>
      <c r="T128" s="2963"/>
      <c r="U128" s="60"/>
      <c r="V128" s="60"/>
      <c r="W128" s="60"/>
      <c r="X128" s="60"/>
      <c r="Y128" s="60"/>
      <c r="Z128" s="60"/>
    </row>
    <row r="129" spans="1:26" s="61" customFormat="1" ht="42.75" x14ac:dyDescent="0.25">
      <c r="A129" s="52"/>
      <c r="B129" s="53"/>
      <c r="C129" s="53" t="s">
        <v>3628</v>
      </c>
      <c r="D129" s="54"/>
      <c r="E129" s="58"/>
      <c r="F129" s="54"/>
      <c r="G129" s="65"/>
      <c r="H129" s="62"/>
      <c r="I129" s="268"/>
      <c r="J129" s="56"/>
      <c r="K129" s="56"/>
      <c r="L129" s="56"/>
      <c r="M129" s="58"/>
      <c r="N129" s="57"/>
      <c r="O129" s="63"/>
      <c r="P129" s="63"/>
      <c r="Q129" s="64" t="s">
        <v>3629</v>
      </c>
      <c r="R129" s="1907"/>
      <c r="S129" s="2963"/>
      <c r="T129" s="2963"/>
      <c r="U129" s="60"/>
      <c r="V129" s="60"/>
      <c r="W129" s="60"/>
      <c r="X129" s="60"/>
      <c r="Y129" s="60"/>
      <c r="Z129" s="60"/>
    </row>
    <row r="130" spans="1:26" s="61" customFormat="1" ht="42.75" x14ac:dyDescent="0.25">
      <c r="A130" s="52"/>
      <c r="B130" s="53"/>
      <c r="C130" s="53" t="s">
        <v>3628</v>
      </c>
      <c r="D130" s="54"/>
      <c r="E130" s="58"/>
      <c r="F130" s="54"/>
      <c r="G130" s="65"/>
      <c r="H130" s="62"/>
      <c r="I130" s="268"/>
      <c r="J130" s="56"/>
      <c r="K130" s="56"/>
      <c r="L130" s="56"/>
      <c r="M130" s="58"/>
      <c r="N130" s="57"/>
      <c r="O130" s="63"/>
      <c r="P130" s="63"/>
      <c r="Q130" s="64" t="s">
        <v>3629</v>
      </c>
      <c r="R130" s="1907"/>
      <c r="S130" s="2963"/>
      <c r="T130" s="2963"/>
      <c r="U130" s="60"/>
      <c r="V130" s="60"/>
      <c r="W130" s="60"/>
      <c r="X130" s="60"/>
      <c r="Y130" s="60"/>
      <c r="Z130" s="60"/>
    </row>
    <row r="131" spans="1:26" s="61" customFormat="1" x14ac:dyDescent="0.25">
      <c r="A131" s="52"/>
      <c r="B131" s="183" t="s">
        <v>28</v>
      </c>
      <c r="C131" s="53"/>
      <c r="D131" s="53"/>
      <c r="E131" s="207"/>
      <c r="F131" s="289"/>
      <c r="G131" s="289"/>
      <c r="H131" s="289"/>
      <c r="I131" s="291"/>
      <c r="J131" s="291"/>
      <c r="K131" s="67">
        <f>SUM(K119:K121)</f>
        <v>0</v>
      </c>
      <c r="L131" s="544">
        <f>SUM(L119:L121)</f>
        <v>0</v>
      </c>
      <c r="M131" s="418"/>
      <c r="N131" s="67">
        <f>SUM(N119:N121)</f>
        <v>0</v>
      </c>
      <c r="O131" s="63">
        <f>SUM(O119:O121)</f>
        <v>0</v>
      </c>
      <c r="P131" s="294"/>
      <c r="Q131" s="64"/>
    </row>
    <row r="132" spans="1:26" x14ac:dyDescent="0.25">
      <c r="B132" s="69"/>
      <c r="C132" s="69"/>
      <c r="D132" s="69"/>
      <c r="E132" s="188"/>
      <c r="F132" s="69"/>
      <c r="G132" s="69"/>
      <c r="H132" s="69"/>
      <c r="I132" s="69"/>
      <c r="J132" s="69"/>
      <c r="K132" s="69"/>
      <c r="L132" s="69"/>
      <c r="M132" s="69"/>
      <c r="N132" s="69"/>
      <c r="O132" s="69"/>
      <c r="P132" s="69"/>
    </row>
    <row r="133" spans="1:26" ht="18.75" x14ac:dyDescent="0.25">
      <c r="B133" s="222" t="s">
        <v>192</v>
      </c>
      <c r="C133" s="250">
        <f>+K131</f>
        <v>0</v>
      </c>
      <c r="H133" s="191"/>
      <c r="I133" s="191"/>
      <c r="J133" s="191"/>
      <c r="K133" s="191"/>
      <c r="L133" s="191"/>
      <c r="M133" s="191"/>
      <c r="N133" s="69"/>
      <c r="O133" s="69"/>
      <c r="P133" s="69"/>
    </row>
    <row r="135" spans="1:26" ht="15.75" thickBot="1" x14ac:dyDescent="0.3"/>
    <row r="136" spans="1:26" ht="30.75" thickBot="1" x14ac:dyDescent="0.3">
      <c r="B136" s="232" t="s">
        <v>193</v>
      </c>
      <c r="C136" s="233" t="s">
        <v>194</v>
      </c>
      <c r="D136" s="232" t="s">
        <v>27</v>
      </c>
      <c r="E136" s="233" t="s">
        <v>195</v>
      </c>
    </row>
    <row r="137" spans="1:26" x14ac:dyDescent="0.25">
      <c r="B137" s="103" t="s">
        <v>196</v>
      </c>
      <c r="C137" s="234">
        <v>20</v>
      </c>
      <c r="D137" s="234">
        <v>0</v>
      </c>
      <c r="E137" s="1923">
        <v>0</v>
      </c>
    </row>
    <row r="138" spans="1:26" x14ac:dyDescent="0.25">
      <c r="B138" s="103" t="s">
        <v>197</v>
      </c>
      <c r="C138" s="235">
        <v>30</v>
      </c>
      <c r="D138" s="715">
        <v>0</v>
      </c>
      <c r="E138" s="1924"/>
    </row>
    <row r="139" spans="1:26" ht="15.75" thickBot="1" x14ac:dyDescent="0.3">
      <c r="B139" s="103" t="s">
        <v>198</v>
      </c>
      <c r="C139" s="236">
        <v>40</v>
      </c>
      <c r="D139" s="236">
        <v>0</v>
      </c>
      <c r="E139" s="1925"/>
    </row>
    <row r="141" spans="1:26" ht="15.75" thickBot="1" x14ac:dyDescent="0.3"/>
    <row r="142" spans="1:26" ht="27" thickBot="1" x14ac:dyDescent="0.3">
      <c r="B142" s="1879" t="s">
        <v>199</v>
      </c>
      <c r="C142" s="1880"/>
      <c r="D142" s="1880"/>
      <c r="E142" s="1880"/>
      <c r="F142" s="1880"/>
      <c r="G142" s="1880"/>
      <c r="H142" s="1880"/>
      <c r="I142" s="1880"/>
      <c r="J142" s="1880"/>
      <c r="K142" s="1880"/>
      <c r="L142" s="1880"/>
      <c r="M142" s="1880"/>
      <c r="N142" s="1881"/>
    </row>
    <row r="144" spans="1:26" ht="75" x14ac:dyDescent="0.25">
      <c r="B144" s="193" t="s">
        <v>89</v>
      </c>
      <c r="C144" s="193" t="s">
        <v>90</v>
      </c>
      <c r="D144" s="193" t="s">
        <v>91</v>
      </c>
      <c r="E144" s="193" t="s">
        <v>92</v>
      </c>
      <c r="F144" s="193" t="s">
        <v>93</v>
      </c>
      <c r="G144" s="193" t="s">
        <v>94</v>
      </c>
      <c r="H144" s="193" t="s">
        <v>95</v>
      </c>
      <c r="I144" s="193" t="s">
        <v>96</v>
      </c>
      <c r="J144" s="1875" t="s">
        <v>97</v>
      </c>
      <c r="K144" s="1882"/>
      <c r="L144" s="1876"/>
      <c r="M144" s="193" t="s">
        <v>98</v>
      </c>
      <c r="N144" s="193" t="s">
        <v>254</v>
      </c>
      <c r="O144" s="193" t="s">
        <v>255</v>
      </c>
      <c r="P144" s="1875" t="s">
        <v>77</v>
      </c>
      <c r="Q144" s="1876"/>
    </row>
    <row r="145" spans="2:17" ht="72" x14ac:dyDescent="0.25">
      <c r="B145" s="1965" t="s">
        <v>660</v>
      </c>
      <c r="C145" s="1965" t="s">
        <v>1673</v>
      </c>
      <c r="D145" s="1965" t="s">
        <v>3630</v>
      </c>
      <c r="E145" s="1992">
        <v>45547467</v>
      </c>
      <c r="F145" s="1965" t="s">
        <v>370</v>
      </c>
      <c r="G145" s="1965" t="s">
        <v>3631</v>
      </c>
      <c r="H145" s="1966">
        <v>39053</v>
      </c>
      <c r="I145" s="1947" t="s">
        <v>694</v>
      </c>
      <c r="J145" s="890" t="s">
        <v>3572</v>
      </c>
      <c r="K145" s="226" t="s">
        <v>3632</v>
      </c>
      <c r="L145" s="88" t="s">
        <v>3633</v>
      </c>
      <c r="M145" s="1950" t="s">
        <v>18</v>
      </c>
      <c r="N145" s="1953" t="s">
        <v>18</v>
      </c>
      <c r="O145" s="1950" t="s">
        <v>18</v>
      </c>
      <c r="P145" s="2242"/>
      <c r="Q145" s="2243"/>
    </row>
    <row r="146" spans="2:17" ht="57.75" x14ac:dyDescent="0.25">
      <c r="B146" s="1948"/>
      <c r="C146" s="1948"/>
      <c r="D146" s="1948"/>
      <c r="E146" s="1993"/>
      <c r="F146" s="1948"/>
      <c r="G146" s="1948"/>
      <c r="H146" s="2278"/>
      <c r="I146" s="2279"/>
      <c r="J146" s="890" t="s">
        <v>3634</v>
      </c>
      <c r="K146" s="898" t="s">
        <v>3635</v>
      </c>
      <c r="L146" s="308" t="s">
        <v>3636</v>
      </c>
      <c r="M146" s="1951"/>
      <c r="N146" s="1954"/>
      <c r="O146" s="1951"/>
      <c r="P146" s="2176"/>
      <c r="Q146" s="2244"/>
    </row>
    <row r="147" spans="2:17" ht="57.75" x14ac:dyDescent="0.25">
      <c r="B147" s="1948"/>
      <c r="C147" s="1948"/>
      <c r="D147" s="1948"/>
      <c r="E147" s="1993"/>
      <c r="F147" s="1948"/>
      <c r="G147" s="1948"/>
      <c r="H147" s="2278"/>
      <c r="I147" s="2279"/>
      <c r="J147" s="890" t="s">
        <v>3572</v>
      </c>
      <c r="K147" s="803" t="s">
        <v>3637</v>
      </c>
      <c r="L147" s="88" t="s">
        <v>3638</v>
      </c>
      <c r="M147" s="1951"/>
      <c r="N147" s="1954"/>
      <c r="O147" s="1951"/>
      <c r="P147" s="2176"/>
      <c r="Q147" s="2244"/>
    </row>
    <row r="148" spans="2:17" ht="72" x14ac:dyDescent="0.25">
      <c r="B148" s="1948"/>
      <c r="C148" s="1948"/>
      <c r="D148" s="1948"/>
      <c r="E148" s="1993"/>
      <c r="F148" s="1948"/>
      <c r="G148" s="1948"/>
      <c r="H148" s="2278"/>
      <c r="I148" s="2279"/>
      <c r="J148" s="890" t="s">
        <v>3639</v>
      </c>
      <c r="K148" s="803" t="s">
        <v>3640</v>
      </c>
      <c r="L148" s="88" t="s">
        <v>3641</v>
      </c>
      <c r="M148" s="1951"/>
      <c r="N148" s="1954"/>
      <c r="O148" s="1951"/>
      <c r="P148" s="2176"/>
      <c r="Q148" s="2244"/>
    </row>
    <row r="149" spans="2:17" x14ac:dyDescent="0.25">
      <c r="B149" s="1949"/>
      <c r="C149" s="1949"/>
      <c r="D149" s="1949"/>
      <c r="E149" s="2005"/>
      <c r="F149" s="1949"/>
      <c r="G149" s="1949"/>
      <c r="H149" s="1949"/>
      <c r="I149" s="1949"/>
      <c r="J149" s="251"/>
      <c r="K149" s="223"/>
      <c r="L149" s="226"/>
      <c r="M149" s="1952"/>
      <c r="N149" s="1955"/>
      <c r="O149" s="1952"/>
      <c r="P149" s="1963"/>
      <c r="Q149" s="1964"/>
    </row>
    <row r="150" spans="2:17" s="1200" customFormat="1" ht="72" x14ac:dyDescent="0.25">
      <c r="B150" s="1992" t="s">
        <v>1129</v>
      </c>
      <c r="C150" s="1992" t="s">
        <v>1673</v>
      </c>
      <c r="D150" s="1992" t="s">
        <v>3642</v>
      </c>
      <c r="E150" s="2280">
        <v>30775102</v>
      </c>
      <c r="F150" s="1990" t="s">
        <v>3643</v>
      </c>
      <c r="G150" s="1990" t="s">
        <v>447</v>
      </c>
      <c r="H150" s="1973">
        <v>37646</v>
      </c>
      <c r="I150" s="1975" t="s">
        <v>694</v>
      </c>
      <c r="J150" s="890" t="s">
        <v>3644</v>
      </c>
      <c r="K150" s="226" t="s">
        <v>3645</v>
      </c>
      <c r="L150" s="88" t="s">
        <v>3646</v>
      </c>
      <c r="M150" s="2965" t="s">
        <v>18</v>
      </c>
      <c r="N150" s="2965" t="s">
        <v>18</v>
      </c>
      <c r="O150" s="2967" t="s">
        <v>18</v>
      </c>
      <c r="P150" s="2969"/>
      <c r="Q150" s="2970"/>
    </row>
    <row r="151" spans="2:17" s="1200" customFormat="1" ht="30" x14ac:dyDescent="0.25">
      <c r="B151" s="1993"/>
      <c r="C151" s="1993"/>
      <c r="D151" s="1993"/>
      <c r="E151" s="2280"/>
      <c r="F151" s="1991"/>
      <c r="G151" s="1991"/>
      <c r="H151" s="1974"/>
      <c r="I151" s="1976"/>
      <c r="J151" s="890" t="s">
        <v>3647</v>
      </c>
      <c r="K151" s="898" t="s">
        <v>3648</v>
      </c>
      <c r="L151" s="308" t="s">
        <v>3649</v>
      </c>
      <c r="M151" s="2966"/>
      <c r="N151" s="2966"/>
      <c r="O151" s="2967"/>
      <c r="P151" s="2971"/>
      <c r="Q151" s="2972"/>
    </row>
    <row r="152" spans="2:17" s="1200" customFormat="1" ht="30" x14ac:dyDescent="0.25">
      <c r="B152" s="1993"/>
      <c r="C152" s="1993"/>
      <c r="D152" s="1993"/>
      <c r="E152" s="2280"/>
      <c r="F152" s="1991"/>
      <c r="G152" s="1991"/>
      <c r="H152" s="1974"/>
      <c r="I152" s="1976"/>
      <c r="J152" s="890" t="s">
        <v>3650</v>
      </c>
      <c r="K152" s="803" t="s">
        <v>3651</v>
      </c>
      <c r="L152" s="88" t="s">
        <v>3649</v>
      </c>
      <c r="M152" s="2966"/>
      <c r="N152" s="2966"/>
      <c r="O152" s="2967"/>
      <c r="P152" s="2971"/>
      <c r="Q152" s="2972"/>
    </row>
    <row r="153" spans="2:17" s="1200" customFormat="1" ht="72" x14ac:dyDescent="0.25">
      <c r="B153" s="2005"/>
      <c r="C153" s="1993"/>
      <c r="D153" s="2005"/>
      <c r="E153" s="2280"/>
      <c r="F153" s="1991"/>
      <c r="G153" s="1991"/>
      <c r="H153" s="1974"/>
      <c r="I153" s="1977"/>
      <c r="J153" s="890" t="s">
        <v>3652</v>
      </c>
      <c r="K153" s="803" t="s">
        <v>3653</v>
      </c>
      <c r="L153" s="88" t="s">
        <v>3654</v>
      </c>
      <c r="M153" s="2966"/>
      <c r="N153" s="2966"/>
      <c r="O153" s="2968"/>
      <c r="P153" s="2973"/>
      <c r="Q153" s="2974"/>
    </row>
    <row r="154" spans="2:17" x14ac:dyDescent="0.25">
      <c r="B154" s="1992" t="s">
        <v>223</v>
      </c>
      <c r="C154" s="2286" t="s">
        <v>1673</v>
      </c>
      <c r="D154" s="2886" t="s">
        <v>3655</v>
      </c>
      <c r="E154" s="2888">
        <v>73137587</v>
      </c>
      <c r="F154" s="2886" t="s">
        <v>388</v>
      </c>
      <c r="G154" s="2886" t="s">
        <v>3656</v>
      </c>
      <c r="H154" s="2975">
        <v>39801</v>
      </c>
      <c r="I154" s="2976" t="s">
        <v>694</v>
      </c>
      <c r="J154" s="1990" t="s">
        <v>3634</v>
      </c>
      <c r="K154" s="2282" t="s">
        <v>3657</v>
      </c>
      <c r="L154" s="2284" t="s">
        <v>388</v>
      </c>
      <c r="M154" s="1998" t="s">
        <v>18</v>
      </c>
      <c r="N154" s="1998" t="s">
        <v>18</v>
      </c>
      <c r="O154" s="1922" t="s">
        <v>18</v>
      </c>
      <c r="P154" s="1998"/>
      <c r="Q154" s="1998"/>
    </row>
    <row r="155" spans="2:17" x14ac:dyDescent="0.25">
      <c r="B155" s="1993"/>
      <c r="C155" s="2286"/>
      <c r="D155" s="2886"/>
      <c r="E155" s="2888"/>
      <c r="F155" s="2886"/>
      <c r="G155" s="2886"/>
      <c r="H155" s="2975"/>
      <c r="I155" s="2976"/>
      <c r="J155" s="2006"/>
      <c r="K155" s="2283"/>
      <c r="L155" s="2285"/>
      <c r="M155" s="1998"/>
      <c r="N155" s="1998"/>
      <c r="O155" s="1922"/>
      <c r="P155" s="1998"/>
      <c r="Q155" s="1998"/>
    </row>
    <row r="156" spans="2:17" x14ac:dyDescent="0.25">
      <c r="B156" s="1993"/>
      <c r="C156" s="2286"/>
      <c r="D156" s="2886"/>
      <c r="E156" s="2888"/>
      <c r="F156" s="2886"/>
      <c r="G156" s="2886"/>
      <c r="H156" s="2975"/>
      <c r="I156" s="2976"/>
      <c r="J156" s="1990" t="s">
        <v>3597</v>
      </c>
      <c r="K156" s="2282" t="s">
        <v>3658</v>
      </c>
      <c r="L156" s="2284" t="s">
        <v>388</v>
      </c>
      <c r="M156" s="1998"/>
      <c r="N156" s="1998"/>
      <c r="O156" s="1922"/>
      <c r="P156" s="1998"/>
      <c r="Q156" s="1998"/>
    </row>
    <row r="157" spans="2:17" x14ac:dyDescent="0.25">
      <c r="B157" s="1993"/>
      <c r="C157" s="2286"/>
      <c r="D157" s="2886"/>
      <c r="E157" s="2888"/>
      <c r="F157" s="2886"/>
      <c r="G157" s="2886"/>
      <c r="H157" s="2975"/>
      <c r="I157" s="2976"/>
      <c r="J157" s="2006"/>
      <c r="K157" s="2283"/>
      <c r="L157" s="2285"/>
      <c r="M157" s="1998"/>
      <c r="N157" s="1998"/>
      <c r="O157" s="1922"/>
      <c r="P157" s="1998"/>
      <c r="Q157" s="1998"/>
    </row>
    <row r="158" spans="2:17" x14ac:dyDescent="0.25">
      <c r="B158" s="1993"/>
      <c r="C158" s="2286"/>
      <c r="D158" s="2886"/>
      <c r="E158" s="2888"/>
      <c r="F158" s="2886"/>
      <c r="G158" s="2886"/>
      <c r="H158" s="2975"/>
      <c r="I158" s="2976"/>
      <c r="J158" s="1990" t="s">
        <v>3572</v>
      </c>
      <c r="K158" s="2282" t="s">
        <v>3659</v>
      </c>
      <c r="L158" s="2284" t="s">
        <v>388</v>
      </c>
      <c r="M158" s="1998"/>
      <c r="N158" s="1998"/>
      <c r="O158" s="1922"/>
      <c r="P158" s="1998"/>
      <c r="Q158" s="1998"/>
    </row>
    <row r="159" spans="2:17" x14ac:dyDescent="0.25">
      <c r="B159" s="1993"/>
      <c r="C159" s="2286"/>
      <c r="D159" s="2886"/>
      <c r="E159" s="2888"/>
      <c r="F159" s="2886"/>
      <c r="G159" s="2886"/>
      <c r="H159" s="2975"/>
      <c r="I159" s="2976"/>
      <c r="J159" s="2006"/>
      <c r="K159" s="2283"/>
      <c r="L159" s="2285"/>
      <c r="M159" s="1998"/>
      <c r="N159" s="1998"/>
      <c r="O159" s="1922"/>
      <c r="P159" s="1998"/>
      <c r="Q159" s="1998"/>
    </row>
    <row r="160" spans="2:17" ht="15.75" thickBot="1" x14ac:dyDescent="0.3"/>
    <row r="161" spans="2:7" ht="30" x14ac:dyDescent="0.25">
      <c r="B161" s="162" t="s">
        <v>17</v>
      </c>
      <c r="C161" s="162" t="s">
        <v>193</v>
      </c>
      <c r="D161" s="193" t="s">
        <v>194</v>
      </c>
      <c r="E161" s="162" t="s">
        <v>27</v>
      </c>
      <c r="F161" s="233" t="s">
        <v>235</v>
      </c>
      <c r="G161" s="857"/>
    </row>
    <row r="162" spans="2:7" ht="108" x14ac:dyDescent="0.2">
      <c r="B162" s="1969" t="s">
        <v>236</v>
      </c>
      <c r="C162" s="196" t="s">
        <v>237</v>
      </c>
      <c r="D162" s="715">
        <v>25</v>
      </c>
      <c r="E162" s="715">
        <v>25</v>
      </c>
      <c r="F162" s="1970">
        <v>60</v>
      </c>
      <c r="G162" s="858"/>
    </row>
    <row r="163" spans="2:7" ht="96" x14ac:dyDescent="0.2">
      <c r="B163" s="1969"/>
      <c r="C163" s="196" t="s">
        <v>238</v>
      </c>
      <c r="D163" s="242">
        <v>25</v>
      </c>
      <c r="E163" s="715">
        <v>25</v>
      </c>
      <c r="F163" s="1971"/>
      <c r="G163" s="858"/>
    </row>
    <row r="164" spans="2:7" ht="60" x14ac:dyDescent="0.2">
      <c r="B164" s="1969"/>
      <c r="C164" s="196" t="s">
        <v>239</v>
      </c>
      <c r="D164" s="715">
        <v>10</v>
      </c>
      <c r="E164" s="715">
        <v>10</v>
      </c>
      <c r="F164" s="1972"/>
      <c r="G164" s="858"/>
    </row>
    <row r="165" spans="2:7" x14ac:dyDescent="0.25">
      <c r="C165"/>
    </row>
    <row r="168" spans="2:7" x14ac:dyDescent="0.25">
      <c r="B168" s="160" t="s">
        <v>240</v>
      </c>
    </row>
    <row r="171" spans="2:7" x14ac:dyDescent="0.25">
      <c r="B171" s="41" t="s">
        <v>17</v>
      </c>
      <c r="C171" s="41" t="s">
        <v>26</v>
      </c>
      <c r="D171" s="162" t="s">
        <v>27</v>
      </c>
      <c r="E171" s="162" t="s">
        <v>28</v>
      </c>
    </row>
    <row r="172" spans="2:7" ht="28.5" x14ac:dyDescent="0.25">
      <c r="B172" s="45" t="s">
        <v>393</v>
      </c>
      <c r="C172" s="684">
        <v>40</v>
      </c>
      <c r="D172" s="715">
        <v>0</v>
      </c>
      <c r="E172" s="1870">
        <v>60</v>
      </c>
    </row>
    <row r="173" spans="2:7" ht="42.75" x14ac:dyDescent="0.25">
      <c r="B173" s="45" t="s">
        <v>394</v>
      </c>
      <c r="C173" s="684">
        <v>60</v>
      </c>
      <c r="D173" s="715">
        <v>60</v>
      </c>
      <c r="E173" s="1871"/>
    </row>
  </sheetData>
  <mergeCells count="155">
    <mergeCell ref="B162:B164"/>
    <mergeCell ref="F162:F164"/>
    <mergeCell ref="E172:E173"/>
    <mergeCell ref="N154:N159"/>
    <mergeCell ref="O154:O159"/>
    <mergeCell ref="P154:Q159"/>
    <mergeCell ref="J156:J157"/>
    <mergeCell ref="K156:K157"/>
    <mergeCell ref="L156:L157"/>
    <mergeCell ref="J158:J159"/>
    <mergeCell ref="K158:K159"/>
    <mergeCell ref="L158:L159"/>
    <mergeCell ref="H154:H159"/>
    <mergeCell ref="I154:I159"/>
    <mergeCell ref="J154:J155"/>
    <mergeCell ref="K154:K155"/>
    <mergeCell ref="L154:L155"/>
    <mergeCell ref="M154:M159"/>
    <mergeCell ref="B154:B159"/>
    <mergeCell ref="C154:C159"/>
    <mergeCell ref="D154:D159"/>
    <mergeCell ref="E154:E159"/>
    <mergeCell ref="F154:F159"/>
    <mergeCell ref="G154:G159"/>
    <mergeCell ref="H150:H153"/>
    <mergeCell ref="I150:I153"/>
    <mergeCell ref="M150:M153"/>
    <mergeCell ref="N150:N153"/>
    <mergeCell ref="O150:O153"/>
    <mergeCell ref="P150:Q153"/>
    <mergeCell ref="B150:B153"/>
    <mergeCell ref="C150:C153"/>
    <mergeCell ref="D150:D153"/>
    <mergeCell ref="E150:E153"/>
    <mergeCell ref="F150:F153"/>
    <mergeCell ref="G150:G153"/>
    <mergeCell ref="H145:H149"/>
    <mergeCell ref="I145:I149"/>
    <mergeCell ref="M145:M149"/>
    <mergeCell ref="N145:N149"/>
    <mergeCell ref="O145:O149"/>
    <mergeCell ref="P145:Q148"/>
    <mergeCell ref="P149:Q149"/>
    <mergeCell ref="E137:E139"/>
    <mergeCell ref="B142:N142"/>
    <mergeCell ref="J144:L144"/>
    <mergeCell ref="P144:Q144"/>
    <mergeCell ref="B145:B149"/>
    <mergeCell ref="C145:C149"/>
    <mergeCell ref="D145:D149"/>
    <mergeCell ref="E145:E149"/>
    <mergeCell ref="F145:F149"/>
    <mergeCell ref="G145:G149"/>
    <mergeCell ref="B105:N105"/>
    <mergeCell ref="D108:E108"/>
    <mergeCell ref="D109:E109"/>
    <mergeCell ref="B112:P112"/>
    <mergeCell ref="B115:N115"/>
    <mergeCell ref="R119:T130"/>
    <mergeCell ref="K102:K103"/>
    <mergeCell ref="L102:L103"/>
    <mergeCell ref="M102:M103"/>
    <mergeCell ref="N102:N103"/>
    <mergeCell ref="O102:O103"/>
    <mergeCell ref="P102:Q103"/>
    <mergeCell ref="B102:B103"/>
    <mergeCell ref="C102:C103"/>
    <mergeCell ref="D102:D103"/>
    <mergeCell ref="E102:E103"/>
    <mergeCell ref="F102:F103"/>
    <mergeCell ref="G102:G103"/>
    <mergeCell ref="H102:H103"/>
    <mergeCell ref="I102:I103"/>
    <mergeCell ref="J102:J103"/>
    <mergeCell ref="B99:B101"/>
    <mergeCell ref="C99:C101"/>
    <mergeCell ref="D99:D101"/>
    <mergeCell ref="E99:E101"/>
    <mergeCell ref="F99:F101"/>
    <mergeCell ref="G99:G101"/>
    <mergeCell ref="H99:H101"/>
    <mergeCell ref="I99:I101"/>
    <mergeCell ref="P99:Q101"/>
    <mergeCell ref="B95:B98"/>
    <mergeCell ref="C95:C98"/>
    <mergeCell ref="D95:D98"/>
    <mergeCell ref="E95:E98"/>
    <mergeCell ref="F95:F98"/>
    <mergeCell ref="G95:G98"/>
    <mergeCell ref="H95:H98"/>
    <mergeCell ref="I95:I98"/>
    <mergeCell ref="P95:Q98"/>
    <mergeCell ref="R90:R91"/>
    <mergeCell ref="B92:B94"/>
    <mergeCell ref="C92:C94"/>
    <mergeCell ref="D92:D94"/>
    <mergeCell ref="E92:E94"/>
    <mergeCell ref="F92:F94"/>
    <mergeCell ref="G92:G94"/>
    <mergeCell ref="H92:H94"/>
    <mergeCell ref="I92:I94"/>
    <mergeCell ref="M92:M94"/>
    <mergeCell ref="K90:K91"/>
    <mergeCell ref="L90:L91"/>
    <mergeCell ref="M90:M91"/>
    <mergeCell ref="N90:N91"/>
    <mergeCell ref="O90:O91"/>
    <mergeCell ref="P90:Q91"/>
    <mergeCell ref="N92:N94"/>
    <mergeCell ref="O92:O94"/>
    <mergeCell ref="P92:Q94"/>
    <mergeCell ref="B90:B91"/>
    <mergeCell ref="C90:C91"/>
    <mergeCell ref="D90:D91"/>
    <mergeCell ref="E90:E91"/>
    <mergeCell ref="F90:F91"/>
    <mergeCell ref="G90:G91"/>
    <mergeCell ref="H90:H91"/>
    <mergeCell ref="I90:I91"/>
    <mergeCell ref="J90:J91"/>
    <mergeCell ref="J80:L80"/>
    <mergeCell ref="P80:Q80"/>
    <mergeCell ref="B82:B89"/>
    <mergeCell ref="C82:C89"/>
    <mergeCell ref="D82:D89"/>
    <mergeCell ref="E82:E86"/>
    <mergeCell ref="F82:F89"/>
    <mergeCell ref="G82:G89"/>
    <mergeCell ref="H82:H89"/>
    <mergeCell ref="I82:I89"/>
    <mergeCell ref="P82:Q89"/>
    <mergeCell ref="J82:J84"/>
    <mergeCell ref="K82:K84"/>
    <mergeCell ref="L82:L84"/>
    <mergeCell ref="M82:M84"/>
    <mergeCell ref="N82:N84"/>
    <mergeCell ref="O82:O84"/>
    <mergeCell ref="O67:P67"/>
    <mergeCell ref="O68:P69"/>
    <mergeCell ref="B75:N75"/>
    <mergeCell ref="B22:C22"/>
    <mergeCell ref="E40:E41"/>
    <mergeCell ref="M45:N45"/>
    <mergeCell ref="B57:B58"/>
    <mergeCell ref="C57:C58"/>
    <mergeCell ref="D57:E57"/>
    <mergeCell ref="B2:P2"/>
    <mergeCell ref="B4:P4"/>
    <mergeCell ref="C6:N6"/>
    <mergeCell ref="C9:N9"/>
    <mergeCell ref="C10:E10"/>
    <mergeCell ref="B14:C21"/>
    <mergeCell ref="C61:N61"/>
    <mergeCell ref="B63:N63"/>
    <mergeCell ref="O66:P66"/>
  </mergeCells>
  <dataValidations count="2">
    <dataValidation type="decimal" allowBlank="1" showInputMessage="1" showErrorMessage="1" sqref="WVH983089 WLL983089 C65585 IV65585 SR65585 ACN65585 AMJ65585 AWF65585 BGB65585 BPX65585 BZT65585 CJP65585 CTL65585 DDH65585 DND65585 DWZ65585 EGV65585 EQR65585 FAN65585 FKJ65585 FUF65585 GEB65585 GNX65585 GXT65585 HHP65585 HRL65585 IBH65585 ILD65585 IUZ65585 JEV65585 JOR65585 JYN65585 KIJ65585 KSF65585 LCB65585 LLX65585 LVT65585 MFP65585 MPL65585 MZH65585 NJD65585 NSZ65585 OCV65585 OMR65585 OWN65585 PGJ65585 PQF65585 QAB65585 QJX65585 QTT65585 RDP65585 RNL65585 RXH65585 SHD65585 SQZ65585 TAV65585 TKR65585 TUN65585 UEJ65585 UOF65585 UYB65585 VHX65585 VRT65585 WBP65585 WLL65585 WVH65585 C131121 IV131121 SR131121 ACN131121 AMJ131121 AWF131121 BGB131121 BPX131121 BZT131121 CJP131121 CTL131121 DDH131121 DND131121 DWZ131121 EGV131121 EQR131121 FAN131121 FKJ131121 FUF131121 GEB131121 GNX131121 GXT131121 HHP131121 HRL131121 IBH131121 ILD131121 IUZ131121 JEV131121 JOR131121 JYN131121 KIJ131121 KSF131121 LCB131121 LLX131121 LVT131121 MFP131121 MPL131121 MZH131121 NJD131121 NSZ131121 OCV131121 OMR131121 OWN131121 PGJ131121 PQF131121 QAB131121 QJX131121 QTT131121 RDP131121 RNL131121 RXH131121 SHD131121 SQZ131121 TAV131121 TKR131121 TUN131121 UEJ131121 UOF131121 UYB131121 VHX131121 VRT131121 WBP131121 WLL131121 WVH131121 C196657 IV196657 SR196657 ACN196657 AMJ196657 AWF196657 BGB196657 BPX196657 BZT196657 CJP196657 CTL196657 DDH196657 DND196657 DWZ196657 EGV196657 EQR196657 FAN196657 FKJ196657 FUF196657 GEB196657 GNX196657 GXT196657 HHP196657 HRL196657 IBH196657 ILD196657 IUZ196657 JEV196657 JOR196657 JYN196657 KIJ196657 KSF196657 LCB196657 LLX196657 LVT196657 MFP196657 MPL196657 MZH196657 NJD196657 NSZ196657 OCV196657 OMR196657 OWN196657 PGJ196657 PQF196657 QAB196657 QJX196657 QTT196657 RDP196657 RNL196657 RXH196657 SHD196657 SQZ196657 TAV196657 TKR196657 TUN196657 UEJ196657 UOF196657 UYB196657 VHX196657 VRT196657 WBP196657 WLL196657 WVH196657 C262193 IV262193 SR262193 ACN262193 AMJ262193 AWF262193 BGB262193 BPX262193 BZT262193 CJP262193 CTL262193 DDH262193 DND262193 DWZ262193 EGV262193 EQR262193 FAN262193 FKJ262193 FUF262193 GEB262193 GNX262193 GXT262193 HHP262193 HRL262193 IBH262193 ILD262193 IUZ262193 JEV262193 JOR262193 JYN262193 KIJ262193 KSF262193 LCB262193 LLX262193 LVT262193 MFP262193 MPL262193 MZH262193 NJD262193 NSZ262193 OCV262193 OMR262193 OWN262193 PGJ262193 PQF262193 QAB262193 QJX262193 QTT262193 RDP262193 RNL262193 RXH262193 SHD262193 SQZ262193 TAV262193 TKR262193 TUN262193 UEJ262193 UOF262193 UYB262193 VHX262193 VRT262193 WBP262193 WLL262193 WVH262193 C327729 IV327729 SR327729 ACN327729 AMJ327729 AWF327729 BGB327729 BPX327729 BZT327729 CJP327729 CTL327729 DDH327729 DND327729 DWZ327729 EGV327729 EQR327729 FAN327729 FKJ327729 FUF327729 GEB327729 GNX327729 GXT327729 HHP327729 HRL327729 IBH327729 ILD327729 IUZ327729 JEV327729 JOR327729 JYN327729 KIJ327729 KSF327729 LCB327729 LLX327729 LVT327729 MFP327729 MPL327729 MZH327729 NJD327729 NSZ327729 OCV327729 OMR327729 OWN327729 PGJ327729 PQF327729 QAB327729 QJX327729 QTT327729 RDP327729 RNL327729 RXH327729 SHD327729 SQZ327729 TAV327729 TKR327729 TUN327729 UEJ327729 UOF327729 UYB327729 VHX327729 VRT327729 WBP327729 WLL327729 WVH327729 C393265 IV393265 SR393265 ACN393265 AMJ393265 AWF393265 BGB393265 BPX393265 BZT393265 CJP393265 CTL393265 DDH393265 DND393265 DWZ393265 EGV393265 EQR393265 FAN393265 FKJ393265 FUF393265 GEB393265 GNX393265 GXT393265 HHP393265 HRL393265 IBH393265 ILD393265 IUZ393265 JEV393265 JOR393265 JYN393265 KIJ393265 KSF393265 LCB393265 LLX393265 LVT393265 MFP393265 MPL393265 MZH393265 NJD393265 NSZ393265 OCV393265 OMR393265 OWN393265 PGJ393265 PQF393265 QAB393265 QJX393265 QTT393265 RDP393265 RNL393265 RXH393265 SHD393265 SQZ393265 TAV393265 TKR393265 TUN393265 UEJ393265 UOF393265 UYB393265 VHX393265 VRT393265 WBP393265 WLL393265 WVH393265 C458801 IV458801 SR458801 ACN458801 AMJ458801 AWF458801 BGB458801 BPX458801 BZT458801 CJP458801 CTL458801 DDH458801 DND458801 DWZ458801 EGV458801 EQR458801 FAN458801 FKJ458801 FUF458801 GEB458801 GNX458801 GXT458801 HHP458801 HRL458801 IBH458801 ILD458801 IUZ458801 JEV458801 JOR458801 JYN458801 KIJ458801 KSF458801 LCB458801 LLX458801 LVT458801 MFP458801 MPL458801 MZH458801 NJD458801 NSZ458801 OCV458801 OMR458801 OWN458801 PGJ458801 PQF458801 QAB458801 QJX458801 QTT458801 RDP458801 RNL458801 RXH458801 SHD458801 SQZ458801 TAV458801 TKR458801 TUN458801 UEJ458801 UOF458801 UYB458801 VHX458801 VRT458801 WBP458801 WLL458801 WVH458801 C524337 IV524337 SR524337 ACN524337 AMJ524337 AWF524337 BGB524337 BPX524337 BZT524337 CJP524337 CTL524337 DDH524337 DND524337 DWZ524337 EGV524337 EQR524337 FAN524337 FKJ524337 FUF524337 GEB524337 GNX524337 GXT524337 HHP524337 HRL524337 IBH524337 ILD524337 IUZ524337 JEV524337 JOR524337 JYN524337 KIJ524337 KSF524337 LCB524337 LLX524337 LVT524337 MFP524337 MPL524337 MZH524337 NJD524337 NSZ524337 OCV524337 OMR524337 OWN524337 PGJ524337 PQF524337 QAB524337 QJX524337 QTT524337 RDP524337 RNL524337 RXH524337 SHD524337 SQZ524337 TAV524337 TKR524337 TUN524337 UEJ524337 UOF524337 UYB524337 VHX524337 VRT524337 WBP524337 WLL524337 WVH524337 C589873 IV589873 SR589873 ACN589873 AMJ589873 AWF589873 BGB589873 BPX589873 BZT589873 CJP589873 CTL589873 DDH589873 DND589873 DWZ589873 EGV589873 EQR589873 FAN589873 FKJ589873 FUF589873 GEB589873 GNX589873 GXT589873 HHP589873 HRL589873 IBH589873 ILD589873 IUZ589873 JEV589873 JOR589873 JYN589873 KIJ589873 KSF589873 LCB589873 LLX589873 LVT589873 MFP589873 MPL589873 MZH589873 NJD589873 NSZ589873 OCV589873 OMR589873 OWN589873 PGJ589873 PQF589873 QAB589873 QJX589873 QTT589873 RDP589873 RNL589873 RXH589873 SHD589873 SQZ589873 TAV589873 TKR589873 TUN589873 UEJ589873 UOF589873 UYB589873 VHX589873 VRT589873 WBP589873 WLL589873 WVH589873 C655409 IV655409 SR655409 ACN655409 AMJ655409 AWF655409 BGB655409 BPX655409 BZT655409 CJP655409 CTL655409 DDH655409 DND655409 DWZ655409 EGV655409 EQR655409 FAN655409 FKJ655409 FUF655409 GEB655409 GNX655409 GXT655409 HHP655409 HRL655409 IBH655409 ILD655409 IUZ655409 JEV655409 JOR655409 JYN655409 KIJ655409 KSF655409 LCB655409 LLX655409 LVT655409 MFP655409 MPL655409 MZH655409 NJD655409 NSZ655409 OCV655409 OMR655409 OWN655409 PGJ655409 PQF655409 QAB655409 QJX655409 QTT655409 RDP655409 RNL655409 RXH655409 SHD655409 SQZ655409 TAV655409 TKR655409 TUN655409 UEJ655409 UOF655409 UYB655409 VHX655409 VRT655409 WBP655409 WLL655409 WVH655409 C720945 IV720945 SR720945 ACN720945 AMJ720945 AWF720945 BGB720945 BPX720945 BZT720945 CJP720945 CTL720945 DDH720945 DND720945 DWZ720945 EGV720945 EQR720945 FAN720945 FKJ720945 FUF720945 GEB720945 GNX720945 GXT720945 HHP720945 HRL720945 IBH720945 ILD720945 IUZ720945 JEV720945 JOR720945 JYN720945 KIJ720945 KSF720945 LCB720945 LLX720945 LVT720945 MFP720945 MPL720945 MZH720945 NJD720945 NSZ720945 OCV720945 OMR720945 OWN720945 PGJ720945 PQF720945 QAB720945 QJX720945 QTT720945 RDP720945 RNL720945 RXH720945 SHD720945 SQZ720945 TAV720945 TKR720945 TUN720945 UEJ720945 UOF720945 UYB720945 VHX720945 VRT720945 WBP720945 WLL720945 WVH720945 C786481 IV786481 SR786481 ACN786481 AMJ786481 AWF786481 BGB786481 BPX786481 BZT786481 CJP786481 CTL786481 DDH786481 DND786481 DWZ786481 EGV786481 EQR786481 FAN786481 FKJ786481 FUF786481 GEB786481 GNX786481 GXT786481 HHP786481 HRL786481 IBH786481 ILD786481 IUZ786481 JEV786481 JOR786481 JYN786481 KIJ786481 KSF786481 LCB786481 LLX786481 LVT786481 MFP786481 MPL786481 MZH786481 NJD786481 NSZ786481 OCV786481 OMR786481 OWN786481 PGJ786481 PQF786481 QAB786481 QJX786481 QTT786481 RDP786481 RNL786481 RXH786481 SHD786481 SQZ786481 TAV786481 TKR786481 TUN786481 UEJ786481 UOF786481 UYB786481 VHX786481 VRT786481 WBP786481 WLL786481 WVH786481 C852017 IV852017 SR852017 ACN852017 AMJ852017 AWF852017 BGB852017 BPX852017 BZT852017 CJP852017 CTL852017 DDH852017 DND852017 DWZ852017 EGV852017 EQR852017 FAN852017 FKJ852017 FUF852017 GEB852017 GNX852017 GXT852017 HHP852017 HRL852017 IBH852017 ILD852017 IUZ852017 JEV852017 JOR852017 JYN852017 KIJ852017 KSF852017 LCB852017 LLX852017 LVT852017 MFP852017 MPL852017 MZH852017 NJD852017 NSZ852017 OCV852017 OMR852017 OWN852017 PGJ852017 PQF852017 QAB852017 QJX852017 QTT852017 RDP852017 RNL852017 RXH852017 SHD852017 SQZ852017 TAV852017 TKR852017 TUN852017 UEJ852017 UOF852017 UYB852017 VHX852017 VRT852017 WBP852017 WLL852017 WVH852017 C917553 IV917553 SR917553 ACN917553 AMJ917553 AWF917553 BGB917553 BPX917553 BZT917553 CJP917553 CTL917553 DDH917553 DND917553 DWZ917553 EGV917553 EQR917553 FAN917553 FKJ917553 FUF917553 GEB917553 GNX917553 GXT917553 HHP917553 HRL917553 IBH917553 ILD917553 IUZ917553 JEV917553 JOR917553 JYN917553 KIJ917553 KSF917553 LCB917553 LLX917553 LVT917553 MFP917553 MPL917553 MZH917553 NJD917553 NSZ917553 OCV917553 OMR917553 OWN917553 PGJ917553 PQF917553 QAB917553 QJX917553 QTT917553 RDP917553 RNL917553 RXH917553 SHD917553 SQZ917553 TAV917553 TKR917553 TUN917553 UEJ917553 UOF917553 UYB917553 VHX917553 VRT917553 WBP917553 WLL917553 WVH917553 C983089 IV983089 SR983089 ACN983089 AMJ983089 AWF983089 BGB983089 BPX983089 BZT983089 CJP983089 CTL983089 DDH983089 DND983089 DWZ983089 EGV983089 EQR983089 FAN983089 FKJ983089 FUF983089 GEB983089 GNX983089 GXT983089 HHP983089 HRL983089 IBH983089 ILD983089 IUZ983089 JEV983089 JOR983089 JYN983089 KIJ983089 KSF983089 LCB983089 LLX983089 LVT983089 MFP983089 MPL983089 MZH983089 NJD983089 NSZ983089 OCV983089 OMR983089 OWN983089 PGJ983089 PQF983089 QAB983089 QJX983089 QTT983089 RDP983089 RNL983089 RXH983089 SHD983089 SQZ983089 TAV983089 TKR983089 TUN983089 UEJ983089 UOF983089 UYB983089 VHX983089 VRT983089 WBP983089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89 A65585 IS65585 SO65585 ACK65585 AMG65585 AWC65585 BFY65585 BPU65585 BZQ65585 CJM65585 CTI65585 DDE65585 DNA65585 DWW65585 EGS65585 EQO65585 FAK65585 FKG65585 FUC65585 GDY65585 GNU65585 GXQ65585 HHM65585 HRI65585 IBE65585 ILA65585 IUW65585 JES65585 JOO65585 JYK65585 KIG65585 KSC65585 LBY65585 LLU65585 LVQ65585 MFM65585 MPI65585 MZE65585 NJA65585 NSW65585 OCS65585 OMO65585 OWK65585 PGG65585 PQC65585 PZY65585 QJU65585 QTQ65585 RDM65585 RNI65585 RXE65585 SHA65585 SQW65585 TAS65585 TKO65585 TUK65585 UEG65585 UOC65585 UXY65585 VHU65585 VRQ65585 WBM65585 WLI65585 WVE65585 A131121 IS131121 SO131121 ACK131121 AMG131121 AWC131121 BFY131121 BPU131121 BZQ131121 CJM131121 CTI131121 DDE131121 DNA131121 DWW131121 EGS131121 EQO131121 FAK131121 FKG131121 FUC131121 GDY131121 GNU131121 GXQ131121 HHM131121 HRI131121 IBE131121 ILA131121 IUW131121 JES131121 JOO131121 JYK131121 KIG131121 KSC131121 LBY131121 LLU131121 LVQ131121 MFM131121 MPI131121 MZE131121 NJA131121 NSW131121 OCS131121 OMO131121 OWK131121 PGG131121 PQC131121 PZY131121 QJU131121 QTQ131121 RDM131121 RNI131121 RXE131121 SHA131121 SQW131121 TAS131121 TKO131121 TUK131121 UEG131121 UOC131121 UXY131121 VHU131121 VRQ131121 WBM131121 WLI131121 WVE131121 A196657 IS196657 SO196657 ACK196657 AMG196657 AWC196657 BFY196657 BPU196657 BZQ196657 CJM196657 CTI196657 DDE196657 DNA196657 DWW196657 EGS196657 EQO196657 FAK196657 FKG196657 FUC196657 GDY196657 GNU196657 GXQ196657 HHM196657 HRI196657 IBE196657 ILA196657 IUW196657 JES196657 JOO196657 JYK196657 KIG196657 KSC196657 LBY196657 LLU196657 LVQ196657 MFM196657 MPI196657 MZE196657 NJA196657 NSW196657 OCS196657 OMO196657 OWK196657 PGG196657 PQC196657 PZY196657 QJU196657 QTQ196657 RDM196657 RNI196657 RXE196657 SHA196657 SQW196657 TAS196657 TKO196657 TUK196657 UEG196657 UOC196657 UXY196657 VHU196657 VRQ196657 WBM196657 WLI196657 WVE196657 A262193 IS262193 SO262193 ACK262193 AMG262193 AWC262193 BFY262193 BPU262193 BZQ262193 CJM262193 CTI262193 DDE262193 DNA262193 DWW262193 EGS262193 EQO262193 FAK262193 FKG262193 FUC262193 GDY262193 GNU262193 GXQ262193 HHM262193 HRI262193 IBE262193 ILA262193 IUW262193 JES262193 JOO262193 JYK262193 KIG262193 KSC262193 LBY262193 LLU262193 LVQ262193 MFM262193 MPI262193 MZE262193 NJA262193 NSW262193 OCS262193 OMO262193 OWK262193 PGG262193 PQC262193 PZY262193 QJU262193 QTQ262193 RDM262193 RNI262193 RXE262193 SHA262193 SQW262193 TAS262193 TKO262193 TUK262193 UEG262193 UOC262193 UXY262193 VHU262193 VRQ262193 WBM262193 WLI262193 WVE262193 A327729 IS327729 SO327729 ACK327729 AMG327729 AWC327729 BFY327729 BPU327729 BZQ327729 CJM327729 CTI327729 DDE327729 DNA327729 DWW327729 EGS327729 EQO327729 FAK327729 FKG327729 FUC327729 GDY327729 GNU327729 GXQ327729 HHM327729 HRI327729 IBE327729 ILA327729 IUW327729 JES327729 JOO327729 JYK327729 KIG327729 KSC327729 LBY327729 LLU327729 LVQ327729 MFM327729 MPI327729 MZE327729 NJA327729 NSW327729 OCS327729 OMO327729 OWK327729 PGG327729 PQC327729 PZY327729 QJU327729 QTQ327729 RDM327729 RNI327729 RXE327729 SHA327729 SQW327729 TAS327729 TKO327729 TUK327729 UEG327729 UOC327729 UXY327729 VHU327729 VRQ327729 WBM327729 WLI327729 WVE327729 A393265 IS393265 SO393265 ACK393265 AMG393265 AWC393265 BFY393265 BPU393265 BZQ393265 CJM393265 CTI393265 DDE393265 DNA393265 DWW393265 EGS393265 EQO393265 FAK393265 FKG393265 FUC393265 GDY393265 GNU393265 GXQ393265 HHM393265 HRI393265 IBE393265 ILA393265 IUW393265 JES393265 JOO393265 JYK393265 KIG393265 KSC393265 LBY393265 LLU393265 LVQ393265 MFM393265 MPI393265 MZE393265 NJA393265 NSW393265 OCS393265 OMO393265 OWK393265 PGG393265 PQC393265 PZY393265 QJU393265 QTQ393265 RDM393265 RNI393265 RXE393265 SHA393265 SQW393265 TAS393265 TKO393265 TUK393265 UEG393265 UOC393265 UXY393265 VHU393265 VRQ393265 WBM393265 WLI393265 WVE393265 A458801 IS458801 SO458801 ACK458801 AMG458801 AWC458801 BFY458801 BPU458801 BZQ458801 CJM458801 CTI458801 DDE458801 DNA458801 DWW458801 EGS458801 EQO458801 FAK458801 FKG458801 FUC458801 GDY458801 GNU458801 GXQ458801 HHM458801 HRI458801 IBE458801 ILA458801 IUW458801 JES458801 JOO458801 JYK458801 KIG458801 KSC458801 LBY458801 LLU458801 LVQ458801 MFM458801 MPI458801 MZE458801 NJA458801 NSW458801 OCS458801 OMO458801 OWK458801 PGG458801 PQC458801 PZY458801 QJU458801 QTQ458801 RDM458801 RNI458801 RXE458801 SHA458801 SQW458801 TAS458801 TKO458801 TUK458801 UEG458801 UOC458801 UXY458801 VHU458801 VRQ458801 WBM458801 WLI458801 WVE458801 A524337 IS524337 SO524337 ACK524337 AMG524337 AWC524337 BFY524337 BPU524337 BZQ524337 CJM524337 CTI524337 DDE524337 DNA524337 DWW524337 EGS524337 EQO524337 FAK524337 FKG524337 FUC524337 GDY524337 GNU524337 GXQ524337 HHM524337 HRI524337 IBE524337 ILA524337 IUW524337 JES524337 JOO524337 JYK524337 KIG524337 KSC524337 LBY524337 LLU524337 LVQ524337 MFM524337 MPI524337 MZE524337 NJA524337 NSW524337 OCS524337 OMO524337 OWK524337 PGG524337 PQC524337 PZY524337 QJU524337 QTQ524337 RDM524337 RNI524337 RXE524337 SHA524337 SQW524337 TAS524337 TKO524337 TUK524337 UEG524337 UOC524337 UXY524337 VHU524337 VRQ524337 WBM524337 WLI524337 WVE524337 A589873 IS589873 SO589873 ACK589873 AMG589873 AWC589873 BFY589873 BPU589873 BZQ589873 CJM589873 CTI589873 DDE589873 DNA589873 DWW589873 EGS589873 EQO589873 FAK589873 FKG589873 FUC589873 GDY589873 GNU589873 GXQ589873 HHM589873 HRI589873 IBE589873 ILA589873 IUW589873 JES589873 JOO589873 JYK589873 KIG589873 KSC589873 LBY589873 LLU589873 LVQ589873 MFM589873 MPI589873 MZE589873 NJA589873 NSW589873 OCS589873 OMO589873 OWK589873 PGG589873 PQC589873 PZY589873 QJU589873 QTQ589873 RDM589873 RNI589873 RXE589873 SHA589873 SQW589873 TAS589873 TKO589873 TUK589873 UEG589873 UOC589873 UXY589873 VHU589873 VRQ589873 WBM589873 WLI589873 WVE589873 A655409 IS655409 SO655409 ACK655409 AMG655409 AWC655409 BFY655409 BPU655409 BZQ655409 CJM655409 CTI655409 DDE655409 DNA655409 DWW655409 EGS655409 EQO655409 FAK655409 FKG655409 FUC655409 GDY655409 GNU655409 GXQ655409 HHM655409 HRI655409 IBE655409 ILA655409 IUW655409 JES655409 JOO655409 JYK655409 KIG655409 KSC655409 LBY655409 LLU655409 LVQ655409 MFM655409 MPI655409 MZE655409 NJA655409 NSW655409 OCS655409 OMO655409 OWK655409 PGG655409 PQC655409 PZY655409 QJU655409 QTQ655409 RDM655409 RNI655409 RXE655409 SHA655409 SQW655409 TAS655409 TKO655409 TUK655409 UEG655409 UOC655409 UXY655409 VHU655409 VRQ655409 WBM655409 WLI655409 WVE655409 A720945 IS720945 SO720945 ACK720945 AMG720945 AWC720945 BFY720945 BPU720945 BZQ720945 CJM720945 CTI720945 DDE720945 DNA720945 DWW720945 EGS720945 EQO720945 FAK720945 FKG720945 FUC720945 GDY720945 GNU720945 GXQ720945 HHM720945 HRI720945 IBE720945 ILA720945 IUW720945 JES720945 JOO720945 JYK720945 KIG720945 KSC720945 LBY720945 LLU720945 LVQ720945 MFM720945 MPI720945 MZE720945 NJA720945 NSW720945 OCS720945 OMO720945 OWK720945 PGG720945 PQC720945 PZY720945 QJU720945 QTQ720945 RDM720945 RNI720945 RXE720945 SHA720945 SQW720945 TAS720945 TKO720945 TUK720945 UEG720945 UOC720945 UXY720945 VHU720945 VRQ720945 WBM720945 WLI720945 WVE720945 A786481 IS786481 SO786481 ACK786481 AMG786481 AWC786481 BFY786481 BPU786481 BZQ786481 CJM786481 CTI786481 DDE786481 DNA786481 DWW786481 EGS786481 EQO786481 FAK786481 FKG786481 FUC786481 GDY786481 GNU786481 GXQ786481 HHM786481 HRI786481 IBE786481 ILA786481 IUW786481 JES786481 JOO786481 JYK786481 KIG786481 KSC786481 LBY786481 LLU786481 LVQ786481 MFM786481 MPI786481 MZE786481 NJA786481 NSW786481 OCS786481 OMO786481 OWK786481 PGG786481 PQC786481 PZY786481 QJU786481 QTQ786481 RDM786481 RNI786481 RXE786481 SHA786481 SQW786481 TAS786481 TKO786481 TUK786481 UEG786481 UOC786481 UXY786481 VHU786481 VRQ786481 WBM786481 WLI786481 WVE786481 A852017 IS852017 SO852017 ACK852017 AMG852017 AWC852017 BFY852017 BPU852017 BZQ852017 CJM852017 CTI852017 DDE852017 DNA852017 DWW852017 EGS852017 EQO852017 FAK852017 FKG852017 FUC852017 GDY852017 GNU852017 GXQ852017 HHM852017 HRI852017 IBE852017 ILA852017 IUW852017 JES852017 JOO852017 JYK852017 KIG852017 KSC852017 LBY852017 LLU852017 LVQ852017 MFM852017 MPI852017 MZE852017 NJA852017 NSW852017 OCS852017 OMO852017 OWK852017 PGG852017 PQC852017 PZY852017 QJU852017 QTQ852017 RDM852017 RNI852017 RXE852017 SHA852017 SQW852017 TAS852017 TKO852017 TUK852017 UEG852017 UOC852017 UXY852017 VHU852017 VRQ852017 WBM852017 WLI852017 WVE852017 A917553 IS917553 SO917553 ACK917553 AMG917553 AWC917553 BFY917553 BPU917553 BZQ917553 CJM917553 CTI917553 DDE917553 DNA917553 DWW917553 EGS917553 EQO917553 FAK917553 FKG917553 FUC917553 GDY917553 GNU917553 GXQ917553 HHM917553 HRI917553 IBE917553 ILA917553 IUW917553 JES917553 JOO917553 JYK917553 KIG917553 KSC917553 LBY917553 LLU917553 LVQ917553 MFM917553 MPI917553 MZE917553 NJA917553 NSW917553 OCS917553 OMO917553 OWK917553 PGG917553 PQC917553 PZY917553 QJU917553 QTQ917553 RDM917553 RNI917553 RXE917553 SHA917553 SQW917553 TAS917553 TKO917553 TUK917553 UEG917553 UOC917553 UXY917553 VHU917553 VRQ917553 WBM917553 WLI917553 WVE917553 A983089 IS983089 SO983089 ACK983089 AMG983089 AWC983089 BFY983089 BPU983089 BZQ983089 CJM983089 CTI983089 DDE983089 DNA983089 DWW983089 EGS983089 EQO983089 FAK983089 FKG983089 FUC983089 GDY983089 GNU983089 GXQ983089 HHM983089 HRI983089 IBE983089 ILA983089 IUW983089 JES983089 JOO983089 JYK983089 KIG983089 KSC983089 LBY983089 LLU983089 LVQ983089 MFM983089 MPI983089 MZE983089 NJA983089 NSW983089 OCS983089 OMO983089 OWK983089 PGG983089 PQC983089 PZY983089 QJU983089 QTQ983089 RDM983089 RNI983089 RXE983089 SHA983089 SQW983089 TAS983089 TKO983089 TUK983089 UEG983089 UOC983089 UXY983089 VHU983089 VRQ983089 WBM983089 WLI98308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legacy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6"/>
  <sheetViews>
    <sheetView topLeftCell="A17" zoomScale="70" zoomScaleNormal="70" workbookViewId="0">
      <selection activeCell="E19" sqref="E19"/>
    </sheetView>
  </sheetViews>
  <sheetFormatPr baseColWidth="10" defaultRowHeight="15" x14ac:dyDescent="0.25"/>
  <cols>
    <col min="1" max="1" width="3.140625" style="1" bestFit="1" customWidth="1"/>
    <col min="2" max="2" width="46.140625" style="1" customWidth="1"/>
    <col min="3" max="3" width="20.5703125" style="1" customWidth="1"/>
    <col min="4" max="4" width="28.140625" style="1" customWidth="1"/>
    <col min="5" max="5" width="19.140625" style="1" customWidth="1"/>
    <col min="6" max="6" width="30.140625" style="1" customWidth="1"/>
    <col min="7" max="7" width="17.5703125" style="1" customWidth="1"/>
    <col min="8" max="8" width="13.85546875" style="1" customWidth="1"/>
    <col min="9" max="9" width="16.140625" style="1" customWidth="1"/>
    <col min="10" max="10" width="14.7109375" style="1" customWidth="1"/>
    <col min="11" max="11" width="16.42578125" style="1" customWidth="1"/>
    <col min="12" max="12" width="27.7109375" style="1" customWidth="1"/>
    <col min="13" max="13" width="17.7109375" style="1" customWidth="1"/>
    <col min="14" max="14" width="16.7109375" style="1" customWidth="1"/>
    <col min="15" max="15" width="15.5703125" style="1" customWidth="1"/>
    <col min="16" max="16" width="17.140625" style="1" customWidth="1"/>
    <col min="17" max="17" width="29.140625" style="1" customWidth="1"/>
    <col min="18" max="18" width="33.8554687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15.75" thickBot="1" x14ac:dyDescent="0.3">
      <c r="B6" s="2" t="s">
        <v>2</v>
      </c>
      <c r="C6" s="1854" t="s">
        <v>1291</v>
      </c>
      <c r="D6" s="1854"/>
      <c r="E6" s="1854"/>
      <c r="F6" s="1854"/>
      <c r="G6" s="1854"/>
      <c r="H6" s="1854"/>
      <c r="I6" s="1854"/>
      <c r="J6" s="1854"/>
      <c r="K6" s="1854"/>
      <c r="L6" s="1854"/>
      <c r="M6" s="1854"/>
      <c r="N6" s="1855"/>
    </row>
    <row r="7" spans="2:16" ht="15.75" thickBot="1" x14ac:dyDescent="0.3">
      <c r="B7" s="2" t="s">
        <v>4</v>
      </c>
      <c r="C7" s="1854"/>
      <c r="D7" s="1854"/>
      <c r="E7" s="1854"/>
      <c r="F7" s="1854"/>
      <c r="G7" s="1854"/>
      <c r="H7" s="1854"/>
      <c r="I7" s="1854"/>
      <c r="J7" s="1854"/>
      <c r="K7" s="1854"/>
      <c r="L7" s="1854"/>
      <c r="M7" s="1854"/>
      <c r="N7" s="1855"/>
    </row>
    <row r="8" spans="2:16" ht="15.75" thickBot="1" x14ac:dyDescent="0.3">
      <c r="B8" s="2" t="s">
        <v>5</v>
      </c>
      <c r="C8" s="1854"/>
      <c r="D8" s="1854"/>
      <c r="E8" s="1854"/>
      <c r="F8" s="1854"/>
      <c r="G8" s="1854"/>
      <c r="H8" s="1854"/>
      <c r="I8" s="1854"/>
      <c r="J8" s="1854"/>
      <c r="K8" s="1854"/>
      <c r="L8" s="1854"/>
      <c r="M8" s="1854"/>
      <c r="N8" s="1855"/>
    </row>
    <row r="9" spans="2:16" ht="15.75" thickBot="1" x14ac:dyDescent="0.3">
      <c r="B9" s="2" t="s">
        <v>6</v>
      </c>
      <c r="C9" s="1854"/>
      <c r="D9" s="1854"/>
      <c r="E9" s="1854"/>
      <c r="F9" s="1854"/>
      <c r="G9" s="1854"/>
      <c r="H9" s="1854"/>
      <c r="I9" s="1854"/>
      <c r="J9" s="1854"/>
      <c r="K9" s="1854"/>
      <c r="L9" s="1854"/>
      <c r="M9" s="1854"/>
      <c r="N9" s="1855"/>
    </row>
    <row r="10" spans="2:16" ht="15.75" thickBot="1" x14ac:dyDescent="0.3">
      <c r="B10" s="2" t="s">
        <v>7</v>
      </c>
      <c r="C10" s="2028">
        <v>23</v>
      </c>
      <c r="D10" s="2028"/>
      <c r="E10" s="2029"/>
      <c r="F10" s="4"/>
      <c r="G10" s="4"/>
      <c r="H10" s="4"/>
      <c r="I10" s="4"/>
      <c r="J10" s="4"/>
      <c r="K10" s="4"/>
      <c r="L10" s="4"/>
      <c r="M10" s="4"/>
      <c r="N10" s="5"/>
    </row>
    <row r="11" spans="2:16" ht="15.75" thickBot="1" x14ac:dyDescent="0.3">
      <c r="B11" s="6" t="s">
        <v>8</v>
      </c>
      <c r="C11" s="7">
        <v>41979</v>
      </c>
      <c r="D11" s="731"/>
      <c r="E11" s="731"/>
      <c r="F11" s="731"/>
      <c r="G11" s="731"/>
      <c r="H11" s="731"/>
      <c r="I11" s="731"/>
      <c r="J11" s="731"/>
      <c r="K11" s="731"/>
      <c r="L11" s="731"/>
      <c r="M11" s="731"/>
      <c r="N11" s="732"/>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ht="30" x14ac:dyDescent="0.25">
      <c r="B14" s="2288" t="s">
        <v>9</v>
      </c>
      <c r="C14" s="2288"/>
      <c r="D14" s="708" t="s">
        <v>10</v>
      </c>
      <c r="E14" s="708" t="s">
        <v>11</v>
      </c>
      <c r="F14" s="708" t="s">
        <v>12</v>
      </c>
      <c r="G14" s="16"/>
      <c r="I14" s="140"/>
      <c r="J14" s="140"/>
      <c r="K14" s="140"/>
      <c r="L14" s="140"/>
      <c r="M14" s="140"/>
      <c r="N14" s="137"/>
    </row>
    <row r="15" spans="2:16" x14ac:dyDescent="0.25">
      <c r="B15" s="2288"/>
      <c r="C15" s="2288"/>
      <c r="D15" s="708">
        <v>23</v>
      </c>
      <c r="E15" s="22">
        <v>1764597445</v>
      </c>
      <c r="F15" s="255">
        <v>845</v>
      </c>
      <c r="G15" s="20"/>
      <c r="I15" s="144"/>
      <c r="J15" s="144"/>
      <c r="K15" s="144"/>
      <c r="L15" s="144"/>
      <c r="M15" s="144"/>
      <c r="N15" s="137"/>
    </row>
    <row r="16" spans="2:16" x14ac:dyDescent="0.25">
      <c r="B16" s="2288"/>
      <c r="C16" s="2288"/>
      <c r="D16" s="708"/>
      <c r="E16" s="18"/>
      <c r="F16" s="255"/>
      <c r="G16" s="20"/>
      <c r="I16" s="144"/>
      <c r="J16" s="144"/>
      <c r="K16" s="144"/>
      <c r="L16" s="144"/>
      <c r="M16" s="144"/>
      <c r="N16" s="137"/>
    </row>
    <row r="17" spans="1:14" x14ac:dyDescent="0.25">
      <c r="B17" s="2288"/>
      <c r="C17" s="2288"/>
      <c r="D17" s="708"/>
      <c r="E17" s="18"/>
      <c r="F17" s="255"/>
      <c r="G17" s="20"/>
      <c r="I17" s="144"/>
      <c r="J17" s="144"/>
      <c r="K17" s="144"/>
      <c r="L17" s="144"/>
      <c r="M17" s="144"/>
      <c r="N17" s="137"/>
    </row>
    <row r="18" spans="1:14" x14ac:dyDescent="0.25">
      <c r="B18" s="2288"/>
      <c r="C18" s="2288"/>
      <c r="D18" s="708"/>
      <c r="E18" s="22"/>
      <c r="F18" s="255"/>
      <c r="G18" s="20"/>
      <c r="H18" s="146"/>
      <c r="I18" s="144"/>
      <c r="J18" s="144"/>
      <c r="K18" s="144"/>
      <c r="L18" s="144"/>
      <c r="M18" s="144"/>
      <c r="N18" s="147"/>
    </row>
    <row r="19" spans="1:14" x14ac:dyDescent="0.25">
      <c r="B19" s="2288"/>
      <c r="C19" s="2288"/>
      <c r="D19" s="708"/>
      <c r="E19" s="22"/>
      <c r="F19" s="255"/>
      <c r="G19" s="20"/>
      <c r="H19" s="146"/>
      <c r="I19" s="148"/>
      <c r="J19" s="148"/>
      <c r="K19" s="148"/>
      <c r="L19" s="148"/>
      <c r="M19" s="148"/>
      <c r="N19" s="147"/>
    </row>
    <row r="20" spans="1:14" x14ac:dyDescent="0.25">
      <c r="B20" s="2288"/>
      <c r="C20" s="2288"/>
      <c r="D20" s="708"/>
      <c r="E20" s="22"/>
      <c r="F20" s="255"/>
      <c r="G20" s="20"/>
      <c r="H20" s="146"/>
      <c r="I20" s="48"/>
      <c r="J20" s="48"/>
      <c r="K20" s="48"/>
      <c r="L20" s="48"/>
      <c r="M20" s="48"/>
      <c r="N20" s="147"/>
    </row>
    <row r="21" spans="1:14" x14ac:dyDescent="0.25">
      <c r="B21" s="2288"/>
      <c r="C21" s="2288"/>
      <c r="D21" s="708"/>
      <c r="E21" s="22"/>
      <c r="F21" s="255"/>
      <c r="G21" s="20"/>
      <c r="H21" s="146"/>
      <c r="I21" s="48"/>
      <c r="J21" s="48"/>
      <c r="K21" s="48"/>
      <c r="L21" s="48"/>
      <c r="M21" s="48"/>
      <c r="N21" s="147"/>
    </row>
    <row r="22" spans="1:14" ht="15.75" thickBot="1" x14ac:dyDescent="0.3">
      <c r="B22" s="2289" t="s">
        <v>13</v>
      </c>
      <c r="C22" s="2290"/>
      <c r="D22" s="708"/>
      <c r="E22" s="501"/>
      <c r="F22" s="255">
        <v>845</v>
      </c>
      <c r="G22" s="20"/>
      <c r="H22" s="146"/>
      <c r="I22" s="48"/>
      <c r="J22" s="48"/>
      <c r="K22" s="48"/>
      <c r="L22" s="48"/>
      <c r="M22" s="48"/>
      <c r="N22" s="147"/>
    </row>
    <row r="23" spans="1:14" ht="57.75" thickBot="1" x14ac:dyDescent="0.3">
      <c r="A23" s="27"/>
      <c r="B23" s="28" t="s">
        <v>14</v>
      </c>
      <c r="C23" s="28" t="s">
        <v>15</v>
      </c>
      <c r="D23" s="3"/>
      <c r="E23" s="17"/>
      <c r="F23" s="17"/>
      <c r="G23" s="17"/>
      <c r="H23" s="140"/>
      <c r="I23" s="151"/>
      <c r="J23" s="151"/>
      <c r="K23" s="151"/>
      <c r="L23" s="151"/>
      <c r="M23" s="151"/>
    </row>
    <row r="24" spans="1:14" ht="15.75" thickBot="1" x14ac:dyDescent="0.3">
      <c r="A24" s="30">
        <v>1</v>
      </c>
      <c r="B24" s="3"/>
      <c r="C24" s="947">
        <f>F22*0.8</f>
        <v>676</v>
      </c>
      <c r="D24" s="32"/>
      <c r="E24" s="948">
        <f>E22</f>
        <v>0</v>
      </c>
      <c r="F24" s="34"/>
      <c r="G24" s="34"/>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715" t="s">
        <v>21</v>
      </c>
      <c r="D30" s="152"/>
      <c r="E30"/>
      <c r="F30"/>
      <c r="G30"/>
      <c r="H30"/>
      <c r="I30" s="48"/>
      <c r="J30" s="48"/>
      <c r="K30" s="48"/>
      <c r="L30" s="48"/>
      <c r="M30" s="48"/>
      <c r="N30" s="137"/>
    </row>
    <row r="31" spans="1:14" x14ac:dyDescent="0.25">
      <c r="A31" s="36"/>
      <c r="B31" s="152" t="s">
        <v>22</v>
      </c>
      <c r="C31" s="715" t="s">
        <v>21</v>
      </c>
      <c r="D31" s="152"/>
      <c r="E31"/>
      <c r="F31"/>
      <c r="G31"/>
      <c r="H31"/>
      <c r="I31" s="48"/>
      <c r="J31" s="48"/>
      <c r="K31" s="48"/>
      <c r="L31" s="48"/>
      <c r="M31" s="48"/>
      <c r="N31" s="137"/>
    </row>
    <row r="32" spans="1:14" x14ac:dyDescent="0.25">
      <c r="A32" s="36"/>
      <c r="B32" s="152" t="s">
        <v>23</v>
      </c>
      <c r="C32" s="715" t="s">
        <v>21</v>
      </c>
      <c r="D32" s="152"/>
      <c r="E32"/>
      <c r="F32"/>
      <c r="G32"/>
      <c r="H32"/>
      <c r="I32" s="48"/>
      <c r="J32" s="48"/>
      <c r="K32" s="48"/>
      <c r="L32" s="48"/>
      <c r="M32" s="48"/>
      <c r="N32" s="137"/>
    </row>
    <row r="33" spans="1:17" x14ac:dyDescent="0.25">
      <c r="A33" s="36"/>
      <c r="B33" s="152" t="s">
        <v>24</v>
      </c>
      <c r="C33" s="715"/>
      <c r="D33" s="152" t="s">
        <v>21</v>
      </c>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42.75" x14ac:dyDescent="0.25">
      <c r="A40" s="36"/>
      <c r="B40" s="45" t="s">
        <v>29</v>
      </c>
      <c r="C40" s="684">
        <v>40</v>
      </c>
      <c r="D40" s="715">
        <v>20</v>
      </c>
      <c r="E40" s="1870">
        <f>+D40+D41</f>
        <v>80</v>
      </c>
      <c r="F40"/>
      <c r="G40"/>
      <c r="H40"/>
      <c r="I40" s="48"/>
      <c r="J40" s="48"/>
      <c r="K40" s="48"/>
      <c r="L40" s="48"/>
      <c r="M40" s="48"/>
      <c r="N40" s="137"/>
    </row>
    <row r="41" spans="1:17" ht="85.5" x14ac:dyDescent="0.25">
      <c r="A41" s="36"/>
      <c r="B41" s="45" t="s">
        <v>30</v>
      </c>
      <c r="C41" s="684">
        <v>60</v>
      </c>
      <c r="D41" s="715">
        <v>60</v>
      </c>
      <c r="E41" s="187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48" customFormat="1" ht="75"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57" x14ac:dyDescent="0.25">
      <c r="A49" s="500">
        <v>1</v>
      </c>
      <c r="B49" s="53" t="s">
        <v>1291</v>
      </c>
      <c r="C49" s="53" t="s">
        <v>1291</v>
      </c>
      <c r="D49" s="53" t="s">
        <v>416</v>
      </c>
      <c r="E49" s="58">
        <v>701820140115</v>
      </c>
      <c r="F49" s="54" t="s">
        <v>18</v>
      </c>
      <c r="G49" s="55">
        <v>1</v>
      </c>
      <c r="H49" s="62">
        <v>41659</v>
      </c>
      <c r="I49" s="62">
        <v>41943</v>
      </c>
      <c r="J49" s="56" t="s">
        <v>19</v>
      </c>
      <c r="K49" s="57">
        <v>8.33</v>
      </c>
      <c r="L49" s="58">
        <v>1</v>
      </c>
      <c r="M49" s="58">
        <v>170</v>
      </c>
      <c r="N49" s="58">
        <v>100</v>
      </c>
      <c r="O49" s="339">
        <v>283801060</v>
      </c>
      <c r="P49" s="63">
        <v>50</v>
      </c>
      <c r="Q49" s="64" t="s">
        <v>581</v>
      </c>
      <c r="R49" s="60"/>
      <c r="S49" s="60"/>
      <c r="T49" s="60"/>
      <c r="U49" s="60"/>
      <c r="V49" s="60"/>
      <c r="W49" s="60"/>
      <c r="X49" s="60"/>
      <c r="Y49" s="60"/>
      <c r="Z49" s="60"/>
    </row>
    <row r="50" spans="1:26" s="950" customFormat="1" ht="57" x14ac:dyDescent="0.25">
      <c r="A50" s="500">
        <f>+A49+1</f>
        <v>2</v>
      </c>
      <c r="B50" s="53" t="s">
        <v>1291</v>
      </c>
      <c r="C50" s="53" t="s">
        <v>1291</v>
      </c>
      <c r="D50" s="53" t="s">
        <v>416</v>
      </c>
      <c r="E50" s="58">
        <v>701820130253</v>
      </c>
      <c r="F50" s="54" t="s">
        <v>18</v>
      </c>
      <c r="G50" s="65">
        <v>1</v>
      </c>
      <c r="H50" s="62">
        <v>41333</v>
      </c>
      <c r="I50" s="62">
        <v>41639</v>
      </c>
      <c r="J50" s="56" t="s">
        <v>19</v>
      </c>
      <c r="K50" s="57">
        <v>0</v>
      </c>
      <c r="L50" s="57">
        <v>10</v>
      </c>
      <c r="M50" s="58">
        <v>400</v>
      </c>
      <c r="N50" s="58">
        <v>100</v>
      </c>
      <c r="O50" s="339">
        <v>733578000</v>
      </c>
      <c r="P50" s="63">
        <v>51</v>
      </c>
      <c r="Q50" s="64" t="s">
        <v>1723</v>
      </c>
      <c r="R50" s="949"/>
      <c r="S50" s="949"/>
      <c r="T50" s="949"/>
      <c r="U50" s="949"/>
      <c r="V50" s="949"/>
      <c r="W50" s="949"/>
      <c r="X50" s="949"/>
      <c r="Y50" s="949"/>
      <c r="Z50" s="949"/>
    </row>
    <row r="51" spans="1:26" s="950" customFormat="1" ht="57" x14ac:dyDescent="0.25">
      <c r="A51" s="500">
        <f>+A50+1</f>
        <v>3</v>
      </c>
      <c r="B51" s="53" t="s">
        <v>1291</v>
      </c>
      <c r="C51" s="53" t="s">
        <v>1291</v>
      </c>
      <c r="D51" s="53" t="s">
        <v>1724</v>
      </c>
      <c r="E51" s="58" t="s">
        <v>1725</v>
      </c>
      <c r="F51" s="54" t="s">
        <v>18</v>
      </c>
      <c r="G51" s="65">
        <v>1</v>
      </c>
      <c r="H51" s="62">
        <v>40717</v>
      </c>
      <c r="I51" s="62">
        <v>40906</v>
      </c>
      <c r="J51" s="56" t="s">
        <v>19</v>
      </c>
      <c r="K51" s="57">
        <v>6.19</v>
      </c>
      <c r="L51" s="57">
        <v>0</v>
      </c>
      <c r="M51" s="58">
        <v>492</v>
      </c>
      <c r="N51" s="58">
        <v>100</v>
      </c>
      <c r="O51" s="339">
        <v>345978000</v>
      </c>
      <c r="P51" s="63">
        <v>52</v>
      </c>
      <c r="Q51" s="64" t="s">
        <v>581</v>
      </c>
      <c r="R51" s="949"/>
      <c r="S51" s="949"/>
      <c r="T51" s="949"/>
      <c r="U51" s="949"/>
      <c r="V51" s="949"/>
      <c r="W51" s="949"/>
      <c r="X51" s="949"/>
      <c r="Y51" s="949"/>
      <c r="Z51" s="949"/>
    </row>
    <row r="52" spans="1:26" s="950" customFormat="1" ht="57" x14ac:dyDescent="0.25">
      <c r="A52" s="500">
        <v>4</v>
      </c>
      <c r="B52" s="53" t="s">
        <v>1291</v>
      </c>
      <c r="C52" s="53" t="s">
        <v>1291</v>
      </c>
      <c r="D52" s="53" t="s">
        <v>1726</v>
      </c>
      <c r="E52" s="58">
        <v>2013435</v>
      </c>
      <c r="F52" s="54" t="s">
        <v>18</v>
      </c>
      <c r="G52" s="65">
        <v>1</v>
      </c>
      <c r="H52" s="62">
        <v>41282</v>
      </c>
      <c r="I52" s="62">
        <v>41638</v>
      </c>
      <c r="J52" s="56" t="s">
        <v>19</v>
      </c>
      <c r="K52" s="57">
        <v>11.73</v>
      </c>
      <c r="L52" s="57">
        <v>0</v>
      </c>
      <c r="M52" s="58">
        <v>2000</v>
      </c>
      <c r="N52" s="58">
        <v>100</v>
      </c>
      <c r="O52" s="339">
        <v>900000</v>
      </c>
      <c r="P52" s="63">
        <v>53</v>
      </c>
      <c r="Q52" s="64" t="s">
        <v>581</v>
      </c>
      <c r="R52" s="949"/>
      <c r="S52" s="949"/>
      <c r="T52" s="949"/>
      <c r="U52" s="949"/>
      <c r="V52" s="949"/>
      <c r="W52" s="949"/>
      <c r="X52" s="949"/>
      <c r="Y52" s="949"/>
      <c r="Z52" s="949"/>
    </row>
    <row r="53" spans="1:26" s="950" customFormat="1" ht="57" x14ac:dyDescent="0.25">
      <c r="A53" s="500">
        <v>5</v>
      </c>
      <c r="B53" s="53" t="s">
        <v>1291</v>
      </c>
      <c r="C53" s="53" t="s">
        <v>1291</v>
      </c>
      <c r="D53" s="53" t="s">
        <v>1727</v>
      </c>
      <c r="E53" s="58">
        <v>2123585</v>
      </c>
      <c r="F53" s="54" t="s">
        <v>18</v>
      </c>
      <c r="G53" s="65">
        <v>1</v>
      </c>
      <c r="H53" s="62">
        <v>41190</v>
      </c>
      <c r="I53" s="62">
        <v>41258</v>
      </c>
      <c r="J53" s="56" t="s">
        <v>19</v>
      </c>
      <c r="K53" s="57">
        <v>2.23</v>
      </c>
      <c r="L53" s="57">
        <v>0</v>
      </c>
      <c r="M53" s="58">
        <v>170</v>
      </c>
      <c r="N53" s="58">
        <v>100</v>
      </c>
      <c r="O53" s="339">
        <v>51978883</v>
      </c>
      <c r="P53" s="63" t="s">
        <v>1728</v>
      </c>
      <c r="Q53" s="64" t="s">
        <v>581</v>
      </c>
      <c r="R53" s="949"/>
      <c r="S53" s="949"/>
      <c r="T53" s="949"/>
      <c r="U53" s="949"/>
      <c r="V53" s="949"/>
      <c r="W53" s="949"/>
      <c r="X53" s="949"/>
      <c r="Y53" s="949"/>
      <c r="Z53" s="949"/>
    </row>
    <row r="54" spans="1:26" s="950" customFormat="1" ht="128.25" x14ac:dyDescent="0.25">
      <c r="A54" s="500">
        <v>6</v>
      </c>
      <c r="B54" s="53" t="s">
        <v>1291</v>
      </c>
      <c r="C54" s="53" t="s">
        <v>1291</v>
      </c>
      <c r="D54" s="53" t="s">
        <v>1263</v>
      </c>
      <c r="E54" s="58" t="s">
        <v>1729</v>
      </c>
      <c r="F54" s="54" t="s">
        <v>18</v>
      </c>
      <c r="G54" s="65">
        <v>1</v>
      </c>
      <c r="H54" s="62">
        <v>40221</v>
      </c>
      <c r="I54" s="62">
        <v>40458</v>
      </c>
      <c r="J54" s="56" t="s">
        <v>19</v>
      </c>
      <c r="K54" s="57">
        <v>7.8</v>
      </c>
      <c r="L54" s="57">
        <v>0</v>
      </c>
      <c r="M54" s="200">
        <v>400</v>
      </c>
      <c r="N54" s="58">
        <v>100</v>
      </c>
      <c r="O54" s="339">
        <v>483395006</v>
      </c>
      <c r="P54" s="63" t="s">
        <v>1730</v>
      </c>
      <c r="Q54" s="116" t="s">
        <v>1731</v>
      </c>
      <c r="R54" s="949"/>
      <c r="S54" s="949"/>
      <c r="T54" s="949"/>
      <c r="U54" s="949"/>
      <c r="V54" s="949"/>
      <c r="W54" s="949"/>
      <c r="X54" s="949"/>
      <c r="Y54" s="949"/>
      <c r="Z54" s="949"/>
    </row>
    <row r="55" spans="1:26" s="950" customFormat="1" ht="128.25" x14ac:dyDescent="0.25">
      <c r="A55" s="500">
        <v>7</v>
      </c>
      <c r="B55" s="53" t="s">
        <v>1291</v>
      </c>
      <c r="C55" s="53" t="s">
        <v>1291</v>
      </c>
      <c r="D55" s="53" t="s">
        <v>1263</v>
      </c>
      <c r="E55" s="58" t="s">
        <v>1732</v>
      </c>
      <c r="F55" s="54" t="s">
        <v>18</v>
      </c>
      <c r="G55" s="65">
        <v>1</v>
      </c>
      <c r="H55" s="62">
        <v>40732</v>
      </c>
      <c r="I55" s="62">
        <v>40798</v>
      </c>
      <c r="J55" s="56" t="s">
        <v>19</v>
      </c>
      <c r="K55" s="57">
        <v>0</v>
      </c>
      <c r="L55" s="57" t="s">
        <v>1733</v>
      </c>
      <c r="M55" s="200">
        <v>170</v>
      </c>
      <c r="N55" s="58">
        <v>100</v>
      </c>
      <c r="O55" s="339">
        <v>70392629</v>
      </c>
      <c r="P55" s="63" t="s">
        <v>1730</v>
      </c>
      <c r="Q55" s="116" t="s">
        <v>1731</v>
      </c>
      <c r="R55" s="949"/>
      <c r="S55" s="949"/>
      <c r="T55" s="949"/>
      <c r="U55" s="949"/>
      <c r="V55" s="949"/>
      <c r="W55" s="949"/>
      <c r="X55" s="949"/>
      <c r="Y55" s="949"/>
      <c r="Z55" s="949"/>
    </row>
    <row r="56" spans="1:26" s="950" customFormat="1" ht="128.25" x14ac:dyDescent="0.25">
      <c r="A56" s="500">
        <v>8</v>
      </c>
      <c r="B56" s="53" t="s">
        <v>1291</v>
      </c>
      <c r="C56" s="53" t="s">
        <v>1291</v>
      </c>
      <c r="D56" s="53" t="s">
        <v>1263</v>
      </c>
      <c r="E56" s="58" t="s">
        <v>1734</v>
      </c>
      <c r="F56" s="54" t="s">
        <v>18</v>
      </c>
      <c r="G56" s="65">
        <v>1</v>
      </c>
      <c r="H56" s="62">
        <v>40732</v>
      </c>
      <c r="I56" s="62">
        <v>40826</v>
      </c>
      <c r="J56" s="56" t="s">
        <v>19</v>
      </c>
      <c r="K56" s="57">
        <v>0</v>
      </c>
      <c r="L56" s="57" t="s">
        <v>1735</v>
      </c>
      <c r="M56" s="200">
        <v>400</v>
      </c>
      <c r="N56" s="58">
        <v>100</v>
      </c>
      <c r="O56" s="339">
        <v>45394296</v>
      </c>
      <c r="P56" s="63" t="s">
        <v>1736</v>
      </c>
      <c r="Q56" s="116" t="s">
        <v>1731</v>
      </c>
      <c r="R56" s="949"/>
      <c r="S56" s="949"/>
      <c r="T56" s="949"/>
      <c r="U56" s="949"/>
      <c r="V56" s="949"/>
      <c r="W56" s="949"/>
      <c r="X56" s="949"/>
      <c r="Y56" s="949"/>
      <c r="Z56" s="949"/>
    </row>
    <row r="57" spans="1:26" s="61" customFormat="1" x14ac:dyDescent="0.25">
      <c r="A57" s="500"/>
      <c r="B57" s="66" t="s">
        <v>28</v>
      </c>
      <c r="C57" s="54"/>
      <c r="D57" s="53"/>
      <c r="E57" s="57"/>
      <c r="F57" s="54"/>
      <c r="G57" s="54"/>
      <c r="H57" s="54"/>
      <c r="I57" s="62"/>
      <c r="J57" s="56"/>
      <c r="K57" s="68">
        <f>SUM(K49:K56)</f>
        <v>36.28</v>
      </c>
      <c r="L57" s="67">
        <f>SUM(L49:L56)</f>
        <v>11</v>
      </c>
      <c r="M57" s="418">
        <v>4202</v>
      </c>
      <c r="N57" s="67">
        <f>SUM(N49:N56)</f>
        <v>800</v>
      </c>
      <c r="O57" s="339">
        <f>SUM(O49:O56)</f>
        <v>2015417874</v>
      </c>
      <c r="P57" s="63"/>
      <c r="Q57" s="64"/>
    </row>
    <row r="58" spans="1:26" s="69" customFormat="1" x14ac:dyDescent="0.25">
      <c r="E58" s="880"/>
      <c r="M58" s="879"/>
    </row>
    <row r="59" spans="1:26" s="69" customFormat="1" x14ac:dyDescent="0.25">
      <c r="B59" s="2145" t="s">
        <v>56</v>
      </c>
      <c r="C59" s="2145" t="s">
        <v>57</v>
      </c>
      <c r="D59" s="2147" t="s">
        <v>58</v>
      </c>
      <c r="E59" s="2147"/>
      <c r="K59" s="879"/>
    </row>
    <row r="60" spans="1:26" s="69" customFormat="1" x14ac:dyDescent="0.25">
      <c r="B60" s="2146"/>
      <c r="C60" s="2146"/>
      <c r="D60" s="709" t="s">
        <v>59</v>
      </c>
      <c r="E60" s="73" t="s">
        <v>60</v>
      </c>
    </row>
    <row r="61" spans="1:26" s="69" customFormat="1" ht="18.75" x14ac:dyDescent="0.25">
      <c r="B61" s="74" t="s">
        <v>61</v>
      </c>
      <c r="C61" s="75" t="s">
        <v>1737</v>
      </c>
      <c r="D61" s="689" t="s">
        <v>21</v>
      </c>
      <c r="E61" s="76"/>
      <c r="F61" s="191"/>
      <c r="G61" s="191"/>
      <c r="H61" s="191"/>
      <c r="I61" s="191"/>
      <c r="J61" s="191"/>
      <c r="K61" s="191"/>
      <c r="L61" s="191"/>
      <c r="M61" s="191"/>
    </row>
    <row r="62" spans="1:26" s="69" customFormat="1" x14ac:dyDescent="0.25">
      <c r="B62" s="74" t="s">
        <v>62</v>
      </c>
      <c r="C62" s="75" t="s">
        <v>1265</v>
      </c>
      <c r="D62" s="689" t="s">
        <v>21</v>
      </c>
      <c r="E62" s="76"/>
    </row>
    <row r="63" spans="1:26" s="69" customFormat="1" x14ac:dyDescent="0.25">
      <c r="B63" s="192"/>
      <c r="C63" s="1863"/>
      <c r="D63" s="1863"/>
      <c r="E63" s="1863"/>
      <c r="F63" s="1863"/>
      <c r="G63" s="1863"/>
      <c r="H63" s="1863"/>
      <c r="I63" s="1863"/>
      <c r="J63" s="1863"/>
      <c r="K63" s="1863"/>
      <c r="L63" s="1863"/>
      <c r="M63" s="1863"/>
      <c r="N63" s="1863"/>
    </row>
    <row r="64" spans="1:26" ht="15.75" thickBot="1" x14ac:dyDescent="0.3"/>
    <row r="65" spans="1:17" ht="27" thickBot="1" x14ac:dyDescent="0.3">
      <c r="B65" s="1864" t="s">
        <v>63</v>
      </c>
      <c r="C65" s="1864"/>
      <c r="D65" s="1864"/>
      <c r="E65" s="1864"/>
      <c r="F65" s="1864"/>
      <c r="G65" s="1864"/>
      <c r="H65" s="1864"/>
      <c r="I65" s="1864"/>
      <c r="J65" s="1864"/>
      <c r="K65" s="1864"/>
      <c r="L65" s="1864"/>
      <c r="M65" s="1864"/>
      <c r="N65" s="1864"/>
    </row>
    <row r="68" spans="1:17" ht="120" x14ac:dyDescent="0.25">
      <c r="B68" s="193" t="s">
        <v>64</v>
      </c>
      <c r="C68" s="193" t="s">
        <v>65</v>
      </c>
      <c r="D68" s="193" t="s">
        <v>66</v>
      </c>
      <c r="E68" s="193" t="s">
        <v>67</v>
      </c>
      <c r="F68" s="193" t="s">
        <v>68</v>
      </c>
      <c r="G68" s="193" t="s">
        <v>69</v>
      </c>
      <c r="H68" s="193" t="s">
        <v>70</v>
      </c>
      <c r="I68" s="193" t="s">
        <v>71</v>
      </c>
      <c r="J68" s="193" t="s">
        <v>72</v>
      </c>
      <c r="K68" s="193" t="s">
        <v>73</v>
      </c>
      <c r="L68" s="193" t="s">
        <v>74</v>
      </c>
      <c r="M68" s="700" t="s">
        <v>1738</v>
      </c>
      <c r="N68" s="700" t="s">
        <v>76</v>
      </c>
      <c r="O68" s="1875" t="s">
        <v>77</v>
      </c>
      <c r="P68" s="1876"/>
      <c r="Q68" s="193" t="s">
        <v>78</v>
      </c>
    </row>
    <row r="69" spans="1:17" ht="28.5" x14ac:dyDescent="0.2">
      <c r="A69" s="3">
        <v>1</v>
      </c>
      <c r="B69" s="88" t="s">
        <v>1739</v>
      </c>
      <c r="C69" s="299" t="s">
        <v>80</v>
      </c>
      <c r="D69" s="299" t="s">
        <v>1740</v>
      </c>
      <c r="E69" s="299">
        <v>50</v>
      </c>
      <c r="F69" s="299" t="s">
        <v>82</v>
      </c>
      <c r="G69" s="299" t="s">
        <v>82</v>
      </c>
      <c r="H69" s="714" t="s">
        <v>82</v>
      </c>
      <c r="I69" s="714" t="s">
        <v>18</v>
      </c>
      <c r="J69" s="714" t="s">
        <v>18</v>
      </c>
      <c r="K69" s="714" t="s">
        <v>18</v>
      </c>
      <c r="L69" s="714" t="s">
        <v>18</v>
      </c>
      <c r="M69" s="714" t="s">
        <v>18</v>
      </c>
      <c r="N69" s="714" t="s">
        <v>18</v>
      </c>
      <c r="O69" s="2178"/>
      <c r="P69" s="2179"/>
      <c r="Q69" s="714" t="s">
        <v>18</v>
      </c>
    </row>
    <row r="70" spans="1:17" ht="28.5" x14ac:dyDescent="0.2">
      <c r="A70" s="3">
        <v>2</v>
      </c>
      <c r="B70" s="88" t="s">
        <v>1739</v>
      </c>
      <c r="C70" s="299" t="s">
        <v>80</v>
      </c>
      <c r="D70" s="299" t="s">
        <v>1740</v>
      </c>
      <c r="E70" s="299">
        <v>50</v>
      </c>
      <c r="F70" s="299" t="s">
        <v>82</v>
      </c>
      <c r="G70" s="299" t="s">
        <v>82</v>
      </c>
      <c r="H70" s="714" t="s">
        <v>82</v>
      </c>
      <c r="I70" s="714" t="s">
        <v>18</v>
      </c>
      <c r="J70" s="714" t="s">
        <v>18</v>
      </c>
      <c r="K70" s="714" t="s">
        <v>18</v>
      </c>
      <c r="L70" s="714" t="s">
        <v>18</v>
      </c>
      <c r="M70" s="714" t="s">
        <v>18</v>
      </c>
      <c r="N70" s="714" t="s">
        <v>18</v>
      </c>
      <c r="O70" s="2178"/>
      <c r="P70" s="2179"/>
      <c r="Q70" s="714" t="s">
        <v>18</v>
      </c>
    </row>
    <row r="71" spans="1:17" ht="28.5" x14ac:dyDescent="0.2">
      <c r="A71" s="3">
        <v>3</v>
      </c>
      <c r="B71" s="88" t="s">
        <v>1741</v>
      </c>
      <c r="C71" s="299" t="s">
        <v>80</v>
      </c>
      <c r="D71" s="299" t="s">
        <v>1740</v>
      </c>
      <c r="E71" s="299">
        <v>50</v>
      </c>
      <c r="F71" s="299" t="s">
        <v>82</v>
      </c>
      <c r="G71" s="299" t="s">
        <v>82</v>
      </c>
      <c r="H71" s="714" t="s">
        <v>82</v>
      </c>
      <c r="I71" s="714" t="s">
        <v>18</v>
      </c>
      <c r="J71" s="714" t="s">
        <v>18</v>
      </c>
      <c r="K71" s="714" t="s">
        <v>18</v>
      </c>
      <c r="L71" s="714" t="s">
        <v>18</v>
      </c>
      <c r="M71" s="714" t="s">
        <v>18</v>
      </c>
      <c r="N71" s="714" t="s">
        <v>18</v>
      </c>
      <c r="O71" s="2178"/>
      <c r="P71" s="2179"/>
      <c r="Q71" s="714" t="s">
        <v>18</v>
      </c>
    </row>
    <row r="72" spans="1:17" x14ac:dyDescent="0.2">
      <c r="A72" s="3">
        <v>4</v>
      </c>
      <c r="B72" s="88" t="s">
        <v>1742</v>
      </c>
      <c r="C72" s="299" t="s">
        <v>80</v>
      </c>
      <c r="D72" s="299" t="s">
        <v>1740</v>
      </c>
      <c r="E72" s="299">
        <v>50</v>
      </c>
      <c r="F72" s="299" t="s">
        <v>82</v>
      </c>
      <c r="G72" s="299" t="s">
        <v>82</v>
      </c>
      <c r="H72" s="714" t="s">
        <v>82</v>
      </c>
      <c r="I72" s="714" t="s">
        <v>18</v>
      </c>
      <c r="J72" s="714" t="s">
        <v>18</v>
      </c>
      <c r="K72" s="714" t="s">
        <v>18</v>
      </c>
      <c r="L72" s="714" t="s">
        <v>18</v>
      </c>
      <c r="M72" s="714" t="s">
        <v>18</v>
      </c>
      <c r="N72" s="714" t="s">
        <v>18</v>
      </c>
      <c r="O72" s="2178"/>
      <c r="P72" s="2179"/>
      <c r="Q72" s="714" t="s">
        <v>18</v>
      </c>
    </row>
    <row r="73" spans="1:17" ht="28.5" x14ac:dyDescent="0.2">
      <c r="A73" s="3">
        <v>5</v>
      </c>
      <c r="B73" s="88" t="s">
        <v>1743</v>
      </c>
      <c r="C73" s="299" t="s">
        <v>80</v>
      </c>
      <c r="D73" s="299" t="s">
        <v>1740</v>
      </c>
      <c r="E73" s="299">
        <v>50</v>
      </c>
      <c r="F73" s="299" t="s">
        <v>82</v>
      </c>
      <c r="G73" s="299" t="s">
        <v>82</v>
      </c>
      <c r="H73" s="714" t="s">
        <v>82</v>
      </c>
      <c r="I73" s="714" t="s">
        <v>18</v>
      </c>
      <c r="J73" s="714" t="s">
        <v>18</v>
      </c>
      <c r="K73" s="714" t="s">
        <v>18</v>
      </c>
      <c r="L73" s="714" t="s">
        <v>18</v>
      </c>
      <c r="M73" s="714" t="s">
        <v>18</v>
      </c>
      <c r="N73" s="714" t="s">
        <v>18</v>
      </c>
      <c r="O73" s="2178"/>
      <c r="P73" s="2179"/>
      <c r="Q73" s="714" t="s">
        <v>18</v>
      </c>
    </row>
    <row r="74" spans="1:17" x14ac:dyDescent="0.2">
      <c r="A74" s="3">
        <v>6</v>
      </c>
      <c r="B74" s="88" t="s">
        <v>1744</v>
      </c>
      <c r="C74" s="299" t="s">
        <v>80</v>
      </c>
      <c r="D74" s="299" t="s">
        <v>1740</v>
      </c>
      <c r="E74" s="299">
        <v>50</v>
      </c>
      <c r="F74" s="299" t="s">
        <v>82</v>
      </c>
      <c r="G74" s="299" t="s">
        <v>82</v>
      </c>
      <c r="H74" s="714" t="s">
        <v>82</v>
      </c>
      <c r="I74" s="714" t="s">
        <v>18</v>
      </c>
      <c r="J74" s="714" t="s">
        <v>18</v>
      </c>
      <c r="K74" s="714" t="s">
        <v>18</v>
      </c>
      <c r="L74" s="714" t="s">
        <v>18</v>
      </c>
      <c r="M74" s="714" t="s">
        <v>18</v>
      </c>
      <c r="N74" s="714" t="s">
        <v>18</v>
      </c>
      <c r="O74" s="2178"/>
      <c r="P74" s="2179"/>
      <c r="Q74" s="714" t="s">
        <v>18</v>
      </c>
    </row>
    <row r="75" spans="1:17" ht="28.5" x14ac:dyDescent="0.2">
      <c r="A75" s="3">
        <v>7</v>
      </c>
      <c r="B75" s="88" t="s">
        <v>1745</v>
      </c>
      <c r="C75" s="299" t="s">
        <v>80</v>
      </c>
      <c r="D75" s="299" t="s">
        <v>1740</v>
      </c>
      <c r="E75" s="299">
        <v>50</v>
      </c>
      <c r="F75" s="299" t="s">
        <v>82</v>
      </c>
      <c r="G75" s="299" t="s">
        <v>82</v>
      </c>
      <c r="H75" s="714" t="s">
        <v>82</v>
      </c>
      <c r="I75" s="714" t="s">
        <v>18</v>
      </c>
      <c r="J75" s="714" t="s">
        <v>18</v>
      </c>
      <c r="K75" s="714" t="s">
        <v>18</v>
      </c>
      <c r="L75" s="714" t="s">
        <v>18</v>
      </c>
      <c r="M75" s="714" t="s">
        <v>18</v>
      </c>
      <c r="N75" s="714" t="s">
        <v>18</v>
      </c>
      <c r="O75" s="2178"/>
      <c r="P75" s="2179"/>
      <c r="Q75" s="714" t="s">
        <v>18</v>
      </c>
    </row>
    <row r="76" spans="1:17" ht="28.5" x14ac:dyDescent="0.2">
      <c r="A76" s="3">
        <v>8</v>
      </c>
      <c r="B76" s="88" t="s">
        <v>1746</v>
      </c>
      <c r="C76" s="299" t="s">
        <v>80</v>
      </c>
      <c r="D76" s="299" t="s">
        <v>1740</v>
      </c>
      <c r="E76" s="299">
        <v>50</v>
      </c>
      <c r="F76" s="299" t="s">
        <v>82</v>
      </c>
      <c r="G76" s="299" t="s">
        <v>82</v>
      </c>
      <c r="H76" s="714" t="s">
        <v>82</v>
      </c>
      <c r="I76" s="714" t="s">
        <v>18</v>
      </c>
      <c r="J76" s="714" t="s">
        <v>18</v>
      </c>
      <c r="K76" s="714" t="s">
        <v>18</v>
      </c>
      <c r="L76" s="714" t="s">
        <v>18</v>
      </c>
      <c r="M76" s="714" t="s">
        <v>18</v>
      </c>
      <c r="N76" s="714" t="s">
        <v>18</v>
      </c>
      <c r="O76" s="2178"/>
      <c r="P76" s="2179"/>
      <c r="Q76" s="714" t="s">
        <v>18</v>
      </c>
    </row>
    <row r="77" spans="1:17" x14ac:dyDescent="0.2">
      <c r="A77" s="3">
        <v>8</v>
      </c>
      <c r="B77" s="88" t="s">
        <v>1747</v>
      </c>
      <c r="C77" s="299" t="s">
        <v>80</v>
      </c>
      <c r="D77" s="299" t="s">
        <v>1740</v>
      </c>
      <c r="E77" s="299">
        <v>50</v>
      </c>
      <c r="F77" s="299" t="s">
        <v>82</v>
      </c>
      <c r="G77" s="299" t="s">
        <v>82</v>
      </c>
      <c r="H77" s="714" t="s">
        <v>82</v>
      </c>
      <c r="I77" s="714" t="s">
        <v>18</v>
      </c>
      <c r="J77" s="714" t="s">
        <v>18</v>
      </c>
      <c r="K77" s="714" t="s">
        <v>18</v>
      </c>
      <c r="L77" s="714" t="s">
        <v>18</v>
      </c>
      <c r="M77" s="714" t="s">
        <v>18</v>
      </c>
      <c r="N77" s="714" t="s">
        <v>18</v>
      </c>
      <c r="O77" s="2178"/>
      <c r="P77" s="2179"/>
      <c r="Q77" s="714" t="s">
        <v>18</v>
      </c>
    </row>
    <row r="78" spans="1:17" ht="28.5" x14ac:dyDescent="0.2">
      <c r="A78" s="3">
        <v>10</v>
      </c>
      <c r="B78" s="88" t="s">
        <v>1748</v>
      </c>
      <c r="C78" s="299" t="s">
        <v>80</v>
      </c>
      <c r="D78" s="299" t="s">
        <v>1740</v>
      </c>
      <c r="E78" s="299">
        <v>50</v>
      </c>
      <c r="F78" s="299" t="s">
        <v>82</v>
      </c>
      <c r="G78" s="299" t="s">
        <v>82</v>
      </c>
      <c r="H78" s="714" t="s">
        <v>82</v>
      </c>
      <c r="I78" s="714" t="s">
        <v>18</v>
      </c>
      <c r="J78" s="714" t="s">
        <v>18</v>
      </c>
      <c r="K78" s="714" t="s">
        <v>18</v>
      </c>
      <c r="L78" s="714" t="s">
        <v>18</v>
      </c>
      <c r="M78" s="714" t="s">
        <v>18</v>
      </c>
      <c r="N78" s="714" t="s">
        <v>18</v>
      </c>
      <c r="O78" s="2178"/>
      <c r="P78" s="2179"/>
      <c r="Q78" s="714" t="s">
        <v>18</v>
      </c>
    </row>
    <row r="79" spans="1:17" ht="28.5" x14ac:dyDescent="0.2">
      <c r="A79" s="3">
        <v>11</v>
      </c>
      <c r="B79" s="88" t="s">
        <v>1749</v>
      </c>
      <c r="C79" s="299" t="s">
        <v>80</v>
      </c>
      <c r="D79" s="299" t="s">
        <v>1740</v>
      </c>
      <c r="E79" s="299">
        <v>50</v>
      </c>
      <c r="F79" s="299" t="s">
        <v>82</v>
      </c>
      <c r="G79" s="299" t="s">
        <v>82</v>
      </c>
      <c r="H79" s="714" t="s">
        <v>82</v>
      </c>
      <c r="I79" s="714" t="s">
        <v>18</v>
      </c>
      <c r="J79" s="714" t="s">
        <v>18</v>
      </c>
      <c r="K79" s="714" t="s">
        <v>18</v>
      </c>
      <c r="L79" s="714" t="s">
        <v>18</v>
      </c>
      <c r="M79" s="714" t="s">
        <v>18</v>
      </c>
      <c r="N79" s="714" t="s">
        <v>18</v>
      </c>
      <c r="O79" s="2178"/>
      <c r="P79" s="2179"/>
      <c r="Q79" s="714" t="s">
        <v>18</v>
      </c>
    </row>
    <row r="80" spans="1:17" ht="28.5" x14ac:dyDescent="0.2">
      <c r="A80" s="3">
        <v>12</v>
      </c>
      <c r="B80" s="88" t="s">
        <v>1750</v>
      </c>
      <c r="C80" s="299" t="s">
        <v>80</v>
      </c>
      <c r="D80" s="299" t="s">
        <v>1740</v>
      </c>
      <c r="E80" s="299">
        <v>50</v>
      </c>
      <c r="F80" s="299" t="s">
        <v>82</v>
      </c>
      <c r="G80" s="299" t="s">
        <v>82</v>
      </c>
      <c r="H80" s="714" t="s">
        <v>82</v>
      </c>
      <c r="I80" s="714" t="s">
        <v>18</v>
      </c>
      <c r="J80" s="714" t="s">
        <v>18</v>
      </c>
      <c r="K80" s="714" t="s">
        <v>18</v>
      </c>
      <c r="L80" s="714" t="s">
        <v>18</v>
      </c>
      <c r="M80" s="714" t="s">
        <v>18</v>
      </c>
      <c r="N80" s="714" t="s">
        <v>18</v>
      </c>
      <c r="O80" s="2178"/>
      <c r="P80" s="2179"/>
      <c r="Q80" s="714" t="s">
        <v>18</v>
      </c>
    </row>
    <row r="81" spans="1:17" ht="28.5" x14ac:dyDescent="0.2">
      <c r="A81" s="3">
        <v>13</v>
      </c>
      <c r="B81" s="88" t="s">
        <v>1751</v>
      </c>
      <c r="C81" s="299" t="s">
        <v>80</v>
      </c>
      <c r="D81" s="299" t="s">
        <v>1740</v>
      </c>
      <c r="E81" s="299">
        <v>50</v>
      </c>
      <c r="F81" s="299" t="s">
        <v>82</v>
      </c>
      <c r="G81" s="299" t="s">
        <v>82</v>
      </c>
      <c r="H81" s="714" t="s">
        <v>82</v>
      </c>
      <c r="I81" s="714" t="s">
        <v>18</v>
      </c>
      <c r="J81" s="714" t="s">
        <v>18</v>
      </c>
      <c r="K81" s="714" t="s">
        <v>18</v>
      </c>
      <c r="L81" s="714" t="s">
        <v>18</v>
      </c>
      <c r="M81" s="714" t="s">
        <v>18</v>
      </c>
      <c r="N81" s="714" t="s">
        <v>18</v>
      </c>
      <c r="O81" s="2178"/>
      <c r="P81" s="2179"/>
      <c r="Q81" s="714" t="s">
        <v>18</v>
      </c>
    </row>
    <row r="82" spans="1:17" ht="28.5" x14ac:dyDescent="0.2">
      <c r="A82" s="3">
        <v>14</v>
      </c>
      <c r="B82" s="88" t="s">
        <v>1751</v>
      </c>
      <c r="C82" s="299" t="s">
        <v>80</v>
      </c>
      <c r="D82" s="299" t="s">
        <v>1740</v>
      </c>
      <c r="E82" s="299">
        <v>50</v>
      </c>
      <c r="F82" s="299" t="s">
        <v>82</v>
      </c>
      <c r="G82" s="299" t="s">
        <v>82</v>
      </c>
      <c r="H82" s="714" t="s">
        <v>82</v>
      </c>
      <c r="I82" s="714" t="s">
        <v>18</v>
      </c>
      <c r="J82" s="714" t="s">
        <v>18</v>
      </c>
      <c r="K82" s="714" t="s">
        <v>18</v>
      </c>
      <c r="L82" s="714" t="s">
        <v>18</v>
      </c>
      <c r="M82" s="714" t="s">
        <v>18</v>
      </c>
      <c r="N82" s="714" t="s">
        <v>18</v>
      </c>
      <c r="O82" s="2178"/>
      <c r="P82" s="2179"/>
      <c r="Q82" s="714" t="s">
        <v>18</v>
      </c>
    </row>
    <row r="83" spans="1:17" ht="28.5" x14ac:dyDescent="0.2">
      <c r="A83" s="3">
        <v>15</v>
      </c>
      <c r="B83" s="88" t="s">
        <v>1752</v>
      </c>
      <c r="C83" s="299" t="s">
        <v>80</v>
      </c>
      <c r="D83" s="299" t="s">
        <v>1740</v>
      </c>
      <c r="E83" s="299">
        <v>50</v>
      </c>
      <c r="F83" s="299" t="s">
        <v>82</v>
      </c>
      <c r="G83" s="299" t="s">
        <v>82</v>
      </c>
      <c r="H83" s="714" t="s">
        <v>82</v>
      </c>
      <c r="I83" s="714" t="s">
        <v>18</v>
      </c>
      <c r="J83" s="714" t="s">
        <v>18</v>
      </c>
      <c r="K83" s="714" t="s">
        <v>18</v>
      </c>
      <c r="L83" s="714" t="s">
        <v>18</v>
      </c>
      <c r="M83" s="714" t="s">
        <v>18</v>
      </c>
      <c r="N83" s="714" t="s">
        <v>18</v>
      </c>
      <c r="O83" s="2178"/>
      <c r="P83" s="2179"/>
      <c r="Q83" s="714" t="s">
        <v>18</v>
      </c>
    </row>
    <row r="84" spans="1:17" ht="28.5" x14ac:dyDescent="0.2">
      <c r="A84" s="3">
        <v>16</v>
      </c>
      <c r="B84" s="88" t="s">
        <v>1753</v>
      </c>
      <c r="C84" s="299" t="s">
        <v>80</v>
      </c>
      <c r="D84" s="299" t="s">
        <v>1740</v>
      </c>
      <c r="E84" s="299">
        <v>50</v>
      </c>
      <c r="F84" s="299" t="s">
        <v>82</v>
      </c>
      <c r="G84" s="299" t="s">
        <v>82</v>
      </c>
      <c r="H84" s="714" t="s">
        <v>82</v>
      </c>
      <c r="I84" s="714" t="s">
        <v>18</v>
      </c>
      <c r="J84" s="714" t="s">
        <v>18</v>
      </c>
      <c r="K84" s="714" t="s">
        <v>18</v>
      </c>
      <c r="L84" s="714" t="s">
        <v>18</v>
      </c>
      <c r="M84" s="714" t="s">
        <v>18</v>
      </c>
      <c r="N84" s="714" t="s">
        <v>18</v>
      </c>
      <c r="O84" s="2178"/>
      <c r="P84" s="2179"/>
      <c r="Q84" s="714" t="s">
        <v>18</v>
      </c>
    </row>
    <row r="85" spans="1:17" ht="28.5" x14ac:dyDescent="0.2">
      <c r="A85" s="3">
        <v>17</v>
      </c>
      <c r="B85" s="88" t="s">
        <v>1754</v>
      </c>
      <c r="C85" s="299" t="s">
        <v>80</v>
      </c>
      <c r="D85" s="299" t="s">
        <v>1740</v>
      </c>
      <c r="E85" s="299">
        <v>45</v>
      </c>
      <c r="F85" s="299" t="s">
        <v>82</v>
      </c>
      <c r="G85" s="299" t="s">
        <v>82</v>
      </c>
      <c r="H85" s="714" t="s">
        <v>82</v>
      </c>
      <c r="I85" s="714" t="s">
        <v>18</v>
      </c>
      <c r="J85" s="714" t="s">
        <v>18</v>
      </c>
      <c r="K85" s="714" t="s">
        <v>18</v>
      </c>
      <c r="L85" s="714" t="s">
        <v>18</v>
      </c>
      <c r="M85" s="714" t="s">
        <v>18</v>
      </c>
      <c r="N85" s="714" t="s">
        <v>18</v>
      </c>
      <c r="O85" s="2178"/>
      <c r="P85" s="2179"/>
      <c r="Q85" s="714" t="s">
        <v>18</v>
      </c>
    </row>
    <row r="86" spans="1:17" x14ac:dyDescent="0.25">
      <c r="B86" s="1" t="s">
        <v>85</v>
      </c>
    </row>
    <row r="87" spans="1:17" x14ac:dyDescent="0.25">
      <c r="B87" s="1" t="s">
        <v>86</v>
      </c>
    </row>
    <row r="88" spans="1:17" x14ac:dyDescent="0.25">
      <c r="B88" s="1" t="s">
        <v>87</v>
      </c>
    </row>
    <row r="90" spans="1:17" ht="15.75" thickBot="1" x14ac:dyDescent="0.3"/>
    <row r="91" spans="1:17" ht="27" thickBot="1" x14ac:dyDescent="0.3">
      <c r="B91" s="1879" t="s">
        <v>88</v>
      </c>
      <c r="C91" s="1880"/>
      <c r="D91" s="1880"/>
      <c r="E91" s="1880"/>
      <c r="F91" s="1880"/>
      <c r="G91" s="1880"/>
      <c r="H91" s="1880"/>
      <c r="I91" s="1880"/>
      <c r="J91" s="1880"/>
      <c r="K91" s="1880"/>
      <c r="L91" s="1880"/>
      <c r="M91" s="1880"/>
      <c r="N91" s="1881"/>
    </row>
    <row r="93" spans="1:17" ht="90" x14ac:dyDescent="0.25">
      <c r="B93" s="193" t="s">
        <v>89</v>
      </c>
      <c r="C93" s="193" t="s">
        <v>90</v>
      </c>
      <c r="D93" s="193" t="s">
        <v>91</v>
      </c>
      <c r="E93" s="193" t="s">
        <v>92</v>
      </c>
      <c r="F93" s="193" t="s">
        <v>93</v>
      </c>
      <c r="G93" s="193" t="s">
        <v>94</v>
      </c>
      <c r="H93" s="193" t="s">
        <v>95</v>
      </c>
      <c r="I93" s="193" t="s">
        <v>96</v>
      </c>
      <c r="J93" s="1875" t="s">
        <v>97</v>
      </c>
      <c r="K93" s="1882"/>
      <c r="L93" s="1876"/>
      <c r="M93" s="193" t="s">
        <v>98</v>
      </c>
      <c r="N93" s="193" t="s">
        <v>254</v>
      </c>
      <c r="O93" s="193" t="s">
        <v>255</v>
      </c>
      <c r="P93" s="1875" t="s">
        <v>77</v>
      </c>
      <c r="Q93" s="1876"/>
    </row>
    <row r="94" spans="1:17" ht="156.75" x14ac:dyDescent="0.25">
      <c r="A94" s="3"/>
      <c r="B94" s="684" t="s">
        <v>1755</v>
      </c>
      <c r="C94" s="684" t="s">
        <v>102</v>
      </c>
      <c r="D94" s="684" t="s">
        <v>1756</v>
      </c>
      <c r="E94" s="684">
        <v>4861379</v>
      </c>
      <c r="F94" s="684" t="s">
        <v>1757</v>
      </c>
      <c r="G94" s="684" t="s">
        <v>1758</v>
      </c>
      <c r="H94" s="951">
        <v>33509</v>
      </c>
      <c r="I94" s="714" t="s">
        <v>82</v>
      </c>
      <c r="J94" s="684" t="s">
        <v>1759</v>
      </c>
      <c r="K94" s="714" t="s">
        <v>1760</v>
      </c>
      <c r="L94" s="725" t="s">
        <v>1761</v>
      </c>
      <c r="M94" s="684" t="s">
        <v>18</v>
      </c>
      <c r="N94" s="684" t="s">
        <v>18</v>
      </c>
      <c r="O94" s="690" t="s">
        <v>18</v>
      </c>
      <c r="P94" s="2132" t="s">
        <v>581</v>
      </c>
      <c r="Q94" s="2133"/>
    </row>
    <row r="95" spans="1:17" ht="327.75" x14ac:dyDescent="0.25">
      <c r="A95" s="3"/>
      <c r="B95" s="684" t="s">
        <v>1755</v>
      </c>
      <c r="C95" s="684" t="s">
        <v>102</v>
      </c>
      <c r="D95" s="684" t="s">
        <v>1762</v>
      </c>
      <c r="E95" s="684">
        <v>23012894</v>
      </c>
      <c r="F95" s="684" t="s">
        <v>1763</v>
      </c>
      <c r="G95" s="684" t="s">
        <v>1764</v>
      </c>
      <c r="H95" s="951">
        <v>39066</v>
      </c>
      <c r="I95" s="714" t="s">
        <v>82</v>
      </c>
      <c r="J95" s="684" t="s">
        <v>1765</v>
      </c>
      <c r="K95" s="500" t="s">
        <v>1766</v>
      </c>
      <c r="L95" s="725" t="s">
        <v>1767</v>
      </c>
      <c r="M95" s="684" t="s">
        <v>18</v>
      </c>
      <c r="N95" s="684" t="s">
        <v>18</v>
      </c>
      <c r="O95" s="690" t="s">
        <v>18</v>
      </c>
      <c r="P95" s="2312" t="s">
        <v>581</v>
      </c>
      <c r="Q95" s="2312"/>
    </row>
    <row r="96" spans="1:17" ht="409.5" x14ac:dyDescent="0.25">
      <c r="A96" s="3"/>
      <c r="B96" s="684" t="s">
        <v>1755</v>
      </c>
      <c r="C96" s="684" t="s">
        <v>748</v>
      </c>
      <c r="D96" s="684" t="s">
        <v>1768</v>
      </c>
      <c r="E96" s="48">
        <v>1102816931</v>
      </c>
      <c r="F96" s="684" t="s">
        <v>533</v>
      </c>
      <c r="G96" s="684" t="s">
        <v>601</v>
      </c>
      <c r="H96" s="951">
        <v>40445</v>
      </c>
      <c r="I96" s="714" t="s">
        <v>82</v>
      </c>
      <c r="J96" s="684" t="s">
        <v>1769</v>
      </c>
      <c r="K96" s="500" t="s">
        <v>1770</v>
      </c>
      <c r="L96" s="725" t="s">
        <v>1771</v>
      </c>
      <c r="M96" s="684" t="s">
        <v>18</v>
      </c>
      <c r="N96" s="684" t="s">
        <v>18</v>
      </c>
      <c r="O96" s="690" t="s">
        <v>18</v>
      </c>
      <c r="P96" s="2977" t="s">
        <v>1772</v>
      </c>
      <c r="Q96" s="2978"/>
    </row>
    <row r="97" spans="1:18" ht="409.5" x14ac:dyDescent="0.25">
      <c r="A97" s="3"/>
      <c r="B97" s="684" t="s">
        <v>1773</v>
      </c>
      <c r="C97" s="684" t="s">
        <v>118</v>
      </c>
      <c r="D97" s="684" t="s">
        <v>1774</v>
      </c>
      <c r="E97" s="715">
        <v>22868908</v>
      </c>
      <c r="F97" s="684" t="s">
        <v>370</v>
      </c>
      <c r="G97" s="684" t="s">
        <v>601</v>
      </c>
      <c r="H97" s="951">
        <v>41117</v>
      </c>
      <c r="I97" s="714" t="s">
        <v>82</v>
      </c>
      <c r="J97" s="684" t="s">
        <v>1775</v>
      </c>
      <c r="K97" s="714" t="s">
        <v>1776</v>
      </c>
      <c r="L97" s="725" t="s">
        <v>1777</v>
      </c>
      <c r="M97" s="684" t="s">
        <v>18</v>
      </c>
      <c r="N97" s="684" t="s">
        <v>18</v>
      </c>
      <c r="O97" s="690" t="s">
        <v>18</v>
      </c>
      <c r="P97" s="2132" t="s">
        <v>581</v>
      </c>
      <c r="Q97" s="2133"/>
    </row>
    <row r="98" spans="1:18" ht="156.75" x14ac:dyDescent="0.25">
      <c r="A98" s="3"/>
      <c r="B98" s="684" t="s">
        <v>1773</v>
      </c>
      <c r="C98" s="684" t="s">
        <v>118</v>
      </c>
      <c r="D98" s="684" t="s">
        <v>1778</v>
      </c>
      <c r="E98" s="690">
        <v>64696421</v>
      </c>
      <c r="F98" s="684" t="s">
        <v>1779</v>
      </c>
      <c r="G98" s="684" t="s">
        <v>601</v>
      </c>
      <c r="H98" s="951">
        <v>39631</v>
      </c>
      <c r="I98" s="714" t="s">
        <v>82</v>
      </c>
      <c r="J98" s="684" t="s">
        <v>1780</v>
      </c>
      <c r="K98" s="500" t="s">
        <v>1781</v>
      </c>
      <c r="L98" s="725" t="s">
        <v>1782</v>
      </c>
      <c r="M98" s="684" t="s">
        <v>18</v>
      </c>
      <c r="N98" s="684" t="s">
        <v>18</v>
      </c>
      <c r="O98" s="690" t="s">
        <v>18</v>
      </c>
      <c r="P98" s="2140" t="s">
        <v>1783</v>
      </c>
      <c r="Q98" s="1878"/>
      <c r="R98" s="911"/>
    </row>
    <row r="99" spans="1:18" ht="285" x14ac:dyDescent="0.25">
      <c r="A99" s="3"/>
      <c r="B99" s="684" t="s">
        <v>1773</v>
      </c>
      <c r="C99" s="684" t="s">
        <v>118</v>
      </c>
      <c r="D99" s="684" t="s">
        <v>1784</v>
      </c>
      <c r="E99" s="690">
        <v>1104408476</v>
      </c>
      <c r="F99" s="684" t="s">
        <v>1779</v>
      </c>
      <c r="G99" s="684" t="s">
        <v>601</v>
      </c>
      <c r="H99" s="951">
        <v>40809</v>
      </c>
      <c r="I99" s="714" t="s">
        <v>82</v>
      </c>
      <c r="J99" s="684" t="s">
        <v>1785</v>
      </c>
      <c r="K99" s="500" t="s">
        <v>1786</v>
      </c>
      <c r="L99" s="725" t="s">
        <v>1787</v>
      </c>
      <c r="M99" s="684" t="s">
        <v>18</v>
      </c>
      <c r="N99" s="684" t="s">
        <v>18</v>
      </c>
      <c r="O99" s="690" t="s">
        <v>18</v>
      </c>
      <c r="P99" s="2132" t="s">
        <v>581</v>
      </c>
      <c r="Q99" s="2133"/>
    </row>
    <row r="100" spans="1:18" ht="171" x14ac:dyDescent="0.25">
      <c r="A100" s="3"/>
      <c r="B100" s="684" t="s">
        <v>1773</v>
      </c>
      <c r="C100" s="704" t="s">
        <v>118</v>
      </c>
      <c r="D100" s="684" t="s">
        <v>1788</v>
      </c>
      <c r="E100" s="690">
        <v>23180815</v>
      </c>
      <c r="F100" s="684" t="s">
        <v>370</v>
      </c>
      <c r="G100" s="684" t="s">
        <v>329</v>
      </c>
      <c r="H100" s="951">
        <v>40530</v>
      </c>
      <c r="I100" s="714" t="s">
        <v>82</v>
      </c>
      <c r="J100" s="684" t="s">
        <v>1789</v>
      </c>
      <c r="K100" s="500" t="s">
        <v>1790</v>
      </c>
      <c r="L100" s="725" t="s">
        <v>1791</v>
      </c>
      <c r="M100" s="684" t="s">
        <v>18</v>
      </c>
      <c r="N100" s="684" t="s">
        <v>18</v>
      </c>
      <c r="O100" s="690" t="s">
        <v>18</v>
      </c>
      <c r="P100" s="2132" t="s">
        <v>581</v>
      </c>
      <c r="Q100" s="2133"/>
    </row>
    <row r="101" spans="1:18" ht="384.75" x14ac:dyDescent="0.25">
      <c r="A101" s="3"/>
      <c r="B101" s="684" t="s">
        <v>1773</v>
      </c>
      <c r="C101" s="704" t="s">
        <v>118</v>
      </c>
      <c r="D101" s="684" t="s">
        <v>1792</v>
      </c>
      <c r="E101" s="715">
        <v>40943065</v>
      </c>
      <c r="F101" s="684" t="s">
        <v>1793</v>
      </c>
      <c r="G101" s="684" t="s">
        <v>1794</v>
      </c>
      <c r="H101" s="951">
        <v>40389</v>
      </c>
      <c r="I101" s="714" t="s">
        <v>82</v>
      </c>
      <c r="J101" s="684" t="s">
        <v>1795</v>
      </c>
      <c r="K101" s="952" t="s">
        <v>1796</v>
      </c>
      <c r="L101" s="725" t="s">
        <v>1797</v>
      </c>
      <c r="M101" s="684" t="s">
        <v>18</v>
      </c>
      <c r="N101" s="684" t="s">
        <v>18</v>
      </c>
      <c r="O101" s="690" t="s">
        <v>18</v>
      </c>
      <c r="P101" s="2132" t="s">
        <v>581</v>
      </c>
      <c r="Q101" s="2133"/>
    </row>
    <row r="102" spans="1:18" ht="171" x14ac:dyDescent="0.25">
      <c r="A102" s="3"/>
      <c r="B102" s="684" t="s">
        <v>1773</v>
      </c>
      <c r="C102" s="953">
        <v>34700</v>
      </c>
      <c r="D102" s="684" t="s">
        <v>1798</v>
      </c>
      <c r="E102" s="684">
        <v>64560024</v>
      </c>
      <c r="F102" s="684" t="s">
        <v>120</v>
      </c>
      <c r="G102" s="684" t="s">
        <v>1799</v>
      </c>
      <c r="H102" s="951">
        <v>40893</v>
      </c>
      <c r="I102" s="714" t="s">
        <v>82</v>
      </c>
      <c r="J102" s="684" t="s">
        <v>1800</v>
      </c>
      <c r="K102" s="714" t="s">
        <v>1801</v>
      </c>
      <c r="L102" s="725" t="s">
        <v>1802</v>
      </c>
      <c r="M102" s="684" t="s">
        <v>18</v>
      </c>
      <c r="N102" s="684" t="s">
        <v>18</v>
      </c>
      <c r="O102" s="690" t="s">
        <v>18</v>
      </c>
      <c r="P102" s="2132" t="s">
        <v>581</v>
      </c>
      <c r="Q102" s="2133"/>
    </row>
    <row r="104" spans="1:18" ht="15.75" thickBot="1" x14ac:dyDescent="0.3"/>
    <row r="105" spans="1:18" ht="27" thickBot="1" x14ac:dyDescent="0.3">
      <c r="B105" s="1879" t="s">
        <v>184</v>
      </c>
      <c r="C105" s="1880"/>
      <c r="D105" s="1880"/>
      <c r="E105" s="1880"/>
      <c r="F105" s="1880"/>
      <c r="G105" s="1880"/>
      <c r="H105" s="1880"/>
      <c r="I105" s="1880"/>
      <c r="J105" s="1880"/>
      <c r="K105" s="1880"/>
      <c r="L105" s="1880"/>
      <c r="M105" s="1880"/>
      <c r="N105" s="1881"/>
    </row>
    <row r="108" spans="1:18" ht="30" x14ac:dyDescent="0.25">
      <c r="B108" s="194" t="s">
        <v>17</v>
      </c>
      <c r="C108" s="194" t="s">
        <v>415</v>
      </c>
      <c r="D108" s="1875" t="s">
        <v>77</v>
      </c>
      <c r="E108" s="1876"/>
    </row>
    <row r="109" spans="1:18" ht="30" x14ac:dyDescent="0.25">
      <c r="B109" s="229" t="s">
        <v>185</v>
      </c>
      <c r="C109" s="690" t="s">
        <v>18</v>
      </c>
      <c r="D109" s="1922" t="s">
        <v>581</v>
      </c>
      <c r="E109" s="1922"/>
    </row>
    <row r="112" spans="1:18" ht="26.25" x14ac:dyDescent="0.25">
      <c r="B112" s="1851" t="s">
        <v>186</v>
      </c>
      <c r="C112" s="1852"/>
      <c r="D112" s="1852"/>
      <c r="E112" s="1852"/>
      <c r="F112" s="1852"/>
      <c r="G112" s="1852"/>
      <c r="H112" s="1852"/>
      <c r="I112" s="1852"/>
      <c r="J112" s="1852"/>
      <c r="K112" s="1852"/>
      <c r="L112" s="1852"/>
      <c r="M112" s="1852"/>
      <c r="N112" s="1852"/>
      <c r="O112" s="1852"/>
      <c r="P112" s="1852"/>
    </row>
    <row r="114" spans="1:26" ht="15.75" thickBot="1" x14ac:dyDescent="0.3"/>
    <row r="115" spans="1:26" ht="27" thickBot="1" x14ac:dyDescent="0.3">
      <c r="B115" s="1879" t="s">
        <v>187</v>
      </c>
      <c r="C115" s="1880"/>
      <c r="D115" s="1880"/>
      <c r="E115" s="1880"/>
      <c r="F115" s="1880"/>
      <c r="G115" s="1880"/>
      <c r="H115" s="1880"/>
      <c r="I115" s="1880"/>
      <c r="J115" s="1880"/>
      <c r="K115" s="1880"/>
      <c r="L115" s="1880"/>
      <c r="M115" s="1880"/>
      <c r="N115" s="1881"/>
    </row>
    <row r="117" spans="1:26" ht="15.75" thickBot="1" x14ac:dyDescent="0.3">
      <c r="M117" s="163"/>
      <c r="N117" s="163"/>
    </row>
    <row r="118" spans="1:26" s="48" customFormat="1" ht="75" x14ac:dyDescent="0.25">
      <c r="B118" s="164" t="s">
        <v>33</v>
      </c>
      <c r="C118" s="164" t="s">
        <v>34</v>
      </c>
      <c r="D118" s="164" t="s">
        <v>35</v>
      </c>
      <c r="E118" s="164" t="s">
        <v>36</v>
      </c>
      <c r="F118" s="164" t="s">
        <v>37</v>
      </c>
      <c r="G118" s="164" t="s">
        <v>38</v>
      </c>
      <c r="H118" s="164" t="s">
        <v>39</v>
      </c>
      <c r="I118" s="164" t="s">
        <v>40</v>
      </c>
      <c r="J118" s="164" t="s">
        <v>41</v>
      </c>
      <c r="K118" s="164" t="s">
        <v>42</v>
      </c>
      <c r="L118" s="164" t="s">
        <v>43</v>
      </c>
      <c r="M118" s="165" t="s">
        <v>44</v>
      </c>
      <c r="N118" s="164" t="s">
        <v>45</v>
      </c>
      <c r="O118" s="164" t="s">
        <v>46</v>
      </c>
      <c r="P118" s="166" t="s">
        <v>47</v>
      </c>
      <c r="Q118" s="166" t="s">
        <v>48</v>
      </c>
    </row>
    <row r="119" spans="1:26" s="61" customFormat="1" ht="99.75" x14ac:dyDescent="0.25">
      <c r="A119" s="52">
        <v>1</v>
      </c>
      <c r="B119" s="53" t="s">
        <v>1291</v>
      </c>
      <c r="C119" s="53" t="s">
        <v>1291</v>
      </c>
      <c r="D119" s="53" t="s">
        <v>1339</v>
      </c>
      <c r="E119" s="58" t="s">
        <v>1803</v>
      </c>
      <c r="F119" s="954" t="s">
        <v>1804</v>
      </c>
      <c r="G119" s="55">
        <v>1</v>
      </c>
      <c r="H119" s="62">
        <v>40546</v>
      </c>
      <c r="I119" s="62">
        <v>40907</v>
      </c>
      <c r="J119" s="56" t="s">
        <v>19</v>
      </c>
      <c r="K119" s="57">
        <v>11.9</v>
      </c>
      <c r="L119" s="58">
        <v>0</v>
      </c>
      <c r="M119" s="58">
        <v>900</v>
      </c>
      <c r="N119" s="58">
        <v>900</v>
      </c>
      <c r="O119" s="275">
        <v>450000</v>
      </c>
      <c r="P119" s="955">
        <v>89</v>
      </c>
      <c r="Q119" s="64" t="s">
        <v>581</v>
      </c>
      <c r="R119" s="60"/>
      <c r="S119" s="60"/>
      <c r="T119" s="60"/>
      <c r="U119" s="60"/>
      <c r="V119" s="60"/>
      <c r="W119" s="60"/>
      <c r="X119" s="60"/>
      <c r="Y119" s="60"/>
      <c r="Z119" s="60"/>
    </row>
    <row r="120" spans="1:26" s="61" customFormat="1" ht="142.5" x14ac:dyDescent="0.25">
      <c r="A120" s="52">
        <f>+A119+1</f>
        <v>2</v>
      </c>
      <c r="B120" s="53" t="s">
        <v>1291</v>
      </c>
      <c r="C120" s="53" t="s">
        <v>1291</v>
      </c>
      <c r="D120" s="53" t="s">
        <v>1256</v>
      </c>
      <c r="E120" s="58" t="s">
        <v>1805</v>
      </c>
      <c r="F120" s="112" t="s">
        <v>1806</v>
      </c>
      <c r="G120" s="55">
        <v>1</v>
      </c>
      <c r="H120" s="62">
        <v>39840</v>
      </c>
      <c r="I120" s="62">
        <v>40149</v>
      </c>
      <c r="J120" s="56" t="s">
        <v>19</v>
      </c>
      <c r="K120" s="57">
        <v>0</v>
      </c>
      <c r="L120" s="57">
        <v>10.16</v>
      </c>
      <c r="M120" s="58">
        <v>350</v>
      </c>
      <c r="N120" s="58">
        <v>350</v>
      </c>
      <c r="O120" s="339">
        <v>259000000</v>
      </c>
      <c r="P120" s="956">
        <v>92</v>
      </c>
      <c r="Q120" s="64" t="s">
        <v>1807</v>
      </c>
      <c r="R120" s="60"/>
      <c r="S120" s="60"/>
      <c r="T120" s="60"/>
      <c r="U120" s="60"/>
      <c r="V120" s="60"/>
      <c r="W120" s="60"/>
      <c r="X120" s="60"/>
      <c r="Y120" s="60"/>
      <c r="Z120" s="60"/>
    </row>
    <row r="121" spans="1:26" s="61" customFormat="1" ht="142.5" x14ac:dyDescent="0.25">
      <c r="A121" s="500">
        <v>3</v>
      </c>
      <c r="B121" s="53" t="s">
        <v>1291</v>
      </c>
      <c r="C121" s="53" t="s">
        <v>1291</v>
      </c>
      <c r="D121" s="53" t="s">
        <v>1808</v>
      </c>
      <c r="E121" s="58" t="s">
        <v>1809</v>
      </c>
      <c r="F121" s="112" t="s">
        <v>1810</v>
      </c>
      <c r="G121" s="65">
        <v>1</v>
      </c>
      <c r="H121" s="62">
        <v>39896</v>
      </c>
      <c r="I121" s="62">
        <v>39963</v>
      </c>
      <c r="J121" s="56" t="s">
        <v>19</v>
      </c>
      <c r="K121" s="57">
        <v>0</v>
      </c>
      <c r="L121" s="58" t="s">
        <v>1811</v>
      </c>
      <c r="M121" s="58">
        <v>450</v>
      </c>
      <c r="N121" s="58">
        <v>450</v>
      </c>
      <c r="O121" s="339">
        <v>146626200</v>
      </c>
      <c r="P121" s="956" t="s">
        <v>1812</v>
      </c>
      <c r="Q121" s="64" t="s">
        <v>1807</v>
      </c>
      <c r="R121" s="60"/>
      <c r="S121" s="60"/>
      <c r="T121" s="60"/>
      <c r="U121" s="60"/>
      <c r="V121" s="60"/>
      <c r="W121" s="60"/>
      <c r="X121" s="60"/>
      <c r="Y121" s="60"/>
      <c r="Z121" s="60"/>
    </row>
    <row r="122" spans="1:26" s="61" customFormat="1" ht="156.75" x14ac:dyDescent="0.25">
      <c r="A122" s="500"/>
      <c r="B122" s="53" t="s">
        <v>1291</v>
      </c>
      <c r="C122" s="53" t="s">
        <v>1291</v>
      </c>
      <c r="D122" s="53" t="s">
        <v>1808</v>
      </c>
      <c r="E122" s="58" t="s">
        <v>1813</v>
      </c>
      <c r="F122" s="112" t="s">
        <v>1814</v>
      </c>
      <c r="G122" s="65">
        <v>1</v>
      </c>
      <c r="H122" s="62">
        <v>39692</v>
      </c>
      <c r="I122" s="62">
        <v>39794</v>
      </c>
      <c r="J122" s="56" t="s">
        <v>19</v>
      </c>
      <c r="K122" s="269"/>
      <c r="L122" s="58">
        <v>3.4</v>
      </c>
      <c r="M122" s="58">
        <v>100</v>
      </c>
      <c r="N122" s="58">
        <v>100</v>
      </c>
      <c r="O122" s="339">
        <v>78141700</v>
      </c>
      <c r="P122" s="956" t="s">
        <v>1815</v>
      </c>
      <c r="Q122" s="64" t="s">
        <v>1807</v>
      </c>
      <c r="R122" s="60"/>
      <c r="S122" s="60"/>
      <c r="T122" s="60"/>
      <c r="U122" s="60"/>
      <c r="V122" s="60"/>
      <c r="W122" s="60"/>
      <c r="X122" s="60"/>
      <c r="Y122" s="60"/>
      <c r="Z122" s="60"/>
    </row>
    <row r="123" spans="1:26" s="61" customFormat="1" x14ac:dyDescent="0.25">
      <c r="A123" s="52" t="e">
        <f>+#REF!+1</f>
        <v>#REF!</v>
      </c>
      <c r="B123" s="173"/>
      <c r="C123" s="172"/>
      <c r="D123" s="173"/>
      <c r="E123" s="182"/>
      <c r="F123" s="175"/>
      <c r="G123" s="175"/>
      <c r="H123" s="175"/>
      <c r="I123" s="220"/>
      <c r="J123" s="176"/>
      <c r="K123" s="176"/>
      <c r="L123" s="176"/>
      <c r="M123" s="178"/>
      <c r="N123" s="178"/>
      <c r="O123" s="180"/>
      <c r="P123" s="180"/>
      <c r="Q123" s="181"/>
      <c r="R123" s="60"/>
      <c r="S123" s="60"/>
      <c r="T123" s="60"/>
      <c r="U123" s="60"/>
      <c r="V123" s="60"/>
      <c r="W123" s="60"/>
      <c r="X123" s="60"/>
      <c r="Y123" s="60"/>
      <c r="Z123" s="60"/>
    </row>
    <row r="124" spans="1:26" s="61" customFormat="1" x14ac:dyDescent="0.25">
      <c r="A124" s="52"/>
      <c r="B124" s="183" t="s">
        <v>28</v>
      </c>
      <c r="C124" s="172"/>
      <c r="D124" s="173"/>
      <c r="E124" s="182"/>
      <c r="F124" s="175"/>
      <c r="G124" s="175"/>
      <c r="H124" s="175"/>
      <c r="I124" s="220"/>
      <c r="J124" s="176"/>
      <c r="K124" s="185">
        <f>SUM(K119:K123)</f>
        <v>11.9</v>
      </c>
      <c r="L124" s="185">
        <f>SUM(L119:L123)</f>
        <v>13.56</v>
      </c>
      <c r="M124" s="797">
        <f>SUM(M119:M123)</f>
        <v>1800</v>
      </c>
      <c r="N124" s="185">
        <f>SUM(N119:N123)</f>
        <v>1800</v>
      </c>
      <c r="O124" s="180"/>
      <c r="P124" s="180"/>
      <c r="Q124" s="187"/>
    </row>
    <row r="125" spans="1:26" x14ac:dyDescent="0.25">
      <c r="B125" s="69"/>
      <c r="C125" s="69"/>
      <c r="D125" s="69"/>
      <c r="E125" s="188"/>
      <c r="F125" s="69"/>
      <c r="G125" s="69"/>
      <c r="H125" s="69"/>
      <c r="I125" s="69"/>
      <c r="J125" s="69"/>
      <c r="K125" s="69"/>
      <c r="L125" s="69"/>
      <c r="M125" s="69"/>
      <c r="N125" s="69"/>
      <c r="O125" s="69"/>
      <c r="P125" s="69"/>
    </row>
    <row r="126" spans="1:26" ht="18.75" x14ac:dyDescent="0.25">
      <c r="B126" s="222" t="s">
        <v>192</v>
      </c>
      <c r="C126" s="250" t="s">
        <v>1816</v>
      </c>
      <c r="H126" s="191"/>
      <c r="I126" s="191"/>
      <c r="J126" s="191"/>
      <c r="K126" s="191"/>
      <c r="L126" s="191"/>
      <c r="M126" s="191"/>
      <c r="N126" s="69"/>
      <c r="O126" s="69"/>
      <c r="P126" s="69"/>
    </row>
    <row r="128" spans="1:26" ht="15.75" thickBot="1" x14ac:dyDescent="0.3"/>
    <row r="129" spans="2:17" ht="30.75" thickBot="1" x14ac:dyDescent="0.3">
      <c r="B129" s="232" t="s">
        <v>193</v>
      </c>
      <c r="C129" s="233" t="s">
        <v>194</v>
      </c>
      <c r="D129" s="232" t="s">
        <v>27</v>
      </c>
      <c r="E129" s="233" t="s">
        <v>195</v>
      </c>
    </row>
    <row r="130" spans="2:17" x14ac:dyDescent="0.25">
      <c r="B130" s="103" t="s">
        <v>196</v>
      </c>
      <c r="C130" s="234">
        <v>20</v>
      </c>
      <c r="D130" s="234">
        <v>20</v>
      </c>
      <c r="E130" s="1923">
        <f>+D130+D131+D132</f>
        <v>20</v>
      </c>
    </row>
    <row r="131" spans="2:17" x14ac:dyDescent="0.25">
      <c r="B131" s="103" t="s">
        <v>197</v>
      </c>
      <c r="C131" s="235">
        <v>30</v>
      </c>
      <c r="D131" s="715">
        <v>0</v>
      </c>
      <c r="E131" s="1924"/>
    </row>
    <row r="132" spans="2:17" ht="15.75" thickBot="1" x14ac:dyDescent="0.3">
      <c r="B132" s="103" t="s">
        <v>198</v>
      </c>
      <c r="C132" s="236">
        <v>40</v>
      </c>
      <c r="D132" s="236">
        <v>0</v>
      </c>
      <c r="E132" s="1925"/>
    </row>
    <row r="134" spans="2:17" ht="15.75" thickBot="1" x14ac:dyDescent="0.3"/>
    <row r="135" spans="2:17" ht="27" thickBot="1" x14ac:dyDescent="0.3">
      <c r="B135" s="1879" t="s">
        <v>199</v>
      </c>
      <c r="C135" s="1880"/>
      <c r="D135" s="1880"/>
      <c r="E135" s="1880"/>
      <c r="F135" s="1880"/>
      <c r="G135" s="1880"/>
      <c r="H135" s="1880"/>
      <c r="I135" s="1880"/>
      <c r="J135" s="1880"/>
      <c r="K135" s="1880"/>
      <c r="L135" s="1880"/>
      <c r="M135" s="1880"/>
      <c r="N135" s="1881"/>
    </row>
    <row r="137" spans="2:17" ht="90" x14ac:dyDescent="0.25">
      <c r="B137" s="193" t="s">
        <v>89</v>
      </c>
      <c r="C137" s="193" t="s">
        <v>90</v>
      </c>
      <c r="D137" s="193" t="s">
        <v>91</v>
      </c>
      <c r="E137" s="193" t="s">
        <v>92</v>
      </c>
      <c r="F137" s="193" t="s">
        <v>93</v>
      </c>
      <c r="G137" s="193" t="s">
        <v>94</v>
      </c>
      <c r="H137" s="193" t="s">
        <v>95</v>
      </c>
      <c r="I137" s="193" t="s">
        <v>96</v>
      </c>
      <c r="J137" s="1875" t="s">
        <v>97</v>
      </c>
      <c r="K137" s="1882"/>
      <c r="L137" s="1876"/>
      <c r="M137" s="193" t="s">
        <v>98</v>
      </c>
      <c r="N137" s="193" t="s">
        <v>254</v>
      </c>
      <c r="O137" s="193" t="s">
        <v>255</v>
      </c>
      <c r="P137" s="1875" t="s">
        <v>77</v>
      </c>
      <c r="Q137" s="1876"/>
    </row>
    <row r="138" spans="2:17" ht="150" x14ac:dyDescent="0.25">
      <c r="B138" s="91" t="s">
        <v>1817</v>
      </c>
      <c r="C138" s="684" t="s">
        <v>1017</v>
      </c>
      <c r="D138" s="684" t="s">
        <v>1818</v>
      </c>
      <c r="E138" s="684">
        <v>92523346</v>
      </c>
      <c r="F138" s="684" t="s">
        <v>1819</v>
      </c>
      <c r="G138" s="684" t="s">
        <v>1820</v>
      </c>
      <c r="H138" s="951">
        <v>36511</v>
      </c>
      <c r="I138" s="776" t="s">
        <v>82</v>
      </c>
      <c r="J138" s="229" t="s">
        <v>1821</v>
      </c>
      <c r="K138" s="957" t="s">
        <v>1822</v>
      </c>
      <c r="L138" s="776" t="s">
        <v>1823</v>
      </c>
      <c r="M138" s="242" t="s">
        <v>18</v>
      </c>
      <c r="N138" s="242" t="s">
        <v>18</v>
      </c>
      <c r="O138" s="242" t="s">
        <v>18</v>
      </c>
      <c r="P138" s="1998" t="s">
        <v>52</v>
      </c>
      <c r="Q138" s="1998"/>
    </row>
    <row r="139" spans="2:17" ht="255" x14ac:dyDescent="0.25">
      <c r="B139" s="229" t="s">
        <v>211</v>
      </c>
      <c r="C139" s="242" t="s">
        <v>1017</v>
      </c>
      <c r="D139" s="242" t="s">
        <v>1824</v>
      </c>
      <c r="E139" s="242">
        <v>64476992</v>
      </c>
      <c r="F139" s="958" t="s">
        <v>1825</v>
      </c>
      <c r="G139" s="242" t="s">
        <v>1075</v>
      </c>
      <c r="H139" s="951">
        <v>37498</v>
      </c>
      <c r="I139" s="776" t="s">
        <v>82</v>
      </c>
      <c r="J139" s="906" t="s">
        <v>1826</v>
      </c>
      <c r="K139" s="959" t="s">
        <v>1827</v>
      </c>
      <c r="L139" s="957" t="s">
        <v>1828</v>
      </c>
      <c r="M139" s="684" t="s">
        <v>18</v>
      </c>
      <c r="N139" s="684" t="s">
        <v>18</v>
      </c>
      <c r="O139" s="684" t="s">
        <v>18</v>
      </c>
      <c r="P139" s="1963" t="s">
        <v>52</v>
      </c>
      <c r="Q139" s="1964"/>
    </row>
    <row r="140" spans="2:17" ht="285" x14ac:dyDescent="0.25">
      <c r="B140" s="229" t="s">
        <v>223</v>
      </c>
      <c r="C140" s="242" t="s">
        <v>1017</v>
      </c>
      <c r="D140" s="242" t="s">
        <v>1829</v>
      </c>
      <c r="E140" s="242">
        <v>92259668</v>
      </c>
      <c r="F140" s="684" t="s">
        <v>388</v>
      </c>
      <c r="G140" s="684" t="s">
        <v>1830</v>
      </c>
      <c r="H140" s="951">
        <v>37470</v>
      </c>
      <c r="I140" s="86" t="s">
        <v>82</v>
      </c>
      <c r="J140" s="91" t="s">
        <v>1831</v>
      </c>
      <c r="K140" s="951" t="s">
        <v>1832</v>
      </c>
      <c r="L140" s="776" t="s">
        <v>1833</v>
      </c>
      <c r="M140" s="684" t="s">
        <v>18</v>
      </c>
      <c r="N140" s="684" t="s">
        <v>18</v>
      </c>
      <c r="O140" s="684" t="s">
        <v>18</v>
      </c>
      <c r="P140" s="1998" t="s">
        <v>52</v>
      </c>
      <c r="Q140" s="1998"/>
    </row>
    <row r="143" spans="2:17" ht="15.75" thickBot="1" x14ac:dyDescent="0.3"/>
    <row r="144" spans="2:17" ht="30" x14ac:dyDescent="0.25">
      <c r="B144" s="162" t="s">
        <v>17</v>
      </c>
      <c r="C144" s="162" t="s">
        <v>193</v>
      </c>
      <c r="D144" s="193" t="s">
        <v>194</v>
      </c>
      <c r="E144" s="162" t="s">
        <v>27</v>
      </c>
      <c r="F144" s="233" t="s">
        <v>235</v>
      </c>
      <c r="G144" s="857"/>
    </row>
    <row r="145" spans="2:7" ht="180" x14ac:dyDescent="0.2">
      <c r="B145" s="1969" t="s">
        <v>236</v>
      </c>
      <c r="C145" s="960" t="s">
        <v>237</v>
      </c>
      <c r="D145" s="715">
        <v>25</v>
      </c>
      <c r="E145" s="715">
        <v>25</v>
      </c>
      <c r="F145" s="1970">
        <f>+E145+E146+E147</f>
        <v>60</v>
      </c>
      <c r="G145" s="858"/>
    </row>
    <row r="146" spans="2:7" ht="120" x14ac:dyDescent="0.2">
      <c r="B146" s="1969"/>
      <c r="C146" s="960" t="s">
        <v>238</v>
      </c>
      <c r="D146" s="242">
        <v>25</v>
      </c>
      <c r="E146" s="715">
        <v>25</v>
      </c>
      <c r="F146" s="1971"/>
      <c r="G146" s="858"/>
    </row>
    <row r="147" spans="2:7" ht="96" x14ac:dyDescent="0.2">
      <c r="B147" s="1969"/>
      <c r="C147" s="960" t="s">
        <v>239</v>
      </c>
      <c r="D147" s="715">
        <v>10</v>
      </c>
      <c r="E147" s="715">
        <v>10</v>
      </c>
      <c r="F147" s="1972"/>
      <c r="G147" s="858"/>
    </row>
    <row r="148" spans="2:7" x14ac:dyDescent="0.25">
      <c r="C148"/>
    </row>
    <row r="151" spans="2:7" x14ac:dyDescent="0.25">
      <c r="B151" s="160" t="s">
        <v>240</v>
      </c>
    </row>
    <row r="154" spans="2:7" x14ac:dyDescent="0.25">
      <c r="B154" s="41" t="s">
        <v>17</v>
      </c>
      <c r="C154" s="41" t="s">
        <v>26</v>
      </c>
      <c r="D154" s="162" t="s">
        <v>27</v>
      </c>
      <c r="E154" s="162" t="s">
        <v>28</v>
      </c>
    </row>
    <row r="155" spans="2:7" ht="42.75" x14ac:dyDescent="0.25">
      <c r="B155" s="45" t="s">
        <v>393</v>
      </c>
      <c r="C155" s="684">
        <v>40</v>
      </c>
      <c r="D155" s="715">
        <v>40</v>
      </c>
      <c r="E155" s="1870">
        <f>+D155+D156</f>
        <v>100</v>
      </c>
    </row>
    <row r="156" spans="2:7" ht="85.5" x14ac:dyDescent="0.25">
      <c r="B156" s="45" t="s">
        <v>394</v>
      </c>
      <c r="C156" s="684">
        <v>60</v>
      </c>
      <c r="D156" s="715">
        <f>+F145</f>
        <v>60</v>
      </c>
      <c r="E156" s="1871"/>
    </row>
  </sheetData>
  <mergeCells count="61">
    <mergeCell ref="P139:Q139"/>
    <mergeCell ref="P140:Q140"/>
    <mergeCell ref="B145:B147"/>
    <mergeCell ref="F145:F147"/>
    <mergeCell ref="E155:E156"/>
    <mergeCell ref="P138:Q138"/>
    <mergeCell ref="P101:Q101"/>
    <mergeCell ref="P102:Q102"/>
    <mergeCell ref="B105:N105"/>
    <mergeCell ref="D108:E108"/>
    <mergeCell ref="D109:E109"/>
    <mergeCell ref="B112:P112"/>
    <mergeCell ref="B115:N115"/>
    <mergeCell ref="E130:E132"/>
    <mergeCell ref="B135:N135"/>
    <mergeCell ref="J137:L137"/>
    <mergeCell ref="P137:Q137"/>
    <mergeCell ref="P100:Q100"/>
    <mergeCell ref="O84:P84"/>
    <mergeCell ref="O85:P85"/>
    <mergeCell ref="B91:N91"/>
    <mergeCell ref="J93:L93"/>
    <mergeCell ref="P93:Q93"/>
    <mergeCell ref="P94:Q94"/>
    <mergeCell ref="P95:Q95"/>
    <mergeCell ref="P96:Q96"/>
    <mergeCell ref="P97:Q97"/>
    <mergeCell ref="P98:Q98"/>
    <mergeCell ref="P99:Q99"/>
    <mergeCell ref="O83:P83"/>
    <mergeCell ref="O72:P72"/>
    <mergeCell ref="O73:P73"/>
    <mergeCell ref="O74:P74"/>
    <mergeCell ref="O75:P75"/>
    <mergeCell ref="O76:P76"/>
    <mergeCell ref="O77:P77"/>
    <mergeCell ref="O78:P78"/>
    <mergeCell ref="O79:P79"/>
    <mergeCell ref="O80:P80"/>
    <mergeCell ref="O81:P81"/>
    <mergeCell ref="O82:P82"/>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decimal" allowBlank="1" showInputMessage="1" showErrorMessage="1" sqref="WVH983072 WLL983072 C65568 IV65568 SR65568 ACN65568 AMJ65568 AWF65568 BGB65568 BPX65568 BZT65568 CJP65568 CTL65568 DDH65568 DND65568 DWZ65568 EGV65568 EQR65568 FAN65568 FKJ65568 FUF65568 GEB65568 GNX65568 GXT65568 HHP65568 HRL65568 IBH65568 ILD65568 IUZ65568 JEV65568 JOR65568 JYN65568 KIJ65568 KSF65568 LCB65568 LLX65568 LVT65568 MFP65568 MPL65568 MZH65568 NJD65568 NSZ65568 OCV65568 OMR65568 OWN65568 PGJ65568 PQF65568 QAB65568 QJX65568 QTT65568 RDP65568 RNL65568 RXH65568 SHD65568 SQZ65568 TAV65568 TKR65568 TUN65568 UEJ65568 UOF65568 UYB65568 VHX65568 VRT65568 WBP65568 WLL65568 WVH65568 C131104 IV131104 SR131104 ACN131104 AMJ131104 AWF131104 BGB131104 BPX131104 BZT131104 CJP131104 CTL131104 DDH131104 DND131104 DWZ131104 EGV131104 EQR131104 FAN131104 FKJ131104 FUF131104 GEB131104 GNX131104 GXT131104 HHP131104 HRL131104 IBH131104 ILD131104 IUZ131104 JEV131104 JOR131104 JYN131104 KIJ131104 KSF131104 LCB131104 LLX131104 LVT131104 MFP131104 MPL131104 MZH131104 NJD131104 NSZ131104 OCV131104 OMR131104 OWN131104 PGJ131104 PQF131104 QAB131104 QJX131104 QTT131104 RDP131104 RNL131104 RXH131104 SHD131104 SQZ131104 TAV131104 TKR131104 TUN131104 UEJ131104 UOF131104 UYB131104 VHX131104 VRT131104 WBP131104 WLL131104 WVH131104 C196640 IV196640 SR196640 ACN196640 AMJ196640 AWF196640 BGB196640 BPX196640 BZT196640 CJP196640 CTL196640 DDH196640 DND196640 DWZ196640 EGV196640 EQR196640 FAN196640 FKJ196640 FUF196640 GEB196640 GNX196640 GXT196640 HHP196640 HRL196640 IBH196640 ILD196640 IUZ196640 JEV196640 JOR196640 JYN196640 KIJ196640 KSF196640 LCB196640 LLX196640 LVT196640 MFP196640 MPL196640 MZH196640 NJD196640 NSZ196640 OCV196640 OMR196640 OWN196640 PGJ196640 PQF196640 QAB196640 QJX196640 QTT196640 RDP196640 RNL196640 RXH196640 SHD196640 SQZ196640 TAV196640 TKR196640 TUN196640 UEJ196640 UOF196640 UYB196640 VHX196640 VRT196640 WBP196640 WLL196640 WVH196640 C262176 IV262176 SR262176 ACN262176 AMJ262176 AWF262176 BGB262176 BPX262176 BZT262176 CJP262176 CTL262176 DDH262176 DND262176 DWZ262176 EGV262176 EQR262176 FAN262176 FKJ262176 FUF262176 GEB262176 GNX262176 GXT262176 HHP262176 HRL262176 IBH262176 ILD262176 IUZ262176 JEV262176 JOR262176 JYN262176 KIJ262176 KSF262176 LCB262176 LLX262176 LVT262176 MFP262176 MPL262176 MZH262176 NJD262176 NSZ262176 OCV262176 OMR262176 OWN262176 PGJ262176 PQF262176 QAB262176 QJX262176 QTT262176 RDP262176 RNL262176 RXH262176 SHD262176 SQZ262176 TAV262176 TKR262176 TUN262176 UEJ262176 UOF262176 UYB262176 VHX262176 VRT262176 WBP262176 WLL262176 WVH262176 C327712 IV327712 SR327712 ACN327712 AMJ327712 AWF327712 BGB327712 BPX327712 BZT327712 CJP327712 CTL327712 DDH327712 DND327712 DWZ327712 EGV327712 EQR327712 FAN327712 FKJ327712 FUF327712 GEB327712 GNX327712 GXT327712 HHP327712 HRL327712 IBH327712 ILD327712 IUZ327712 JEV327712 JOR327712 JYN327712 KIJ327712 KSF327712 LCB327712 LLX327712 LVT327712 MFP327712 MPL327712 MZH327712 NJD327712 NSZ327712 OCV327712 OMR327712 OWN327712 PGJ327712 PQF327712 QAB327712 QJX327712 QTT327712 RDP327712 RNL327712 RXH327712 SHD327712 SQZ327712 TAV327712 TKR327712 TUN327712 UEJ327712 UOF327712 UYB327712 VHX327712 VRT327712 WBP327712 WLL327712 WVH327712 C393248 IV393248 SR393248 ACN393248 AMJ393248 AWF393248 BGB393248 BPX393248 BZT393248 CJP393248 CTL393248 DDH393248 DND393248 DWZ393248 EGV393248 EQR393248 FAN393248 FKJ393248 FUF393248 GEB393248 GNX393248 GXT393248 HHP393248 HRL393248 IBH393248 ILD393248 IUZ393248 JEV393248 JOR393248 JYN393248 KIJ393248 KSF393248 LCB393248 LLX393248 LVT393248 MFP393248 MPL393248 MZH393248 NJD393248 NSZ393248 OCV393248 OMR393248 OWN393248 PGJ393248 PQF393248 QAB393248 QJX393248 QTT393248 RDP393248 RNL393248 RXH393248 SHD393248 SQZ393248 TAV393248 TKR393248 TUN393248 UEJ393248 UOF393248 UYB393248 VHX393248 VRT393248 WBP393248 WLL393248 WVH393248 C458784 IV458784 SR458784 ACN458784 AMJ458784 AWF458784 BGB458784 BPX458784 BZT458784 CJP458784 CTL458784 DDH458784 DND458784 DWZ458784 EGV458784 EQR458784 FAN458784 FKJ458784 FUF458784 GEB458784 GNX458784 GXT458784 HHP458784 HRL458784 IBH458784 ILD458784 IUZ458784 JEV458784 JOR458784 JYN458784 KIJ458784 KSF458784 LCB458784 LLX458784 LVT458784 MFP458784 MPL458784 MZH458784 NJD458784 NSZ458784 OCV458784 OMR458784 OWN458784 PGJ458784 PQF458784 QAB458784 QJX458784 QTT458784 RDP458784 RNL458784 RXH458784 SHD458784 SQZ458784 TAV458784 TKR458784 TUN458784 UEJ458784 UOF458784 UYB458784 VHX458784 VRT458784 WBP458784 WLL458784 WVH458784 C524320 IV524320 SR524320 ACN524320 AMJ524320 AWF524320 BGB524320 BPX524320 BZT524320 CJP524320 CTL524320 DDH524320 DND524320 DWZ524320 EGV524320 EQR524320 FAN524320 FKJ524320 FUF524320 GEB524320 GNX524320 GXT524320 HHP524320 HRL524320 IBH524320 ILD524320 IUZ524320 JEV524320 JOR524320 JYN524320 KIJ524320 KSF524320 LCB524320 LLX524320 LVT524320 MFP524320 MPL524320 MZH524320 NJD524320 NSZ524320 OCV524320 OMR524320 OWN524320 PGJ524320 PQF524320 QAB524320 QJX524320 QTT524320 RDP524320 RNL524320 RXH524320 SHD524320 SQZ524320 TAV524320 TKR524320 TUN524320 UEJ524320 UOF524320 UYB524320 VHX524320 VRT524320 WBP524320 WLL524320 WVH524320 C589856 IV589856 SR589856 ACN589856 AMJ589856 AWF589856 BGB589856 BPX589856 BZT589856 CJP589856 CTL589856 DDH589856 DND589856 DWZ589856 EGV589856 EQR589856 FAN589856 FKJ589856 FUF589856 GEB589856 GNX589856 GXT589856 HHP589856 HRL589856 IBH589856 ILD589856 IUZ589856 JEV589856 JOR589856 JYN589856 KIJ589856 KSF589856 LCB589856 LLX589856 LVT589856 MFP589856 MPL589856 MZH589856 NJD589856 NSZ589856 OCV589856 OMR589856 OWN589856 PGJ589856 PQF589856 QAB589856 QJX589856 QTT589856 RDP589856 RNL589856 RXH589856 SHD589856 SQZ589856 TAV589856 TKR589856 TUN589856 UEJ589856 UOF589856 UYB589856 VHX589856 VRT589856 WBP589856 WLL589856 WVH589856 C655392 IV655392 SR655392 ACN655392 AMJ655392 AWF655392 BGB655392 BPX655392 BZT655392 CJP655392 CTL655392 DDH655392 DND655392 DWZ655392 EGV655392 EQR655392 FAN655392 FKJ655392 FUF655392 GEB655392 GNX655392 GXT655392 HHP655392 HRL655392 IBH655392 ILD655392 IUZ655392 JEV655392 JOR655392 JYN655392 KIJ655392 KSF655392 LCB655392 LLX655392 LVT655392 MFP655392 MPL655392 MZH655392 NJD655392 NSZ655392 OCV655392 OMR655392 OWN655392 PGJ655392 PQF655392 QAB655392 QJX655392 QTT655392 RDP655392 RNL655392 RXH655392 SHD655392 SQZ655392 TAV655392 TKR655392 TUN655392 UEJ655392 UOF655392 UYB655392 VHX655392 VRT655392 WBP655392 WLL655392 WVH655392 C720928 IV720928 SR720928 ACN720928 AMJ720928 AWF720928 BGB720928 BPX720928 BZT720928 CJP720928 CTL720928 DDH720928 DND720928 DWZ720928 EGV720928 EQR720928 FAN720928 FKJ720928 FUF720928 GEB720928 GNX720928 GXT720928 HHP720928 HRL720928 IBH720928 ILD720928 IUZ720928 JEV720928 JOR720928 JYN720928 KIJ720928 KSF720928 LCB720928 LLX720928 LVT720928 MFP720928 MPL720928 MZH720928 NJD720928 NSZ720928 OCV720928 OMR720928 OWN720928 PGJ720928 PQF720928 QAB720928 QJX720928 QTT720928 RDP720928 RNL720928 RXH720928 SHD720928 SQZ720928 TAV720928 TKR720928 TUN720928 UEJ720928 UOF720928 UYB720928 VHX720928 VRT720928 WBP720928 WLL720928 WVH720928 C786464 IV786464 SR786464 ACN786464 AMJ786464 AWF786464 BGB786464 BPX786464 BZT786464 CJP786464 CTL786464 DDH786464 DND786464 DWZ786464 EGV786464 EQR786464 FAN786464 FKJ786464 FUF786464 GEB786464 GNX786464 GXT786464 HHP786464 HRL786464 IBH786464 ILD786464 IUZ786464 JEV786464 JOR786464 JYN786464 KIJ786464 KSF786464 LCB786464 LLX786464 LVT786464 MFP786464 MPL786464 MZH786464 NJD786464 NSZ786464 OCV786464 OMR786464 OWN786464 PGJ786464 PQF786464 QAB786464 QJX786464 QTT786464 RDP786464 RNL786464 RXH786464 SHD786464 SQZ786464 TAV786464 TKR786464 TUN786464 UEJ786464 UOF786464 UYB786464 VHX786464 VRT786464 WBP786464 WLL786464 WVH786464 C852000 IV852000 SR852000 ACN852000 AMJ852000 AWF852000 BGB852000 BPX852000 BZT852000 CJP852000 CTL852000 DDH852000 DND852000 DWZ852000 EGV852000 EQR852000 FAN852000 FKJ852000 FUF852000 GEB852000 GNX852000 GXT852000 HHP852000 HRL852000 IBH852000 ILD852000 IUZ852000 JEV852000 JOR852000 JYN852000 KIJ852000 KSF852000 LCB852000 LLX852000 LVT852000 MFP852000 MPL852000 MZH852000 NJD852000 NSZ852000 OCV852000 OMR852000 OWN852000 PGJ852000 PQF852000 QAB852000 QJX852000 QTT852000 RDP852000 RNL852000 RXH852000 SHD852000 SQZ852000 TAV852000 TKR852000 TUN852000 UEJ852000 UOF852000 UYB852000 VHX852000 VRT852000 WBP852000 WLL852000 WVH852000 C917536 IV917536 SR917536 ACN917536 AMJ917536 AWF917536 BGB917536 BPX917536 BZT917536 CJP917536 CTL917536 DDH917536 DND917536 DWZ917536 EGV917536 EQR917536 FAN917536 FKJ917536 FUF917536 GEB917536 GNX917536 GXT917536 HHP917536 HRL917536 IBH917536 ILD917536 IUZ917536 JEV917536 JOR917536 JYN917536 KIJ917536 KSF917536 LCB917536 LLX917536 LVT917536 MFP917536 MPL917536 MZH917536 NJD917536 NSZ917536 OCV917536 OMR917536 OWN917536 PGJ917536 PQF917536 QAB917536 QJX917536 QTT917536 RDP917536 RNL917536 RXH917536 SHD917536 SQZ917536 TAV917536 TKR917536 TUN917536 UEJ917536 UOF917536 UYB917536 VHX917536 VRT917536 WBP917536 WLL917536 WVH917536 C983072 IV983072 SR983072 ACN983072 AMJ983072 AWF983072 BGB983072 BPX983072 BZT983072 CJP983072 CTL983072 DDH983072 DND983072 DWZ983072 EGV983072 EQR983072 FAN983072 FKJ983072 FUF983072 GEB983072 GNX983072 GXT983072 HHP983072 HRL983072 IBH983072 ILD983072 IUZ983072 JEV983072 JOR983072 JYN983072 KIJ983072 KSF983072 LCB983072 LLX983072 LVT983072 MFP983072 MPL983072 MZH983072 NJD983072 NSZ983072 OCV983072 OMR983072 OWN983072 PGJ983072 PQF983072 QAB983072 QJX983072 QTT983072 RDP983072 RNL983072 RXH983072 SHD983072 SQZ983072 TAV983072 TKR983072 TUN983072 UEJ983072 UOF983072 UYB983072 VHX983072 VRT983072 WBP98307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2 A65568 IS65568 SO65568 ACK65568 AMG65568 AWC65568 BFY65568 BPU65568 BZQ65568 CJM65568 CTI65568 DDE65568 DNA65568 DWW65568 EGS65568 EQO65568 FAK65568 FKG65568 FUC65568 GDY65568 GNU65568 GXQ65568 HHM65568 HRI65568 IBE65568 ILA65568 IUW65568 JES65568 JOO65568 JYK65568 KIG65568 KSC65568 LBY65568 LLU65568 LVQ65568 MFM65568 MPI65568 MZE65568 NJA65568 NSW65568 OCS65568 OMO65568 OWK65568 PGG65568 PQC65568 PZY65568 QJU65568 QTQ65568 RDM65568 RNI65568 RXE65568 SHA65568 SQW65568 TAS65568 TKO65568 TUK65568 UEG65568 UOC65568 UXY65568 VHU65568 VRQ65568 WBM65568 WLI65568 WVE65568 A131104 IS131104 SO131104 ACK131104 AMG131104 AWC131104 BFY131104 BPU131104 BZQ131104 CJM131104 CTI131104 DDE131104 DNA131104 DWW131104 EGS131104 EQO131104 FAK131104 FKG131104 FUC131104 GDY131104 GNU131104 GXQ131104 HHM131104 HRI131104 IBE131104 ILA131104 IUW131104 JES131104 JOO131104 JYK131104 KIG131104 KSC131104 LBY131104 LLU131104 LVQ131104 MFM131104 MPI131104 MZE131104 NJA131104 NSW131104 OCS131104 OMO131104 OWK131104 PGG131104 PQC131104 PZY131104 QJU131104 QTQ131104 RDM131104 RNI131104 RXE131104 SHA131104 SQW131104 TAS131104 TKO131104 TUK131104 UEG131104 UOC131104 UXY131104 VHU131104 VRQ131104 WBM131104 WLI131104 WVE131104 A196640 IS196640 SO196640 ACK196640 AMG196640 AWC196640 BFY196640 BPU196640 BZQ196640 CJM196640 CTI196640 DDE196640 DNA196640 DWW196640 EGS196640 EQO196640 FAK196640 FKG196640 FUC196640 GDY196640 GNU196640 GXQ196640 HHM196640 HRI196640 IBE196640 ILA196640 IUW196640 JES196640 JOO196640 JYK196640 KIG196640 KSC196640 LBY196640 LLU196640 LVQ196640 MFM196640 MPI196640 MZE196640 NJA196640 NSW196640 OCS196640 OMO196640 OWK196640 PGG196640 PQC196640 PZY196640 QJU196640 QTQ196640 RDM196640 RNI196640 RXE196640 SHA196640 SQW196640 TAS196640 TKO196640 TUK196640 UEG196640 UOC196640 UXY196640 VHU196640 VRQ196640 WBM196640 WLI196640 WVE196640 A262176 IS262176 SO262176 ACK262176 AMG262176 AWC262176 BFY262176 BPU262176 BZQ262176 CJM262176 CTI262176 DDE262176 DNA262176 DWW262176 EGS262176 EQO262176 FAK262176 FKG262176 FUC262176 GDY262176 GNU262176 GXQ262176 HHM262176 HRI262176 IBE262176 ILA262176 IUW262176 JES262176 JOO262176 JYK262176 KIG262176 KSC262176 LBY262176 LLU262176 LVQ262176 MFM262176 MPI262176 MZE262176 NJA262176 NSW262176 OCS262176 OMO262176 OWK262176 PGG262176 PQC262176 PZY262176 QJU262176 QTQ262176 RDM262176 RNI262176 RXE262176 SHA262176 SQW262176 TAS262176 TKO262176 TUK262176 UEG262176 UOC262176 UXY262176 VHU262176 VRQ262176 WBM262176 WLI262176 WVE262176 A327712 IS327712 SO327712 ACK327712 AMG327712 AWC327712 BFY327712 BPU327712 BZQ327712 CJM327712 CTI327712 DDE327712 DNA327712 DWW327712 EGS327712 EQO327712 FAK327712 FKG327712 FUC327712 GDY327712 GNU327712 GXQ327712 HHM327712 HRI327712 IBE327712 ILA327712 IUW327712 JES327712 JOO327712 JYK327712 KIG327712 KSC327712 LBY327712 LLU327712 LVQ327712 MFM327712 MPI327712 MZE327712 NJA327712 NSW327712 OCS327712 OMO327712 OWK327712 PGG327712 PQC327712 PZY327712 QJU327712 QTQ327712 RDM327712 RNI327712 RXE327712 SHA327712 SQW327712 TAS327712 TKO327712 TUK327712 UEG327712 UOC327712 UXY327712 VHU327712 VRQ327712 WBM327712 WLI327712 WVE327712 A393248 IS393248 SO393248 ACK393248 AMG393248 AWC393248 BFY393248 BPU393248 BZQ393248 CJM393248 CTI393248 DDE393248 DNA393248 DWW393248 EGS393248 EQO393248 FAK393248 FKG393248 FUC393248 GDY393248 GNU393248 GXQ393248 HHM393248 HRI393248 IBE393248 ILA393248 IUW393248 JES393248 JOO393248 JYK393248 KIG393248 KSC393248 LBY393248 LLU393248 LVQ393248 MFM393248 MPI393248 MZE393248 NJA393248 NSW393248 OCS393248 OMO393248 OWK393248 PGG393248 PQC393248 PZY393248 QJU393248 QTQ393248 RDM393248 RNI393248 RXE393248 SHA393248 SQW393248 TAS393248 TKO393248 TUK393248 UEG393248 UOC393248 UXY393248 VHU393248 VRQ393248 WBM393248 WLI393248 WVE393248 A458784 IS458784 SO458784 ACK458784 AMG458784 AWC458784 BFY458784 BPU458784 BZQ458784 CJM458784 CTI458784 DDE458784 DNA458784 DWW458784 EGS458784 EQO458784 FAK458784 FKG458784 FUC458784 GDY458784 GNU458784 GXQ458784 HHM458784 HRI458784 IBE458784 ILA458784 IUW458784 JES458784 JOO458784 JYK458784 KIG458784 KSC458784 LBY458784 LLU458784 LVQ458784 MFM458784 MPI458784 MZE458784 NJA458784 NSW458784 OCS458784 OMO458784 OWK458784 PGG458784 PQC458784 PZY458784 QJU458784 QTQ458784 RDM458784 RNI458784 RXE458784 SHA458784 SQW458784 TAS458784 TKO458784 TUK458784 UEG458784 UOC458784 UXY458784 VHU458784 VRQ458784 WBM458784 WLI458784 WVE458784 A524320 IS524320 SO524320 ACK524320 AMG524320 AWC524320 BFY524320 BPU524320 BZQ524320 CJM524320 CTI524320 DDE524320 DNA524320 DWW524320 EGS524320 EQO524320 FAK524320 FKG524320 FUC524320 GDY524320 GNU524320 GXQ524320 HHM524320 HRI524320 IBE524320 ILA524320 IUW524320 JES524320 JOO524320 JYK524320 KIG524320 KSC524320 LBY524320 LLU524320 LVQ524320 MFM524320 MPI524320 MZE524320 NJA524320 NSW524320 OCS524320 OMO524320 OWK524320 PGG524320 PQC524320 PZY524320 QJU524320 QTQ524320 RDM524320 RNI524320 RXE524320 SHA524320 SQW524320 TAS524320 TKO524320 TUK524320 UEG524320 UOC524320 UXY524320 VHU524320 VRQ524320 WBM524320 WLI524320 WVE524320 A589856 IS589856 SO589856 ACK589856 AMG589856 AWC589856 BFY589856 BPU589856 BZQ589856 CJM589856 CTI589856 DDE589856 DNA589856 DWW589856 EGS589856 EQO589856 FAK589856 FKG589856 FUC589856 GDY589856 GNU589856 GXQ589856 HHM589856 HRI589856 IBE589856 ILA589856 IUW589856 JES589856 JOO589856 JYK589856 KIG589856 KSC589856 LBY589856 LLU589856 LVQ589856 MFM589856 MPI589856 MZE589856 NJA589856 NSW589856 OCS589856 OMO589856 OWK589856 PGG589856 PQC589856 PZY589856 QJU589856 QTQ589856 RDM589856 RNI589856 RXE589856 SHA589856 SQW589856 TAS589856 TKO589856 TUK589856 UEG589856 UOC589856 UXY589856 VHU589856 VRQ589856 WBM589856 WLI589856 WVE589856 A655392 IS655392 SO655392 ACK655392 AMG655392 AWC655392 BFY655392 BPU655392 BZQ655392 CJM655392 CTI655392 DDE655392 DNA655392 DWW655392 EGS655392 EQO655392 FAK655392 FKG655392 FUC655392 GDY655392 GNU655392 GXQ655392 HHM655392 HRI655392 IBE655392 ILA655392 IUW655392 JES655392 JOO655392 JYK655392 KIG655392 KSC655392 LBY655392 LLU655392 LVQ655392 MFM655392 MPI655392 MZE655392 NJA655392 NSW655392 OCS655392 OMO655392 OWK655392 PGG655392 PQC655392 PZY655392 QJU655392 QTQ655392 RDM655392 RNI655392 RXE655392 SHA655392 SQW655392 TAS655392 TKO655392 TUK655392 UEG655392 UOC655392 UXY655392 VHU655392 VRQ655392 WBM655392 WLI655392 WVE655392 A720928 IS720928 SO720928 ACK720928 AMG720928 AWC720928 BFY720928 BPU720928 BZQ720928 CJM720928 CTI720928 DDE720928 DNA720928 DWW720928 EGS720928 EQO720928 FAK720928 FKG720928 FUC720928 GDY720928 GNU720928 GXQ720928 HHM720928 HRI720928 IBE720928 ILA720928 IUW720928 JES720928 JOO720928 JYK720928 KIG720928 KSC720928 LBY720928 LLU720928 LVQ720928 MFM720928 MPI720928 MZE720928 NJA720928 NSW720928 OCS720928 OMO720928 OWK720928 PGG720928 PQC720928 PZY720928 QJU720928 QTQ720928 RDM720928 RNI720928 RXE720928 SHA720928 SQW720928 TAS720928 TKO720928 TUK720928 UEG720928 UOC720928 UXY720928 VHU720928 VRQ720928 WBM720928 WLI720928 WVE720928 A786464 IS786464 SO786464 ACK786464 AMG786464 AWC786464 BFY786464 BPU786464 BZQ786464 CJM786464 CTI786464 DDE786464 DNA786464 DWW786464 EGS786464 EQO786464 FAK786464 FKG786464 FUC786464 GDY786464 GNU786464 GXQ786464 HHM786464 HRI786464 IBE786464 ILA786464 IUW786464 JES786464 JOO786464 JYK786464 KIG786464 KSC786464 LBY786464 LLU786464 LVQ786464 MFM786464 MPI786464 MZE786464 NJA786464 NSW786464 OCS786464 OMO786464 OWK786464 PGG786464 PQC786464 PZY786464 QJU786464 QTQ786464 RDM786464 RNI786464 RXE786464 SHA786464 SQW786464 TAS786464 TKO786464 TUK786464 UEG786464 UOC786464 UXY786464 VHU786464 VRQ786464 WBM786464 WLI786464 WVE786464 A852000 IS852000 SO852000 ACK852000 AMG852000 AWC852000 BFY852000 BPU852000 BZQ852000 CJM852000 CTI852000 DDE852000 DNA852000 DWW852000 EGS852000 EQO852000 FAK852000 FKG852000 FUC852000 GDY852000 GNU852000 GXQ852000 HHM852000 HRI852000 IBE852000 ILA852000 IUW852000 JES852000 JOO852000 JYK852000 KIG852000 KSC852000 LBY852000 LLU852000 LVQ852000 MFM852000 MPI852000 MZE852000 NJA852000 NSW852000 OCS852000 OMO852000 OWK852000 PGG852000 PQC852000 PZY852000 QJU852000 QTQ852000 RDM852000 RNI852000 RXE852000 SHA852000 SQW852000 TAS852000 TKO852000 TUK852000 UEG852000 UOC852000 UXY852000 VHU852000 VRQ852000 WBM852000 WLI852000 WVE852000 A917536 IS917536 SO917536 ACK917536 AMG917536 AWC917536 BFY917536 BPU917536 BZQ917536 CJM917536 CTI917536 DDE917536 DNA917536 DWW917536 EGS917536 EQO917536 FAK917536 FKG917536 FUC917536 GDY917536 GNU917536 GXQ917536 HHM917536 HRI917536 IBE917536 ILA917536 IUW917536 JES917536 JOO917536 JYK917536 KIG917536 KSC917536 LBY917536 LLU917536 LVQ917536 MFM917536 MPI917536 MZE917536 NJA917536 NSW917536 OCS917536 OMO917536 OWK917536 PGG917536 PQC917536 PZY917536 QJU917536 QTQ917536 RDM917536 RNI917536 RXE917536 SHA917536 SQW917536 TAS917536 TKO917536 TUK917536 UEG917536 UOC917536 UXY917536 VHU917536 VRQ917536 WBM917536 WLI917536 WVE917536 A983072 IS983072 SO983072 ACK983072 AMG983072 AWC983072 BFY983072 BPU983072 BZQ983072 CJM983072 CTI983072 DDE983072 DNA983072 DWW983072 EGS983072 EQO983072 FAK983072 FKG983072 FUC983072 GDY983072 GNU983072 GXQ983072 HHM983072 HRI983072 IBE983072 ILA983072 IUW983072 JES983072 JOO983072 JYK983072 KIG983072 KSC983072 LBY983072 LLU983072 LVQ983072 MFM983072 MPI983072 MZE983072 NJA983072 NSW983072 OCS983072 OMO983072 OWK983072 PGG983072 PQC983072 PZY983072 QJU983072 QTQ983072 RDM983072 RNI983072 RXE983072 SHA983072 SQW983072 TAS983072 TKO983072 TUK983072 UEG983072 UOC983072 UXY983072 VHU983072 VRQ983072 WBM983072 WLI98307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5"/>
  <sheetViews>
    <sheetView topLeftCell="A4" workbookViewId="0">
      <selection activeCell="B14" sqref="B14:C21"/>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4.5703125" style="1" customWidth="1"/>
    <col min="17" max="17" width="30.28515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3" t="s">
        <v>2936</v>
      </c>
      <c r="D6" s="1853"/>
      <c r="E6" s="1853"/>
      <c r="F6" s="1853"/>
      <c r="G6" s="1853"/>
      <c r="H6" s="1853"/>
      <c r="I6" s="1853"/>
      <c r="J6" s="1853"/>
      <c r="K6" s="1853"/>
      <c r="L6" s="1853"/>
      <c r="M6" s="1853"/>
      <c r="N6" s="2027"/>
    </row>
    <row r="7" spans="2:16" ht="16.5" thickBot="1" x14ac:dyDescent="0.3">
      <c r="B7" s="127"/>
      <c r="C7" s="1854"/>
      <c r="D7" s="1854"/>
      <c r="E7" s="1854"/>
      <c r="F7" s="1854"/>
      <c r="G7" s="1854"/>
      <c r="H7" s="1854"/>
      <c r="I7" s="1854"/>
      <c r="J7" s="1854"/>
      <c r="K7" s="1854"/>
      <c r="L7" s="1854"/>
      <c r="M7" s="1854"/>
      <c r="N7" s="1855"/>
    </row>
    <row r="8" spans="2:16" ht="16.5" thickBot="1" x14ac:dyDescent="0.3">
      <c r="B8" s="127"/>
      <c r="C8" s="1856"/>
      <c r="D8" s="1856"/>
      <c r="E8" s="1856"/>
      <c r="F8" s="1856"/>
      <c r="G8" s="1856"/>
      <c r="H8" s="1856"/>
      <c r="I8" s="1856"/>
      <c r="J8" s="1856"/>
      <c r="K8" s="1856"/>
      <c r="L8" s="1856"/>
      <c r="M8" s="1856"/>
      <c r="N8" s="1857"/>
    </row>
    <row r="9" spans="2:16" ht="16.5" thickBot="1" x14ac:dyDescent="0.3">
      <c r="B9" s="127"/>
      <c r="C9" s="1856"/>
      <c r="D9" s="1856"/>
      <c r="E9" s="1856"/>
      <c r="F9" s="1856"/>
      <c r="G9" s="1856"/>
      <c r="H9" s="1856"/>
      <c r="I9" s="1856"/>
      <c r="J9" s="1856"/>
      <c r="K9" s="1856"/>
      <c r="L9" s="1856"/>
      <c r="M9" s="1856"/>
      <c r="N9" s="1857"/>
    </row>
    <row r="10" spans="2:16" ht="16.5" thickBot="1" x14ac:dyDescent="0.3">
      <c r="B10" s="127" t="s">
        <v>7</v>
      </c>
      <c r="C10" s="1865">
        <v>23</v>
      </c>
      <c r="D10" s="1865"/>
      <c r="E10" s="1866"/>
      <c r="F10" s="216"/>
      <c r="G10" s="216"/>
      <c r="H10" s="216"/>
      <c r="I10" s="216"/>
      <c r="J10" s="216"/>
      <c r="K10" s="216"/>
      <c r="L10" s="216"/>
      <c r="M10" s="216"/>
      <c r="N10" s="217"/>
    </row>
    <row r="11" spans="2:16" ht="16.5" thickBot="1" x14ac:dyDescent="0.3">
      <c r="B11" s="130" t="s">
        <v>8</v>
      </c>
      <c r="C11" s="907">
        <v>41982</v>
      </c>
      <c r="D11" s="218"/>
      <c r="E11" s="218"/>
      <c r="F11" s="218"/>
      <c r="G11" s="218"/>
      <c r="H11" s="218"/>
      <c r="I11" s="218"/>
      <c r="J11" s="218"/>
      <c r="K11" s="218"/>
      <c r="L11" s="218"/>
      <c r="M11" s="218"/>
      <c r="N11" s="219"/>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9</v>
      </c>
      <c r="C14" s="1867"/>
      <c r="D14" s="702" t="s">
        <v>10</v>
      </c>
      <c r="E14" s="702" t="s">
        <v>11</v>
      </c>
      <c r="F14" s="702" t="s">
        <v>12</v>
      </c>
      <c r="G14" s="139"/>
      <c r="I14" s="140"/>
      <c r="J14" s="140"/>
      <c r="K14" s="140"/>
      <c r="L14" s="140"/>
      <c r="M14" s="140"/>
      <c r="N14" s="137"/>
    </row>
    <row r="15" spans="2:16" x14ac:dyDescent="0.25">
      <c r="B15" s="1867"/>
      <c r="C15" s="1867"/>
      <c r="D15" s="702">
        <v>23</v>
      </c>
      <c r="E15" s="141">
        <v>1746597445</v>
      </c>
      <c r="F15" s="142">
        <v>845</v>
      </c>
      <c r="G15" s="143"/>
      <c r="I15" s="144"/>
      <c r="J15" s="144"/>
      <c r="K15" s="144"/>
      <c r="L15" s="144"/>
      <c r="M15" s="144"/>
      <c r="N15" s="137"/>
    </row>
    <row r="16" spans="2:16" x14ac:dyDescent="0.25">
      <c r="B16" s="1867"/>
      <c r="C16" s="1867"/>
      <c r="D16" s="702"/>
      <c r="E16" s="141"/>
      <c r="F16" s="141"/>
      <c r="G16" s="143"/>
      <c r="I16" s="144"/>
      <c r="J16" s="144"/>
      <c r="K16" s="144"/>
      <c r="L16" s="144"/>
      <c r="M16" s="144"/>
      <c r="N16" s="137"/>
    </row>
    <row r="17" spans="1:14" x14ac:dyDescent="0.25">
      <c r="B17" s="1867"/>
      <c r="C17" s="1867"/>
      <c r="D17" s="702"/>
      <c r="E17" s="141"/>
      <c r="F17" s="141"/>
      <c r="G17" s="143"/>
      <c r="I17" s="144"/>
      <c r="J17" s="144"/>
      <c r="K17" s="144"/>
      <c r="L17" s="144"/>
      <c r="M17" s="144"/>
      <c r="N17" s="137"/>
    </row>
    <row r="18" spans="1:14" x14ac:dyDescent="0.25">
      <c r="B18" s="1867"/>
      <c r="C18" s="1867"/>
      <c r="D18" s="702"/>
      <c r="E18" s="145"/>
      <c r="F18" s="141"/>
      <c r="G18" s="143"/>
      <c r="H18" s="146"/>
      <c r="I18" s="144"/>
      <c r="J18" s="144"/>
      <c r="K18" s="144"/>
      <c r="L18" s="144"/>
      <c r="M18" s="144"/>
      <c r="N18" s="147"/>
    </row>
    <row r="19" spans="1:14" x14ac:dyDescent="0.25">
      <c r="B19" s="1867"/>
      <c r="C19" s="1867"/>
      <c r="D19" s="702"/>
      <c r="E19" s="145"/>
      <c r="F19" s="141"/>
      <c r="G19" s="143"/>
      <c r="H19" s="146"/>
      <c r="I19" s="148"/>
      <c r="J19" s="148"/>
      <c r="K19" s="148"/>
      <c r="L19" s="148"/>
      <c r="M19" s="148"/>
      <c r="N19" s="147"/>
    </row>
    <row r="20" spans="1:14" x14ac:dyDescent="0.25">
      <c r="B20" s="1867"/>
      <c r="C20" s="1867"/>
      <c r="D20" s="702"/>
      <c r="E20" s="145"/>
      <c r="F20" s="141"/>
      <c r="G20" s="143"/>
      <c r="H20" s="146"/>
      <c r="I20" s="48"/>
      <c r="J20" s="48"/>
      <c r="K20" s="48"/>
      <c r="L20" s="48"/>
      <c r="M20" s="48"/>
      <c r="N20" s="147"/>
    </row>
    <row r="21" spans="1:14" x14ac:dyDescent="0.25">
      <c r="B21" s="1867"/>
      <c r="C21" s="1867"/>
      <c r="D21" s="702"/>
      <c r="E21" s="145"/>
      <c r="F21" s="141"/>
      <c r="G21" s="143"/>
      <c r="H21" s="146"/>
      <c r="I21" s="48"/>
      <c r="J21" s="48"/>
      <c r="K21" s="48"/>
      <c r="L21" s="48"/>
      <c r="M21" s="48"/>
      <c r="N21" s="147"/>
    </row>
    <row r="22" spans="1:14" ht="15.75" thickBot="1" x14ac:dyDescent="0.3">
      <c r="B22" s="1868" t="s">
        <v>13</v>
      </c>
      <c r="C22" s="1869"/>
      <c r="D22" s="702"/>
      <c r="E22" s="149"/>
      <c r="F22" s="141"/>
      <c r="G22" s="143"/>
      <c r="H22" s="146"/>
      <c r="I22" s="48"/>
      <c r="J22" s="48"/>
      <c r="K22" s="48"/>
      <c r="L22" s="48"/>
      <c r="M22" s="48"/>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v>676</v>
      </c>
      <c r="D24" s="154"/>
      <c r="E24" s="155">
        <f>E22</f>
        <v>0</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715" t="s">
        <v>21</v>
      </c>
      <c r="D30" s="152"/>
      <c r="E30"/>
      <c r="F30"/>
      <c r="G30"/>
      <c r="H30"/>
      <c r="I30" s="48"/>
      <c r="J30" s="48"/>
      <c r="K30" s="48"/>
      <c r="L30" s="48"/>
      <c r="M30" s="48"/>
      <c r="N30" s="137"/>
    </row>
    <row r="31" spans="1:14" x14ac:dyDescent="0.25">
      <c r="A31" s="36"/>
      <c r="B31" s="152" t="s">
        <v>22</v>
      </c>
      <c r="C31" s="783" t="s">
        <v>21</v>
      </c>
      <c r="D31" s="152"/>
      <c r="E31"/>
      <c r="F31"/>
      <c r="G31"/>
      <c r="H31"/>
      <c r="I31" s="48"/>
      <c r="J31" s="48"/>
      <c r="K31" s="48"/>
      <c r="L31" s="48"/>
      <c r="M31" s="48"/>
      <c r="N31" s="137"/>
    </row>
    <row r="32" spans="1:14" x14ac:dyDescent="0.25">
      <c r="A32" s="36"/>
      <c r="B32" s="152" t="s">
        <v>23</v>
      </c>
      <c r="C32" s="715"/>
      <c r="D32" s="715" t="s">
        <v>21</v>
      </c>
      <c r="E32"/>
      <c r="F32"/>
      <c r="G32"/>
      <c r="H32"/>
      <c r="I32" s="48"/>
      <c r="J32" s="48"/>
      <c r="K32" s="48"/>
      <c r="L32" s="48"/>
      <c r="M32" s="48"/>
      <c r="N32" s="137"/>
    </row>
    <row r="33" spans="1:17" x14ac:dyDescent="0.25">
      <c r="A33" s="36"/>
      <c r="B33" s="152" t="s">
        <v>24</v>
      </c>
      <c r="C33" s="783" t="s">
        <v>21</v>
      </c>
      <c r="D33" s="152"/>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715">
        <v>0</v>
      </c>
      <c r="E40" s="1870">
        <v>35</v>
      </c>
      <c r="F40"/>
      <c r="G40"/>
      <c r="H40"/>
      <c r="I40" s="48"/>
      <c r="J40" s="48"/>
      <c r="K40" s="48"/>
      <c r="L40" s="48"/>
      <c r="M40" s="48"/>
      <c r="N40" s="137"/>
    </row>
    <row r="41" spans="1:17" ht="42.75" x14ac:dyDescent="0.25">
      <c r="A41" s="36"/>
      <c r="B41" s="45" t="s">
        <v>30</v>
      </c>
      <c r="C41" s="684">
        <v>60</v>
      </c>
      <c r="D41" s="715">
        <v>35</v>
      </c>
      <c r="E41" s="187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30" x14ac:dyDescent="0.25">
      <c r="A49" s="52">
        <v>1</v>
      </c>
      <c r="B49" s="173" t="s">
        <v>2937</v>
      </c>
      <c r="C49" s="173" t="s">
        <v>2937</v>
      </c>
      <c r="D49" s="172" t="s">
        <v>188</v>
      </c>
      <c r="E49" s="221">
        <v>701820100063</v>
      </c>
      <c r="F49" s="175" t="s">
        <v>18</v>
      </c>
      <c r="G49" s="247">
        <v>1</v>
      </c>
      <c r="H49" s="220">
        <v>40205</v>
      </c>
      <c r="I49" s="176">
        <v>40543</v>
      </c>
      <c r="J49" s="176" t="s">
        <v>19</v>
      </c>
      <c r="K49" s="178">
        <v>11.1</v>
      </c>
      <c r="L49" s="178"/>
      <c r="M49" s="221">
        <v>338</v>
      </c>
      <c r="N49" s="221">
        <f>+M49*G49</f>
        <v>338</v>
      </c>
      <c r="O49" s="1020">
        <v>117313890</v>
      </c>
      <c r="P49" s="1020" t="s">
        <v>2938</v>
      </c>
      <c r="Q49" s="181"/>
      <c r="R49" s="60"/>
      <c r="S49" s="60"/>
      <c r="T49" s="60"/>
      <c r="U49" s="60"/>
      <c r="V49" s="60"/>
      <c r="W49" s="60"/>
      <c r="X49" s="60"/>
      <c r="Y49" s="60"/>
      <c r="Z49" s="60"/>
    </row>
    <row r="50" spans="1:26" s="61" customFormat="1" ht="30" x14ac:dyDescent="0.25">
      <c r="A50" s="52">
        <f>+A49+1</f>
        <v>2</v>
      </c>
      <c r="B50" s="173" t="s">
        <v>2937</v>
      </c>
      <c r="C50" s="173" t="s">
        <v>2937</v>
      </c>
      <c r="D50" s="172" t="s">
        <v>188</v>
      </c>
      <c r="E50" s="221">
        <v>701820110088</v>
      </c>
      <c r="F50" s="175" t="s">
        <v>18</v>
      </c>
      <c r="G50" s="182">
        <v>1</v>
      </c>
      <c r="H50" s="220">
        <v>40569</v>
      </c>
      <c r="I50" s="176">
        <v>40908</v>
      </c>
      <c r="J50" s="176" t="s">
        <v>19</v>
      </c>
      <c r="K50" s="178">
        <v>11.13</v>
      </c>
      <c r="L50" s="178"/>
      <c r="M50" s="221">
        <v>338</v>
      </c>
      <c r="N50" s="221">
        <v>338</v>
      </c>
      <c r="O50" s="1020">
        <v>198298922</v>
      </c>
      <c r="P50" s="1020" t="s">
        <v>2939</v>
      </c>
      <c r="Q50" s="181"/>
      <c r="R50" s="60"/>
      <c r="S50" s="60"/>
      <c r="T50" s="60"/>
      <c r="U50" s="60"/>
      <c r="V50" s="60"/>
      <c r="W50" s="60"/>
      <c r="X50" s="60"/>
      <c r="Y50" s="60"/>
      <c r="Z50" s="60"/>
    </row>
    <row r="51" spans="1:26" s="61" customFormat="1" ht="30" x14ac:dyDescent="0.25">
      <c r="A51" s="52">
        <f>+A50+1</f>
        <v>3</v>
      </c>
      <c r="B51" s="173" t="s">
        <v>2937</v>
      </c>
      <c r="C51" s="173" t="s">
        <v>2937</v>
      </c>
      <c r="D51" s="172" t="s">
        <v>188</v>
      </c>
      <c r="E51" s="221">
        <v>701820120187</v>
      </c>
      <c r="F51" s="175" t="s">
        <v>18</v>
      </c>
      <c r="G51" s="182">
        <v>1</v>
      </c>
      <c r="H51" s="220">
        <v>40938</v>
      </c>
      <c r="I51" s="176">
        <v>41274</v>
      </c>
      <c r="J51" s="176" t="s">
        <v>19</v>
      </c>
      <c r="K51" s="221">
        <v>11</v>
      </c>
      <c r="L51" s="178"/>
      <c r="M51" s="221">
        <v>366</v>
      </c>
      <c r="N51" s="221">
        <v>366</v>
      </c>
      <c r="O51" s="1020">
        <v>253966827</v>
      </c>
      <c r="P51" s="1020" t="s">
        <v>2940</v>
      </c>
      <c r="Q51" s="181"/>
      <c r="R51" s="60"/>
      <c r="S51" s="60"/>
      <c r="T51" s="60"/>
      <c r="U51" s="60"/>
      <c r="V51" s="60"/>
      <c r="W51" s="60"/>
      <c r="X51" s="60"/>
      <c r="Y51" s="60"/>
      <c r="Z51" s="60"/>
    </row>
    <row r="52" spans="1:26" s="61" customFormat="1" ht="30" x14ac:dyDescent="0.25">
      <c r="A52" s="52">
        <v>4</v>
      </c>
      <c r="B52" s="173" t="s">
        <v>2937</v>
      </c>
      <c r="C52" s="173" t="s">
        <v>2937</v>
      </c>
      <c r="D52" s="172" t="s">
        <v>188</v>
      </c>
      <c r="E52" s="221">
        <v>701820130318</v>
      </c>
      <c r="F52" s="175" t="s">
        <v>18</v>
      </c>
      <c r="G52" s="182">
        <v>1</v>
      </c>
      <c r="H52" s="220">
        <v>41514</v>
      </c>
      <c r="I52" s="220">
        <v>41912</v>
      </c>
      <c r="J52" s="176" t="s">
        <v>19</v>
      </c>
      <c r="K52" s="178">
        <v>13.06</v>
      </c>
      <c r="L52" s="178"/>
      <c r="M52" s="221">
        <v>200</v>
      </c>
      <c r="N52" s="221">
        <v>200</v>
      </c>
      <c r="O52" s="1020">
        <v>380871708</v>
      </c>
      <c r="P52" s="1020">
        <v>41</v>
      </c>
      <c r="Q52" s="181"/>
      <c r="R52" s="60"/>
      <c r="S52" s="60"/>
      <c r="T52" s="60"/>
      <c r="U52" s="60"/>
      <c r="V52" s="60"/>
      <c r="W52" s="60"/>
      <c r="X52" s="60"/>
      <c r="Y52" s="60"/>
      <c r="Z52" s="60"/>
    </row>
    <row r="53" spans="1:26" s="61" customFormat="1" ht="30" x14ac:dyDescent="0.25">
      <c r="A53" s="52"/>
      <c r="B53" s="173" t="s">
        <v>2937</v>
      </c>
      <c r="C53" s="173" t="s">
        <v>2937</v>
      </c>
      <c r="D53" s="172" t="s">
        <v>188</v>
      </c>
      <c r="E53" s="221">
        <v>701820130233</v>
      </c>
      <c r="F53" s="175" t="s">
        <v>18</v>
      </c>
      <c r="G53" s="182">
        <v>1</v>
      </c>
      <c r="H53" s="220">
        <v>41309</v>
      </c>
      <c r="I53" s="176">
        <v>41639</v>
      </c>
      <c r="J53" s="176" t="s">
        <v>19</v>
      </c>
      <c r="K53" s="221">
        <v>6.78</v>
      </c>
      <c r="L53" s="178">
        <v>4.0599999999999996</v>
      </c>
      <c r="M53" s="221">
        <v>1246</v>
      </c>
      <c r="N53" s="221">
        <v>1246</v>
      </c>
      <c r="O53" s="1020"/>
      <c r="P53" s="1020"/>
      <c r="Q53" s="181"/>
      <c r="R53" s="60"/>
      <c r="S53" s="60"/>
      <c r="T53" s="60"/>
      <c r="U53" s="60"/>
      <c r="V53" s="60"/>
      <c r="W53" s="60"/>
      <c r="X53" s="60"/>
      <c r="Y53" s="60"/>
      <c r="Z53" s="60"/>
    </row>
    <row r="54" spans="1:26" s="61" customFormat="1" x14ac:dyDescent="0.25">
      <c r="A54" s="52"/>
      <c r="B54" s="183" t="s">
        <v>28</v>
      </c>
      <c r="C54" s="172"/>
      <c r="D54" s="173"/>
      <c r="E54" s="182"/>
      <c r="F54" s="175"/>
      <c r="G54" s="175"/>
      <c r="H54" s="175"/>
      <c r="I54" s="176"/>
      <c r="J54" s="176"/>
      <c r="K54" s="185">
        <f>SUM(K49:K53)</f>
        <v>53.070000000000007</v>
      </c>
      <c r="L54" s="178">
        <v>4.0599999999999996</v>
      </c>
      <c r="M54" s="221">
        <v>1246</v>
      </c>
      <c r="N54" s="185"/>
      <c r="O54" s="1020"/>
      <c r="P54" s="1020"/>
      <c r="Q54" s="187"/>
    </row>
    <row r="55" spans="1:26" s="69" customFormat="1" x14ac:dyDescent="0.25">
      <c r="E55" s="188"/>
    </row>
    <row r="56" spans="1:26" s="69" customFormat="1" x14ac:dyDescent="0.25">
      <c r="B56" s="1860" t="s">
        <v>56</v>
      </c>
      <c r="C56" s="1860" t="s">
        <v>57</v>
      </c>
      <c r="D56" s="1862" t="s">
        <v>58</v>
      </c>
      <c r="E56" s="1862"/>
    </row>
    <row r="57" spans="1:26" s="69" customFormat="1" x14ac:dyDescent="0.25">
      <c r="B57" s="1861"/>
      <c r="C57" s="1861"/>
      <c r="D57" s="703" t="s">
        <v>59</v>
      </c>
      <c r="E57" s="190" t="s">
        <v>60</v>
      </c>
    </row>
    <row r="58" spans="1:26" s="69" customFormat="1" ht="18.75" x14ac:dyDescent="0.25">
      <c r="B58" s="222" t="s">
        <v>61</v>
      </c>
      <c r="C58" s="185" t="s">
        <v>2941</v>
      </c>
      <c r="D58" s="774" t="s">
        <v>21</v>
      </c>
      <c r="E58" s="774"/>
      <c r="F58" s="191"/>
      <c r="G58" s="191"/>
      <c r="H58" s="191"/>
      <c r="I58" s="191"/>
      <c r="J58" s="191"/>
      <c r="K58" s="191"/>
      <c r="L58" s="191"/>
      <c r="M58" s="191"/>
    </row>
    <row r="59" spans="1:26" s="69" customFormat="1" x14ac:dyDescent="0.25">
      <c r="B59" s="222" t="s">
        <v>62</v>
      </c>
      <c r="C59" s="221">
        <v>1246</v>
      </c>
      <c r="D59" s="856" t="s">
        <v>21</v>
      </c>
      <c r="E59" s="774"/>
    </row>
    <row r="60" spans="1:26" s="69" customFormat="1" x14ac:dyDescent="0.25">
      <c r="B60" s="192"/>
      <c r="C60" s="1863"/>
      <c r="D60" s="1863"/>
      <c r="E60" s="1863"/>
      <c r="F60" s="1863"/>
      <c r="G60" s="1863"/>
      <c r="H60" s="1863"/>
      <c r="I60" s="1863"/>
      <c r="J60" s="1863"/>
      <c r="K60" s="1863"/>
      <c r="L60" s="1863"/>
      <c r="M60" s="1863"/>
      <c r="N60" s="1863"/>
    </row>
    <row r="61" spans="1:26" ht="15.75" thickBot="1" x14ac:dyDescent="0.3"/>
    <row r="62" spans="1:26" ht="27" thickBot="1" x14ac:dyDescent="0.3">
      <c r="B62" s="1864" t="s">
        <v>63</v>
      </c>
      <c r="C62" s="1864"/>
      <c r="D62" s="1864"/>
      <c r="E62" s="1864"/>
      <c r="F62" s="1864"/>
      <c r="G62" s="1864"/>
      <c r="H62" s="1864"/>
      <c r="I62" s="1864"/>
      <c r="J62" s="1864"/>
      <c r="K62" s="1864"/>
      <c r="L62" s="1864"/>
      <c r="M62" s="1864"/>
      <c r="N62" s="1864"/>
    </row>
    <row r="65" spans="2:21" ht="105" x14ac:dyDescent="0.25">
      <c r="B65" s="193" t="s">
        <v>64</v>
      </c>
      <c r="C65" s="194" t="s">
        <v>65</v>
      </c>
      <c r="D65" s="194" t="s">
        <v>66</v>
      </c>
      <c r="E65" s="194" t="s">
        <v>67</v>
      </c>
      <c r="F65" s="194" t="s">
        <v>68</v>
      </c>
      <c r="G65" s="194" t="s">
        <v>69</v>
      </c>
      <c r="H65" s="194" t="s">
        <v>70</v>
      </c>
      <c r="I65" s="194" t="s">
        <v>71</v>
      </c>
      <c r="J65" s="194" t="s">
        <v>72</v>
      </c>
      <c r="K65" s="194" t="s">
        <v>73</v>
      </c>
      <c r="L65" s="194" t="s">
        <v>74</v>
      </c>
      <c r="M65" s="195" t="s">
        <v>75</v>
      </c>
      <c r="N65" s="195" t="s">
        <v>76</v>
      </c>
      <c r="O65" s="1875" t="s">
        <v>77</v>
      </c>
      <c r="P65" s="1876"/>
      <c r="Q65" s="194" t="s">
        <v>78</v>
      </c>
    </row>
    <row r="66" spans="2:21" x14ac:dyDescent="0.25">
      <c r="B66" s="224"/>
      <c r="C66" s="224"/>
      <c r="D66" s="227"/>
      <c r="E66" s="227"/>
      <c r="F66" s="1006"/>
      <c r="G66" s="1006"/>
      <c r="H66" s="378"/>
      <c r="I66" s="223"/>
      <c r="J66" s="223"/>
      <c r="K66" s="152"/>
      <c r="L66" s="152"/>
      <c r="M66" s="1140"/>
      <c r="N66" s="152"/>
      <c r="O66" s="1963" t="s">
        <v>2942</v>
      </c>
      <c r="P66" s="1964"/>
      <c r="Q66" s="152" t="s">
        <v>19</v>
      </c>
      <c r="R66" s="2041" t="s">
        <v>2943</v>
      </c>
      <c r="S66" s="2550"/>
      <c r="T66" s="2550"/>
      <c r="U66" s="2550"/>
    </row>
    <row r="67" spans="2:21" x14ac:dyDescent="0.25">
      <c r="B67" s="224"/>
      <c r="C67" s="224"/>
      <c r="D67" s="227"/>
      <c r="E67" s="227"/>
      <c r="F67" s="378"/>
      <c r="G67" s="378"/>
      <c r="H67" s="378"/>
      <c r="I67" s="223"/>
      <c r="J67" s="223"/>
      <c r="K67" s="152"/>
      <c r="L67" s="152"/>
      <c r="M67" s="152"/>
      <c r="N67" s="152"/>
      <c r="O67" s="2003"/>
      <c r="P67" s="2004"/>
      <c r="Q67" s="152"/>
      <c r="R67" s="2041"/>
      <c r="S67" s="2550"/>
      <c r="T67" s="2550"/>
      <c r="U67" s="2550"/>
    </row>
    <row r="68" spans="2:21" x14ac:dyDescent="0.25">
      <c r="B68" s="152"/>
      <c r="C68" s="152"/>
      <c r="D68" s="152"/>
      <c r="E68" s="152"/>
      <c r="F68" s="152"/>
      <c r="G68" s="152"/>
      <c r="H68" s="152"/>
      <c r="I68" s="152"/>
      <c r="J68" s="152"/>
      <c r="K68" s="152"/>
      <c r="L68" s="152"/>
      <c r="M68" s="152"/>
      <c r="N68" s="152"/>
      <c r="O68" s="2003"/>
      <c r="P68" s="2004"/>
      <c r="Q68" s="152"/>
      <c r="R68" s="2041"/>
      <c r="S68" s="2550"/>
      <c r="T68" s="2550"/>
      <c r="U68" s="2550"/>
    </row>
    <row r="69" spans="2:21" x14ac:dyDescent="0.25">
      <c r="B69" s="1" t="s">
        <v>85</v>
      </c>
    </row>
    <row r="70" spans="2:21" x14ac:dyDescent="0.25">
      <c r="B70" s="1" t="s">
        <v>86</v>
      </c>
    </row>
    <row r="71" spans="2:21" x14ac:dyDescent="0.25">
      <c r="B71" s="1" t="s">
        <v>87</v>
      </c>
    </row>
    <row r="73" spans="2:21" ht="15.75" thickBot="1" x14ac:dyDescent="0.3"/>
    <row r="74" spans="2:21" ht="27" thickBot="1" x14ac:dyDescent="0.3">
      <c r="B74" s="1879" t="s">
        <v>88</v>
      </c>
      <c r="C74" s="1880"/>
      <c r="D74" s="1880"/>
      <c r="E74" s="1880"/>
      <c r="F74" s="1880"/>
      <c r="G74" s="1880"/>
      <c r="H74" s="1880"/>
      <c r="I74" s="1880"/>
      <c r="J74" s="1880"/>
      <c r="K74" s="1880"/>
      <c r="L74" s="1880"/>
      <c r="M74" s="1880"/>
      <c r="N74" s="1881"/>
    </row>
    <row r="77" spans="2:21" ht="75" x14ac:dyDescent="0.25">
      <c r="B77" s="193" t="s">
        <v>89</v>
      </c>
      <c r="C77" s="193" t="s">
        <v>90</v>
      </c>
      <c r="D77" s="193" t="s">
        <v>91</v>
      </c>
      <c r="E77" s="193" t="s">
        <v>92</v>
      </c>
      <c r="F77" s="193" t="s">
        <v>93</v>
      </c>
      <c r="G77" s="193" t="s">
        <v>94</v>
      </c>
      <c r="H77" s="193" t="s">
        <v>95</v>
      </c>
      <c r="I77" s="193" t="s">
        <v>96</v>
      </c>
      <c r="J77" s="1875" t="s">
        <v>97</v>
      </c>
      <c r="K77" s="1882"/>
      <c r="L77" s="1876"/>
      <c r="M77" s="193" t="s">
        <v>98</v>
      </c>
      <c r="N77" s="193" t="s">
        <v>254</v>
      </c>
      <c r="O77" s="193" t="s">
        <v>255</v>
      </c>
      <c r="P77" s="1875" t="s">
        <v>77</v>
      </c>
      <c r="Q77" s="1876"/>
    </row>
    <row r="78" spans="2:21" ht="30" x14ac:dyDescent="0.25">
      <c r="B78" s="852" t="s">
        <v>1273</v>
      </c>
      <c r="C78" s="242" t="s">
        <v>102</v>
      </c>
      <c r="D78" s="225" t="s">
        <v>2944</v>
      </c>
      <c r="E78" s="224">
        <v>64702745</v>
      </c>
      <c r="F78" s="225" t="s">
        <v>738</v>
      </c>
      <c r="G78" s="893" t="s">
        <v>601</v>
      </c>
      <c r="H78" s="909">
        <v>39036</v>
      </c>
      <c r="I78" s="378" t="s">
        <v>694</v>
      </c>
      <c r="J78" s="251" t="s">
        <v>1472</v>
      </c>
      <c r="K78" s="898" t="s">
        <v>2945</v>
      </c>
      <c r="L78" s="223" t="s">
        <v>2946</v>
      </c>
      <c r="M78" s="715" t="s">
        <v>18</v>
      </c>
      <c r="N78" s="715" t="s">
        <v>18</v>
      </c>
      <c r="O78" s="860" t="s">
        <v>18</v>
      </c>
      <c r="P78" s="884"/>
      <c r="Q78" s="886"/>
    </row>
    <row r="79" spans="2:21" ht="90" x14ac:dyDescent="0.25">
      <c r="B79" s="893"/>
      <c r="C79" s="1015"/>
      <c r="D79" s="1015"/>
      <c r="E79" s="1141"/>
      <c r="F79" s="1015"/>
      <c r="G79" s="1015"/>
      <c r="H79" s="1142"/>
      <c r="I79" s="1015"/>
      <c r="J79" s="1015" t="s">
        <v>2947</v>
      </c>
      <c r="K79" s="1143" t="s">
        <v>2948</v>
      </c>
      <c r="L79" s="1015" t="s">
        <v>1218</v>
      </c>
      <c r="M79" s="1015"/>
      <c r="N79" s="1015"/>
      <c r="O79" s="1015"/>
      <c r="P79" s="884"/>
      <c r="Q79" s="886"/>
    </row>
    <row r="80" spans="2:21" ht="30" x14ac:dyDescent="0.25">
      <c r="B80" s="893"/>
      <c r="C80" s="1015"/>
      <c r="D80" s="1015"/>
      <c r="E80" s="1141"/>
      <c r="F80" s="1015"/>
      <c r="G80" s="1015"/>
      <c r="H80" s="1142"/>
      <c r="I80" s="1015"/>
      <c r="J80" s="1015" t="s">
        <v>2949</v>
      </c>
      <c r="K80" s="1143" t="s">
        <v>2950</v>
      </c>
      <c r="L80" s="1015" t="s">
        <v>2509</v>
      </c>
      <c r="M80" s="1015"/>
      <c r="N80" s="1015"/>
      <c r="O80" s="1015"/>
      <c r="P80" s="884"/>
      <c r="Q80" s="886"/>
    </row>
    <row r="81" spans="2:21" ht="30" x14ac:dyDescent="0.25">
      <c r="B81" s="903"/>
      <c r="C81" s="1015"/>
      <c r="D81" s="1015"/>
      <c r="E81" s="1141"/>
      <c r="F81" s="1015"/>
      <c r="G81" s="1015"/>
      <c r="H81" s="1142"/>
      <c r="I81" s="1015"/>
      <c r="J81" s="1015" t="s">
        <v>2951</v>
      </c>
      <c r="K81" s="1143"/>
      <c r="L81" s="1114" t="s">
        <v>1218</v>
      </c>
      <c r="M81" s="1015"/>
      <c r="N81" s="1015"/>
      <c r="O81" s="1015"/>
      <c r="P81" s="884"/>
      <c r="Q81" s="886"/>
    </row>
    <row r="82" spans="2:21" ht="30" x14ac:dyDescent="0.25">
      <c r="B82" s="225"/>
      <c r="C82" s="893"/>
      <c r="D82" s="225"/>
      <c r="E82" s="224"/>
      <c r="F82" s="224"/>
      <c r="G82" s="894"/>
      <c r="H82" s="909"/>
      <c r="I82" s="227"/>
      <c r="J82" s="225" t="s">
        <v>2952</v>
      </c>
      <c r="K82" s="898"/>
      <c r="L82" s="226" t="s">
        <v>1218</v>
      </c>
      <c r="M82" s="715"/>
      <c r="N82" s="715"/>
      <c r="O82" s="715"/>
      <c r="P82" s="1998"/>
      <c r="Q82" s="1998"/>
    </row>
    <row r="83" spans="2:21" ht="45" x14ac:dyDescent="0.25">
      <c r="B83" s="225"/>
      <c r="C83" s="1144"/>
      <c r="D83" s="1145"/>
      <c r="E83" s="223"/>
      <c r="F83" s="224"/>
      <c r="G83" s="894"/>
      <c r="H83" s="909"/>
      <c r="I83" s="227"/>
      <c r="J83" s="225" t="s">
        <v>2953</v>
      </c>
      <c r="K83" s="898"/>
      <c r="L83" s="226"/>
      <c r="M83" s="715"/>
      <c r="N83" s="715"/>
      <c r="O83" s="715"/>
      <c r="P83" s="2003"/>
      <c r="Q83" s="2004"/>
    </row>
    <row r="84" spans="2:21" ht="60" x14ac:dyDescent="0.25">
      <c r="B84" s="225"/>
      <c r="C84" s="1144"/>
      <c r="D84" s="1145"/>
      <c r="E84" s="223"/>
      <c r="F84" s="224"/>
      <c r="G84" s="394"/>
      <c r="H84" s="909"/>
      <c r="I84" s="227"/>
      <c r="J84" s="226" t="s">
        <v>2954</v>
      </c>
      <c r="K84" s="1146" t="s">
        <v>2955</v>
      </c>
      <c r="L84" s="226" t="s">
        <v>2956</v>
      </c>
      <c r="M84" s="715"/>
      <c r="N84" s="715"/>
      <c r="O84" s="715"/>
      <c r="P84" s="2003"/>
      <c r="Q84" s="2004"/>
    </row>
    <row r="85" spans="2:21" ht="60" x14ac:dyDescent="0.25">
      <c r="B85" s="225" t="s">
        <v>1273</v>
      </c>
      <c r="C85" s="1147" t="s">
        <v>102</v>
      </c>
      <c r="D85" s="1148" t="s">
        <v>599</v>
      </c>
      <c r="E85" s="152">
        <v>1103100897</v>
      </c>
      <c r="F85" s="152" t="s">
        <v>738</v>
      </c>
      <c r="G85" s="242" t="s">
        <v>2957</v>
      </c>
      <c r="H85" s="892">
        <v>40445</v>
      </c>
      <c r="I85" s="152" t="s">
        <v>694</v>
      </c>
      <c r="J85" s="229" t="s">
        <v>2958</v>
      </c>
      <c r="K85" s="1139" t="s">
        <v>2959</v>
      </c>
      <c r="L85" s="229" t="s">
        <v>1218</v>
      </c>
      <c r="M85" s="715" t="s">
        <v>18</v>
      </c>
      <c r="N85" s="715" t="s">
        <v>18</v>
      </c>
      <c r="O85" s="715" t="s">
        <v>18</v>
      </c>
      <c r="P85" s="152"/>
      <c r="Q85" s="152"/>
      <c r="R85" s="2041" t="s">
        <v>2960</v>
      </c>
      <c r="S85" s="2346"/>
      <c r="T85" s="2346"/>
      <c r="U85" s="2346"/>
    </row>
    <row r="86" spans="2:21" ht="45" x14ac:dyDescent="0.25">
      <c r="B86" s="225"/>
      <c r="C86" s="1149"/>
      <c r="D86" s="1150"/>
      <c r="E86" s="1007"/>
      <c r="F86" s="152"/>
      <c r="G86" s="715"/>
      <c r="H86" s="892"/>
      <c r="I86" s="152"/>
      <c r="J86" s="229" t="s">
        <v>2961</v>
      </c>
      <c r="K86" s="1139" t="s">
        <v>2962</v>
      </c>
      <c r="L86" s="229" t="s">
        <v>1218</v>
      </c>
      <c r="M86" s="715"/>
      <c r="N86" s="715"/>
      <c r="O86" s="715"/>
      <c r="P86" s="152"/>
      <c r="Q86" s="152"/>
      <c r="R86" s="2041"/>
      <c r="S86" s="2346"/>
      <c r="T86" s="2346"/>
      <c r="U86" s="2346"/>
    </row>
    <row r="87" spans="2:21" ht="45" x14ac:dyDescent="0.25">
      <c r="B87" s="1017"/>
      <c r="C87" s="1147"/>
      <c r="D87" s="1150"/>
      <c r="E87" s="1007"/>
      <c r="F87" s="152"/>
      <c r="G87" s="715"/>
      <c r="H87" s="892"/>
      <c r="I87" s="152"/>
      <c r="J87" s="229" t="s">
        <v>587</v>
      </c>
      <c r="K87" s="1139" t="s">
        <v>2963</v>
      </c>
      <c r="L87" s="229" t="s">
        <v>2956</v>
      </c>
      <c r="M87" s="715"/>
      <c r="N87" s="715"/>
      <c r="O87" s="715"/>
      <c r="P87" s="152"/>
      <c r="Q87" s="152"/>
      <c r="R87" s="2041"/>
      <c r="S87" s="2346"/>
      <c r="T87" s="2346"/>
      <c r="U87" s="2346"/>
    </row>
    <row r="88" spans="2:21" ht="30" x14ac:dyDescent="0.25">
      <c r="B88" s="225"/>
      <c r="C88" s="1147"/>
      <c r="D88" s="1148"/>
      <c r="E88" s="152"/>
      <c r="F88" s="152"/>
      <c r="G88" s="242"/>
      <c r="H88" s="892"/>
      <c r="I88" s="152"/>
      <c r="J88" s="229" t="s">
        <v>2964</v>
      </c>
      <c r="K88" s="892" t="s">
        <v>2965</v>
      </c>
      <c r="L88" s="229" t="s">
        <v>1848</v>
      </c>
      <c r="M88" s="715"/>
      <c r="N88" s="715"/>
      <c r="O88" s="715"/>
      <c r="P88" s="152"/>
      <c r="Q88" s="152"/>
      <c r="R88" s="2041"/>
      <c r="S88" s="2346"/>
      <c r="T88" s="2346"/>
      <c r="U88" s="2346"/>
    </row>
    <row r="89" spans="2:21" ht="30" x14ac:dyDescent="0.25">
      <c r="B89" s="225"/>
      <c r="C89" s="1147"/>
      <c r="D89" s="1148"/>
      <c r="E89" s="152"/>
      <c r="F89" s="152"/>
      <c r="G89" s="242"/>
      <c r="H89" s="892"/>
      <c r="I89" s="152"/>
      <c r="J89" s="229" t="s">
        <v>1659</v>
      </c>
      <c r="K89" s="892" t="s">
        <v>2966</v>
      </c>
      <c r="L89" s="229" t="s">
        <v>1218</v>
      </c>
      <c r="M89" s="715"/>
      <c r="N89" s="715"/>
      <c r="O89" s="715"/>
      <c r="P89" s="152"/>
      <c r="Q89" s="152"/>
      <c r="R89" s="2041"/>
      <c r="S89" s="2346"/>
      <c r="T89" s="2346"/>
      <c r="U89" s="2346"/>
    </row>
    <row r="90" spans="2:21" ht="45" x14ac:dyDescent="0.25">
      <c r="B90" s="225" t="s">
        <v>1273</v>
      </c>
      <c r="C90" s="1147" t="s">
        <v>748</v>
      </c>
      <c r="D90" s="229" t="s">
        <v>2967</v>
      </c>
      <c r="E90" s="152">
        <v>64696339</v>
      </c>
      <c r="F90" s="152" t="s">
        <v>370</v>
      </c>
      <c r="G90" s="242" t="s">
        <v>2957</v>
      </c>
      <c r="H90" s="892">
        <v>38270</v>
      </c>
      <c r="I90" s="152" t="s">
        <v>694</v>
      </c>
      <c r="J90" s="229" t="s">
        <v>2968</v>
      </c>
      <c r="K90" s="892" t="s">
        <v>2969</v>
      </c>
      <c r="L90" s="229" t="s">
        <v>2970</v>
      </c>
      <c r="M90" s="715" t="s">
        <v>18</v>
      </c>
      <c r="N90" s="715" t="s">
        <v>18</v>
      </c>
      <c r="O90" s="715" t="s">
        <v>18</v>
      </c>
      <c r="P90" s="152"/>
      <c r="Q90" s="152"/>
    </row>
    <row r="91" spans="2:21" ht="60" x14ac:dyDescent="0.25">
      <c r="B91" s="225"/>
      <c r="C91" s="715"/>
      <c r="D91" s="229"/>
      <c r="E91" s="152"/>
      <c r="F91" s="152"/>
      <c r="G91" s="242"/>
      <c r="H91" s="892"/>
      <c r="I91" s="152"/>
      <c r="J91" s="229" t="s">
        <v>2936</v>
      </c>
      <c r="K91" s="892"/>
      <c r="L91" s="229" t="s">
        <v>2971</v>
      </c>
      <c r="M91" s="715"/>
      <c r="N91" s="715"/>
      <c r="O91" s="715"/>
      <c r="P91" s="2979"/>
      <c r="Q91" s="2980"/>
    </row>
    <row r="92" spans="2:21" ht="30" x14ac:dyDescent="0.25">
      <c r="B92" s="225"/>
      <c r="C92" s="715"/>
      <c r="D92" s="229"/>
      <c r="E92" s="152"/>
      <c r="F92" s="152"/>
      <c r="G92" s="242"/>
      <c r="H92" s="892"/>
      <c r="I92" s="152"/>
      <c r="J92" s="229" t="s">
        <v>2972</v>
      </c>
      <c r="K92" s="892" t="s">
        <v>2973</v>
      </c>
      <c r="L92" s="229" t="s">
        <v>370</v>
      </c>
      <c r="M92" s="715"/>
      <c r="N92" s="715"/>
      <c r="O92" s="715"/>
      <c r="P92" s="152"/>
      <c r="Q92" s="152"/>
    </row>
    <row r="93" spans="2:21" ht="30" x14ac:dyDescent="0.25">
      <c r="B93" s="225"/>
      <c r="C93" s="715"/>
      <c r="D93" s="229"/>
      <c r="E93" s="152"/>
      <c r="F93" s="152"/>
      <c r="G93" s="242"/>
      <c r="H93" s="892"/>
      <c r="I93" s="152"/>
      <c r="J93" s="229" t="s">
        <v>2974</v>
      </c>
      <c r="K93" s="892" t="s">
        <v>2975</v>
      </c>
      <c r="L93" s="229" t="s">
        <v>2976</v>
      </c>
      <c r="M93" s="715"/>
      <c r="N93" s="715"/>
      <c r="O93" s="715"/>
      <c r="P93" s="152"/>
      <c r="Q93" s="152"/>
    </row>
    <row r="94" spans="2:21" ht="30" x14ac:dyDescent="0.25">
      <c r="B94" s="225"/>
      <c r="C94" s="715"/>
      <c r="D94" s="229"/>
      <c r="E94" s="152"/>
      <c r="F94" s="152"/>
      <c r="G94" s="242"/>
      <c r="H94" s="892"/>
      <c r="I94" s="152"/>
      <c r="J94" s="229" t="s">
        <v>258</v>
      </c>
      <c r="K94" s="892" t="s">
        <v>2977</v>
      </c>
      <c r="L94" s="229" t="s">
        <v>2978</v>
      </c>
      <c r="M94" s="715"/>
      <c r="N94" s="715"/>
      <c r="O94" s="715"/>
      <c r="P94" s="2281"/>
      <c r="Q94" s="2281"/>
    </row>
    <row r="95" spans="2:21" ht="30" x14ac:dyDescent="0.25">
      <c r="B95" s="225"/>
      <c r="C95" s="715"/>
      <c r="D95" s="229"/>
      <c r="E95" s="152"/>
      <c r="F95" s="152"/>
      <c r="G95" s="242"/>
      <c r="H95" s="892"/>
      <c r="I95" s="152"/>
      <c r="J95" s="229" t="s">
        <v>2979</v>
      </c>
      <c r="K95" s="892" t="s">
        <v>2980</v>
      </c>
      <c r="L95" s="229" t="s">
        <v>2981</v>
      </c>
      <c r="M95" s="715"/>
      <c r="N95" s="715"/>
      <c r="O95" s="715"/>
      <c r="P95" s="152"/>
      <c r="Q95" s="152"/>
    </row>
    <row r="96" spans="2:21" ht="30" x14ac:dyDescent="0.25">
      <c r="B96" s="225"/>
      <c r="C96" s="715"/>
      <c r="D96" s="229"/>
      <c r="E96" s="152"/>
      <c r="F96" s="152"/>
      <c r="G96" s="242"/>
      <c r="H96" s="892"/>
      <c r="I96" s="152"/>
      <c r="J96" s="229" t="s">
        <v>2982</v>
      </c>
      <c r="K96" s="892" t="s">
        <v>2983</v>
      </c>
      <c r="L96" s="229" t="s">
        <v>2984</v>
      </c>
      <c r="M96" s="715"/>
      <c r="N96" s="715"/>
      <c r="O96" s="715"/>
      <c r="P96" s="152"/>
      <c r="Q96" s="152"/>
    </row>
    <row r="97" spans="2:21" ht="60" x14ac:dyDescent="0.25">
      <c r="B97" s="225"/>
      <c r="C97" s="715"/>
      <c r="D97" s="229"/>
      <c r="E97" s="152"/>
      <c r="F97" s="152"/>
      <c r="G97" s="242"/>
      <c r="H97" s="892"/>
      <c r="I97" s="152"/>
      <c r="J97" s="229" t="s">
        <v>267</v>
      </c>
      <c r="K97" s="892" t="s">
        <v>2985</v>
      </c>
      <c r="L97" s="229" t="s">
        <v>2986</v>
      </c>
      <c r="M97" s="715"/>
      <c r="N97" s="715"/>
      <c r="O97" s="715"/>
      <c r="P97" s="152"/>
      <c r="Q97" s="152"/>
    </row>
    <row r="98" spans="2:21" ht="45" x14ac:dyDescent="0.25">
      <c r="B98" s="225" t="s">
        <v>2987</v>
      </c>
      <c r="C98" s="1147" t="s">
        <v>118</v>
      </c>
      <c r="D98" s="229" t="s">
        <v>2988</v>
      </c>
      <c r="E98" s="152">
        <v>1102805539</v>
      </c>
      <c r="F98" s="152" t="s">
        <v>370</v>
      </c>
      <c r="G98" s="242" t="s">
        <v>2989</v>
      </c>
      <c r="H98" s="892">
        <v>40998</v>
      </c>
      <c r="I98" s="152" t="s">
        <v>694</v>
      </c>
      <c r="J98" s="229" t="s">
        <v>2937</v>
      </c>
      <c r="K98" s="1139" t="s">
        <v>2990</v>
      </c>
      <c r="L98" s="229" t="s">
        <v>2991</v>
      </c>
      <c r="M98" s="715" t="s">
        <v>18</v>
      </c>
      <c r="N98" s="715" t="s">
        <v>18</v>
      </c>
      <c r="O98" s="715" t="s">
        <v>18</v>
      </c>
      <c r="P98" s="152"/>
      <c r="Q98" s="152"/>
    </row>
    <row r="99" spans="2:21" x14ac:dyDescent="0.25">
      <c r="B99" s="152"/>
      <c r="C99" s="152"/>
      <c r="D99" s="152"/>
      <c r="E99" s="152"/>
      <c r="F99" s="152"/>
      <c r="G99" s="152"/>
      <c r="H99" s="152"/>
      <c r="I99" s="152"/>
      <c r="J99" s="229" t="s">
        <v>2992</v>
      </c>
      <c r="K99" s="892" t="s">
        <v>2993</v>
      </c>
      <c r="L99" s="229" t="s">
        <v>370</v>
      </c>
      <c r="M99" s="715"/>
      <c r="N99" s="715"/>
      <c r="O99" s="715"/>
      <c r="P99" s="152"/>
      <c r="Q99" s="152"/>
    </row>
    <row r="100" spans="2:21" ht="60" x14ac:dyDescent="0.25">
      <c r="B100" s="225" t="s">
        <v>2987</v>
      </c>
      <c r="C100" s="1147" t="s">
        <v>118</v>
      </c>
      <c r="D100" s="229" t="s">
        <v>2994</v>
      </c>
      <c r="E100" s="152">
        <v>1102828923</v>
      </c>
      <c r="F100" s="152" t="s">
        <v>370</v>
      </c>
      <c r="G100" s="242" t="s">
        <v>2995</v>
      </c>
      <c r="H100" s="892">
        <v>41026</v>
      </c>
      <c r="I100" s="152" t="s">
        <v>694</v>
      </c>
      <c r="J100" s="229" t="s">
        <v>2947</v>
      </c>
      <c r="K100" s="1139" t="s">
        <v>2996</v>
      </c>
      <c r="L100" s="229" t="s">
        <v>2997</v>
      </c>
      <c r="M100" s="715" t="s">
        <v>18</v>
      </c>
      <c r="N100" s="715" t="s">
        <v>18</v>
      </c>
      <c r="O100" s="715" t="s">
        <v>18</v>
      </c>
      <c r="P100" s="2981" t="s">
        <v>2998</v>
      </c>
      <c r="Q100" s="2652"/>
      <c r="R100" s="2041" t="s">
        <v>2999</v>
      </c>
      <c r="S100" s="2346"/>
      <c r="T100" s="2346"/>
      <c r="U100" s="2346"/>
    </row>
    <row r="101" spans="2:21" ht="60" x14ac:dyDescent="0.25">
      <c r="B101" s="225"/>
      <c r="C101" s="1147"/>
      <c r="D101" s="229"/>
      <c r="E101" s="152"/>
      <c r="F101" s="152"/>
      <c r="G101" s="242"/>
      <c r="H101" s="892"/>
      <c r="I101" s="152"/>
      <c r="J101" s="229" t="s">
        <v>3000</v>
      </c>
      <c r="K101" s="1139" t="s">
        <v>3001</v>
      </c>
      <c r="L101" s="229" t="s">
        <v>370</v>
      </c>
      <c r="M101" s="715"/>
      <c r="N101" s="715"/>
      <c r="O101" s="715"/>
      <c r="P101" s="1153"/>
      <c r="Q101" s="1154"/>
      <c r="R101" s="1155"/>
      <c r="S101" s="1156"/>
      <c r="T101" s="1156"/>
      <c r="U101" s="1156"/>
    </row>
    <row r="102" spans="2:21" ht="30" x14ac:dyDescent="0.25">
      <c r="B102" s="225"/>
      <c r="C102" s="1147"/>
      <c r="D102" s="229"/>
      <c r="E102" s="152"/>
      <c r="F102" s="152"/>
      <c r="G102" s="242"/>
      <c r="H102" s="892"/>
      <c r="I102" s="152"/>
      <c r="J102" s="229" t="s">
        <v>3002</v>
      </c>
      <c r="K102" s="1139" t="s">
        <v>3003</v>
      </c>
      <c r="L102" s="229" t="s">
        <v>370</v>
      </c>
      <c r="M102" s="715"/>
      <c r="N102" s="715"/>
      <c r="O102" s="715"/>
      <c r="P102" s="1153"/>
      <c r="Q102" s="1154"/>
    </row>
    <row r="103" spans="2:21" ht="30" x14ac:dyDescent="0.25">
      <c r="B103" s="225" t="s">
        <v>2987</v>
      </c>
      <c r="C103" s="1147" t="s">
        <v>118</v>
      </c>
      <c r="D103" s="229" t="s">
        <v>3004</v>
      </c>
      <c r="E103" s="152">
        <v>1102839285</v>
      </c>
      <c r="F103" s="152" t="s">
        <v>370</v>
      </c>
      <c r="G103" s="242" t="s">
        <v>3005</v>
      </c>
      <c r="H103" s="892">
        <v>41847</v>
      </c>
      <c r="I103" s="152" t="s">
        <v>694</v>
      </c>
      <c r="J103" s="229" t="s">
        <v>3006</v>
      </c>
      <c r="K103" s="1139" t="s">
        <v>3007</v>
      </c>
      <c r="L103" s="229" t="s">
        <v>3008</v>
      </c>
      <c r="M103" s="715" t="s">
        <v>18</v>
      </c>
      <c r="N103" s="715" t="s">
        <v>18</v>
      </c>
      <c r="O103" s="715" t="s">
        <v>18</v>
      </c>
      <c r="P103" s="1984" t="s">
        <v>3009</v>
      </c>
      <c r="Q103" s="1985"/>
      <c r="R103" s="2041" t="s">
        <v>2999</v>
      </c>
      <c r="S103" s="2346"/>
      <c r="T103" s="2346"/>
      <c r="U103" s="2346"/>
    </row>
    <row r="104" spans="2:21" ht="45" x14ac:dyDescent="0.25">
      <c r="B104" s="225"/>
      <c r="C104" s="715"/>
      <c r="D104" s="229"/>
      <c r="E104" s="152"/>
      <c r="F104" s="152"/>
      <c r="G104" s="242"/>
      <c r="H104" s="892"/>
      <c r="I104" s="152"/>
      <c r="J104" s="229" t="s">
        <v>3010</v>
      </c>
      <c r="K104" s="892" t="s">
        <v>3011</v>
      </c>
      <c r="L104" s="229" t="s">
        <v>3012</v>
      </c>
      <c r="M104" s="715"/>
      <c r="N104" s="715"/>
      <c r="O104" s="715"/>
      <c r="P104" s="1986"/>
      <c r="Q104" s="1987"/>
      <c r="R104" s="2041"/>
      <c r="S104" s="2346"/>
      <c r="T104" s="2346"/>
      <c r="U104" s="2346"/>
    </row>
    <row r="105" spans="2:21" ht="45" x14ac:dyDescent="0.25">
      <c r="B105" s="225"/>
      <c r="C105" s="715"/>
      <c r="D105" s="229"/>
      <c r="E105" s="152"/>
      <c r="F105" s="152"/>
      <c r="G105" s="242"/>
      <c r="H105" s="892"/>
      <c r="I105" s="152"/>
      <c r="J105" s="229" t="s">
        <v>1569</v>
      </c>
      <c r="K105" s="1139" t="s">
        <v>3013</v>
      </c>
      <c r="L105" s="229" t="s">
        <v>3014</v>
      </c>
      <c r="M105" s="715"/>
      <c r="N105" s="715"/>
      <c r="O105" s="715"/>
      <c r="P105" s="1986"/>
      <c r="Q105" s="1987"/>
      <c r="R105" s="2041"/>
      <c r="S105" s="2346"/>
      <c r="T105" s="2346"/>
      <c r="U105" s="2346"/>
    </row>
    <row r="106" spans="2:21" ht="30" x14ac:dyDescent="0.25">
      <c r="B106" s="225"/>
      <c r="C106" s="715"/>
      <c r="D106" s="229"/>
      <c r="E106" s="152"/>
      <c r="F106" s="152"/>
      <c r="G106" s="242"/>
      <c r="H106" s="892"/>
      <c r="I106" s="152"/>
      <c r="J106" s="229" t="s">
        <v>3015</v>
      </c>
      <c r="K106" s="1139" t="s">
        <v>3016</v>
      </c>
      <c r="L106" s="229" t="s">
        <v>2522</v>
      </c>
      <c r="M106" s="715"/>
      <c r="N106" s="715"/>
      <c r="O106" s="715"/>
      <c r="P106" s="1986"/>
      <c r="Q106" s="1987"/>
      <c r="R106" s="2041"/>
      <c r="S106" s="2346"/>
      <c r="T106" s="2346"/>
      <c r="U106" s="2346"/>
    </row>
    <row r="107" spans="2:21" ht="30" x14ac:dyDescent="0.25">
      <c r="B107" s="225"/>
      <c r="C107" s="715"/>
      <c r="D107" s="229"/>
      <c r="E107" s="152"/>
      <c r="F107" s="152"/>
      <c r="G107" s="242"/>
      <c r="H107" s="892"/>
      <c r="I107" s="152"/>
      <c r="J107" s="229" t="s">
        <v>3017</v>
      </c>
      <c r="K107" s="892" t="s">
        <v>3018</v>
      </c>
      <c r="L107" s="229" t="s">
        <v>3019</v>
      </c>
      <c r="M107" s="715"/>
      <c r="N107" s="715"/>
      <c r="O107" s="715"/>
      <c r="P107" s="2044"/>
      <c r="Q107" s="2045"/>
      <c r="R107" s="2041"/>
      <c r="S107" s="2346"/>
      <c r="T107" s="2346"/>
      <c r="U107" s="2346"/>
    </row>
    <row r="108" spans="2:21" ht="30" x14ac:dyDescent="0.25">
      <c r="B108" s="225"/>
      <c r="C108" s="715"/>
      <c r="D108" s="229"/>
      <c r="E108" s="152"/>
      <c r="F108" s="152"/>
      <c r="G108" s="242"/>
      <c r="H108" s="892"/>
      <c r="I108" s="152"/>
      <c r="J108" s="229" t="s">
        <v>3020</v>
      </c>
      <c r="K108" s="1139" t="s">
        <v>3021</v>
      </c>
      <c r="L108" s="229" t="s">
        <v>1218</v>
      </c>
      <c r="M108" s="715"/>
      <c r="N108" s="715"/>
      <c r="O108" s="715"/>
      <c r="P108" s="1963" t="s">
        <v>3022</v>
      </c>
      <c r="Q108" s="1964"/>
      <c r="R108" s="2041"/>
      <c r="S108" s="2346"/>
      <c r="T108" s="2346"/>
      <c r="U108" s="2346"/>
    </row>
    <row r="109" spans="2:21" ht="60" x14ac:dyDescent="0.25">
      <c r="B109" s="225" t="s">
        <v>2987</v>
      </c>
      <c r="C109" s="715" t="s">
        <v>118</v>
      </c>
      <c r="D109" s="229" t="s">
        <v>3023</v>
      </c>
      <c r="E109" s="152">
        <v>1104419175</v>
      </c>
      <c r="F109" s="152" t="s">
        <v>308</v>
      </c>
      <c r="G109" s="242" t="s">
        <v>601</v>
      </c>
      <c r="H109" s="892">
        <v>41264</v>
      </c>
      <c r="I109" s="152" t="s">
        <v>694</v>
      </c>
      <c r="J109" s="229" t="s">
        <v>3024</v>
      </c>
      <c r="K109" s="1139" t="s">
        <v>3025</v>
      </c>
      <c r="L109" s="229" t="s">
        <v>3026</v>
      </c>
      <c r="M109" s="715" t="s">
        <v>18</v>
      </c>
      <c r="N109" s="715" t="s">
        <v>18</v>
      </c>
      <c r="O109" s="715" t="s">
        <v>18</v>
      </c>
      <c r="P109" s="712"/>
      <c r="Q109" s="713"/>
      <c r="S109" s="48"/>
    </row>
    <row r="110" spans="2:21" ht="60" x14ac:dyDescent="0.25">
      <c r="B110" s="152"/>
      <c r="C110" s="152"/>
      <c r="D110" s="229"/>
      <c r="E110" s="152"/>
      <c r="F110" s="152"/>
      <c r="G110" s="242"/>
      <c r="H110" s="892"/>
      <c r="I110" s="152"/>
      <c r="J110" s="229" t="s">
        <v>3027</v>
      </c>
      <c r="K110" s="1139" t="s">
        <v>3028</v>
      </c>
      <c r="L110" s="229" t="s">
        <v>3029</v>
      </c>
      <c r="M110" s="715"/>
      <c r="N110" s="715"/>
      <c r="O110" s="715"/>
      <c r="P110" s="712"/>
      <c r="Q110" s="713"/>
    </row>
    <row r="111" spans="2:21" ht="60" x14ac:dyDescent="0.25">
      <c r="B111" s="225" t="s">
        <v>2987</v>
      </c>
      <c r="C111" s="715" t="s">
        <v>118</v>
      </c>
      <c r="D111" s="229" t="s">
        <v>3030</v>
      </c>
      <c r="E111" s="152">
        <v>1100684796</v>
      </c>
      <c r="F111" s="152" t="s">
        <v>370</v>
      </c>
      <c r="G111" s="242" t="s">
        <v>3031</v>
      </c>
      <c r="H111" s="892">
        <v>41243</v>
      </c>
      <c r="I111" s="152" t="s">
        <v>694</v>
      </c>
      <c r="J111" s="229" t="s">
        <v>3032</v>
      </c>
      <c r="K111" s="1139" t="s">
        <v>3033</v>
      </c>
      <c r="L111" s="229" t="s">
        <v>3034</v>
      </c>
      <c r="M111" s="715" t="s">
        <v>18</v>
      </c>
      <c r="N111" s="715" t="s">
        <v>18</v>
      </c>
      <c r="O111" s="715" t="s">
        <v>18</v>
      </c>
      <c r="P111" s="712"/>
      <c r="Q111" s="713"/>
    </row>
    <row r="112" spans="2:21" ht="58.15" customHeight="1" x14ac:dyDescent="0.25">
      <c r="B112" s="225" t="s">
        <v>2987</v>
      </c>
      <c r="C112" s="715" t="s">
        <v>118</v>
      </c>
      <c r="D112" s="229" t="s">
        <v>3035</v>
      </c>
      <c r="E112" s="152">
        <v>1102799552</v>
      </c>
      <c r="F112" s="152" t="s">
        <v>308</v>
      </c>
      <c r="G112" s="242" t="s">
        <v>601</v>
      </c>
      <c r="H112" s="892">
        <v>39906</v>
      </c>
      <c r="I112" s="152" t="s">
        <v>694</v>
      </c>
      <c r="J112" s="229" t="s">
        <v>3036</v>
      </c>
      <c r="K112" s="1157" t="s">
        <v>3037</v>
      </c>
      <c r="L112" s="229" t="s">
        <v>3038</v>
      </c>
      <c r="M112" s="715" t="s">
        <v>18</v>
      </c>
      <c r="N112" s="715" t="s">
        <v>19</v>
      </c>
      <c r="O112" s="715" t="s">
        <v>18</v>
      </c>
      <c r="P112" s="1877" t="s">
        <v>3039</v>
      </c>
      <c r="Q112" s="1878"/>
      <c r="R112" s="2041" t="s">
        <v>3040</v>
      </c>
      <c r="S112" s="2346"/>
      <c r="T112" s="2346"/>
      <c r="U112" s="2346"/>
    </row>
    <row r="113" spans="2:21" ht="45" x14ac:dyDescent="0.25">
      <c r="B113" s="225"/>
      <c r="C113" s="715"/>
      <c r="D113" s="229"/>
      <c r="E113" s="152"/>
      <c r="F113" s="152"/>
      <c r="G113" s="242"/>
      <c r="H113" s="892"/>
      <c r="I113" s="152"/>
      <c r="J113" s="229" t="s">
        <v>3041</v>
      </c>
      <c r="K113" s="892" t="s">
        <v>3042</v>
      </c>
      <c r="L113" s="229" t="s">
        <v>3038</v>
      </c>
      <c r="M113" s="715"/>
      <c r="N113" s="715"/>
      <c r="O113" s="715"/>
      <c r="P113" s="712"/>
      <c r="Q113" s="713"/>
    </row>
    <row r="114" spans="2:21" ht="45" x14ac:dyDescent="0.25">
      <c r="B114" s="1990" t="s">
        <v>2987</v>
      </c>
      <c r="C114" s="1870" t="s">
        <v>118</v>
      </c>
      <c r="D114" s="1980" t="s">
        <v>3043</v>
      </c>
      <c r="E114" s="1870">
        <v>1102808963</v>
      </c>
      <c r="F114" s="1870" t="s">
        <v>370</v>
      </c>
      <c r="G114" s="1980" t="s">
        <v>2995</v>
      </c>
      <c r="H114" s="2252">
        <v>40851</v>
      </c>
      <c r="I114" s="1870" t="s">
        <v>82</v>
      </c>
      <c r="J114" s="229" t="s">
        <v>3044</v>
      </c>
      <c r="K114" s="1139" t="s">
        <v>3045</v>
      </c>
      <c r="L114" s="229" t="s">
        <v>1873</v>
      </c>
      <c r="M114" s="1870" t="s">
        <v>18</v>
      </c>
      <c r="N114" s="1870" t="s">
        <v>18</v>
      </c>
      <c r="O114" s="1870" t="s">
        <v>18</v>
      </c>
      <c r="P114" s="1984"/>
      <c r="Q114" s="1985"/>
      <c r="R114" s="2346" t="s">
        <v>3040</v>
      </c>
      <c r="S114" s="2346"/>
      <c r="T114" s="2346"/>
      <c r="U114" s="2346"/>
    </row>
    <row r="115" spans="2:21" x14ac:dyDescent="0.25">
      <c r="B115" s="1991"/>
      <c r="C115" s="1924"/>
      <c r="D115" s="1981"/>
      <c r="E115" s="1924"/>
      <c r="F115" s="1924"/>
      <c r="G115" s="1981"/>
      <c r="H115" s="2204"/>
      <c r="I115" s="1924"/>
      <c r="J115" s="229" t="s">
        <v>3046</v>
      </c>
      <c r="K115" s="892" t="s">
        <v>3047</v>
      </c>
      <c r="L115" s="229" t="s">
        <v>1873</v>
      </c>
      <c r="M115" s="1924"/>
      <c r="N115" s="1924"/>
      <c r="O115" s="1924"/>
      <c r="P115" s="1986"/>
      <c r="Q115" s="1987"/>
      <c r="R115" s="2346"/>
      <c r="S115" s="2346"/>
      <c r="T115" s="2346"/>
      <c r="U115" s="2346"/>
    </row>
    <row r="116" spans="2:21" ht="30" x14ac:dyDescent="0.25">
      <c r="B116" s="1991"/>
      <c r="C116" s="1924"/>
      <c r="D116" s="1981"/>
      <c r="E116" s="1924"/>
      <c r="F116" s="1924"/>
      <c r="G116" s="1981"/>
      <c r="H116" s="2204"/>
      <c r="I116" s="1924"/>
      <c r="J116" s="229" t="s">
        <v>3048</v>
      </c>
      <c r="K116" s="1139" t="s">
        <v>3049</v>
      </c>
      <c r="L116" s="229" t="s">
        <v>1873</v>
      </c>
      <c r="M116" s="1924"/>
      <c r="N116" s="1924"/>
      <c r="O116" s="1924"/>
      <c r="P116" s="1986"/>
      <c r="Q116" s="1987"/>
      <c r="R116" s="2346"/>
      <c r="S116" s="2346"/>
      <c r="T116" s="2346"/>
      <c r="U116" s="2346"/>
    </row>
    <row r="117" spans="2:21" ht="30" x14ac:dyDescent="0.25">
      <c r="B117" s="2006"/>
      <c r="C117" s="1871"/>
      <c r="D117" s="2025"/>
      <c r="E117" s="1871"/>
      <c r="F117" s="1871"/>
      <c r="G117" s="2025"/>
      <c r="H117" s="2205"/>
      <c r="I117" s="1871"/>
      <c r="J117" s="229" t="s">
        <v>3050</v>
      </c>
      <c r="K117" s="892" t="s">
        <v>3051</v>
      </c>
      <c r="L117" s="229" t="s">
        <v>3052</v>
      </c>
      <c r="M117" s="1871"/>
      <c r="N117" s="1871"/>
      <c r="O117" s="1871"/>
      <c r="P117" s="2044"/>
      <c r="Q117" s="2045"/>
      <c r="R117" s="2346"/>
      <c r="S117" s="2346"/>
      <c r="T117" s="2346"/>
      <c r="U117" s="2346"/>
    </row>
    <row r="118" spans="2:21" ht="30" x14ac:dyDescent="0.25">
      <c r="B118" s="1990" t="s">
        <v>1273</v>
      </c>
      <c r="C118" s="1870" t="s">
        <v>102</v>
      </c>
      <c r="D118" s="1980" t="s">
        <v>3053</v>
      </c>
      <c r="E118" s="1870">
        <v>64581112</v>
      </c>
      <c r="F118" s="1980" t="s">
        <v>3054</v>
      </c>
      <c r="G118" s="1980" t="s">
        <v>1247</v>
      </c>
      <c r="H118" s="2252">
        <v>37799</v>
      </c>
      <c r="I118" s="1870" t="s">
        <v>82</v>
      </c>
      <c r="J118" s="229" t="s">
        <v>269</v>
      </c>
      <c r="K118" s="892" t="s">
        <v>3055</v>
      </c>
      <c r="L118" s="229" t="s">
        <v>3056</v>
      </c>
      <c r="M118" s="1870" t="s">
        <v>18</v>
      </c>
      <c r="N118" s="1870" t="s">
        <v>18</v>
      </c>
      <c r="O118" s="1870" t="s">
        <v>18</v>
      </c>
      <c r="P118" s="1984"/>
      <c r="Q118" s="1985"/>
      <c r="R118" s="2346" t="s">
        <v>3057</v>
      </c>
      <c r="S118" s="2346"/>
      <c r="T118" s="2346"/>
      <c r="U118" s="2346"/>
    </row>
    <row r="119" spans="2:21" ht="30" x14ac:dyDescent="0.25">
      <c r="B119" s="1991"/>
      <c r="C119" s="1924"/>
      <c r="D119" s="1981"/>
      <c r="E119" s="1924"/>
      <c r="F119" s="1981"/>
      <c r="G119" s="1981"/>
      <c r="H119" s="2204"/>
      <c r="I119" s="1924"/>
      <c r="J119" s="229" t="s">
        <v>3058</v>
      </c>
      <c r="K119" s="1139" t="s">
        <v>3059</v>
      </c>
      <c r="L119" s="229" t="s">
        <v>1218</v>
      </c>
      <c r="M119" s="1924"/>
      <c r="N119" s="1924"/>
      <c r="O119" s="1924"/>
      <c r="P119" s="1986"/>
      <c r="Q119" s="1987"/>
      <c r="R119" s="2346"/>
      <c r="S119" s="2346"/>
      <c r="T119" s="2346"/>
      <c r="U119" s="2346"/>
    </row>
    <row r="120" spans="2:21" ht="30" x14ac:dyDescent="0.25">
      <c r="B120" s="2006"/>
      <c r="C120" s="1871"/>
      <c r="D120" s="2025"/>
      <c r="E120" s="1871"/>
      <c r="F120" s="2025"/>
      <c r="G120" s="2025"/>
      <c r="H120" s="2205"/>
      <c r="I120" s="1871"/>
      <c r="J120" s="229" t="s">
        <v>2203</v>
      </c>
      <c r="K120" s="1158">
        <v>2009</v>
      </c>
      <c r="L120" s="229" t="s">
        <v>1606</v>
      </c>
      <c r="M120" s="1871"/>
      <c r="N120" s="1871"/>
      <c r="O120" s="1871"/>
      <c r="P120" s="2044"/>
      <c r="Q120" s="2045"/>
      <c r="R120" s="2346"/>
      <c r="S120" s="2346"/>
      <c r="T120" s="2346"/>
      <c r="U120" s="2346"/>
    </row>
    <row r="121" spans="2:21" x14ac:dyDescent="0.25">
      <c r="B121" s="1159"/>
      <c r="C121" s="923"/>
      <c r="D121" s="992"/>
      <c r="E121" s="151"/>
      <c r="F121" s="151"/>
      <c r="G121" s="36"/>
      <c r="H121" s="1160"/>
      <c r="I121" s="151"/>
      <c r="J121" s="992"/>
      <c r="K121" s="1160"/>
      <c r="L121" s="992"/>
      <c r="M121" s="923"/>
      <c r="N121" s="923"/>
      <c r="O121" s="923"/>
      <c r="P121" s="36"/>
      <c r="Q121" s="36"/>
    </row>
    <row r="122" spans="2:21" ht="15.75" thickBot="1" x14ac:dyDescent="0.3">
      <c r="B122" s="1159"/>
      <c r="C122" s="48"/>
      <c r="D122" s="230"/>
      <c r="G122" s="958"/>
      <c r="H122" s="987"/>
      <c r="J122" s="230"/>
      <c r="K122" s="987"/>
      <c r="L122" s="230"/>
      <c r="M122" s="48"/>
      <c r="N122" s="48"/>
      <c r="O122" s="48"/>
    </row>
    <row r="123" spans="2:21" ht="27" thickBot="1" x14ac:dyDescent="0.3">
      <c r="B123" s="1879" t="s">
        <v>184</v>
      </c>
      <c r="C123" s="1880"/>
      <c r="D123" s="1880"/>
      <c r="E123" s="1880"/>
      <c r="F123" s="1880"/>
      <c r="G123" s="1880"/>
      <c r="H123" s="1880"/>
      <c r="I123" s="1880"/>
      <c r="J123" s="1880"/>
      <c r="K123" s="1880"/>
      <c r="L123" s="1880"/>
      <c r="M123" s="1880"/>
      <c r="N123" s="1881"/>
    </row>
    <row r="126" spans="2:21" ht="30" x14ac:dyDescent="0.25">
      <c r="B126" s="194" t="s">
        <v>17</v>
      </c>
      <c r="C126" s="194" t="s">
        <v>415</v>
      </c>
      <c r="D126" s="1875" t="s">
        <v>77</v>
      </c>
      <c r="E126" s="1876"/>
    </row>
    <row r="127" spans="2:21" x14ac:dyDescent="0.25">
      <c r="B127" s="229" t="s">
        <v>185</v>
      </c>
      <c r="C127" s="715" t="s">
        <v>18</v>
      </c>
      <c r="D127" s="1922"/>
      <c r="E127" s="1922"/>
    </row>
    <row r="130" spans="1:26" ht="26.25" x14ac:dyDescent="0.25">
      <c r="B130" s="1851" t="s">
        <v>186</v>
      </c>
      <c r="C130" s="1852"/>
      <c r="D130" s="1852"/>
      <c r="E130" s="1852"/>
      <c r="F130" s="1852"/>
      <c r="G130" s="1852"/>
      <c r="H130" s="1852"/>
      <c r="I130" s="1852"/>
      <c r="J130" s="1852"/>
      <c r="K130" s="1852"/>
      <c r="L130" s="1852"/>
      <c r="M130" s="1852"/>
      <c r="N130" s="1852"/>
      <c r="O130" s="1852"/>
      <c r="P130" s="1852"/>
    </row>
    <row r="132" spans="1:26" ht="15.75" thickBot="1" x14ac:dyDescent="0.3"/>
    <row r="133" spans="1:26" ht="27" thickBot="1" x14ac:dyDescent="0.3">
      <c r="B133" s="1879" t="s">
        <v>187</v>
      </c>
      <c r="C133" s="1880"/>
      <c r="D133" s="1880"/>
      <c r="E133" s="1880"/>
      <c r="F133" s="1880"/>
      <c r="G133" s="1880"/>
      <c r="H133" s="1880"/>
      <c r="I133" s="1880"/>
      <c r="J133" s="1880"/>
      <c r="K133" s="1880"/>
      <c r="L133" s="1880"/>
      <c r="M133" s="1880"/>
      <c r="N133" s="1881"/>
    </row>
    <row r="135" spans="1:26" ht="15.75" thickBot="1" x14ac:dyDescent="0.3">
      <c r="M135" s="163"/>
      <c r="N135" s="163"/>
    </row>
    <row r="136" spans="1:26" s="48" customFormat="1" ht="60.75" thickBot="1" x14ac:dyDescent="0.3">
      <c r="B136" s="164" t="s">
        <v>33</v>
      </c>
      <c r="C136" s="164" t="s">
        <v>34</v>
      </c>
      <c r="D136" s="164" t="s">
        <v>35</v>
      </c>
      <c r="E136" s="164" t="s">
        <v>36</v>
      </c>
      <c r="F136" s="164" t="s">
        <v>37</v>
      </c>
      <c r="G136" s="164" t="s">
        <v>38</v>
      </c>
      <c r="H136" s="164" t="s">
        <v>39</v>
      </c>
      <c r="I136" s="164" t="s">
        <v>40</v>
      </c>
      <c r="J136" s="164" t="s">
        <v>41</v>
      </c>
      <c r="K136" s="164" t="s">
        <v>42</v>
      </c>
      <c r="L136" s="164" t="s">
        <v>43</v>
      </c>
      <c r="M136" s="165" t="s">
        <v>44</v>
      </c>
      <c r="N136" s="164" t="s">
        <v>45</v>
      </c>
      <c r="O136" s="164" t="s">
        <v>46</v>
      </c>
      <c r="P136" s="166" t="s">
        <v>47</v>
      </c>
      <c r="Q136" s="166" t="s">
        <v>48</v>
      </c>
    </row>
    <row r="137" spans="1:26" s="61" customFormat="1" ht="15.75" thickBot="1" x14ac:dyDescent="0.3">
      <c r="A137" s="52">
        <v>1</v>
      </c>
      <c r="B137" s="1854"/>
      <c r="C137" s="1854"/>
      <c r="D137" s="1854"/>
      <c r="E137" s="1854"/>
      <c r="F137" s="1854"/>
      <c r="G137" s="1854"/>
      <c r="H137" s="1854"/>
      <c r="I137" s="1854"/>
      <c r="J137" s="1854"/>
      <c r="K137" s="1854"/>
      <c r="L137" s="1854"/>
      <c r="M137" s="1855"/>
      <c r="N137" s="178"/>
      <c r="O137" s="1020"/>
      <c r="P137" s="1020"/>
      <c r="Q137" s="181"/>
      <c r="R137" s="2035" t="s">
        <v>3060</v>
      </c>
      <c r="S137" s="2036"/>
      <c r="T137" s="2036"/>
      <c r="U137" s="2036"/>
      <c r="V137" s="60"/>
      <c r="W137" s="60"/>
      <c r="X137" s="60"/>
      <c r="Y137" s="60"/>
      <c r="Z137" s="60"/>
    </row>
    <row r="138" spans="1:26" s="61" customFormat="1" x14ac:dyDescent="0.25">
      <c r="A138" s="52">
        <f>+A137+1</f>
        <v>2</v>
      </c>
      <c r="B138" s="173"/>
      <c r="C138" s="172"/>
      <c r="D138" s="172"/>
      <c r="E138" s="221"/>
      <c r="F138" s="175"/>
      <c r="G138" s="247"/>
      <c r="H138" s="220"/>
      <c r="I138" s="176"/>
      <c r="J138" s="176"/>
      <c r="K138" s="178"/>
      <c r="L138" s="178"/>
      <c r="M138" s="178"/>
      <c r="N138" s="178"/>
      <c r="O138" s="1020"/>
      <c r="P138" s="1020"/>
      <c r="Q138" s="181"/>
      <c r="R138" s="2035"/>
      <c r="S138" s="2036"/>
      <c r="T138" s="2036"/>
      <c r="U138" s="2036"/>
      <c r="V138" s="60"/>
      <c r="W138" s="60"/>
      <c r="X138" s="60"/>
      <c r="Y138" s="60"/>
      <c r="Z138" s="60"/>
    </row>
    <row r="139" spans="1:26" s="61" customFormat="1" x14ac:dyDescent="0.25">
      <c r="A139" s="52">
        <f>+A138+1</f>
        <v>3</v>
      </c>
      <c r="B139" s="173"/>
      <c r="C139" s="172"/>
      <c r="D139" s="173"/>
      <c r="E139" s="221"/>
      <c r="F139" s="175"/>
      <c r="G139" s="182"/>
      <c r="H139" s="220"/>
      <c r="I139" s="176"/>
      <c r="J139" s="176"/>
      <c r="K139" s="178"/>
      <c r="L139" s="178"/>
      <c r="M139" s="178"/>
      <c r="N139" s="178"/>
      <c r="O139" s="1020"/>
      <c r="P139" s="1020"/>
      <c r="Q139" s="181"/>
      <c r="R139" s="2035"/>
      <c r="S139" s="2036"/>
      <c r="T139" s="2036"/>
      <c r="U139" s="2036"/>
      <c r="V139" s="60"/>
      <c r="W139" s="60"/>
      <c r="X139" s="60"/>
      <c r="Y139" s="60"/>
      <c r="Z139" s="60"/>
    </row>
    <row r="140" spans="1:26" s="61" customFormat="1" x14ac:dyDescent="0.25">
      <c r="A140" s="52">
        <f>+A139+1</f>
        <v>4</v>
      </c>
      <c r="B140" s="173"/>
      <c r="C140" s="172"/>
      <c r="D140" s="173"/>
      <c r="E140" s="221"/>
      <c r="F140" s="175"/>
      <c r="G140" s="182"/>
      <c r="H140" s="220"/>
      <c r="I140" s="176"/>
      <c r="J140" s="176"/>
      <c r="K140" s="178"/>
      <c r="L140" s="178"/>
      <c r="M140" s="178"/>
      <c r="N140" s="178"/>
      <c r="O140" s="1020"/>
      <c r="P140" s="1020"/>
      <c r="Q140" s="181"/>
      <c r="R140" s="2035"/>
      <c r="S140" s="2036"/>
      <c r="T140" s="2036"/>
      <c r="U140" s="2036"/>
      <c r="V140" s="60"/>
      <c r="W140" s="60"/>
      <c r="X140" s="60"/>
      <c r="Y140" s="60"/>
      <c r="Z140" s="60"/>
    </row>
    <row r="141" spans="1:26" s="61" customFormat="1" x14ac:dyDescent="0.25">
      <c r="A141" s="52">
        <f>+A140+1</f>
        <v>5</v>
      </c>
      <c r="B141" s="173"/>
      <c r="C141" s="173"/>
      <c r="D141" s="173"/>
      <c r="E141" s="221"/>
      <c r="F141" s="175"/>
      <c r="G141" s="182"/>
      <c r="H141" s="220"/>
      <c r="I141" s="176"/>
      <c r="J141" s="176"/>
      <c r="K141" s="178"/>
      <c r="L141" s="178"/>
      <c r="M141" s="178"/>
      <c r="N141" s="178"/>
      <c r="O141" s="1020"/>
      <c r="P141" s="1020"/>
      <c r="Q141" s="181"/>
      <c r="R141" s="2035"/>
      <c r="S141" s="2036"/>
      <c r="T141" s="2036"/>
      <c r="U141" s="2036"/>
      <c r="V141" s="60"/>
      <c r="W141" s="60"/>
      <c r="X141" s="60"/>
      <c r="Y141" s="60"/>
      <c r="Z141" s="60"/>
    </row>
    <row r="142" spans="1:26" x14ac:dyDescent="0.25">
      <c r="B142" s="69"/>
      <c r="C142" s="69"/>
      <c r="D142" s="69"/>
      <c r="E142" s="188"/>
      <c r="F142" s="69"/>
      <c r="G142" s="69"/>
      <c r="H142" s="69"/>
      <c r="I142" s="69"/>
      <c r="J142" s="69"/>
      <c r="K142" s="69"/>
      <c r="L142" s="69"/>
      <c r="M142" s="69"/>
      <c r="N142" s="69"/>
      <c r="O142" s="69"/>
      <c r="P142" s="69"/>
    </row>
    <row r="143" spans="1:26" ht="18.75" x14ac:dyDescent="0.25">
      <c r="B143" s="222" t="s">
        <v>192</v>
      </c>
      <c r="C143" s="250" t="e">
        <f>+#REF!</f>
        <v>#REF!</v>
      </c>
      <c r="H143" s="191"/>
      <c r="I143" s="191"/>
      <c r="J143" s="191"/>
      <c r="K143" s="191"/>
      <c r="L143" s="191"/>
      <c r="M143" s="191"/>
      <c r="N143" s="69"/>
      <c r="O143" s="69"/>
      <c r="P143" s="69"/>
    </row>
    <row r="145" spans="2:17" ht="15.75" thickBot="1" x14ac:dyDescent="0.3"/>
    <row r="146" spans="2:17" ht="30.75" thickBot="1" x14ac:dyDescent="0.3">
      <c r="B146" s="232" t="s">
        <v>193</v>
      </c>
      <c r="C146" s="233" t="s">
        <v>194</v>
      </c>
      <c r="D146" s="232" t="s">
        <v>27</v>
      </c>
      <c r="E146" s="233" t="s">
        <v>195</v>
      </c>
    </row>
    <row r="147" spans="2:17" x14ac:dyDescent="0.25">
      <c r="B147" s="103" t="s">
        <v>196</v>
      </c>
      <c r="C147" s="234">
        <v>20</v>
      </c>
      <c r="D147" s="234">
        <v>0</v>
      </c>
      <c r="E147" s="1923">
        <f>+D147+D148+D149</f>
        <v>0</v>
      </c>
    </row>
    <row r="148" spans="2:17" x14ac:dyDescent="0.25">
      <c r="B148" s="103" t="s">
        <v>197</v>
      </c>
      <c r="C148" s="235">
        <v>30</v>
      </c>
      <c r="D148" s="715">
        <v>0</v>
      </c>
      <c r="E148" s="1924"/>
    </row>
    <row r="149" spans="2:17" ht="15.75" thickBot="1" x14ac:dyDescent="0.3">
      <c r="B149" s="103" t="s">
        <v>198</v>
      </c>
      <c r="C149" s="236">
        <v>40</v>
      </c>
      <c r="D149" s="236">
        <v>0</v>
      </c>
      <c r="E149" s="1925"/>
    </row>
    <row r="151" spans="2:17" ht="15.75" thickBot="1" x14ac:dyDescent="0.3"/>
    <row r="152" spans="2:17" ht="27" thickBot="1" x14ac:dyDescent="0.3">
      <c r="B152" s="1879" t="s">
        <v>199</v>
      </c>
      <c r="C152" s="1880"/>
      <c r="D152" s="1880"/>
      <c r="E152" s="1880"/>
      <c r="F152" s="1880"/>
      <c r="G152" s="1880"/>
      <c r="H152" s="1880"/>
      <c r="I152" s="1880"/>
      <c r="J152" s="1880"/>
      <c r="K152" s="1880"/>
      <c r="L152" s="1880"/>
      <c r="M152" s="1880"/>
      <c r="N152" s="1881"/>
    </row>
    <row r="154" spans="2:17" ht="75" x14ac:dyDescent="0.25">
      <c r="B154" s="193" t="s">
        <v>89</v>
      </c>
      <c r="C154" s="193" t="s">
        <v>90</v>
      </c>
      <c r="D154" s="193" t="s">
        <v>91</v>
      </c>
      <c r="E154" s="193" t="s">
        <v>92</v>
      </c>
      <c r="F154" s="193" t="s">
        <v>93</v>
      </c>
      <c r="G154" s="193" t="s">
        <v>94</v>
      </c>
      <c r="H154" s="193" t="s">
        <v>95</v>
      </c>
      <c r="I154" s="193" t="s">
        <v>96</v>
      </c>
      <c r="J154" s="1875" t="s">
        <v>97</v>
      </c>
      <c r="K154" s="1882"/>
      <c r="L154" s="1876"/>
      <c r="M154" s="193" t="s">
        <v>98</v>
      </c>
      <c r="N154" s="193" t="s">
        <v>254</v>
      </c>
      <c r="O154" s="193" t="s">
        <v>255</v>
      </c>
      <c r="P154" s="1875" t="s">
        <v>77</v>
      </c>
      <c r="Q154" s="1876"/>
    </row>
    <row r="155" spans="2:17" ht="60" x14ac:dyDescent="0.25">
      <c r="B155" s="225" t="s">
        <v>660</v>
      </c>
      <c r="C155" s="893" t="s">
        <v>1017</v>
      </c>
      <c r="D155" s="225" t="s">
        <v>3061</v>
      </c>
      <c r="E155" s="224">
        <v>1102830038</v>
      </c>
      <c r="F155" s="224" t="s">
        <v>3062</v>
      </c>
      <c r="G155" s="894" t="s">
        <v>2037</v>
      </c>
      <c r="H155" s="909">
        <v>41158</v>
      </c>
      <c r="I155" s="227" t="s">
        <v>694</v>
      </c>
      <c r="J155" s="251" t="s">
        <v>3063</v>
      </c>
      <c r="K155" s="898" t="s">
        <v>3064</v>
      </c>
      <c r="L155" s="226" t="s">
        <v>3065</v>
      </c>
      <c r="M155" s="715" t="s">
        <v>18</v>
      </c>
      <c r="N155" s="715" t="s">
        <v>19</v>
      </c>
      <c r="O155" s="715" t="s">
        <v>18</v>
      </c>
      <c r="P155" s="1998"/>
      <c r="Q155" s="1998"/>
    </row>
    <row r="156" spans="2:17" ht="60" x14ac:dyDescent="0.25">
      <c r="B156" s="225"/>
      <c r="C156" s="893"/>
      <c r="D156" s="225"/>
      <c r="E156" s="224"/>
      <c r="F156" s="224"/>
      <c r="G156" s="894"/>
      <c r="H156" s="909"/>
      <c r="I156" s="227"/>
      <c r="J156" s="225" t="s">
        <v>3066</v>
      </c>
      <c r="K156" s="898" t="s">
        <v>3067</v>
      </c>
      <c r="L156" s="226" t="s">
        <v>3068</v>
      </c>
      <c r="M156" s="715"/>
      <c r="N156" s="715"/>
      <c r="O156" s="715"/>
      <c r="P156" s="242"/>
      <c r="Q156" s="242"/>
    </row>
    <row r="157" spans="2:17" ht="30" x14ac:dyDescent="0.25">
      <c r="B157" s="225"/>
      <c r="C157" s="893"/>
      <c r="D157" s="225"/>
      <c r="E157" s="224"/>
      <c r="F157" s="224"/>
      <c r="G157" s="894"/>
      <c r="H157" s="909"/>
      <c r="I157" s="227"/>
      <c r="J157" s="251" t="s">
        <v>3069</v>
      </c>
      <c r="K157" s="898" t="s">
        <v>3070</v>
      </c>
      <c r="L157" s="226" t="s">
        <v>1211</v>
      </c>
      <c r="M157" s="715"/>
      <c r="N157" s="715"/>
      <c r="O157" s="715"/>
      <c r="P157" s="242"/>
      <c r="Q157" s="242"/>
    </row>
    <row r="158" spans="2:17" ht="150" x14ac:dyDescent="0.25">
      <c r="B158" s="225" t="s">
        <v>1129</v>
      </c>
      <c r="C158" s="893" t="s">
        <v>1017</v>
      </c>
      <c r="D158" s="225" t="s">
        <v>3071</v>
      </c>
      <c r="E158" s="224">
        <v>64567364</v>
      </c>
      <c r="F158" s="225" t="s">
        <v>417</v>
      </c>
      <c r="G158" s="894" t="s">
        <v>258</v>
      </c>
      <c r="H158" s="909">
        <v>36098</v>
      </c>
      <c r="I158" s="227" t="s">
        <v>694</v>
      </c>
      <c r="J158" s="225" t="s">
        <v>3072</v>
      </c>
      <c r="K158" s="898" t="s">
        <v>3073</v>
      </c>
      <c r="L158" s="226" t="s">
        <v>1218</v>
      </c>
      <c r="M158" s="715" t="s">
        <v>18</v>
      </c>
      <c r="N158" s="715" t="s">
        <v>18</v>
      </c>
      <c r="O158" s="715" t="s">
        <v>18</v>
      </c>
      <c r="P158" s="715"/>
      <c r="Q158" s="715"/>
    </row>
    <row r="159" spans="2:17" ht="30" x14ac:dyDescent="0.25">
      <c r="B159" s="225" t="s">
        <v>223</v>
      </c>
      <c r="C159" s="893" t="s">
        <v>1017</v>
      </c>
      <c r="D159" s="225" t="s">
        <v>3074</v>
      </c>
      <c r="E159" s="224">
        <v>1102828315</v>
      </c>
      <c r="F159" s="225" t="s">
        <v>3075</v>
      </c>
      <c r="G159" s="894" t="s">
        <v>1247</v>
      </c>
      <c r="H159" s="909">
        <v>41158</v>
      </c>
      <c r="I159" s="227" t="s">
        <v>694</v>
      </c>
      <c r="J159" s="225" t="s">
        <v>3076</v>
      </c>
      <c r="K159" s="898" t="s">
        <v>3077</v>
      </c>
      <c r="L159" s="223" t="s">
        <v>3078</v>
      </c>
      <c r="M159" s="715" t="s">
        <v>18</v>
      </c>
      <c r="N159" s="715" t="s">
        <v>18</v>
      </c>
      <c r="O159" s="715" t="s">
        <v>18</v>
      </c>
      <c r="P159" s="1998"/>
      <c r="Q159" s="1998"/>
    </row>
    <row r="160" spans="2:17" x14ac:dyDescent="0.25">
      <c r="B160" s="225"/>
      <c r="C160" s="48"/>
      <c r="F160" s="230"/>
      <c r="H160" s="987"/>
      <c r="K160" s="987"/>
      <c r="M160" s="48"/>
      <c r="N160" s="48"/>
      <c r="O160" s="48"/>
    </row>
    <row r="161" spans="2:15" x14ac:dyDescent="0.25">
      <c r="C161" s="48"/>
      <c r="D161" s="230"/>
      <c r="G161" s="230"/>
      <c r="K161" s="987"/>
      <c r="M161" s="48"/>
      <c r="N161" s="48"/>
      <c r="O161" s="48"/>
    </row>
    <row r="162" spans="2:15" ht="15.75" thickBot="1" x14ac:dyDescent="0.3">
      <c r="C162" s="48"/>
    </row>
    <row r="163" spans="2:15" ht="30" x14ac:dyDescent="0.25">
      <c r="B163" s="162" t="s">
        <v>17</v>
      </c>
      <c r="C163" s="162" t="s">
        <v>193</v>
      </c>
      <c r="D163" s="193" t="s">
        <v>194</v>
      </c>
      <c r="E163" s="162" t="s">
        <v>27</v>
      </c>
      <c r="F163" s="233" t="s">
        <v>235</v>
      </c>
      <c r="G163" s="857"/>
    </row>
    <row r="164" spans="2:15" ht="108" x14ac:dyDescent="0.2">
      <c r="B164" s="1969" t="s">
        <v>236</v>
      </c>
      <c r="C164" s="196" t="s">
        <v>237</v>
      </c>
      <c r="D164" s="715">
        <v>25</v>
      </c>
      <c r="E164" s="715">
        <v>0</v>
      </c>
      <c r="F164" s="1970">
        <f>+E164+E165+E166</f>
        <v>35</v>
      </c>
      <c r="G164" s="858"/>
    </row>
    <row r="165" spans="2:15" ht="96" x14ac:dyDescent="0.2">
      <c r="B165" s="1969"/>
      <c r="C165" s="196" t="s">
        <v>238</v>
      </c>
      <c r="D165" s="242">
        <v>25</v>
      </c>
      <c r="E165" s="715">
        <v>25</v>
      </c>
      <c r="F165" s="1971"/>
      <c r="G165" s="858"/>
    </row>
    <row r="166" spans="2:15" ht="60" x14ac:dyDescent="0.2">
      <c r="B166" s="1969"/>
      <c r="C166" s="196" t="s">
        <v>239</v>
      </c>
      <c r="D166" s="715">
        <v>10</v>
      </c>
      <c r="E166" s="715">
        <v>10</v>
      </c>
      <c r="F166" s="1972"/>
      <c r="G166" s="858"/>
    </row>
    <row r="167" spans="2:15" x14ac:dyDescent="0.25">
      <c r="C167"/>
    </row>
    <row r="170" spans="2:15" x14ac:dyDescent="0.25">
      <c r="B170" s="160" t="s">
        <v>240</v>
      </c>
    </row>
    <row r="173" spans="2:15" x14ac:dyDescent="0.25">
      <c r="B173" s="41" t="s">
        <v>17</v>
      </c>
      <c r="C173" s="41" t="s">
        <v>26</v>
      </c>
      <c r="D173" s="162" t="s">
        <v>27</v>
      </c>
      <c r="E173" s="162" t="s">
        <v>28</v>
      </c>
    </row>
    <row r="174" spans="2:15" ht="28.5" x14ac:dyDescent="0.25">
      <c r="B174" s="45" t="s">
        <v>393</v>
      </c>
      <c r="C174" s="684">
        <v>40</v>
      </c>
      <c r="D174" s="715">
        <f>+E147</f>
        <v>0</v>
      </c>
      <c r="E174" s="1870">
        <f>+D174+D175</f>
        <v>35</v>
      </c>
    </row>
    <row r="175" spans="2:15" ht="42.75" x14ac:dyDescent="0.25">
      <c r="B175" s="45" t="s">
        <v>394</v>
      </c>
      <c r="C175" s="684">
        <v>60</v>
      </c>
      <c r="D175" s="715">
        <f>+F164</f>
        <v>35</v>
      </c>
      <c r="E175" s="1871"/>
    </row>
  </sheetData>
  <mergeCells count="79">
    <mergeCell ref="P155:Q155"/>
    <mergeCell ref="P159:Q159"/>
    <mergeCell ref="B164:B166"/>
    <mergeCell ref="F164:F166"/>
    <mergeCell ref="E174:E175"/>
    <mergeCell ref="B133:N133"/>
    <mergeCell ref="B137:M137"/>
    <mergeCell ref="R137:U141"/>
    <mergeCell ref="E147:E149"/>
    <mergeCell ref="B152:N152"/>
    <mergeCell ref="J154:L154"/>
    <mergeCell ref="P154:Q154"/>
    <mergeCell ref="P118:Q120"/>
    <mergeCell ref="R118:U120"/>
    <mergeCell ref="B123:N123"/>
    <mergeCell ref="D126:E126"/>
    <mergeCell ref="D127:E127"/>
    <mergeCell ref="B130:P130"/>
    <mergeCell ref="G118:G120"/>
    <mergeCell ref="H118:H120"/>
    <mergeCell ref="I118:I120"/>
    <mergeCell ref="M118:M120"/>
    <mergeCell ref="N118:N120"/>
    <mergeCell ref="O118:O120"/>
    <mergeCell ref="B118:B120"/>
    <mergeCell ref="C118:C120"/>
    <mergeCell ref="D118:D120"/>
    <mergeCell ref="E118:E120"/>
    <mergeCell ref="F118:F120"/>
    <mergeCell ref="P112:Q112"/>
    <mergeCell ref="R112:U112"/>
    <mergeCell ref="G114:G117"/>
    <mergeCell ref="H114:H117"/>
    <mergeCell ref="I114:I117"/>
    <mergeCell ref="M114:M117"/>
    <mergeCell ref="N114:N117"/>
    <mergeCell ref="O114:O117"/>
    <mergeCell ref="P114:Q117"/>
    <mergeCell ref="R114:U117"/>
    <mergeCell ref="B114:B117"/>
    <mergeCell ref="C114:C117"/>
    <mergeCell ref="D114:D117"/>
    <mergeCell ref="E114:E117"/>
    <mergeCell ref="F114:F117"/>
    <mergeCell ref="P103:Q107"/>
    <mergeCell ref="R103:U108"/>
    <mergeCell ref="P108:Q108"/>
    <mergeCell ref="B74:N74"/>
    <mergeCell ref="J77:L77"/>
    <mergeCell ref="P77:Q77"/>
    <mergeCell ref="P82:Q82"/>
    <mergeCell ref="P83:Q83"/>
    <mergeCell ref="P84:Q84"/>
    <mergeCell ref="R85:U89"/>
    <mergeCell ref="P91:Q91"/>
    <mergeCell ref="P94:Q94"/>
    <mergeCell ref="P100:Q100"/>
    <mergeCell ref="R100:U100"/>
    <mergeCell ref="C60:N60"/>
    <mergeCell ref="B62:N62"/>
    <mergeCell ref="O65:P65"/>
    <mergeCell ref="O66:P66"/>
    <mergeCell ref="R66:U68"/>
    <mergeCell ref="O67:P67"/>
    <mergeCell ref="O68:P68"/>
    <mergeCell ref="B56:B57"/>
    <mergeCell ref="C56:C57"/>
    <mergeCell ref="D56:E56"/>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91 A65587 IS65587 SO65587 ACK65587 AMG65587 AWC65587 BFY65587 BPU65587 BZQ65587 CJM65587 CTI65587 DDE65587 DNA65587 DWW65587 EGS65587 EQO65587 FAK65587 FKG65587 FUC65587 GDY65587 GNU65587 GXQ65587 HHM65587 HRI65587 IBE65587 ILA65587 IUW65587 JES65587 JOO65587 JYK65587 KIG65587 KSC65587 LBY65587 LLU65587 LVQ65587 MFM65587 MPI65587 MZE65587 NJA65587 NSW65587 OCS65587 OMO65587 OWK65587 PGG65587 PQC65587 PZY65587 QJU65587 QTQ65587 RDM65587 RNI65587 RXE65587 SHA65587 SQW65587 TAS65587 TKO65587 TUK65587 UEG65587 UOC65587 UXY65587 VHU65587 VRQ65587 WBM65587 WLI65587 WVE65587 A131123 IS131123 SO131123 ACK131123 AMG131123 AWC131123 BFY131123 BPU131123 BZQ131123 CJM131123 CTI131123 DDE131123 DNA131123 DWW131123 EGS131123 EQO131123 FAK131123 FKG131123 FUC131123 GDY131123 GNU131123 GXQ131123 HHM131123 HRI131123 IBE131123 ILA131123 IUW131123 JES131123 JOO131123 JYK131123 KIG131123 KSC131123 LBY131123 LLU131123 LVQ131123 MFM131123 MPI131123 MZE131123 NJA131123 NSW131123 OCS131123 OMO131123 OWK131123 PGG131123 PQC131123 PZY131123 QJU131123 QTQ131123 RDM131123 RNI131123 RXE131123 SHA131123 SQW131123 TAS131123 TKO131123 TUK131123 UEG131123 UOC131123 UXY131123 VHU131123 VRQ131123 WBM131123 WLI131123 WVE131123 A196659 IS196659 SO196659 ACK196659 AMG196659 AWC196659 BFY196659 BPU196659 BZQ196659 CJM196659 CTI196659 DDE196659 DNA196659 DWW196659 EGS196659 EQO196659 FAK196659 FKG196659 FUC196659 GDY196659 GNU196659 GXQ196659 HHM196659 HRI196659 IBE196659 ILA196659 IUW196659 JES196659 JOO196659 JYK196659 KIG196659 KSC196659 LBY196659 LLU196659 LVQ196659 MFM196659 MPI196659 MZE196659 NJA196659 NSW196659 OCS196659 OMO196659 OWK196659 PGG196659 PQC196659 PZY196659 QJU196659 QTQ196659 RDM196659 RNI196659 RXE196659 SHA196659 SQW196659 TAS196659 TKO196659 TUK196659 UEG196659 UOC196659 UXY196659 VHU196659 VRQ196659 WBM196659 WLI196659 WVE196659 A262195 IS262195 SO262195 ACK262195 AMG262195 AWC262195 BFY262195 BPU262195 BZQ262195 CJM262195 CTI262195 DDE262195 DNA262195 DWW262195 EGS262195 EQO262195 FAK262195 FKG262195 FUC262195 GDY262195 GNU262195 GXQ262195 HHM262195 HRI262195 IBE262195 ILA262195 IUW262195 JES262195 JOO262195 JYK262195 KIG262195 KSC262195 LBY262195 LLU262195 LVQ262195 MFM262195 MPI262195 MZE262195 NJA262195 NSW262195 OCS262195 OMO262195 OWK262195 PGG262195 PQC262195 PZY262195 QJU262195 QTQ262195 RDM262195 RNI262195 RXE262195 SHA262195 SQW262195 TAS262195 TKO262195 TUK262195 UEG262195 UOC262195 UXY262195 VHU262195 VRQ262195 WBM262195 WLI262195 WVE262195 A327731 IS327731 SO327731 ACK327731 AMG327731 AWC327731 BFY327731 BPU327731 BZQ327731 CJM327731 CTI327731 DDE327731 DNA327731 DWW327731 EGS327731 EQO327731 FAK327731 FKG327731 FUC327731 GDY327731 GNU327731 GXQ327731 HHM327731 HRI327731 IBE327731 ILA327731 IUW327731 JES327731 JOO327731 JYK327731 KIG327731 KSC327731 LBY327731 LLU327731 LVQ327731 MFM327731 MPI327731 MZE327731 NJA327731 NSW327731 OCS327731 OMO327731 OWK327731 PGG327731 PQC327731 PZY327731 QJU327731 QTQ327731 RDM327731 RNI327731 RXE327731 SHA327731 SQW327731 TAS327731 TKO327731 TUK327731 UEG327731 UOC327731 UXY327731 VHU327731 VRQ327731 WBM327731 WLI327731 WVE327731 A393267 IS393267 SO393267 ACK393267 AMG393267 AWC393267 BFY393267 BPU393267 BZQ393267 CJM393267 CTI393267 DDE393267 DNA393267 DWW393267 EGS393267 EQO393267 FAK393267 FKG393267 FUC393267 GDY393267 GNU393267 GXQ393267 HHM393267 HRI393267 IBE393267 ILA393267 IUW393267 JES393267 JOO393267 JYK393267 KIG393267 KSC393267 LBY393267 LLU393267 LVQ393267 MFM393267 MPI393267 MZE393267 NJA393267 NSW393267 OCS393267 OMO393267 OWK393267 PGG393267 PQC393267 PZY393267 QJU393267 QTQ393267 RDM393267 RNI393267 RXE393267 SHA393267 SQW393267 TAS393267 TKO393267 TUK393267 UEG393267 UOC393267 UXY393267 VHU393267 VRQ393267 WBM393267 WLI393267 WVE393267 A458803 IS458803 SO458803 ACK458803 AMG458803 AWC458803 BFY458803 BPU458803 BZQ458803 CJM458803 CTI458803 DDE458803 DNA458803 DWW458803 EGS458803 EQO458803 FAK458803 FKG458803 FUC458803 GDY458803 GNU458803 GXQ458803 HHM458803 HRI458803 IBE458803 ILA458803 IUW458803 JES458803 JOO458803 JYK458803 KIG458803 KSC458803 LBY458803 LLU458803 LVQ458803 MFM458803 MPI458803 MZE458803 NJA458803 NSW458803 OCS458803 OMO458803 OWK458803 PGG458803 PQC458803 PZY458803 QJU458803 QTQ458803 RDM458803 RNI458803 RXE458803 SHA458803 SQW458803 TAS458803 TKO458803 TUK458803 UEG458803 UOC458803 UXY458803 VHU458803 VRQ458803 WBM458803 WLI458803 WVE458803 A524339 IS524339 SO524339 ACK524339 AMG524339 AWC524339 BFY524339 BPU524339 BZQ524339 CJM524339 CTI524339 DDE524339 DNA524339 DWW524339 EGS524339 EQO524339 FAK524339 FKG524339 FUC524339 GDY524339 GNU524339 GXQ524339 HHM524339 HRI524339 IBE524339 ILA524339 IUW524339 JES524339 JOO524339 JYK524339 KIG524339 KSC524339 LBY524339 LLU524339 LVQ524339 MFM524339 MPI524339 MZE524339 NJA524339 NSW524339 OCS524339 OMO524339 OWK524339 PGG524339 PQC524339 PZY524339 QJU524339 QTQ524339 RDM524339 RNI524339 RXE524339 SHA524339 SQW524339 TAS524339 TKO524339 TUK524339 UEG524339 UOC524339 UXY524339 VHU524339 VRQ524339 WBM524339 WLI524339 WVE524339 A589875 IS589875 SO589875 ACK589875 AMG589875 AWC589875 BFY589875 BPU589875 BZQ589875 CJM589875 CTI589875 DDE589875 DNA589875 DWW589875 EGS589875 EQO589875 FAK589875 FKG589875 FUC589875 GDY589875 GNU589875 GXQ589875 HHM589875 HRI589875 IBE589875 ILA589875 IUW589875 JES589875 JOO589875 JYK589875 KIG589875 KSC589875 LBY589875 LLU589875 LVQ589875 MFM589875 MPI589875 MZE589875 NJA589875 NSW589875 OCS589875 OMO589875 OWK589875 PGG589875 PQC589875 PZY589875 QJU589875 QTQ589875 RDM589875 RNI589875 RXE589875 SHA589875 SQW589875 TAS589875 TKO589875 TUK589875 UEG589875 UOC589875 UXY589875 VHU589875 VRQ589875 WBM589875 WLI589875 WVE589875 A655411 IS655411 SO655411 ACK655411 AMG655411 AWC655411 BFY655411 BPU655411 BZQ655411 CJM655411 CTI655411 DDE655411 DNA655411 DWW655411 EGS655411 EQO655411 FAK655411 FKG655411 FUC655411 GDY655411 GNU655411 GXQ655411 HHM655411 HRI655411 IBE655411 ILA655411 IUW655411 JES655411 JOO655411 JYK655411 KIG655411 KSC655411 LBY655411 LLU655411 LVQ655411 MFM655411 MPI655411 MZE655411 NJA655411 NSW655411 OCS655411 OMO655411 OWK655411 PGG655411 PQC655411 PZY655411 QJU655411 QTQ655411 RDM655411 RNI655411 RXE655411 SHA655411 SQW655411 TAS655411 TKO655411 TUK655411 UEG655411 UOC655411 UXY655411 VHU655411 VRQ655411 WBM655411 WLI655411 WVE655411 A720947 IS720947 SO720947 ACK720947 AMG720947 AWC720947 BFY720947 BPU720947 BZQ720947 CJM720947 CTI720947 DDE720947 DNA720947 DWW720947 EGS720947 EQO720947 FAK720947 FKG720947 FUC720947 GDY720947 GNU720947 GXQ720947 HHM720947 HRI720947 IBE720947 ILA720947 IUW720947 JES720947 JOO720947 JYK720947 KIG720947 KSC720947 LBY720947 LLU720947 LVQ720947 MFM720947 MPI720947 MZE720947 NJA720947 NSW720947 OCS720947 OMO720947 OWK720947 PGG720947 PQC720947 PZY720947 QJU720947 QTQ720947 RDM720947 RNI720947 RXE720947 SHA720947 SQW720947 TAS720947 TKO720947 TUK720947 UEG720947 UOC720947 UXY720947 VHU720947 VRQ720947 WBM720947 WLI720947 WVE720947 A786483 IS786483 SO786483 ACK786483 AMG786483 AWC786483 BFY786483 BPU786483 BZQ786483 CJM786483 CTI786483 DDE786483 DNA786483 DWW786483 EGS786483 EQO786483 FAK786483 FKG786483 FUC786483 GDY786483 GNU786483 GXQ786483 HHM786483 HRI786483 IBE786483 ILA786483 IUW786483 JES786483 JOO786483 JYK786483 KIG786483 KSC786483 LBY786483 LLU786483 LVQ786483 MFM786483 MPI786483 MZE786483 NJA786483 NSW786483 OCS786483 OMO786483 OWK786483 PGG786483 PQC786483 PZY786483 QJU786483 QTQ786483 RDM786483 RNI786483 RXE786483 SHA786483 SQW786483 TAS786483 TKO786483 TUK786483 UEG786483 UOC786483 UXY786483 VHU786483 VRQ786483 WBM786483 WLI786483 WVE786483 A852019 IS852019 SO852019 ACK852019 AMG852019 AWC852019 BFY852019 BPU852019 BZQ852019 CJM852019 CTI852019 DDE852019 DNA852019 DWW852019 EGS852019 EQO852019 FAK852019 FKG852019 FUC852019 GDY852019 GNU852019 GXQ852019 HHM852019 HRI852019 IBE852019 ILA852019 IUW852019 JES852019 JOO852019 JYK852019 KIG852019 KSC852019 LBY852019 LLU852019 LVQ852019 MFM852019 MPI852019 MZE852019 NJA852019 NSW852019 OCS852019 OMO852019 OWK852019 PGG852019 PQC852019 PZY852019 QJU852019 QTQ852019 RDM852019 RNI852019 RXE852019 SHA852019 SQW852019 TAS852019 TKO852019 TUK852019 UEG852019 UOC852019 UXY852019 VHU852019 VRQ852019 WBM852019 WLI852019 WVE852019 A917555 IS917555 SO917555 ACK917555 AMG917555 AWC917555 BFY917555 BPU917555 BZQ917555 CJM917555 CTI917555 DDE917555 DNA917555 DWW917555 EGS917555 EQO917555 FAK917555 FKG917555 FUC917555 GDY917555 GNU917555 GXQ917555 HHM917555 HRI917555 IBE917555 ILA917555 IUW917555 JES917555 JOO917555 JYK917555 KIG917555 KSC917555 LBY917555 LLU917555 LVQ917555 MFM917555 MPI917555 MZE917555 NJA917555 NSW917555 OCS917555 OMO917555 OWK917555 PGG917555 PQC917555 PZY917555 QJU917555 QTQ917555 RDM917555 RNI917555 RXE917555 SHA917555 SQW917555 TAS917555 TKO917555 TUK917555 UEG917555 UOC917555 UXY917555 VHU917555 VRQ917555 WBM917555 WLI917555 WVE917555 A983091 IS983091 SO983091 ACK983091 AMG983091 AWC983091 BFY983091 BPU983091 BZQ983091 CJM983091 CTI983091 DDE983091 DNA983091 DWW983091 EGS983091 EQO983091 FAK983091 FKG983091 FUC983091 GDY983091 GNU983091 GXQ983091 HHM983091 HRI983091 IBE983091 ILA983091 IUW983091 JES983091 JOO983091 JYK983091 KIG983091 KSC983091 LBY983091 LLU983091 LVQ983091 MFM983091 MPI983091 MZE983091 NJA983091 NSW983091 OCS983091 OMO983091 OWK983091 PGG983091 PQC983091 PZY983091 QJU983091 QTQ983091 RDM983091 RNI983091 RXE983091 SHA983091 SQW983091 TAS983091 TKO983091 TUK983091 UEG983091 UOC983091 UXY983091 VHU983091 VRQ983091 WBM983091 WLI98309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91 WLL983091 C65587 IV65587 SR65587 ACN65587 AMJ65587 AWF65587 BGB65587 BPX65587 BZT65587 CJP65587 CTL65587 DDH65587 DND65587 DWZ65587 EGV65587 EQR65587 FAN65587 FKJ65587 FUF65587 GEB65587 GNX65587 GXT65587 HHP65587 HRL65587 IBH65587 ILD65587 IUZ65587 JEV65587 JOR65587 JYN65587 KIJ65587 KSF65587 LCB65587 LLX65587 LVT65587 MFP65587 MPL65587 MZH65587 NJD65587 NSZ65587 OCV65587 OMR65587 OWN65587 PGJ65587 PQF65587 QAB65587 QJX65587 QTT65587 RDP65587 RNL65587 RXH65587 SHD65587 SQZ65587 TAV65587 TKR65587 TUN65587 UEJ65587 UOF65587 UYB65587 VHX65587 VRT65587 WBP65587 WLL65587 WVH65587 C131123 IV131123 SR131123 ACN131123 AMJ131123 AWF131123 BGB131123 BPX131123 BZT131123 CJP131123 CTL131123 DDH131123 DND131123 DWZ131123 EGV131123 EQR131123 FAN131123 FKJ131123 FUF131123 GEB131123 GNX131123 GXT131123 HHP131123 HRL131123 IBH131123 ILD131123 IUZ131123 JEV131123 JOR131123 JYN131123 KIJ131123 KSF131123 LCB131123 LLX131123 LVT131123 MFP131123 MPL131123 MZH131123 NJD131123 NSZ131123 OCV131123 OMR131123 OWN131123 PGJ131123 PQF131123 QAB131123 QJX131123 QTT131123 RDP131123 RNL131123 RXH131123 SHD131123 SQZ131123 TAV131123 TKR131123 TUN131123 UEJ131123 UOF131123 UYB131123 VHX131123 VRT131123 WBP131123 WLL131123 WVH131123 C196659 IV196659 SR196659 ACN196659 AMJ196659 AWF196659 BGB196659 BPX196659 BZT196659 CJP196659 CTL196659 DDH196659 DND196659 DWZ196659 EGV196659 EQR196659 FAN196659 FKJ196659 FUF196659 GEB196659 GNX196659 GXT196659 HHP196659 HRL196659 IBH196659 ILD196659 IUZ196659 JEV196659 JOR196659 JYN196659 KIJ196659 KSF196659 LCB196659 LLX196659 LVT196659 MFP196659 MPL196659 MZH196659 NJD196659 NSZ196659 OCV196659 OMR196659 OWN196659 PGJ196659 PQF196659 QAB196659 QJX196659 QTT196659 RDP196659 RNL196659 RXH196659 SHD196659 SQZ196659 TAV196659 TKR196659 TUN196659 UEJ196659 UOF196659 UYB196659 VHX196659 VRT196659 WBP196659 WLL196659 WVH196659 C262195 IV262195 SR262195 ACN262195 AMJ262195 AWF262195 BGB262195 BPX262195 BZT262195 CJP262195 CTL262195 DDH262195 DND262195 DWZ262195 EGV262195 EQR262195 FAN262195 FKJ262195 FUF262195 GEB262195 GNX262195 GXT262195 HHP262195 HRL262195 IBH262195 ILD262195 IUZ262195 JEV262195 JOR262195 JYN262195 KIJ262195 KSF262195 LCB262195 LLX262195 LVT262195 MFP262195 MPL262195 MZH262195 NJD262195 NSZ262195 OCV262195 OMR262195 OWN262195 PGJ262195 PQF262195 QAB262195 QJX262195 QTT262195 RDP262195 RNL262195 RXH262195 SHD262195 SQZ262195 TAV262195 TKR262195 TUN262195 UEJ262195 UOF262195 UYB262195 VHX262195 VRT262195 WBP262195 WLL262195 WVH262195 C327731 IV327731 SR327731 ACN327731 AMJ327731 AWF327731 BGB327731 BPX327731 BZT327731 CJP327731 CTL327731 DDH327731 DND327731 DWZ327731 EGV327731 EQR327731 FAN327731 FKJ327731 FUF327731 GEB327731 GNX327731 GXT327731 HHP327731 HRL327731 IBH327731 ILD327731 IUZ327731 JEV327731 JOR327731 JYN327731 KIJ327731 KSF327731 LCB327731 LLX327731 LVT327731 MFP327731 MPL327731 MZH327731 NJD327731 NSZ327731 OCV327731 OMR327731 OWN327731 PGJ327731 PQF327731 QAB327731 QJX327731 QTT327731 RDP327731 RNL327731 RXH327731 SHD327731 SQZ327731 TAV327731 TKR327731 TUN327731 UEJ327731 UOF327731 UYB327731 VHX327731 VRT327731 WBP327731 WLL327731 WVH327731 C393267 IV393267 SR393267 ACN393267 AMJ393267 AWF393267 BGB393267 BPX393267 BZT393267 CJP393267 CTL393267 DDH393267 DND393267 DWZ393267 EGV393267 EQR393267 FAN393267 FKJ393267 FUF393267 GEB393267 GNX393267 GXT393267 HHP393267 HRL393267 IBH393267 ILD393267 IUZ393267 JEV393267 JOR393267 JYN393267 KIJ393267 KSF393267 LCB393267 LLX393267 LVT393267 MFP393267 MPL393267 MZH393267 NJD393267 NSZ393267 OCV393267 OMR393267 OWN393267 PGJ393267 PQF393267 QAB393267 QJX393267 QTT393267 RDP393267 RNL393267 RXH393267 SHD393267 SQZ393267 TAV393267 TKR393267 TUN393267 UEJ393267 UOF393267 UYB393267 VHX393267 VRT393267 WBP393267 WLL393267 WVH393267 C458803 IV458803 SR458803 ACN458803 AMJ458803 AWF458803 BGB458803 BPX458803 BZT458803 CJP458803 CTL458803 DDH458803 DND458803 DWZ458803 EGV458803 EQR458803 FAN458803 FKJ458803 FUF458803 GEB458803 GNX458803 GXT458803 HHP458803 HRL458803 IBH458803 ILD458803 IUZ458803 JEV458803 JOR458803 JYN458803 KIJ458803 KSF458803 LCB458803 LLX458803 LVT458803 MFP458803 MPL458803 MZH458803 NJD458803 NSZ458803 OCV458803 OMR458803 OWN458803 PGJ458803 PQF458803 QAB458803 QJX458803 QTT458803 RDP458803 RNL458803 RXH458803 SHD458803 SQZ458803 TAV458803 TKR458803 TUN458803 UEJ458803 UOF458803 UYB458803 VHX458803 VRT458803 WBP458803 WLL458803 WVH458803 C524339 IV524339 SR524339 ACN524339 AMJ524339 AWF524339 BGB524339 BPX524339 BZT524339 CJP524339 CTL524339 DDH524339 DND524339 DWZ524339 EGV524339 EQR524339 FAN524339 FKJ524339 FUF524339 GEB524339 GNX524339 GXT524339 HHP524339 HRL524339 IBH524339 ILD524339 IUZ524339 JEV524339 JOR524339 JYN524339 KIJ524339 KSF524339 LCB524339 LLX524339 LVT524339 MFP524339 MPL524339 MZH524339 NJD524339 NSZ524339 OCV524339 OMR524339 OWN524339 PGJ524339 PQF524339 QAB524339 QJX524339 QTT524339 RDP524339 RNL524339 RXH524339 SHD524339 SQZ524339 TAV524339 TKR524339 TUN524339 UEJ524339 UOF524339 UYB524339 VHX524339 VRT524339 WBP524339 WLL524339 WVH524339 C589875 IV589875 SR589875 ACN589875 AMJ589875 AWF589875 BGB589875 BPX589875 BZT589875 CJP589875 CTL589875 DDH589875 DND589875 DWZ589875 EGV589875 EQR589875 FAN589875 FKJ589875 FUF589875 GEB589875 GNX589875 GXT589875 HHP589875 HRL589875 IBH589875 ILD589875 IUZ589875 JEV589875 JOR589875 JYN589875 KIJ589875 KSF589875 LCB589875 LLX589875 LVT589875 MFP589875 MPL589875 MZH589875 NJD589875 NSZ589875 OCV589875 OMR589875 OWN589875 PGJ589875 PQF589875 QAB589875 QJX589875 QTT589875 RDP589875 RNL589875 RXH589875 SHD589875 SQZ589875 TAV589875 TKR589875 TUN589875 UEJ589875 UOF589875 UYB589875 VHX589875 VRT589875 WBP589875 WLL589875 WVH589875 C655411 IV655411 SR655411 ACN655411 AMJ655411 AWF655411 BGB655411 BPX655411 BZT655411 CJP655411 CTL655411 DDH655411 DND655411 DWZ655411 EGV655411 EQR655411 FAN655411 FKJ655411 FUF655411 GEB655411 GNX655411 GXT655411 HHP655411 HRL655411 IBH655411 ILD655411 IUZ655411 JEV655411 JOR655411 JYN655411 KIJ655411 KSF655411 LCB655411 LLX655411 LVT655411 MFP655411 MPL655411 MZH655411 NJD655411 NSZ655411 OCV655411 OMR655411 OWN655411 PGJ655411 PQF655411 QAB655411 QJX655411 QTT655411 RDP655411 RNL655411 RXH655411 SHD655411 SQZ655411 TAV655411 TKR655411 TUN655411 UEJ655411 UOF655411 UYB655411 VHX655411 VRT655411 WBP655411 WLL655411 WVH655411 C720947 IV720947 SR720947 ACN720947 AMJ720947 AWF720947 BGB720947 BPX720947 BZT720947 CJP720947 CTL720947 DDH720947 DND720947 DWZ720947 EGV720947 EQR720947 FAN720947 FKJ720947 FUF720947 GEB720947 GNX720947 GXT720947 HHP720947 HRL720947 IBH720947 ILD720947 IUZ720947 JEV720947 JOR720947 JYN720947 KIJ720947 KSF720947 LCB720947 LLX720947 LVT720947 MFP720947 MPL720947 MZH720947 NJD720947 NSZ720947 OCV720947 OMR720947 OWN720947 PGJ720947 PQF720947 QAB720947 QJX720947 QTT720947 RDP720947 RNL720947 RXH720947 SHD720947 SQZ720947 TAV720947 TKR720947 TUN720947 UEJ720947 UOF720947 UYB720947 VHX720947 VRT720947 WBP720947 WLL720947 WVH720947 C786483 IV786483 SR786483 ACN786483 AMJ786483 AWF786483 BGB786483 BPX786483 BZT786483 CJP786483 CTL786483 DDH786483 DND786483 DWZ786483 EGV786483 EQR786483 FAN786483 FKJ786483 FUF786483 GEB786483 GNX786483 GXT786483 HHP786483 HRL786483 IBH786483 ILD786483 IUZ786483 JEV786483 JOR786483 JYN786483 KIJ786483 KSF786483 LCB786483 LLX786483 LVT786483 MFP786483 MPL786483 MZH786483 NJD786483 NSZ786483 OCV786483 OMR786483 OWN786483 PGJ786483 PQF786483 QAB786483 QJX786483 QTT786483 RDP786483 RNL786483 RXH786483 SHD786483 SQZ786483 TAV786483 TKR786483 TUN786483 UEJ786483 UOF786483 UYB786483 VHX786483 VRT786483 WBP786483 WLL786483 WVH786483 C852019 IV852019 SR852019 ACN852019 AMJ852019 AWF852019 BGB852019 BPX852019 BZT852019 CJP852019 CTL852019 DDH852019 DND852019 DWZ852019 EGV852019 EQR852019 FAN852019 FKJ852019 FUF852019 GEB852019 GNX852019 GXT852019 HHP852019 HRL852019 IBH852019 ILD852019 IUZ852019 JEV852019 JOR852019 JYN852019 KIJ852019 KSF852019 LCB852019 LLX852019 LVT852019 MFP852019 MPL852019 MZH852019 NJD852019 NSZ852019 OCV852019 OMR852019 OWN852019 PGJ852019 PQF852019 QAB852019 QJX852019 QTT852019 RDP852019 RNL852019 RXH852019 SHD852019 SQZ852019 TAV852019 TKR852019 TUN852019 UEJ852019 UOF852019 UYB852019 VHX852019 VRT852019 WBP852019 WLL852019 WVH852019 C917555 IV917555 SR917555 ACN917555 AMJ917555 AWF917555 BGB917555 BPX917555 BZT917555 CJP917555 CTL917555 DDH917555 DND917555 DWZ917555 EGV917555 EQR917555 FAN917555 FKJ917555 FUF917555 GEB917555 GNX917555 GXT917555 HHP917555 HRL917555 IBH917555 ILD917555 IUZ917555 JEV917555 JOR917555 JYN917555 KIJ917555 KSF917555 LCB917555 LLX917555 LVT917555 MFP917555 MPL917555 MZH917555 NJD917555 NSZ917555 OCV917555 OMR917555 OWN917555 PGJ917555 PQF917555 QAB917555 QJX917555 QTT917555 RDP917555 RNL917555 RXH917555 SHD917555 SQZ917555 TAV917555 TKR917555 TUN917555 UEJ917555 UOF917555 UYB917555 VHX917555 VRT917555 WBP917555 WLL917555 WVH917555 C983091 IV983091 SR983091 ACN983091 AMJ983091 AWF983091 BGB983091 BPX983091 BZT983091 CJP983091 CTL983091 DDH983091 DND983091 DWZ983091 EGV983091 EQR983091 FAN983091 FKJ983091 FUF983091 GEB983091 GNX983091 GXT983091 HHP983091 HRL983091 IBH983091 ILD983091 IUZ983091 JEV983091 JOR983091 JYN983091 KIJ983091 KSF983091 LCB983091 LLX983091 LVT983091 MFP983091 MPL983091 MZH983091 NJD983091 NSZ983091 OCV983091 OMR983091 OWN983091 PGJ983091 PQF983091 QAB983091 QJX983091 QTT983091 RDP983091 RNL983091 RXH983091 SHD983091 SQZ983091 TAV983091 TKR983091 TUN983091 UEJ983091 UOF983091 UYB983091 VHX983091 VRT983091 WBP98309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0"/>
  <sheetViews>
    <sheetView zoomScale="70" zoomScaleNormal="70" workbookViewId="0"/>
  </sheetViews>
  <sheetFormatPr baseColWidth="10" defaultRowHeight="15" x14ac:dyDescent="0.25"/>
  <cols>
    <col min="1" max="1" width="4.5703125" style="434" customWidth="1"/>
    <col min="2" max="2" width="60.5703125" style="69" customWidth="1"/>
    <col min="3" max="3" width="63.85546875" style="69" customWidth="1"/>
    <col min="4" max="4" width="40.140625" style="69" customWidth="1"/>
    <col min="5" max="5" width="25" style="69" customWidth="1"/>
    <col min="6" max="7" width="29.7109375" style="69" customWidth="1"/>
    <col min="8" max="8" width="24.5703125" style="69" customWidth="1"/>
    <col min="9" max="9" width="24" style="69" customWidth="1"/>
    <col min="10" max="10" width="31.42578125" style="69" customWidth="1"/>
    <col min="11" max="11" width="24.85546875" style="69" bestFit="1" customWidth="1"/>
    <col min="12" max="12" width="33.28515625" style="69" customWidth="1"/>
    <col min="13" max="13" width="18.7109375" style="69" customWidth="1"/>
    <col min="14" max="14" width="22.140625" style="69" customWidth="1"/>
    <col min="15" max="15" width="26.140625" style="69" customWidth="1"/>
    <col min="16" max="16" width="19.5703125" style="69" bestFit="1" customWidth="1"/>
    <col min="17" max="17" width="32.42578125" style="69"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1" spans="2:17" x14ac:dyDescent="0.25">
      <c r="B1" s="70"/>
      <c r="C1" s="70"/>
      <c r="D1" s="70"/>
      <c r="E1" s="70"/>
      <c r="F1" s="70"/>
      <c r="G1" s="70"/>
      <c r="H1" s="70"/>
      <c r="I1" s="70"/>
      <c r="J1" s="70"/>
      <c r="K1" s="70"/>
      <c r="L1" s="70"/>
      <c r="M1" s="70"/>
      <c r="N1" s="70"/>
      <c r="O1" s="70"/>
      <c r="P1" s="70"/>
      <c r="Q1" s="70"/>
    </row>
    <row r="2" spans="2:17" s="1" customFormat="1" x14ac:dyDescent="0.25">
      <c r="B2" s="2671" t="s">
        <v>0</v>
      </c>
      <c r="C2" s="2672"/>
      <c r="D2" s="2672"/>
      <c r="E2" s="2672"/>
      <c r="F2" s="2672"/>
      <c r="G2" s="2672"/>
      <c r="H2" s="2672"/>
      <c r="I2" s="2672"/>
      <c r="J2" s="2672"/>
      <c r="K2" s="2672"/>
      <c r="L2" s="2672"/>
      <c r="M2" s="2672"/>
      <c r="N2" s="2672"/>
      <c r="O2" s="2672"/>
      <c r="P2" s="2672"/>
      <c r="Q2" s="3"/>
    </row>
    <row r="3" spans="2:17" x14ac:dyDescent="0.25">
      <c r="B3" s="70"/>
      <c r="C3" s="70"/>
      <c r="D3" s="70"/>
      <c r="E3" s="70"/>
      <c r="F3" s="70"/>
      <c r="G3" s="70"/>
      <c r="H3" s="70"/>
      <c r="I3" s="70"/>
      <c r="J3" s="70"/>
      <c r="K3" s="70"/>
      <c r="L3" s="70"/>
      <c r="M3" s="70"/>
      <c r="N3" s="70"/>
      <c r="O3" s="70"/>
      <c r="P3" s="70"/>
      <c r="Q3" s="70"/>
    </row>
    <row r="4" spans="2:17" s="1" customFormat="1" x14ac:dyDescent="0.25">
      <c r="B4" s="2671" t="s">
        <v>1</v>
      </c>
      <c r="C4" s="2672"/>
      <c r="D4" s="2672"/>
      <c r="E4" s="2672"/>
      <c r="F4" s="2672"/>
      <c r="G4" s="2672"/>
      <c r="H4" s="2672"/>
      <c r="I4" s="2672"/>
      <c r="J4" s="2672"/>
      <c r="K4" s="2672"/>
      <c r="L4" s="2672"/>
      <c r="M4" s="2672"/>
      <c r="N4" s="2672"/>
      <c r="O4" s="2672"/>
      <c r="P4" s="2672"/>
      <c r="Q4" s="3"/>
    </row>
    <row r="5" spans="2:17" s="1" customFormat="1" ht="15.75" thickBot="1" x14ac:dyDescent="0.3">
      <c r="B5" s="70"/>
      <c r="C5" s="70"/>
      <c r="D5" s="70"/>
      <c r="E5" s="70"/>
      <c r="F5" s="70"/>
      <c r="G5" s="70"/>
      <c r="H5" s="70"/>
      <c r="I5" s="70"/>
      <c r="J5" s="70"/>
      <c r="K5" s="70"/>
      <c r="L5" s="70"/>
      <c r="M5" s="70"/>
      <c r="N5" s="70"/>
      <c r="O5" s="70"/>
      <c r="P5" s="70"/>
      <c r="Q5" s="3"/>
    </row>
    <row r="6" spans="2:17" s="1" customFormat="1" ht="15.75" thickBot="1" x14ac:dyDescent="0.3">
      <c r="B6" s="2" t="s">
        <v>941</v>
      </c>
      <c r="C6" s="2488" t="s">
        <v>942</v>
      </c>
      <c r="D6" s="2488"/>
      <c r="E6" s="2488"/>
      <c r="F6" s="2488"/>
      <c r="G6" s="2488"/>
      <c r="H6" s="2488"/>
      <c r="I6" s="2488"/>
      <c r="J6" s="2488"/>
      <c r="K6" s="2488"/>
      <c r="L6" s="2488"/>
      <c r="M6" s="2488"/>
      <c r="N6" s="2489"/>
      <c r="O6" s="70"/>
      <c r="P6" s="70"/>
      <c r="Q6" s="3"/>
    </row>
    <row r="7" spans="2:17" s="1" customFormat="1" ht="15.75" thickBot="1" x14ac:dyDescent="0.3">
      <c r="B7" s="2" t="s">
        <v>4</v>
      </c>
      <c r="C7" s="2488"/>
      <c r="D7" s="2488"/>
      <c r="E7" s="2488"/>
      <c r="F7" s="2488"/>
      <c r="G7" s="2488"/>
      <c r="H7" s="2488"/>
      <c r="I7" s="2488"/>
      <c r="J7" s="2488"/>
      <c r="K7" s="2488"/>
      <c r="L7" s="2488"/>
      <c r="M7" s="2488"/>
      <c r="N7" s="2489"/>
      <c r="O7" s="70"/>
      <c r="P7" s="70"/>
      <c r="Q7" s="3"/>
    </row>
    <row r="8" spans="2:17" s="1" customFormat="1" ht="15.75" thickBot="1" x14ac:dyDescent="0.3">
      <c r="B8" s="2" t="s">
        <v>5</v>
      </c>
      <c r="C8" s="2488"/>
      <c r="D8" s="2488"/>
      <c r="E8" s="2488"/>
      <c r="F8" s="2488"/>
      <c r="G8" s="2488"/>
      <c r="H8" s="2488"/>
      <c r="I8" s="2488"/>
      <c r="J8" s="2488"/>
      <c r="K8" s="2488"/>
      <c r="L8" s="2488"/>
      <c r="M8" s="2488"/>
      <c r="N8" s="2489"/>
      <c r="O8" s="70"/>
      <c r="P8" s="70"/>
      <c r="Q8" s="3"/>
    </row>
    <row r="9" spans="2:17" s="1" customFormat="1" ht="15.75" thickBot="1" x14ac:dyDescent="0.3">
      <c r="B9" s="2" t="s">
        <v>6</v>
      </c>
      <c r="C9" s="2488"/>
      <c r="D9" s="2488"/>
      <c r="E9" s="2488"/>
      <c r="F9" s="2488"/>
      <c r="G9" s="2488"/>
      <c r="H9" s="2488"/>
      <c r="I9" s="2488"/>
      <c r="J9" s="2488"/>
      <c r="K9" s="2488"/>
      <c r="L9" s="2488"/>
      <c r="M9" s="2488"/>
      <c r="N9" s="2489"/>
      <c r="O9" s="70"/>
      <c r="P9" s="70"/>
      <c r="Q9" s="3"/>
    </row>
    <row r="10" spans="2:17" s="1" customFormat="1" ht="15.75" thickBot="1" x14ac:dyDescent="0.3">
      <c r="B10" s="2" t="s">
        <v>7</v>
      </c>
      <c r="C10" s="2495">
        <v>23</v>
      </c>
      <c r="D10" s="2495"/>
      <c r="E10" s="2496"/>
      <c r="F10" s="522"/>
      <c r="G10" s="522"/>
      <c r="H10" s="522"/>
      <c r="I10" s="522"/>
      <c r="J10" s="522"/>
      <c r="K10" s="522"/>
      <c r="L10" s="522"/>
      <c r="M10" s="522"/>
      <c r="N10" s="523"/>
      <c r="O10" s="70"/>
      <c r="P10" s="70"/>
      <c r="Q10" s="3"/>
    </row>
    <row r="11" spans="2:17" s="1" customFormat="1" ht="15.75" thickBot="1" x14ac:dyDescent="0.3">
      <c r="B11" s="6" t="s">
        <v>8</v>
      </c>
      <c r="C11" s="262">
        <v>41990</v>
      </c>
      <c r="D11" s="649"/>
      <c r="E11" s="649"/>
      <c r="F11" s="649"/>
      <c r="G11" s="649"/>
      <c r="H11" s="649"/>
      <c r="I11" s="649"/>
      <c r="J11" s="649"/>
      <c r="K11" s="649"/>
      <c r="L11" s="649"/>
      <c r="M11" s="649"/>
      <c r="N11" s="650"/>
      <c r="O11" s="70"/>
      <c r="P11" s="70"/>
      <c r="Q11" s="3"/>
    </row>
    <row r="12" spans="2:17" s="1" customFormat="1" x14ac:dyDescent="0.25">
      <c r="B12" s="10"/>
      <c r="C12" s="11"/>
      <c r="D12" s="12"/>
      <c r="E12" s="12"/>
      <c r="F12" s="12"/>
      <c r="G12" s="12"/>
      <c r="H12" s="12"/>
      <c r="I12" s="296"/>
      <c r="J12" s="296"/>
      <c r="K12" s="296"/>
      <c r="L12" s="296"/>
      <c r="M12" s="296"/>
      <c r="N12" s="12"/>
      <c r="O12" s="70"/>
      <c r="P12" s="70"/>
      <c r="Q12" s="3"/>
    </row>
    <row r="13" spans="2:17" s="1" customFormat="1" x14ac:dyDescent="0.25">
      <c r="B13" s="70"/>
      <c r="C13" s="70"/>
      <c r="D13" s="70"/>
      <c r="E13" s="70"/>
      <c r="F13" s="70"/>
      <c r="G13" s="70"/>
      <c r="H13" s="70"/>
      <c r="I13" s="296"/>
      <c r="J13" s="296"/>
      <c r="K13" s="296"/>
      <c r="L13" s="296"/>
      <c r="M13" s="296"/>
      <c r="N13" s="524"/>
      <c r="O13" s="70"/>
      <c r="P13" s="70"/>
      <c r="Q13" s="3"/>
    </row>
    <row r="14" spans="2:17" s="1" customFormat="1" x14ac:dyDescent="0.25">
      <c r="B14" s="2677" t="s">
        <v>9</v>
      </c>
      <c r="C14" s="2677"/>
      <c r="D14" s="651" t="s">
        <v>10</v>
      </c>
      <c r="E14" s="651" t="s">
        <v>11</v>
      </c>
      <c r="F14" s="651" t="s">
        <v>12</v>
      </c>
      <c r="G14" s="526"/>
      <c r="H14" s="70"/>
      <c r="I14" s="17"/>
      <c r="J14" s="17"/>
      <c r="K14" s="17"/>
      <c r="L14" s="17"/>
      <c r="M14" s="17"/>
      <c r="N14" s="524"/>
      <c r="O14" s="70"/>
      <c r="P14" s="70"/>
      <c r="Q14" s="3"/>
    </row>
    <row r="15" spans="2:17" s="1" customFormat="1" x14ac:dyDescent="0.25">
      <c r="B15" s="2677"/>
      <c r="C15" s="2677"/>
      <c r="D15" s="527">
        <v>23</v>
      </c>
      <c r="E15" s="528">
        <v>1764597445</v>
      </c>
      <c r="F15" s="529">
        <v>845</v>
      </c>
      <c r="G15" s="530"/>
      <c r="H15" s="70"/>
      <c r="I15" s="21"/>
      <c r="J15" s="21"/>
      <c r="K15" s="21"/>
      <c r="L15" s="21"/>
      <c r="M15" s="21"/>
      <c r="N15" s="524"/>
      <c r="O15" s="70"/>
      <c r="P15" s="70"/>
      <c r="Q15" s="3"/>
    </row>
    <row r="16" spans="2:17" s="1" customFormat="1" x14ac:dyDescent="0.25">
      <c r="B16" s="2677"/>
      <c r="C16" s="2677"/>
      <c r="D16" s="651"/>
      <c r="E16" s="528"/>
      <c r="F16" s="529"/>
      <c r="G16" s="530"/>
      <c r="H16" s="70"/>
      <c r="I16" s="21"/>
      <c r="J16" s="21"/>
      <c r="K16" s="21"/>
      <c r="L16" s="21"/>
      <c r="M16" s="21"/>
      <c r="N16" s="524"/>
      <c r="O16" s="70"/>
      <c r="P16" s="70"/>
      <c r="Q16" s="3"/>
    </row>
    <row r="17" spans="1:17" x14ac:dyDescent="0.25">
      <c r="B17" s="2677"/>
      <c r="C17" s="2677"/>
      <c r="D17" s="651"/>
      <c r="E17" s="528"/>
      <c r="F17" s="531"/>
      <c r="G17" s="530"/>
      <c r="H17" s="70"/>
      <c r="I17" s="21"/>
      <c r="J17" s="21"/>
      <c r="K17" s="21"/>
      <c r="L17" s="21"/>
      <c r="M17" s="21"/>
      <c r="N17" s="524"/>
      <c r="O17" s="3"/>
      <c r="P17" s="3"/>
      <c r="Q17" s="3"/>
    </row>
    <row r="18" spans="1:17" x14ac:dyDescent="0.25">
      <c r="B18" s="2677"/>
      <c r="C18" s="2677"/>
      <c r="D18" s="651"/>
      <c r="E18" s="76"/>
      <c r="F18" s="531"/>
      <c r="G18" s="530"/>
      <c r="H18" s="23"/>
      <c r="I18" s="21"/>
      <c r="J18" s="21"/>
      <c r="K18" s="21"/>
      <c r="L18" s="21"/>
      <c r="M18" s="21"/>
      <c r="N18" s="532"/>
      <c r="O18" s="3"/>
      <c r="P18" s="3"/>
      <c r="Q18" s="3"/>
    </row>
    <row r="19" spans="1:17" x14ac:dyDescent="0.25">
      <c r="B19" s="2677"/>
      <c r="C19" s="2677"/>
      <c r="D19" s="651"/>
      <c r="E19" s="76"/>
      <c r="F19" s="531"/>
      <c r="G19" s="530"/>
      <c r="H19" s="23"/>
      <c r="I19" s="25"/>
      <c r="J19" s="25"/>
      <c r="K19" s="25"/>
      <c r="L19" s="25"/>
      <c r="M19" s="25"/>
      <c r="N19" s="532"/>
      <c r="O19" s="3"/>
      <c r="P19" s="3"/>
      <c r="Q19" s="3"/>
    </row>
    <row r="20" spans="1:17" x14ac:dyDescent="0.25">
      <c r="B20" s="2677"/>
      <c r="C20" s="2677"/>
      <c r="D20" s="651"/>
      <c r="E20" s="76"/>
      <c r="F20" s="531"/>
      <c r="G20" s="530"/>
      <c r="H20" s="23"/>
      <c r="I20" s="296"/>
      <c r="J20" s="296"/>
      <c r="K20" s="296"/>
      <c r="L20" s="296"/>
      <c r="M20" s="296"/>
      <c r="N20" s="532"/>
      <c r="O20" s="3"/>
      <c r="P20" s="3"/>
      <c r="Q20" s="3"/>
    </row>
    <row r="21" spans="1:17" x14ac:dyDescent="0.25">
      <c r="B21" s="2677"/>
      <c r="C21" s="2677"/>
      <c r="D21" s="651"/>
      <c r="E21" s="533"/>
      <c r="F21" s="531"/>
      <c r="G21" s="530"/>
      <c r="H21" s="23"/>
      <c r="I21" s="296"/>
      <c r="J21" s="296"/>
      <c r="K21" s="296"/>
      <c r="L21" s="296"/>
      <c r="M21" s="296"/>
      <c r="N21" s="532"/>
      <c r="O21" s="3"/>
      <c r="P21" s="3"/>
      <c r="Q21" s="3"/>
    </row>
    <row r="22" spans="1:17" ht="15.75" thickBot="1" x14ac:dyDescent="0.3">
      <c r="B22" s="2678" t="s">
        <v>13</v>
      </c>
      <c r="C22" s="2679"/>
      <c r="D22" s="651"/>
      <c r="E22" s="528">
        <f>SUM(E15:E21)</f>
        <v>1764597445</v>
      </c>
      <c r="F22" s="529">
        <f>SUM(F15:F21)</f>
        <v>845</v>
      </c>
      <c r="G22" s="530"/>
      <c r="H22" s="23"/>
      <c r="I22" s="296"/>
      <c r="J22" s="296"/>
      <c r="K22" s="296"/>
      <c r="L22" s="296"/>
      <c r="M22" s="296"/>
      <c r="N22" s="532"/>
      <c r="O22" s="3"/>
      <c r="P22" s="3"/>
      <c r="Q22" s="3"/>
    </row>
    <row r="23" spans="1:17" ht="29.25" thickBot="1" x14ac:dyDescent="0.3">
      <c r="A23" s="435"/>
      <c r="B23" s="86" t="s">
        <v>14</v>
      </c>
      <c r="C23" s="86" t="s">
        <v>15</v>
      </c>
      <c r="D23" s="70"/>
      <c r="E23" s="17"/>
      <c r="F23" s="17"/>
      <c r="G23" s="17"/>
      <c r="H23" s="17"/>
      <c r="I23" s="344"/>
      <c r="J23" s="344"/>
      <c r="K23" s="344"/>
      <c r="L23" s="344"/>
      <c r="M23" s="344"/>
      <c r="N23" s="70"/>
      <c r="O23" s="3"/>
      <c r="P23" s="3"/>
      <c r="Q23" s="3"/>
    </row>
    <row r="24" spans="1:17" ht="15.75" thickBot="1" x14ac:dyDescent="0.3">
      <c r="A24" s="436">
        <v>1</v>
      </c>
      <c r="B24" s="534"/>
      <c r="C24" s="31">
        <f>+F22*0.8</f>
        <v>676</v>
      </c>
      <c r="D24" s="21"/>
      <c r="E24" s="528"/>
      <c r="F24" s="34"/>
      <c r="G24" s="34"/>
      <c r="H24" s="34"/>
      <c r="I24" s="535"/>
      <c r="J24" s="535"/>
      <c r="K24" s="535"/>
      <c r="L24" s="535"/>
      <c r="M24" s="535"/>
      <c r="N24" s="70"/>
      <c r="O24" s="3"/>
      <c r="P24" s="3"/>
      <c r="Q24" s="3"/>
    </row>
    <row r="25" spans="1:17" x14ac:dyDescent="0.25">
      <c r="A25" s="437"/>
      <c r="B25" s="70"/>
      <c r="C25" s="37"/>
      <c r="D25" s="21"/>
      <c r="E25" s="38"/>
      <c r="F25" s="34"/>
      <c r="G25" s="34"/>
      <c r="H25" s="34"/>
      <c r="I25" s="535"/>
      <c r="J25" s="535"/>
      <c r="K25" s="535"/>
      <c r="L25" s="535"/>
      <c r="M25" s="535"/>
      <c r="N25" s="70"/>
      <c r="O25" s="3"/>
      <c r="P25" s="3"/>
      <c r="Q25" s="3"/>
    </row>
    <row r="26" spans="1:17" x14ac:dyDescent="0.25">
      <c r="A26" s="437"/>
      <c r="B26" s="70"/>
      <c r="C26" s="37"/>
      <c r="D26" s="21"/>
      <c r="E26" s="38"/>
      <c r="F26" s="34"/>
      <c r="G26" s="34"/>
      <c r="H26" s="34"/>
      <c r="I26" s="535"/>
      <c r="J26" s="535"/>
      <c r="K26" s="535"/>
      <c r="L26" s="535"/>
      <c r="M26" s="535"/>
      <c r="N26" s="70"/>
      <c r="O26" s="3"/>
      <c r="P26" s="3"/>
      <c r="Q26" s="3"/>
    </row>
    <row r="27" spans="1:17" x14ac:dyDescent="0.2">
      <c r="A27" s="437"/>
      <c r="B27" s="286" t="s">
        <v>16</v>
      </c>
      <c r="C27" s="536"/>
      <c r="D27" s="536"/>
      <c r="E27" s="536"/>
      <c r="F27" s="536"/>
      <c r="G27" s="536"/>
      <c r="H27" s="536"/>
      <c r="I27" s="296"/>
      <c r="J27" s="296"/>
      <c r="K27" s="296"/>
      <c r="L27" s="296"/>
      <c r="M27" s="296"/>
      <c r="N27" s="524"/>
      <c r="O27" s="3"/>
      <c r="P27" s="3"/>
      <c r="Q27" s="3"/>
    </row>
    <row r="28" spans="1:17" x14ac:dyDescent="0.2">
      <c r="A28" s="437"/>
      <c r="B28" s="536"/>
      <c r="C28" s="536"/>
      <c r="D28" s="536"/>
      <c r="E28" s="536"/>
      <c r="F28" s="536"/>
      <c r="G28" s="536"/>
      <c r="H28" s="536"/>
      <c r="I28" s="296"/>
      <c r="J28" s="296"/>
      <c r="K28" s="296"/>
      <c r="L28" s="296"/>
      <c r="M28" s="296"/>
      <c r="N28" s="524"/>
      <c r="O28" s="3"/>
      <c r="P28" s="3"/>
      <c r="Q28" s="3"/>
    </row>
    <row r="29" spans="1:17" x14ac:dyDescent="0.2">
      <c r="A29" s="437"/>
      <c r="B29" s="438" t="s">
        <v>17</v>
      </c>
      <c r="C29" s="438" t="s">
        <v>18</v>
      </c>
      <c r="D29" s="438" t="s">
        <v>19</v>
      </c>
      <c r="E29" s="536"/>
      <c r="F29" s="536"/>
      <c r="G29" s="536"/>
      <c r="H29" s="536"/>
      <c r="I29" s="296"/>
      <c r="J29" s="296"/>
      <c r="K29" s="296"/>
      <c r="L29" s="296"/>
      <c r="M29" s="296"/>
      <c r="N29" s="524"/>
      <c r="O29" s="3"/>
      <c r="P29" s="3"/>
      <c r="Q29" s="3"/>
    </row>
    <row r="30" spans="1:17" x14ac:dyDescent="0.2">
      <c r="A30" s="437"/>
      <c r="B30" s="76" t="s">
        <v>20</v>
      </c>
      <c r="C30" s="645"/>
      <c r="D30" s="645" t="s">
        <v>21</v>
      </c>
      <c r="E30" s="536"/>
      <c r="F30" s="536"/>
      <c r="G30" s="536"/>
      <c r="H30" s="536"/>
      <c r="I30" s="296"/>
      <c r="J30" s="296"/>
      <c r="K30" s="296"/>
      <c r="L30" s="296"/>
      <c r="M30" s="296"/>
      <c r="N30" s="524"/>
      <c r="O30" s="3"/>
      <c r="P30" s="3"/>
      <c r="Q30" s="3"/>
    </row>
    <row r="31" spans="1:17" x14ac:dyDescent="0.2">
      <c r="A31" s="437"/>
      <c r="B31" s="76" t="s">
        <v>22</v>
      </c>
      <c r="C31" s="300" t="s">
        <v>21</v>
      </c>
      <c r="D31" s="300"/>
      <c r="E31" s="536"/>
      <c r="F31" s="536"/>
      <c r="G31" s="536"/>
      <c r="H31" s="536"/>
      <c r="I31" s="296"/>
      <c r="J31" s="296"/>
      <c r="K31" s="296"/>
      <c r="L31" s="296"/>
      <c r="M31" s="296"/>
      <c r="N31" s="524"/>
      <c r="O31" s="3"/>
      <c r="P31" s="3"/>
      <c r="Q31" s="3"/>
    </row>
    <row r="32" spans="1:17" x14ac:dyDescent="0.2">
      <c r="A32" s="437"/>
      <c r="B32" s="76" t="s">
        <v>23</v>
      </c>
      <c r="C32" s="645" t="s">
        <v>21</v>
      </c>
      <c r="D32" s="645"/>
      <c r="E32" s="536"/>
      <c r="F32" s="536"/>
      <c r="G32" s="536"/>
      <c r="H32" s="536"/>
      <c r="I32" s="296"/>
      <c r="J32" s="296"/>
      <c r="K32" s="296"/>
      <c r="L32" s="296"/>
      <c r="M32" s="296"/>
      <c r="N32" s="524"/>
      <c r="O32" s="3"/>
      <c r="P32" s="3"/>
      <c r="Q32" s="3"/>
    </row>
    <row r="33" spans="1:17" x14ac:dyDescent="0.2">
      <c r="A33" s="437"/>
      <c r="B33" s="76" t="s">
        <v>24</v>
      </c>
      <c r="C33" s="645"/>
      <c r="D33" s="645" t="s">
        <v>21</v>
      </c>
      <c r="E33" s="536"/>
      <c r="F33" s="536"/>
      <c r="G33" s="536"/>
      <c r="H33" s="536"/>
      <c r="I33" s="296"/>
      <c r="J33" s="296"/>
      <c r="K33" s="296"/>
      <c r="L33" s="296"/>
      <c r="M33" s="296"/>
      <c r="N33" s="524"/>
      <c r="O33" s="70"/>
      <c r="P33" s="70"/>
      <c r="Q33" s="70"/>
    </row>
    <row r="34" spans="1:17" x14ac:dyDescent="0.2">
      <c r="A34" s="437"/>
      <c r="B34" s="536"/>
      <c r="C34" s="536"/>
      <c r="D34" s="536"/>
      <c r="E34" s="536"/>
      <c r="F34" s="536"/>
      <c r="G34" s="536"/>
      <c r="H34" s="536"/>
      <c r="I34" s="296"/>
      <c r="J34" s="296"/>
      <c r="K34" s="296"/>
      <c r="L34" s="296"/>
      <c r="M34" s="296"/>
      <c r="N34" s="524"/>
      <c r="O34" s="70"/>
      <c r="P34" s="70"/>
      <c r="Q34" s="70"/>
    </row>
    <row r="35" spans="1:17" x14ac:dyDescent="0.2">
      <c r="A35" s="437"/>
      <c r="B35" s="536"/>
      <c r="C35" s="536"/>
      <c r="D35" s="536"/>
      <c r="E35" s="536"/>
      <c r="F35" s="536"/>
      <c r="G35" s="536"/>
      <c r="H35" s="536"/>
      <c r="I35" s="296"/>
      <c r="J35" s="296"/>
      <c r="K35" s="296"/>
      <c r="L35" s="296"/>
      <c r="M35" s="296"/>
      <c r="N35" s="524"/>
      <c r="O35" s="70"/>
      <c r="P35" s="70"/>
      <c r="Q35" s="70"/>
    </row>
    <row r="36" spans="1:17" x14ac:dyDescent="0.2">
      <c r="A36" s="437"/>
      <c r="B36" s="286" t="s">
        <v>25</v>
      </c>
      <c r="C36" s="536"/>
      <c r="D36" s="536"/>
      <c r="E36" s="536"/>
      <c r="F36" s="536"/>
      <c r="G36" s="536"/>
      <c r="H36" s="536"/>
      <c r="I36" s="296"/>
      <c r="J36" s="296"/>
      <c r="K36" s="296"/>
      <c r="L36" s="296"/>
      <c r="M36" s="296"/>
      <c r="N36" s="524"/>
      <c r="O36" s="70"/>
      <c r="P36" s="70"/>
      <c r="Q36" s="70"/>
    </row>
    <row r="37" spans="1:17" x14ac:dyDescent="0.2">
      <c r="A37" s="437"/>
      <c r="B37" s="536"/>
      <c r="C37" s="536"/>
      <c r="D37" s="536"/>
      <c r="E37" s="536"/>
      <c r="F37" s="536"/>
      <c r="G37" s="536"/>
      <c r="H37" s="536"/>
      <c r="I37" s="296"/>
      <c r="J37" s="296"/>
      <c r="K37" s="296"/>
      <c r="L37" s="296"/>
      <c r="M37" s="296"/>
      <c r="N37" s="524"/>
      <c r="O37" s="70"/>
      <c r="P37" s="70"/>
      <c r="Q37" s="70"/>
    </row>
    <row r="38" spans="1:17" x14ac:dyDescent="0.2">
      <c r="A38" s="437"/>
      <c r="B38" s="536"/>
      <c r="C38" s="536"/>
      <c r="D38" s="536"/>
      <c r="E38" s="536"/>
      <c r="F38" s="536"/>
      <c r="G38" s="536"/>
      <c r="H38" s="536"/>
      <c r="I38" s="296"/>
      <c r="J38" s="296"/>
      <c r="K38" s="296"/>
      <c r="L38" s="296"/>
      <c r="M38" s="296"/>
      <c r="N38" s="524"/>
      <c r="O38" s="70"/>
      <c r="P38" s="70"/>
      <c r="Q38" s="70"/>
    </row>
    <row r="39" spans="1:17" x14ac:dyDescent="0.2">
      <c r="A39" s="437"/>
      <c r="B39" s="438" t="s">
        <v>17</v>
      </c>
      <c r="C39" s="438" t="s">
        <v>26</v>
      </c>
      <c r="D39" s="646" t="s">
        <v>27</v>
      </c>
      <c r="E39" s="646" t="s">
        <v>28</v>
      </c>
      <c r="F39" s="536"/>
      <c r="G39" s="536"/>
      <c r="H39" s="536"/>
      <c r="I39" s="296"/>
      <c r="J39" s="296"/>
      <c r="K39" s="296"/>
      <c r="L39" s="296"/>
      <c r="M39" s="296"/>
      <c r="N39" s="524"/>
      <c r="O39" s="70"/>
      <c r="P39" s="70"/>
      <c r="Q39" s="70"/>
    </row>
    <row r="40" spans="1:17" ht="28.5" x14ac:dyDescent="0.2">
      <c r="A40" s="437"/>
      <c r="B40" s="439" t="s">
        <v>29</v>
      </c>
      <c r="C40" s="648">
        <v>40</v>
      </c>
      <c r="D40" s="538">
        <v>0</v>
      </c>
      <c r="E40" s="2137">
        <f>+D40+D41</f>
        <v>0</v>
      </c>
      <c r="F40" s="536"/>
      <c r="G40" s="536"/>
      <c r="H40" s="536"/>
      <c r="I40" s="296"/>
      <c r="J40" s="296"/>
      <c r="K40" s="296"/>
      <c r="L40" s="296"/>
      <c r="M40" s="296"/>
      <c r="N40" s="524"/>
      <c r="O40" s="70"/>
      <c r="P40" s="70"/>
      <c r="Q40" s="70"/>
    </row>
    <row r="41" spans="1:17" ht="57" x14ac:dyDescent="0.2">
      <c r="A41" s="437"/>
      <c r="B41" s="439" t="s">
        <v>30</v>
      </c>
      <c r="C41" s="648">
        <v>60</v>
      </c>
      <c r="D41" s="538">
        <f>+F184</f>
        <v>0</v>
      </c>
      <c r="E41" s="2139"/>
      <c r="F41" s="536"/>
      <c r="G41" s="536"/>
      <c r="H41" s="536"/>
      <c r="I41" s="296"/>
      <c r="J41" s="296"/>
      <c r="K41" s="296"/>
      <c r="L41" s="296"/>
      <c r="M41" s="296"/>
      <c r="N41" s="524"/>
      <c r="O41" s="70"/>
      <c r="P41" s="70"/>
      <c r="Q41" s="70"/>
    </row>
    <row r="42" spans="1:17" x14ac:dyDescent="0.25">
      <c r="A42" s="437"/>
      <c r="B42" s="70"/>
      <c r="C42" s="37"/>
      <c r="D42" s="21"/>
      <c r="E42" s="38"/>
      <c r="F42" s="34"/>
      <c r="G42" s="34"/>
      <c r="H42" s="34"/>
      <c r="I42" s="535"/>
      <c r="J42" s="535"/>
      <c r="K42" s="535"/>
      <c r="L42" s="535"/>
      <c r="M42" s="535"/>
      <c r="N42" s="70"/>
      <c r="O42" s="70"/>
      <c r="P42" s="70"/>
      <c r="Q42" s="70"/>
    </row>
    <row r="43" spans="1:17" x14ac:dyDescent="0.25">
      <c r="A43" s="437"/>
      <c r="B43" s="70"/>
      <c r="C43" s="37"/>
      <c r="D43" s="21"/>
      <c r="E43" s="38"/>
      <c r="F43" s="34"/>
      <c r="G43" s="34"/>
      <c r="H43" s="34"/>
      <c r="I43" s="535"/>
      <c r="J43" s="535"/>
      <c r="K43" s="535"/>
      <c r="L43" s="535"/>
      <c r="M43" s="535"/>
      <c r="N43" s="70"/>
      <c r="O43" s="70"/>
      <c r="P43" s="70"/>
      <c r="Q43" s="70"/>
    </row>
    <row r="44" spans="1:17" ht="1.5" customHeight="1" x14ac:dyDescent="0.25">
      <c r="A44" s="437"/>
      <c r="B44" s="70"/>
      <c r="C44" s="37"/>
      <c r="D44" s="21"/>
      <c r="E44" s="38"/>
      <c r="F44" s="34"/>
      <c r="G44" s="34"/>
      <c r="H44" s="34"/>
      <c r="I44" s="535"/>
      <c r="J44" s="535"/>
      <c r="K44" s="535"/>
      <c r="L44" s="535"/>
      <c r="M44" s="535"/>
      <c r="N44" s="70"/>
      <c r="O44" s="70"/>
      <c r="P44" s="70"/>
      <c r="Q44" s="70"/>
    </row>
    <row r="45" spans="1:17" ht="47.25" customHeight="1" thickBot="1" x14ac:dyDescent="0.3">
      <c r="B45" s="70"/>
      <c r="C45" s="70"/>
      <c r="D45" s="70"/>
      <c r="E45" s="70"/>
      <c r="F45" s="70"/>
      <c r="G45" s="70"/>
      <c r="H45" s="70"/>
      <c r="I45" s="70"/>
      <c r="J45" s="70"/>
      <c r="K45" s="70"/>
      <c r="L45" s="70"/>
      <c r="M45" s="2680" t="s">
        <v>31</v>
      </c>
      <c r="N45" s="2680"/>
      <c r="O45" s="70"/>
      <c r="P45" s="70"/>
      <c r="Q45" s="70"/>
    </row>
    <row r="46" spans="1:17" x14ac:dyDescent="0.25">
      <c r="B46" s="286" t="s">
        <v>32</v>
      </c>
      <c r="C46" s="70"/>
      <c r="D46" s="70"/>
      <c r="E46" s="70"/>
      <c r="F46" s="70"/>
      <c r="G46" s="70"/>
      <c r="H46" s="70"/>
      <c r="I46" s="70"/>
      <c r="J46" s="70">
        <f>9/30</f>
        <v>0.3</v>
      </c>
      <c r="K46" s="70">
        <f>8/28</f>
        <v>0.2857142857142857</v>
      </c>
      <c r="L46" s="70"/>
      <c r="M46" s="539"/>
      <c r="N46" s="539"/>
      <c r="O46" s="70"/>
      <c r="P46" s="70"/>
      <c r="Q46" s="70"/>
    </row>
    <row r="47" spans="1:17" ht="15.75" thickBot="1" x14ac:dyDescent="0.3">
      <c r="B47" s="70"/>
      <c r="C47" s="70"/>
      <c r="D47" s="70"/>
      <c r="E47" s="70"/>
      <c r="F47" s="70"/>
      <c r="G47" s="70"/>
      <c r="H47" s="70"/>
      <c r="I47" s="70"/>
      <c r="J47" s="70"/>
      <c r="K47" s="70"/>
      <c r="L47" s="70"/>
      <c r="M47" s="539"/>
      <c r="N47" s="539"/>
      <c r="O47" s="70"/>
      <c r="P47" s="70"/>
      <c r="Q47" s="70"/>
    </row>
    <row r="48" spans="1:17" s="48" customFormat="1" ht="60" x14ac:dyDescent="0.25">
      <c r="A48" s="440"/>
      <c r="B48" s="540" t="s">
        <v>33</v>
      </c>
      <c r="C48" s="540" t="s">
        <v>34</v>
      </c>
      <c r="D48" s="540" t="s">
        <v>35</v>
      </c>
      <c r="E48" s="540" t="s">
        <v>36</v>
      </c>
      <c r="F48" s="540" t="s">
        <v>37</v>
      </c>
      <c r="G48" s="540" t="s">
        <v>38</v>
      </c>
      <c r="H48" s="540" t="s">
        <v>39</v>
      </c>
      <c r="I48" s="540" t="s">
        <v>40</v>
      </c>
      <c r="J48" s="540" t="s">
        <v>41</v>
      </c>
      <c r="K48" s="540" t="s">
        <v>42</v>
      </c>
      <c r="L48" s="540" t="s">
        <v>43</v>
      </c>
      <c r="M48" s="541" t="s">
        <v>44</v>
      </c>
      <c r="N48" s="540" t="s">
        <v>45</v>
      </c>
      <c r="O48" s="540" t="s">
        <v>46</v>
      </c>
      <c r="P48" s="542" t="s">
        <v>47</v>
      </c>
      <c r="Q48" s="542" t="s">
        <v>48</v>
      </c>
    </row>
    <row r="49" spans="1:26" s="61" customFormat="1" ht="187.5" customHeight="1" x14ac:dyDescent="0.25">
      <c r="A49" s="52">
        <v>1</v>
      </c>
      <c r="B49" s="441" t="s">
        <v>944</v>
      </c>
      <c r="C49" s="441" t="s">
        <v>944</v>
      </c>
      <c r="D49" s="441" t="s">
        <v>945</v>
      </c>
      <c r="E49" s="442" t="s">
        <v>946</v>
      </c>
      <c r="F49" s="442" t="s">
        <v>403</v>
      </c>
      <c r="G49" s="443">
        <v>1</v>
      </c>
      <c r="H49" s="595">
        <v>40544</v>
      </c>
      <c r="I49" s="595">
        <v>40909</v>
      </c>
      <c r="J49" s="442" t="s">
        <v>19</v>
      </c>
      <c r="K49" s="442">
        <v>12</v>
      </c>
      <c r="L49" s="644">
        <v>0</v>
      </c>
      <c r="M49" s="442">
        <v>1000</v>
      </c>
      <c r="N49" s="442">
        <v>1000</v>
      </c>
      <c r="O49" s="596">
        <v>1164000000</v>
      </c>
      <c r="P49" s="597">
        <v>86</v>
      </c>
      <c r="Q49" s="543" t="s">
        <v>1181</v>
      </c>
      <c r="R49" s="60"/>
      <c r="S49" s="60"/>
      <c r="T49" s="60"/>
      <c r="U49" s="60"/>
      <c r="V49" s="60"/>
      <c r="W49" s="60"/>
      <c r="X49" s="60"/>
      <c r="Y49" s="60"/>
      <c r="Z49" s="60"/>
    </row>
    <row r="50" spans="1:26" s="61" customFormat="1" x14ac:dyDescent="0.25">
      <c r="A50" s="52"/>
      <c r="B50" s="53"/>
      <c r="C50" s="446"/>
      <c r="D50" s="53"/>
      <c r="E50" s="450"/>
      <c r="F50" s="451"/>
      <c r="G50" s="447"/>
      <c r="H50" s="444"/>
      <c r="I50" s="444"/>
      <c r="J50" s="445"/>
      <c r="K50" s="57"/>
      <c r="L50" s="452"/>
      <c r="M50" s="58"/>
      <c r="N50" s="58"/>
      <c r="O50" s="63"/>
      <c r="P50" s="63"/>
      <c r="Q50" s="64"/>
      <c r="R50" s="60"/>
      <c r="S50" s="60"/>
      <c r="T50" s="60"/>
      <c r="U50" s="60"/>
      <c r="V50" s="60"/>
      <c r="W50" s="60"/>
      <c r="X50" s="60"/>
      <c r="Y50" s="60"/>
      <c r="Z50" s="60"/>
    </row>
    <row r="51" spans="1:26" s="61" customFormat="1" x14ac:dyDescent="0.25">
      <c r="A51" s="52"/>
      <c r="B51" s="66"/>
      <c r="C51" s="54"/>
      <c r="D51" s="53"/>
      <c r="E51" s="65"/>
      <c r="F51" s="54"/>
      <c r="G51" s="54"/>
      <c r="H51" s="54"/>
      <c r="I51" s="56"/>
      <c r="J51" s="56"/>
      <c r="K51" s="67"/>
      <c r="L51" s="67"/>
      <c r="M51" s="418"/>
      <c r="N51" s="67"/>
      <c r="O51" s="63"/>
      <c r="P51" s="63"/>
      <c r="Q51" s="64"/>
    </row>
    <row r="52" spans="1:26" s="69" customFormat="1" x14ac:dyDescent="0.25">
      <c r="A52" s="453"/>
      <c r="B52" s="70"/>
      <c r="C52" s="70"/>
      <c r="D52" s="70"/>
      <c r="E52" s="71"/>
      <c r="F52" s="70"/>
      <c r="G52" s="70"/>
      <c r="H52" s="70"/>
      <c r="I52" s="70"/>
      <c r="J52" s="70"/>
      <c r="K52" s="70"/>
      <c r="L52" s="70"/>
      <c r="M52" s="70"/>
      <c r="N52" s="70"/>
      <c r="O52" s="70"/>
      <c r="P52" s="70"/>
      <c r="Q52" s="70"/>
    </row>
    <row r="53" spans="1:26" s="69" customFormat="1" x14ac:dyDescent="0.25">
      <c r="A53" s="453"/>
      <c r="B53" s="2145" t="s">
        <v>56</v>
      </c>
      <c r="C53" s="2145" t="s">
        <v>57</v>
      </c>
      <c r="D53" s="2147" t="s">
        <v>58</v>
      </c>
      <c r="E53" s="2147"/>
      <c r="F53" s="70"/>
      <c r="G53" s="70"/>
      <c r="H53" s="70"/>
      <c r="I53" s="70"/>
      <c r="J53" s="70"/>
      <c r="K53" s="70"/>
      <c r="L53" s="70"/>
      <c r="M53" s="70"/>
      <c r="N53" s="70"/>
      <c r="O53" s="70"/>
      <c r="P53" s="70"/>
      <c r="Q53" s="70"/>
    </row>
    <row r="54" spans="1:26" s="69" customFormat="1" x14ac:dyDescent="0.25">
      <c r="A54" s="453"/>
      <c r="B54" s="2146"/>
      <c r="C54" s="2146"/>
      <c r="D54" s="656" t="s">
        <v>59</v>
      </c>
      <c r="E54" s="73" t="s">
        <v>60</v>
      </c>
      <c r="F54" s="70"/>
      <c r="G54" s="70"/>
      <c r="H54" s="70"/>
      <c r="I54" s="70"/>
      <c r="J54" s="70"/>
      <c r="K54" s="70"/>
      <c r="L54" s="70"/>
      <c r="M54" s="70"/>
      <c r="N54" s="70"/>
      <c r="O54" s="70"/>
      <c r="P54" s="70"/>
      <c r="Q54" s="70"/>
    </row>
    <row r="55" spans="1:26" s="69" customFormat="1" x14ac:dyDescent="0.25">
      <c r="A55" s="453"/>
      <c r="B55" s="74" t="s">
        <v>61</v>
      </c>
      <c r="C55" s="57"/>
      <c r="D55" s="654"/>
      <c r="E55" s="654" t="s">
        <v>21</v>
      </c>
      <c r="F55" s="77"/>
      <c r="G55" s="77"/>
      <c r="H55" s="77"/>
      <c r="I55" s="614"/>
      <c r="J55" s="77"/>
      <c r="K55" s="77"/>
      <c r="L55" s="77"/>
      <c r="M55" s="77"/>
      <c r="N55" s="70"/>
      <c r="O55" s="70"/>
      <c r="P55" s="70"/>
      <c r="Q55" s="70"/>
    </row>
    <row r="56" spans="1:26" s="69" customFormat="1" x14ac:dyDescent="0.25">
      <c r="A56" s="453"/>
      <c r="B56" s="74" t="s">
        <v>62</v>
      </c>
      <c r="C56" s="75"/>
      <c r="D56" s="654" t="s">
        <v>21</v>
      </c>
      <c r="E56" s="654"/>
      <c r="F56" s="70"/>
      <c r="G56" s="70"/>
      <c r="H56" s="70"/>
      <c r="I56" s="70"/>
      <c r="J56" s="70"/>
      <c r="K56" s="70"/>
      <c r="L56" s="70"/>
      <c r="M56" s="70"/>
      <c r="N56" s="70"/>
      <c r="O56" s="70"/>
      <c r="P56" s="70"/>
      <c r="Q56" s="70"/>
    </row>
    <row r="57" spans="1:26" s="69" customFormat="1" x14ac:dyDescent="0.25">
      <c r="A57" s="453"/>
      <c r="B57" s="78"/>
      <c r="C57" s="2292"/>
      <c r="D57" s="2292"/>
      <c r="E57" s="2292"/>
      <c r="F57" s="2292"/>
      <c r="G57" s="2292"/>
      <c r="H57" s="2292"/>
      <c r="I57" s="2292"/>
      <c r="J57" s="2292"/>
      <c r="K57" s="2292"/>
      <c r="L57" s="2292"/>
      <c r="M57" s="2292"/>
      <c r="N57" s="2292"/>
      <c r="O57" s="70"/>
      <c r="P57" s="70"/>
      <c r="Q57" s="70"/>
    </row>
    <row r="58" spans="1:26" ht="15.75" thickBot="1" x14ac:dyDescent="0.3">
      <c r="B58" s="70"/>
      <c r="C58" s="70"/>
      <c r="D58" s="70"/>
      <c r="E58" s="70"/>
      <c r="F58" s="70"/>
      <c r="G58" s="70"/>
      <c r="H58" s="70"/>
      <c r="I58" s="70"/>
      <c r="J58" s="70"/>
      <c r="K58" s="70"/>
      <c r="L58" s="70"/>
      <c r="M58" s="70"/>
      <c r="N58" s="70"/>
      <c r="O58" s="70"/>
      <c r="P58" s="70"/>
      <c r="Q58" s="70"/>
    </row>
    <row r="59" spans="1:26" ht="15.75" thickBot="1" x14ac:dyDescent="0.3">
      <c r="B59" s="2681" t="s">
        <v>63</v>
      </c>
      <c r="C59" s="2681"/>
      <c r="D59" s="2681"/>
      <c r="E59" s="2681"/>
      <c r="F59" s="2681"/>
      <c r="G59" s="2681"/>
      <c r="H59" s="2681"/>
      <c r="I59" s="2681"/>
      <c r="J59" s="2681"/>
      <c r="K59" s="2681"/>
      <c r="L59" s="2681"/>
      <c r="M59" s="2681"/>
      <c r="N59" s="2681"/>
      <c r="O59" s="70"/>
      <c r="P59" s="70"/>
      <c r="Q59" s="70"/>
    </row>
    <row r="60" spans="1:26" x14ac:dyDescent="0.25">
      <c r="B60" s="70"/>
      <c r="C60" s="70"/>
      <c r="D60" s="70"/>
      <c r="E60" s="70"/>
      <c r="F60" s="70"/>
      <c r="G60" s="70"/>
      <c r="H60" s="70"/>
      <c r="I60" s="70"/>
      <c r="J60" s="70"/>
      <c r="K60" s="70"/>
      <c r="L60" s="70"/>
      <c r="M60" s="70"/>
      <c r="N60" s="70"/>
      <c r="O60" s="70"/>
      <c r="P60" s="70"/>
      <c r="Q60" s="70"/>
    </row>
    <row r="61" spans="1:26" x14ac:dyDescent="0.25">
      <c r="B61" s="70"/>
      <c r="C61" s="70"/>
      <c r="D61" s="70"/>
      <c r="E61" s="70"/>
      <c r="F61" s="70"/>
      <c r="G61" s="70"/>
      <c r="H61" s="70"/>
      <c r="I61" s="70"/>
      <c r="J61" s="70"/>
      <c r="K61" s="70"/>
      <c r="L61" s="70"/>
      <c r="M61" s="70"/>
      <c r="N61" s="70"/>
      <c r="O61" s="70"/>
      <c r="P61" s="70"/>
      <c r="Q61" s="70"/>
    </row>
    <row r="62" spans="1:26" ht="105" x14ac:dyDescent="0.25">
      <c r="A62" s="1"/>
      <c r="B62" s="438" t="s">
        <v>64</v>
      </c>
      <c r="C62" s="438" t="s">
        <v>65</v>
      </c>
      <c r="D62" s="438" t="s">
        <v>66</v>
      </c>
      <c r="E62" s="438" t="s">
        <v>67</v>
      </c>
      <c r="F62" s="438" t="s">
        <v>68</v>
      </c>
      <c r="G62" s="438" t="s">
        <v>69</v>
      </c>
      <c r="H62" s="438" t="s">
        <v>70</v>
      </c>
      <c r="I62" s="438" t="s">
        <v>71</v>
      </c>
      <c r="J62" s="438" t="s">
        <v>72</v>
      </c>
      <c r="K62" s="438" t="s">
        <v>73</v>
      </c>
      <c r="L62" s="438" t="s">
        <v>74</v>
      </c>
      <c r="M62" s="659" t="s">
        <v>75</v>
      </c>
      <c r="N62" s="659" t="s">
        <v>76</v>
      </c>
      <c r="O62" s="2308" t="s">
        <v>77</v>
      </c>
      <c r="P62" s="2309"/>
      <c r="Q62" s="438" t="s">
        <v>78</v>
      </c>
    </row>
    <row r="63" spans="1:26" x14ac:dyDescent="0.2">
      <c r="A63" s="1"/>
      <c r="B63" s="85" t="s">
        <v>1154</v>
      </c>
      <c r="C63" s="85" t="s">
        <v>1155</v>
      </c>
      <c r="D63" s="88" t="s">
        <v>947</v>
      </c>
      <c r="E63" s="654">
        <v>50</v>
      </c>
      <c r="F63" s="84" t="s">
        <v>694</v>
      </c>
      <c r="G63" s="84" t="s">
        <v>694</v>
      </c>
      <c r="H63" s="84" t="s">
        <v>694</v>
      </c>
      <c r="I63" s="84" t="s">
        <v>18</v>
      </c>
      <c r="J63" s="85" t="s">
        <v>18</v>
      </c>
      <c r="K63" s="85" t="s">
        <v>18</v>
      </c>
      <c r="L63" s="654" t="s">
        <v>18</v>
      </c>
      <c r="M63" s="645" t="s">
        <v>18</v>
      </c>
      <c r="N63" s="645" t="s">
        <v>18</v>
      </c>
      <c r="O63" s="2178"/>
      <c r="P63" s="2179"/>
      <c r="Q63" s="2137" t="s">
        <v>18</v>
      </c>
    </row>
    <row r="64" spans="1:26" x14ac:dyDescent="0.2">
      <c r="A64" s="1"/>
      <c r="B64" s="85" t="s">
        <v>1154</v>
      </c>
      <c r="C64" s="85" t="s">
        <v>1155</v>
      </c>
      <c r="D64" s="88" t="s">
        <v>948</v>
      </c>
      <c r="E64" s="654">
        <v>50</v>
      </c>
      <c r="F64" s="84" t="s">
        <v>694</v>
      </c>
      <c r="G64" s="84" t="s">
        <v>694</v>
      </c>
      <c r="H64" s="84" t="s">
        <v>694</v>
      </c>
      <c r="I64" s="84" t="s">
        <v>18</v>
      </c>
      <c r="J64" s="85" t="s">
        <v>18</v>
      </c>
      <c r="K64" s="85" t="s">
        <v>18</v>
      </c>
      <c r="L64" s="654" t="s">
        <v>18</v>
      </c>
      <c r="M64" s="645" t="s">
        <v>18</v>
      </c>
      <c r="N64" s="645" t="s">
        <v>18</v>
      </c>
      <c r="O64" s="2364"/>
      <c r="P64" s="2365"/>
      <c r="Q64" s="2138"/>
    </row>
    <row r="65" spans="1:17" x14ac:dyDescent="0.2">
      <c r="A65" s="1"/>
      <c r="B65" s="85" t="s">
        <v>1154</v>
      </c>
      <c r="C65" s="85" t="s">
        <v>1155</v>
      </c>
      <c r="D65" s="88" t="s">
        <v>949</v>
      </c>
      <c r="E65" s="654">
        <v>50</v>
      </c>
      <c r="F65" s="84" t="s">
        <v>694</v>
      </c>
      <c r="G65" s="84" t="s">
        <v>694</v>
      </c>
      <c r="H65" s="84" t="s">
        <v>694</v>
      </c>
      <c r="I65" s="84" t="s">
        <v>18</v>
      </c>
      <c r="J65" s="85" t="s">
        <v>18</v>
      </c>
      <c r="K65" s="85" t="s">
        <v>18</v>
      </c>
      <c r="L65" s="654" t="s">
        <v>18</v>
      </c>
      <c r="M65" s="645" t="s">
        <v>18</v>
      </c>
      <c r="N65" s="645" t="s">
        <v>18</v>
      </c>
      <c r="O65" s="2364"/>
      <c r="P65" s="2365"/>
      <c r="Q65" s="2138"/>
    </row>
    <row r="66" spans="1:17" ht="28.5" x14ac:dyDescent="0.2">
      <c r="A66" s="1"/>
      <c r="B66" s="85" t="s">
        <v>1154</v>
      </c>
      <c r="C66" s="85" t="s">
        <v>1155</v>
      </c>
      <c r="D66" s="88" t="s">
        <v>950</v>
      </c>
      <c r="E66" s="654">
        <v>50</v>
      </c>
      <c r="F66" s="84" t="s">
        <v>694</v>
      </c>
      <c r="G66" s="84" t="s">
        <v>694</v>
      </c>
      <c r="H66" s="84" t="s">
        <v>694</v>
      </c>
      <c r="I66" s="84" t="s">
        <v>18</v>
      </c>
      <c r="J66" s="85" t="s">
        <v>18</v>
      </c>
      <c r="K66" s="85" t="s">
        <v>18</v>
      </c>
      <c r="L66" s="654" t="s">
        <v>18</v>
      </c>
      <c r="M66" s="645" t="s">
        <v>18</v>
      </c>
      <c r="N66" s="645" t="s">
        <v>18</v>
      </c>
      <c r="O66" s="2364"/>
      <c r="P66" s="2365"/>
      <c r="Q66" s="2138"/>
    </row>
    <row r="67" spans="1:17" x14ac:dyDescent="0.2">
      <c r="A67" s="1"/>
      <c r="B67" s="85" t="s">
        <v>1154</v>
      </c>
      <c r="C67" s="85" t="s">
        <v>1155</v>
      </c>
      <c r="D67" s="88" t="s">
        <v>951</v>
      </c>
      <c r="E67" s="654">
        <v>50</v>
      </c>
      <c r="F67" s="84" t="s">
        <v>694</v>
      </c>
      <c r="G67" s="84" t="s">
        <v>694</v>
      </c>
      <c r="H67" s="84" t="s">
        <v>694</v>
      </c>
      <c r="I67" s="84" t="s">
        <v>18</v>
      </c>
      <c r="J67" s="85" t="s">
        <v>18</v>
      </c>
      <c r="K67" s="85" t="s">
        <v>18</v>
      </c>
      <c r="L67" s="654" t="s">
        <v>18</v>
      </c>
      <c r="M67" s="645" t="s">
        <v>18</v>
      </c>
      <c r="N67" s="645" t="s">
        <v>18</v>
      </c>
      <c r="O67" s="2364"/>
      <c r="P67" s="2365"/>
      <c r="Q67" s="2138"/>
    </row>
    <row r="68" spans="1:17" x14ac:dyDescent="0.2">
      <c r="A68" s="1"/>
      <c r="B68" s="85" t="s">
        <v>1154</v>
      </c>
      <c r="C68" s="85" t="s">
        <v>1155</v>
      </c>
      <c r="D68" s="88" t="s">
        <v>951</v>
      </c>
      <c r="E68" s="654">
        <v>50</v>
      </c>
      <c r="F68" s="84" t="s">
        <v>694</v>
      </c>
      <c r="G68" s="84" t="s">
        <v>694</v>
      </c>
      <c r="H68" s="84" t="s">
        <v>694</v>
      </c>
      <c r="I68" s="84" t="s">
        <v>18</v>
      </c>
      <c r="J68" s="85" t="s">
        <v>18</v>
      </c>
      <c r="K68" s="85" t="s">
        <v>18</v>
      </c>
      <c r="L68" s="654" t="s">
        <v>18</v>
      </c>
      <c r="M68" s="645" t="s">
        <v>18</v>
      </c>
      <c r="N68" s="645" t="s">
        <v>18</v>
      </c>
      <c r="O68" s="2364"/>
      <c r="P68" s="2365"/>
      <c r="Q68" s="2138"/>
    </row>
    <row r="69" spans="1:17" ht="28.5" x14ac:dyDescent="0.2">
      <c r="A69" s="1"/>
      <c r="B69" s="85" t="s">
        <v>1154</v>
      </c>
      <c r="C69" s="85" t="s">
        <v>1155</v>
      </c>
      <c r="D69" s="86" t="s">
        <v>952</v>
      </c>
      <c r="E69" s="654">
        <v>50</v>
      </c>
      <c r="F69" s="84" t="s">
        <v>694</v>
      </c>
      <c r="G69" s="84" t="s">
        <v>694</v>
      </c>
      <c r="H69" s="84" t="s">
        <v>694</v>
      </c>
      <c r="I69" s="84" t="s">
        <v>18</v>
      </c>
      <c r="J69" s="85" t="s">
        <v>18</v>
      </c>
      <c r="K69" s="85" t="s">
        <v>18</v>
      </c>
      <c r="L69" s="654" t="s">
        <v>18</v>
      </c>
      <c r="M69" s="645" t="s">
        <v>18</v>
      </c>
      <c r="N69" s="645" t="s">
        <v>18</v>
      </c>
      <c r="O69" s="2364"/>
      <c r="P69" s="2365"/>
      <c r="Q69" s="2138"/>
    </row>
    <row r="70" spans="1:17" x14ac:dyDescent="0.2">
      <c r="A70" s="1"/>
      <c r="B70" s="85" t="s">
        <v>1154</v>
      </c>
      <c r="C70" s="85" t="s">
        <v>1155</v>
      </c>
      <c r="D70" s="86" t="s">
        <v>953</v>
      </c>
      <c r="E70" s="654">
        <v>50</v>
      </c>
      <c r="F70" s="84" t="s">
        <v>694</v>
      </c>
      <c r="G70" s="84" t="s">
        <v>694</v>
      </c>
      <c r="H70" s="84" t="s">
        <v>694</v>
      </c>
      <c r="I70" s="84" t="s">
        <v>18</v>
      </c>
      <c r="J70" s="85" t="s">
        <v>18</v>
      </c>
      <c r="K70" s="85" t="s">
        <v>18</v>
      </c>
      <c r="L70" s="654" t="s">
        <v>18</v>
      </c>
      <c r="M70" s="645" t="s">
        <v>18</v>
      </c>
      <c r="N70" s="645" t="s">
        <v>18</v>
      </c>
      <c r="O70" s="2364"/>
      <c r="P70" s="2365"/>
      <c r="Q70" s="2138"/>
    </row>
    <row r="71" spans="1:17" ht="28.5" x14ac:dyDescent="0.2">
      <c r="A71" s="1"/>
      <c r="B71" s="85" t="s">
        <v>1154</v>
      </c>
      <c r="C71" s="85" t="s">
        <v>1155</v>
      </c>
      <c r="D71" s="86" t="s">
        <v>954</v>
      </c>
      <c r="E71" s="654">
        <v>50</v>
      </c>
      <c r="F71" s="84" t="s">
        <v>694</v>
      </c>
      <c r="G71" s="84" t="s">
        <v>694</v>
      </c>
      <c r="H71" s="84" t="s">
        <v>694</v>
      </c>
      <c r="I71" s="84" t="s">
        <v>18</v>
      </c>
      <c r="J71" s="85" t="s">
        <v>18</v>
      </c>
      <c r="K71" s="85" t="s">
        <v>18</v>
      </c>
      <c r="L71" s="654" t="s">
        <v>18</v>
      </c>
      <c r="M71" s="645" t="s">
        <v>18</v>
      </c>
      <c r="N71" s="645" t="s">
        <v>18</v>
      </c>
      <c r="O71" s="2364"/>
      <c r="P71" s="2365"/>
      <c r="Q71" s="2138"/>
    </row>
    <row r="72" spans="1:17" x14ac:dyDescent="0.2">
      <c r="A72" s="1"/>
      <c r="B72" s="85" t="s">
        <v>1154</v>
      </c>
      <c r="C72" s="85" t="s">
        <v>1155</v>
      </c>
      <c r="D72" s="86" t="s">
        <v>710</v>
      </c>
      <c r="E72" s="654">
        <v>50</v>
      </c>
      <c r="F72" s="84" t="s">
        <v>694</v>
      </c>
      <c r="G72" s="84" t="s">
        <v>694</v>
      </c>
      <c r="H72" s="84" t="s">
        <v>694</v>
      </c>
      <c r="I72" s="84" t="s">
        <v>18</v>
      </c>
      <c r="J72" s="85" t="s">
        <v>18</v>
      </c>
      <c r="K72" s="85" t="s">
        <v>18</v>
      </c>
      <c r="L72" s="654" t="s">
        <v>18</v>
      </c>
      <c r="M72" s="645" t="s">
        <v>18</v>
      </c>
      <c r="N72" s="645" t="s">
        <v>18</v>
      </c>
      <c r="O72" s="2364"/>
      <c r="P72" s="2365"/>
      <c r="Q72" s="2138"/>
    </row>
    <row r="73" spans="1:17" ht="28.5" x14ac:dyDescent="0.2">
      <c r="A73" s="1"/>
      <c r="B73" s="85" t="s">
        <v>1154</v>
      </c>
      <c r="C73" s="85" t="s">
        <v>1155</v>
      </c>
      <c r="D73" s="86" t="s">
        <v>955</v>
      </c>
      <c r="E73" s="654">
        <v>50</v>
      </c>
      <c r="F73" s="84" t="s">
        <v>694</v>
      </c>
      <c r="G73" s="84" t="s">
        <v>694</v>
      </c>
      <c r="H73" s="84" t="s">
        <v>694</v>
      </c>
      <c r="I73" s="84" t="s">
        <v>18</v>
      </c>
      <c r="J73" s="85" t="s">
        <v>18</v>
      </c>
      <c r="K73" s="85" t="s">
        <v>18</v>
      </c>
      <c r="L73" s="654" t="s">
        <v>18</v>
      </c>
      <c r="M73" s="645" t="s">
        <v>18</v>
      </c>
      <c r="N73" s="645" t="s">
        <v>18</v>
      </c>
      <c r="O73" s="2364"/>
      <c r="P73" s="2365"/>
      <c r="Q73" s="2138"/>
    </row>
    <row r="74" spans="1:17" ht="45" customHeight="1" x14ac:dyDescent="0.2">
      <c r="A74" s="1"/>
      <c r="B74" s="85" t="s">
        <v>1154</v>
      </c>
      <c r="C74" s="85" t="s">
        <v>1155</v>
      </c>
      <c r="D74" s="86" t="s">
        <v>956</v>
      </c>
      <c r="E74" s="654">
        <v>50</v>
      </c>
      <c r="F74" s="84" t="s">
        <v>694</v>
      </c>
      <c r="G74" s="84" t="s">
        <v>694</v>
      </c>
      <c r="H74" s="84" t="s">
        <v>694</v>
      </c>
      <c r="I74" s="84" t="s">
        <v>18</v>
      </c>
      <c r="J74" s="85" t="s">
        <v>18</v>
      </c>
      <c r="K74" s="85" t="s">
        <v>18</v>
      </c>
      <c r="L74" s="654" t="s">
        <v>18</v>
      </c>
      <c r="M74" s="645" t="s">
        <v>18</v>
      </c>
      <c r="N74" s="645" t="s">
        <v>18</v>
      </c>
      <c r="O74" s="2364"/>
      <c r="P74" s="2365"/>
      <c r="Q74" s="2138"/>
    </row>
    <row r="75" spans="1:17" ht="41.25" customHeight="1" x14ac:dyDescent="0.2">
      <c r="A75" s="1"/>
      <c r="B75" s="85" t="s">
        <v>1154</v>
      </c>
      <c r="C75" s="85" t="s">
        <v>1155</v>
      </c>
      <c r="D75" s="86" t="s">
        <v>957</v>
      </c>
      <c r="E75" s="654">
        <v>50</v>
      </c>
      <c r="F75" s="84" t="s">
        <v>694</v>
      </c>
      <c r="G75" s="84" t="s">
        <v>694</v>
      </c>
      <c r="H75" s="84" t="s">
        <v>694</v>
      </c>
      <c r="I75" s="84" t="s">
        <v>18</v>
      </c>
      <c r="J75" s="85" t="s">
        <v>18</v>
      </c>
      <c r="K75" s="85" t="s">
        <v>18</v>
      </c>
      <c r="L75" s="654" t="s">
        <v>18</v>
      </c>
      <c r="M75" s="645" t="s">
        <v>18</v>
      </c>
      <c r="N75" s="645" t="s">
        <v>18</v>
      </c>
      <c r="O75" s="2364"/>
      <c r="P75" s="2365"/>
      <c r="Q75" s="2138"/>
    </row>
    <row r="76" spans="1:17" ht="67.5" customHeight="1" x14ac:dyDescent="0.2">
      <c r="A76" s="1"/>
      <c r="B76" s="85" t="s">
        <v>1154</v>
      </c>
      <c r="C76" s="85" t="s">
        <v>1155</v>
      </c>
      <c r="D76" s="86" t="s">
        <v>958</v>
      </c>
      <c r="E76" s="654">
        <v>50</v>
      </c>
      <c r="F76" s="84" t="s">
        <v>694</v>
      </c>
      <c r="G76" s="84" t="s">
        <v>694</v>
      </c>
      <c r="H76" s="84" t="s">
        <v>694</v>
      </c>
      <c r="I76" s="84" t="s">
        <v>18</v>
      </c>
      <c r="J76" s="85" t="s">
        <v>18</v>
      </c>
      <c r="K76" s="85" t="s">
        <v>18</v>
      </c>
      <c r="L76" s="654" t="s">
        <v>18</v>
      </c>
      <c r="M76" s="645" t="s">
        <v>18</v>
      </c>
      <c r="N76" s="645" t="s">
        <v>18</v>
      </c>
      <c r="O76" s="2364"/>
      <c r="P76" s="2365"/>
      <c r="Q76" s="2138"/>
    </row>
    <row r="77" spans="1:17" ht="42.75" customHeight="1" x14ac:dyDescent="0.2">
      <c r="A77" s="1"/>
      <c r="B77" s="85" t="s">
        <v>1154</v>
      </c>
      <c r="C77" s="85" t="s">
        <v>1155</v>
      </c>
      <c r="D77" s="86" t="s">
        <v>959</v>
      </c>
      <c r="E77" s="654">
        <v>50</v>
      </c>
      <c r="F77" s="84" t="s">
        <v>694</v>
      </c>
      <c r="G77" s="84" t="s">
        <v>694</v>
      </c>
      <c r="H77" s="84" t="s">
        <v>694</v>
      </c>
      <c r="I77" s="84" t="s">
        <v>18</v>
      </c>
      <c r="J77" s="85" t="s">
        <v>18</v>
      </c>
      <c r="K77" s="85" t="s">
        <v>18</v>
      </c>
      <c r="L77" s="654" t="s">
        <v>18</v>
      </c>
      <c r="M77" s="645" t="s">
        <v>18</v>
      </c>
      <c r="N77" s="645" t="s">
        <v>18</v>
      </c>
      <c r="O77" s="2364"/>
      <c r="P77" s="2365"/>
      <c r="Q77" s="2138"/>
    </row>
    <row r="78" spans="1:17" ht="43.5" customHeight="1" x14ac:dyDescent="0.2">
      <c r="A78" s="1"/>
      <c r="B78" s="85" t="s">
        <v>1154</v>
      </c>
      <c r="C78" s="85" t="s">
        <v>1155</v>
      </c>
      <c r="D78" s="86" t="s">
        <v>960</v>
      </c>
      <c r="E78" s="654">
        <v>50</v>
      </c>
      <c r="F78" s="84" t="s">
        <v>694</v>
      </c>
      <c r="G78" s="84" t="s">
        <v>694</v>
      </c>
      <c r="H78" s="84" t="s">
        <v>694</v>
      </c>
      <c r="I78" s="84" t="s">
        <v>18</v>
      </c>
      <c r="J78" s="85" t="s">
        <v>18</v>
      </c>
      <c r="K78" s="85" t="s">
        <v>18</v>
      </c>
      <c r="L78" s="654" t="s">
        <v>18</v>
      </c>
      <c r="M78" s="645" t="s">
        <v>18</v>
      </c>
      <c r="N78" s="645" t="s">
        <v>18</v>
      </c>
      <c r="O78" s="2364"/>
      <c r="P78" s="2365"/>
      <c r="Q78" s="2138"/>
    </row>
    <row r="79" spans="1:17" ht="51" customHeight="1" x14ac:dyDescent="0.2">
      <c r="A79" s="1"/>
      <c r="B79" s="85" t="s">
        <v>1154</v>
      </c>
      <c r="C79" s="85" t="s">
        <v>1155</v>
      </c>
      <c r="D79" s="86" t="s">
        <v>724</v>
      </c>
      <c r="E79" s="654">
        <v>45</v>
      </c>
      <c r="F79" s="84" t="s">
        <v>694</v>
      </c>
      <c r="G79" s="84" t="s">
        <v>694</v>
      </c>
      <c r="H79" s="84" t="s">
        <v>694</v>
      </c>
      <c r="I79" s="84" t="s">
        <v>18</v>
      </c>
      <c r="J79" s="85" t="s">
        <v>18</v>
      </c>
      <c r="K79" s="85" t="s">
        <v>18</v>
      </c>
      <c r="L79" s="654" t="s">
        <v>18</v>
      </c>
      <c r="M79" s="645" t="s">
        <v>18</v>
      </c>
      <c r="N79" s="645" t="s">
        <v>18</v>
      </c>
      <c r="O79" s="2364"/>
      <c r="P79" s="2365"/>
      <c r="Q79" s="2139"/>
    </row>
    <row r="80" spans="1:17" x14ac:dyDescent="0.25">
      <c r="B80" s="70"/>
      <c r="C80" s="70"/>
      <c r="D80" s="70"/>
      <c r="E80" s="70"/>
      <c r="F80" s="70"/>
      <c r="G80" s="70"/>
      <c r="H80" s="70"/>
      <c r="I80" s="70"/>
      <c r="J80" s="70"/>
      <c r="K80" s="70"/>
      <c r="L80" s="296"/>
      <c r="M80" s="70"/>
      <c r="N80" s="70"/>
      <c r="O80" s="70"/>
      <c r="P80" s="70"/>
      <c r="Q80" s="70"/>
    </row>
    <row r="81" spans="1:17" x14ac:dyDescent="0.25">
      <c r="B81" s="70"/>
      <c r="C81" s="70"/>
      <c r="D81" s="70"/>
      <c r="E81" s="70"/>
      <c r="F81" s="70"/>
      <c r="G81" s="70"/>
      <c r="H81" s="70"/>
      <c r="I81" s="70"/>
      <c r="J81" s="70"/>
      <c r="K81" s="70"/>
      <c r="L81" s="70"/>
      <c r="M81" s="70"/>
      <c r="N81" s="70"/>
      <c r="O81" s="70"/>
      <c r="P81" s="70"/>
      <c r="Q81" s="70"/>
    </row>
    <row r="82" spans="1:17" x14ac:dyDescent="0.25">
      <c r="B82" s="70"/>
      <c r="C82" s="70"/>
      <c r="D82" s="70"/>
      <c r="E82" s="70"/>
      <c r="F82" s="70"/>
      <c r="G82" s="70"/>
      <c r="H82" s="70"/>
      <c r="I82" s="70"/>
      <c r="J82" s="70"/>
      <c r="K82" s="70"/>
      <c r="L82" s="70"/>
      <c r="M82" s="70"/>
      <c r="N82" s="70"/>
      <c r="O82" s="70"/>
      <c r="P82" s="70"/>
      <c r="Q82" s="70"/>
    </row>
    <row r="83" spans="1:17" x14ac:dyDescent="0.25">
      <c r="B83" s="70"/>
      <c r="C83" s="70"/>
      <c r="D83" s="70"/>
      <c r="E83" s="70"/>
      <c r="F83" s="70"/>
      <c r="G83" s="70"/>
      <c r="H83" s="70"/>
      <c r="I83" s="70"/>
      <c r="J83" s="70"/>
      <c r="K83" s="70"/>
      <c r="L83" s="70"/>
      <c r="M83" s="70"/>
      <c r="N83" s="70"/>
      <c r="O83" s="70"/>
      <c r="P83" s="70"/>
      <c r="Q83" s="70"/>
    </row>
    <row r="84" spans="1:17" x14ac:dyDescent="0.25">
      <c r="B84" s="70"/>
      <c r="C84" s="70"/>
      <c r="D84" s="70"/>
      <c r="E84" s="70"/>
      <c r="F84" s="70"/>
      <c r="G84" s="70"/>
      <c r="H84" s="70"/>
      <c r="I84" s="70"/>
      <c r="J84" s="70"/>
      <c r="K84" s="70"/>
      <c r="L84" s="70"/>
      <c r="M84" s="70"/>
      <c r="N84" s="70"/>
      <c r="O84" s="70"/>
      <c r="P84" s="70"/>
      <c r="Q84" s="70"/>
    </row>
    <row r="85" spans="1:17" x14ac:dyDescent="0.25">
      <c r="B85" s="70"/>
      <c r="C85" s="70"/>
      <c r="D85" s="70"/>
      <c r="E85" s="70"/>
      <c r="F85" s="70"/>
      <c r="G85" s="70"/>
      <c r="H85" s="70"/>
      <c r="I85" s="70"/>
      <c r="J85" s="70"/>
      <c r="K85" s="70"/>
      <c r="L85" s="70"/>
      <c r="M85" s="70"/>
      <c r="N85" s="70"/>
      <c r="O85" s="70"/>
      <c r="P85" s="70"/>
      <c r="Q85" s="70"/>
    </row>
    <row r="86" spans="1:17" x14ac:dyDescent="0.25">
      <c r="B86" s="70"/>
      <c r="C86" s="70"/>
      <c r="D86" s="70"/>
      <c r="E86" s="70"/>
      <c r="F86" s="70"/>
      <c r="G86" s="70"/>
      <c r="H86" s="70"/>
      <c r="I86" s="70"/>
      <c r="J86" s="70"/>
      <c r="K86" s="70"/>
      <c r="L86" s="70"/>
      <c r="M86" s="70"/>
      <c r="N86" s="70"/>
      <c r="O86" s="70"/>
      <c r="P86" s="70"/>
      <c r="Q86" s="70"/>
    </row>
    <row r="87" spans="1:17" x14ac:dyDescent="0.25">
      <c r="B87" s="70"/>
      <c r="C87" s="70"/>
      <c r="D87" s="70"/>
      <c r="E87" s="70"/>
      <c r="F87" s="70"/>
      <c r="G87" s="70"/>
      <c r="H87" s="70"/>
      <c r="I87" s="70"/>
      <c r="J87" s="70"/>
      <c r="K87" s="70"/>
      <c r="L87" s="70"/>
      <c r="M87" s="70"/>
      <c r="N87" s="70"/>
      <c r="O87" s="70"/>
      <c r="P87" s="70"/>
      <c r="Q87" s="70"/>
    </row>
    <row r="88" spans="1:17" x14ac:dyDescent="0.25">
      <c r="B88" s="70"/>
      <c r="C88" s="70"/>
      <c r="D88" s="70"/>
      <c r="E88" s="70"/>
      <c r="F88" s="70"/>
      <c r="G88" s="70"/>
      <c r="H88" s="70"/>
      <c r="I88" s="70"/>
      <c r="J88" s="70"/>
      <c r="K88" s="70"/>
      <c r="L88" s="70"/>
      <c r="M88" s="70"/>
      <c r="N88" s="70"/>
      <c r="O88" s="70"/>
      <c r="P88" s="70"/>
      <c r="Q88" s="70"/>
    </row>
    <row r="89" spans="1:17" x14ac:dyDescent="0.25">
      <c r="B89" s="70"/>
      <c r="C89" s="70"/>
      <c r="D89" s="70"/>
      <c r="E89" s="70"/>
      <c r="F89" s="70"/>
      <c r="G89" s="70"/>
      <c r="H89" s="70"/>
      <c r="I89" s="70"/>
      <c r="J89" s="70"/>
      <c r="K89" s="70"/>
      <c r="L89" s="70"/>
      <c r="M89" s="70"/>
      <c r="N89" s="70"/>
      <c r="O89" s="70"/>
      <c r="P89" s="70"/>
      <c r="Q89" s="70"/>
    </row>
    <row r="90" spans="1:17" x14ac:dyDescent="0.25">
      <c r="B90" s="70"/>
      <c r="C90" s="70"/>
      <c r="D90" s="70"/>
      <c r="E90" s="70"/>
      <c r="F90" s="70"/>
      <c r="G90" s="70"/>
      <c r="H90" s="70"/>
      <c r="I90" s="70"/>
      <c r="J90" s="70"/>
      <c r="K90" s="70"/>
      <c r="L90" s="70"/>
      <c r="M90" s="70"/>
      <c r="N90" s="70"/>
      <c r="O90" s="70"/>
      <c r="P90" s="70"/>
      <c r="Q90" s="70"/>
    </row>
    <row r="91" spans="1:17" x14ac:dyDescent="0.25">
      <c r="A91" s="1"/>
      <c r="B91" s="344"/>
      <c r="C91" s="344"/>
      <c r="D91" s="344"/>
      <c r="E91" s="344"/>
      <c r="F91" s="344"/>
      <c r="G91" s="344"/>
      <c r="H91" s="344"/>
      <c r="I91" s="344"/>
      <c r="J91" s="344"/>
      <c r="K91" s="344"/>
      <c r="L91" s="344"/>
      <c r="M91" s="344"/>
      <c r="N91" s="344"/>
      <c r="O91" s="25"/>
      <c r="P91" s="25"/>
      <c r="Q91" s="344"/>
    </row>
    <row r="92" spans="1:17" x14ac:dyDescent="0.25">
      <c r="B92" s="70" t="s">
        <v>85</v>
      </c>
      <c r="C92" s="70"/>
      <c r="D92" s="70"/>
      <c r="E92" s="70"/>
      <c r="F92" s="70"/>
      <c r="G92" s="70"/>
      <c r="H92" s="70"/>
      <c r="I92" s="70"/>
      <c r="J92" s="70"/>
      <c r="K92" s="70"/>
      <c r="L92" s="70"/>
      <c r="M92" s="70"/>
      <c r="N92" s="70"/>
      <c r="O92" s="70"/>
      <c r="P92" s="70"/>
      <c r="Q92" s="70"/>
    </row>
    <row r="93" spans="1:17" x14ac:dyDescent="0.25">
      <c r="B93" s="70" t="s">
        <v>86</v>
      </c>
      <c r="C93" s="70"/>
      <c r="D93" s="70"/>
      <c r="E93" s="70"/>
      <c r="F93" s="70"/>
      <c r="G93" s="70"/>
      <c r="H93" s="70"/>
      <c r="I93" s="70"/>
      <c r="J93" s="70"/>
      <c r="K93" s="70"/>
      <c r="L93" s="70"/>
      <c r="M93" s="70"/>
      <c r="N93" s="70"/>
      <c r="O93" s="70"/>
      <c r="P93" s="70"/>
      <c r="Q93" s="70"/>
    </row>
    <row r="94" spans="1:17" x14ac:dyDescent="0.25">
      <c r="B94" s="70" t="s">
        <v>87</v>
      </c>
      <c r="C94" s="70"/>
      <c r="D94" s="70"/>
      <c r="E94" s="70"/>
      <c r="F94" s="70"/>
      <c r="G94" s="70"/>
      <c r="H94" s="70"/>
      <c r="I94" s="70"/>
      <c r="J94" s="70"/>
      <c r="K94" s="70"/>
      <c r="L94" s="70"/>
      <c r="M94" s="70"/>
      <c r="N94" s="70"/>
      <c r="O94" s="70"/>
      <c r="P94" s="70"/>
      <c r="Q94" s="70"/>
    </row>
    <row r="95" spans="1:17" x14ac:dyDescent="0.25">
      <c r="B95" s="70"/>
      <c r="C95" s="70"/>
      <c r="D95" s="70"/>
      <c r="E95" s="70"/>
      <c r="F95" s="70"/>
      <c r="G95" s="70"/>
      <c r="H95" s="70"/>
      <c r="I95" s="70"/>
      <c r="J95" s="70"/>
      <c r="K95" s="70"/>
      <c r="L95" s="70"/>
      <c r="M95" s="70"/>
      <c r="N95" s="70"/>
      <c r="O95" s="70"/>
      <c r="P95" s="70"/>
      <c r="Q95" s="70"/>
    </row>
    <row r="96" spans="1:17" ht="15.75" thickBot="1" x14ac:dyDescent="0.3">
      <c r="B96" s="70"/>
      <c r="C96" s="70"/>
      <c r="D96" s="70"/>
      <c r="E96" s="70"/>
      <c r="F96" s="70"/>
      <c r="G96" s="70"/>
      <c r="H96" s="70"/>
      <c r="I96" s="70"/>
      <c r="J96" s="70"/>
      <c r="K96" s="70"/>
      <c r="L96" s="70"/>
      <c r="M96" s="70"/>
      <c r="N96" s="70"/>
      <c r="O96" s="70"/>
      <c r="P96" s="70"/>
      <c r="Q96" s="70"/>
    </row>
    <row r="97" spans="1:17" ht="15.75" thickBot="1" x14ac:dyDescent="0.3">
      <c r="B97" s="2664" t="s">
        <v>88</v>
      </c>
      <c r="C97" s="2665"/>
      <c r="D97" s="2665"/>
      <c r="E97" s="2665"/>
      <c r="F97" s="2665"/>
      <c r="G97" s="2665"/>
      <c r="H97" s="2665"/>
      <c r="I97" s="2665"/>
      <c r="J97" s="2665"/>
      <c r="K97" s="2665"/>
      <c r="L97" s="2665"/>
      <c r="M97" s="2665"/>
      <c r="N97" s="2666"/>
      <c r="O97" s="70"/>
      <c r="P97" s="70"/>
      <c r="Q97" s="70"/>
    </row>
    <row r="98" spans="1:17" x14ac:dyDescent="0.25">
      <c r="B98" s="70"/>
      <c r="C98" s="70"/>
      <c r="D98" s="70"/>
      <c r="E98" s="70"/>
      <c r="F98" s="70"/>
      <c r="G98" s="70"/>
      <c r="H98" s="70"/>
      <c r="I98" s="70"/>
      <c r="J98" s="70"/>
      <c r="K98" s="70"/>
      <c r="L98" s="70"/>
      <c r="M98" s="70"/>
      <c r="N98" s="70"/>
      <c r="O98" s="70"/>
      <c r="P98" s="70"/>
      <c r="Q98" s="70"/>
    </row>
    <row r="99" spans="1:17" x14ac:dyDescent="0.25">
      <c r="B99" s="70"/>
      <c r="C99" s="70"/>
      <c r="D99" s="70"/>
      <c r="E99" s="70"/>
      <c r="F99" s="70"/>
      <c r="G99" s="70"/>
      <c r="H99" s="70"/>
      <c r="I99" s="70"/>
      <c r="J99" s="70"/>
      <c r="K99" s="70"/>
      <c r="L99" s="70"/>
      <c r="M99" s="70"/>
      <c r="N99" s="70"/>
      <c r="O99" s="70"/>
      <c r="P99" s="70"/>
      <c r="Q99" s="70"/>
    </row>
    <row r="100" spans="1:17" x14ac:dyDescent="0.25">
      <c r="B100" s="70"/>
      <c r="C100" s="70"/>
      <c r="D100" s="70"/>
      <c r="E100" s="70"/>
      <c r="F100" s="70"/>
      <c r="G100" s="70"/>
      <c r="H100" s="70"/>
      <c r="I100" s="70"/>
      <c r="J100" s="70"/>
      <c r="K100" s="70"/>
      <c r="L100" s="70"/>
      <c r="M100" s="70"/>
      <c r="N100" s="70"/>
      <c r="O100" s="70"/>
      <c r="P100" s="70"/>
      <c r="Q100" s="70"/>
    </row>
    <row r="101" spans="1:17" x14ac:dyDescent="0.25">
      <c r="B101" s="70"/>
      <c r="C101" s="70"/>
      <c r="D101" s="70"/>
      <c r="E101" s="70"/>
      <c r="F101" s="70"/>
      <c r="G101" s="70"/>
      <c r="H101" s="70"/>
      <c r="I101" s="70"/>
      <c r="J101" s="70"/>
      <c r="K101" s="70"/>
      <c r="L101" s="70"/>
      <c r="M101" s="70"/>
      <c r="N101" s="70"/>
      <c r="O101" s="70"/>
      <c r="P101" s="70"/>
      <c r="Q101" s="70"/>
    </row>
    <row r="102" spans="1:17" ht="75" x14ac:dyDescent="0.25">
      <c r="B102" s="438" t="s">
        <v>89</v>
      </c>
      <c r="C102" s="438" t="s">
        <v>90</v>
      </c>
      <c r="D102" s="438" t="s">
        <v>91</v>
      </c>
      <c r="E102" s="438" t="s">
        <v>92</v>
      </c>
      <c r="F102" s="438" t="s">
        <v>93</v>
      </c>
      <c r="G102" s="438" t="s">
        <v>94</v>
      </c>
      <c r="H102" s="438" t="s">
        <v>95</v>
      </c>
      <c r="I102" s="438" t="s">
        <v>96</v>
      </c>
      <c r="J102" s="2308" t="s">
        <v>97</v>
      </c>
      <c r="K102" s="2667"/>
      <c r="L102" s="2309"/>
      <c r="M102" s="438" t="s">
        <v>98</v>
      </c>
      <c r="N102" s="438" t="s">
        <v>99</v>
      </c>
      <c r="O102" s="438" t="s">
        <v>100</v>
      </c>
      <c r="P102" s="2308" t="s">
        <v>77</v>
      </c>
      <c r="Q102" s="2309"/>
    </row>
    <row r="103" spans="1:17" ht="28.5" x14ac:dyDescent="0.25">
      <c r="B103" s="2668" t="s">
        <v>961</v>
      </c>
      <c r="C103" s="2366" t="s">
        <v>102</v>
      </c>
      <c r="D103" s="2366" t="s">
        <v>962</v>
      </c>
      <c r="E103" s="2366">
        <v>42203156</v>
      </c>
      <c r="F103" s="2366" t="s">
        <v>308</v>
      </c>
      <c r="G103" s="2366" t="s">
        <v>963</v>
      </c>
      <c r="H103" s="2123">
        <v>29896</v>
      </c>
      <c r="I103" s="2366" t="s">
        <v>694</v>
      </c>
      <c r="J103" s="120" t="s">
        <v>416</v>
      </c>
      <c r="K103" s="121" t="s">
        <v>964</v>
      </c>
      <c r="L103" s="121" t="s">
        <v>965</v>
      </c>
      <c r="M103" s="2366" t="s">
        <v>18</v>
      </c>
      <c r="N103" s="2366" t="s">
        <v>18</v>
      </c>
      <c r="O103" s="2366" t="s">
        <v>18</v>
      </c>
      <c r="P103" s="2659"/>
      <c r="Q103" s="2660"/>
    </row>
    <row r="104" spans="1:17" s="69" customFormat="1" ht="57" x14ac:dyDescent="0.25">
      <c r="A104" s="453"/>
      <c r="B104" s="2669"/>
      <c r="C104" s="2372"/>
      <c r="D104" s="2372"/>
      <c r="E104" s="2372"/>
      <c r="F104" s="2372"/>
      <c r="G104" s="2372"/>
      <c r="H104" s="2124"/>
      <c r="I104" s="2372"/>
      <c r="J104" s="120" t="s">
        <v>416</v>
      </c>
      <c r="K104" s="305" t="s">
        <v>966</v>
      </c>
      <c r="L104" s="305" t="s">
        <v>967</v>
      </c>
      <c r="M104" s="2372"/>
      <c r="N104" s="2372"/>
      <c r="O104" s="2372"/>
      <c r="P104" s="2378"/>
      <c r="Q104" s="2379"/>
    </row>
    <row r="105" spans="1:17" ht="28.5" x14ac:dyDescent="0.25">
      <c r="B105" s="2669"/>
      <c r="C105" s="2372"/>
      <c r="D105" s="2372"/>
      <c r="E105" s="2372"/>
      <c r="F105" s="2372"/>
      <c r="G105" s="2372"/>
      <c r="H105" s="2124"/>
      <c r="I105" s="2372"/>
      <c r="J105" s="120" t="s">
        <v>416</v>
      </c>
      <c r="K105" s="305" t="s">
        <v>968</v>
      </c>
      <c r="L105" s="305" t="s">
        <v>967</v>
      </c>
      <c r="M105" s="2372"/>
      <c r="N105" s="2372"/>
      <c r="O105" s="2372"/>
      <c r="P105" s="2378"/>
      <c r="Q105" s="2379"/>
    </row>
    <row r="106" spans="1:17" ht="99.75" x14ac:dyDescent="0.25">
      <c r="B106" s="2669"/>
      <c r="C106" s="2372"/>
      <c r="D106" s="2372"/>
      <c r="E106" s="2372"/>
      <c r="F106" s="2372"/>
      <c r="G106" s="2372"/>
      <c r="H106" s="2124"/>
      <c r="I106" s="2372"/>
      <c r="J106" s="120" t="s">
        <v>416</v>
      </c>
      <c r="K106" s="117" t="s">
        <v>969</v>
      </c>
      <c r="L106" s="117" t="s">
        <v>970</v>
      </c>
      <c r="M106" s="2372"/>
      <c r="N106" s="2372"/>
      <c r="O106" s="2372"/>
      <c r="P106" s="2378"/>
      <c r="Q106" s="2379"/>
    </row>
    <row r="107" spans="1:17" s="69" customFormat="1" ht="57" x14ac:dyDescent="0.25">
      <c r="A107" s="453"/>
      <c r="B107" s="2669"/>
      <c r="C107" s="2372"/>
      <c r="D107" s="2372"/>
      <c r="E107" s="2372"/>
      <c r="F107" s="2372"/>
      <c r="G107" s="2372"/>
      <c r="H107" s="2124"/>
      <c r="I107" s="2372"/>
      <c r="J107" s="117" t="s">
        <v>971</v>
      </c>
      <c r="K107" s="609" t="s">
        <v>972</v>
      </c>
      <c r="L107" s="117" t="s">
        <v>973</v>
      </c>
      <c r="M107" s="2372"/>
      <c r="N107" s="2372"/>
      <c r="O107" s="2372"/>
      <c r="P107" s="2378"/>
      <c r="Q107" s="2379"/>
    </row>
    <row r="108" spans="1:17" ht="71.25" x14ac:dyDescent="0.25">
      <c r="B108" s="2670"/>
      <c r="C108" s="2367"/>
      <c r="D108" s="2367"/>
      <c r="E108" s="2367"/>
      <c r="F108" s="2367"/>
      <c r="G108" s="2367"/>
      <c r="H108" s="2125"/>
      <c r="I108" s="2367"/>
      <c r="J108" s="117" t="s">
        <v>971</v>
      </c>
      <c r="K108" s="609" t="s">
        <v>974</v>
      </c>
      <c r="L108" s="609" t="s">
        <v>975</v>
      </c>
      <c r="M108" s="2367"/>
      <c r="N108" s="2367"/>
      <c r="O108" s="2367"/>
      <c r="P108" s="2380"/>
      <c r="Q108" s="2381"/>
    </row>
    <row r="109" spans="1:17" s="69" customFormat="1" ht="88.5" customHeight="1" x14ac:dyDescent="0.25">
      <c r="A109" s="453"/>
      <c r="B109" s="2366" t="s">
        <v>976</v>
      </c>
      <c r="C109" s="2366" t="s">
        <v>102</v>
      </c>
      <c r="D109" s="2366" t="s">
        <v>1156</v>
      </c>
      <c r="E109" s="2137">
        <v>64567907</v>
      </c>
      <c r="F109" s="2366" t="s">
        <v>1169</v>
      </c>
      <c r="G109" s="2366" t="s">
        <v>750</v>
      </c>
      <c r="H109" s="2102">
        <v>38092</v>
      </c>
      <c r="I109" s="2137" t="s">
        <v>694</v>
      </c>
      <c r="J109" s="119" t="s">
        <v>1157</v>
      </c>
      <c r="K109" s="117" t="s">
        <v>1158</v>
      </c>
      <c r="L109" s="117" t="s">
        <v>1159</v>
      </c>
      <c r="M109" s="2137" t="s">
        <v>18</v>
      </c>
      <c r="N109" s="2137" t="s">
        <v>19</v>
      </c>
      <c r="O109" s="2137" t="s">
        <v>18</v>
      </c>
      <c r="P109" s="2126" t="s">
        <v>1168</v>
      </c>
      <c r="Q109" s="2127"/>
    </row>
    <row r="110" spans="1:17" s="69" customFormat="1" ht="97.5" customHeight="1" x14ac:dyDescent="0.25">
      <c r="A110" s="453"/>
      <c r="B110" s="2372"/>
      <c r="C110" s="2372"/>
      <c r="D110" s="2372"/>
      <c r="E110" s="2138"/>
      <c r="F110" s="2372"/>
      <c r="G110" s="2372"/>
      <c r="H110" s="2103"/>
      <c r="I110" s="2138"/>
      <c r="J110" s="119" t="s">
        <v>1160</v>
      </c>
      <c r="K110" s="117" t="s">
        <v>1161</v>
      </c>
      <c r="L110" s="117" t="s">
        <v>1162</v>
      </c>
      <c r="M110" s="2138"/>
      <c r="N110" s="2138"/>
      <c r="O110" s="2138"/>
      <c r="P110" s="2128"/>
      <c r="Q110" s="2129"/>
    </row>
    <row r="111" spans="1:17" s="69" customFormat="1" ht="75.75" customHeight="1" x14ac:dyDescent="0.25">
      <c r="A111" s="453"/>
      <c r="B111" s="2372"/>
      <c r="C111" s="2372"/>
      <c r="D111" s="2372"/>
      <c r="E111" s="2138"/>
      <c r="F111" s="2372"/>
      <c r="G111" s="2372"/>
      <c r="H111" s="2103"/>
      <c r="I111" s="2138"/>
      <c r="J111" s="119" t="s">
        <v>1163</v>
      </c>
      <c r="K111" s="117" t="s">
        <v>1164</v>
      </c>
      <c r="L111" s="117" t="s">
        <v>1165</v>
      </c>
      <c r="M111" s="2138"/>
      <c r="N111" s="2138"/>
      <c r="O111" s="2138"/>
      <c r="P111" s="2128"/>
      <c r="Q111" s="2129"/>
    </row>
    <row r="112" spans="1:17" s="69" customFormat="1" ht="73.5" customHeight="1" x14ac:dyDescent="0.25">
      <c r="A112" s="453"/>
      <c r="B112" s="2367"/>
      <c r="C112" s="2367"/>
      <c r="D112" s="2367"/>
      <c r="E112" s="2139"/>
      <c r="F112" s="2367"/>
      <c r="G112" s="2367"/>
      <c r="H112" s="2104"/>
      <c r="I112" s="2139"/>
      <c r="J112" s="119" t="s">
        <v>980</v>
      </c>
      <c r="K112" s="117" t="s">
        <v>1166</v>
      </c>
      <c r="L112" s="117" t="s">
        <v>1167</v>
      </c>
      <c r="M112" s="2139"/>
      <c r="N112" s="2139"/>
      <c r="O112" s="2139"/>
      <c r="P112" s="2130"/>
      <c r="Q112" s="2131"/>
    </row>
    <row r="113" spans="1:17" s="69" customFormat="1" ht="174" customHeight="1" x14ac:dyDescent="0.25">
      <c r="A113" s="453"/>
      <c r="B113" s="648" t="s">
        <v>976</v>
      </c>
      <c r="C113" s="657" t="s">
        <v>748</v>
      </c>
      <c r="D113" s="86" t="s">
        <v>977</v>
      </c>
      <c r="E113" s="645">
        <v>73161113</v>
      </c>
      <c r="F113" s="648" t="s">
        <v>203</v>
      </c>
      <c r="G113" s="86" t="s">
        <v>750</v>
      </c>
      <c r="H113" s="304">
        <v>39620</v>
      </c>
      <c r="I113" s="645" t="s">
        <v>694</v>
      </c>
      <c r="J113" s="119" t="s">
        <v>1072</v>
      </c>
      <c r="K113" s="119" t="s">
        <v>1071</v>
      </c>
      <c r="L113" s="117" t="s">
        <v>1073</v>
      </c>
      <c r="M113" s="654" t="s">
        <v>18</v>
      </c>
      <c r="N113" s="654" t="s">
        <v>18</v>
      </c>
      <c r="O113" s="654" t="s">
        <v>18</v>
      </c>
      <c r="P113" s="2364"/>
      <c r="Q113" s="2365"/>
    </row>
    <row r="114" spans="1:17" s="244" customFormat="1" ht="28.5" x14ac:dyDescent="0.25">
      <c r="A114" s="454"/>
      <c r="B114" s="2668" t="s">
        <v>978</v>
      </c>
      <c r="C114" s="2668" t="s">
        <v>118</v>
      </c>
      <c r="D114" s="2839" t="s">
        <v>979</v>
      </c>
      <c r="E114" s="2896">
        <v>64450437</v>
      </c>
      <c r="F114" s="2668" t="s">
        <v>308</v>
      </c>
      <c r="G114" s="2839" t="s">
        <v>601</v>
      </c>
      <c r="H114" s="2983">
        <v>39171</v>
      </c>
      <c r="I114" s="2896" t="s">
        <v>694</v>
      </c>
      <c r="J114" s="610" t="s">
        <v>980</v>
      </c>
      <c r="K114" s="611" t="s">
        <v>981</v>
      </c>
      <c r="L114" s="655" t="s">
        <v>266</v>
      </c>
      <c r="M114" s="2896" t="s">
        <v>18</v>
      </c>
      <c r="N114" s="2896" t="s">
        <v>18</v>
      </c>
      <c r="O114" s="2896" t="s">
        <v>18</v>
      </c>
      <c r="P114" s="2824"/>
      <c r="Q114" s="2825"/>
    </row>
    <row r="115" spans="1:17" s="244" customFormat="1" ht="114" x14ac:dyDescent="0.25">
      <c r="A115" s="454"/>
      <c r="B115" s="2670"/>
      <c r="C115" s="2670"/>
      <c r="D115" s="2841"/>
      <c r="E115" s="2982"/>
      <c r="F115" s="2670"/>
      <c r="G115" s="2841"/>
      <c r="H115" s="2985"/>
      <c r="I115" s="2982"/>
      <c r="J115" s="610" t="s">
        <v>980</v>
      </c>
      <c r="K115" s="611" t="s">
        <v>982</v>
      </c>
      <c r="L115" s="655" t="s">
        <v>266</v>
      </c>
      <c r="M115" s="2982"/>
      <c r="N115" s="2982"/>
      <c r="O115" s="2982"/>
      <c r="P115" s="2826"/>
      <c r="Q115" s="2827"/>
    </row>
    <row r="116" spans="1:17" s="244" customFormat="1" ht="52.5" customHeight="1" x14ac:dyDescent="0.25">
      <c r="A116" s="454" t="s">
        <v>983</v>
      </c>
      <c r="B116" s="647" t="s">
        <v>978</v>
      </c>
      <c r="C116" s="655" t="s">
        <v>118</v>
      </c>
      <c r="D116" s="553" t="s">
        <v>984</v>
      </c>
      <c r="E116" s="652">
        <v>64581556</v>
      </c>
      <c r="F116" s="647" t="s">
        <v>120</v>
      </c>
      <c r="G116" s="553" t="s">
        <v>296</v>
      </c>
      <c r="H116" s="552">
        <v>37274</v>
      </c>
      <c r="I116" s="652" t="s">
        <v>694</v>
      </c>
      <c r="J116" s="610" t="s">
        <v>534</v>
      </c>
      <c r="K116" s="508" t="s">
        <v>985</v>
      </c>
      <c r="L116" s="508" t="s">
        <v>986</v>
      </c>
      <c r="M116" s="550" t="s">
        <v>18</v>
      </c>
      <c r="N116" s="550" t="s">
        <v>18</v>
      </c>
      <c r="O116" s="550" t="s">
        <v>18</v>
      </c>
      <c r="P116" s="2316"/>
      <c r="Q116" s="2317"/>
    </row>
    <row r="117" spans="1:17" s="244" customFormat="1" ht="142.5" x14ac:dyDescent="0.25">
      <c r="A117" s="454"/>
      <c r="B117" s="652" t="s">
        <v>1003</v>
      </c>
      <c r="C117" s="658" t="s">
        <v>118</v>
      </c>
      <c r="D117" s="553" t="s">
        <v>1074</v>
      </c>
      <c r="E117" s="658">
        <v>1102850018</v>
      </c>
      <c r="F117" s="658" t="s">
        <v>120</v>
      </c>
      <c r="G117" s="647" t="s">
        <v>1075</v>
      </c>
      <c r="H117" s="552">
        <v>41816</v>
      </c>
      <c r="I117" s="652" t="s">
        <v>694</v>
      </c>
      <c r="J117" s="508" t="s">
        <v>1076</v>
      </c>
      <c r="K117" s="508" t="s">
        <v>1077</v>
      </c>
      <c r="L117" s="508" t="s">
        <v>1078</v>
      </c>
      <c r="M117" s="652" t="s">
        <v>18</v>
      </c>
      <c r="N117" s="652" t="s">
        <v>18</v>
      </c>
      <c r="O117" s="652" t="s">
        <v>18</v>
      </c>
      <c r="P117" s="2828"/>
      <c r="Q117" s="2829"/>
    </row>
    <row r="118" spans="1:17" s="244" customFormat="1" ht="65.25" customHeight="1" x14ac:dyDescent="0.25">
      <c r="A118" s="454"/>
      <c r="B118" s="2668" t="s">
        <v>978</v>
      </c>
      <c r="C118" s="2897" t="s">
        <v>118</v>
      </c>
      <c r="D118" s="2825" t="s">
        <v>987</v>
      </c>
      <c r="E118" s="2896">
        <v>22865022</v>
      </c>
      <c r="F118" s="2668" t="s">
        <v>120</v>
      </c>
      <c r="G118" s="2668" t="s">
        <v>601</v>
      </c>
      <c r="H118" s="2983">
        <v>37953</v>
      </c>
      <c r="I118" s="2896" t="s">
        <v>694</v>
      </c>
      <c r="J118" s="508" t="s">
        <v>1170</v>
      </c>
      <c r="K118" s="508" t="s">
        <v>1171</v>
      </c>
      <c r="L118" s="508" t="s">
        <v>1172</v>
      </c>
      <c r="M118" s="2896" t="s">
        <v>18</v>
      </c>
      <c r="N118" s="2896" t="s">
        <v>18</v>
      </c>
      <c r="O118" s="2896" t="s">
        <v>18</v>
      </c>
      <c r="P118" s="2824"/>
      <c r="Q118" s="2825"/>
    </row>
    <row r="119" spans="1:17" s="244" customFormat="1" ht="85.5" x14ac:dyDescent="0.25">
      <c r="A119" s="454"/>
      <c r="B119" s="2669"/>
      <c r="C119" s="2897"/>
      <c r="D119" s="2835"/>
      <c r="E119" s="2561"/>
      <c r="F119" s="2669"/>
      <c r="G119" s="2669"/>
      <c r="H119" s="2984"/>
      <c r="I119" s="2561"/>
      <c r="J119" s="508" t="s">
        <v>1174</v>
      </c>
      <c r="K119" s="508" t="s">
        <v>988</v>
      </c>
      <c r="L119" s="508" t="s">
        <v>1173</v>
      </c>
      <c r="M119" s="2561"/>
      <c r="N119" s="2561"/>
      <c r="O119" s="2561"/>
      <c r="P119" s="2834"/>
      <c r="Q119" s="2835"/>
    </row>
    <row r="120" spans="1:17" s="244" customFormat="1" ht="112.5" customHeight="1" x14ac:dyDescent="0.25">
      <c r="A120" s="454"/>
      <c r="B120" s="2669"/>
      <c r="C120" s="2897"/>
      <c r="D120" s="2835"/>
      <c r="E120" s="2561"/>
      <c r="F120" s="2669"/>
      <c r="G120" s="2669"/>
      <c r="H120" s="2984"/>
      <c r="I120" s="2561"/>
      <c r="J120" s="508" t="s">
        <v>1175</v>
      </c>
      <c r="K120" s="508" t="s">
        <v>1176</v>
      </c>
      <c r="L120" s="508" t="s">
        <v>1177</v>
      </c>
      <c r="M120" s="2561"/>
      <c r="N120" s="2561"/>
      <c r="O120" s="2561"/>
      <c r="P120" s="2834"/>
      <c r="Q120" s="2835"/>
    </row>
    <row r="121" spans="1:17" s="244" customFormat="1" ht="58.5" customHeight="1" x14ac:dyDescent="0.25">
      <c r="A121" s="454"/>
      <c r="B121" s="2670"/>
      <c r="C121" s="2897"/>
      <c r="D121" s="2827"/>
      <c r="E121" s="2982"/>
      <c r="F121" s="2670"/>
      <c r="G121" s="2670"/>
      <c r="H121" s="2985"/>
      <c r="I121" s="2982"/>
      <c r="J121" s="508" t="s">
        <v>989</v>
      </c>
      <c r="K121" s="508" t="s">
        <v>990</v>
      </c>
      <c r="L121" s="508" t="s">
        <v>991</v>
      </c>
      <c r="M121" s="2982"/>
      <c r="N121" s="2982"/>
      <c r="O121" s="2982"/>
      <c r="P121" s="2826"/>
      <c r="Q121" s="2827"/>
    </row>
    <row r="122" spans="1:17" s="244" customFormat="1" ht="85.5" x14ac:dyDescent="0.25">
      <c r="A122" s="454"/>
      <c r="B122" s="2897" t="s">
        <v>978</v>
      </c>
      <c r="C122" s="2897" t="s">
        <v>118</v>
      </c>
      <c r="D122" s="2897" t="s">
        <v>1178</v>
      </c>
      <c r="E122" s="2896">
        <v>22865110</v>
      </c>
      <c r="F122" s="2668" t="s">
        <v>120</v>
      </c>
      <c r="G122" s="2668" t="s">
        <v>601</v>
      </c>
      <c r="H122" s="2983">
        <v>37953</v>
      </c>
      <c r="I122" s="2896" t="s">
        <v>694</v>
      </c>
      <c r="J122" s="508" t="s">
        <v>992</v>
      </c>
      <c r="K122" s="508" t="s">
        <v>993</v>
      </c>
      <c r="L122" s="508" t="s">
        <v>994</v>
      </c>
      <c r="M122" s="2986" t="s">
        <v>18</v>
      </c>
      <c r="N122" s="2986" t="s">
        <v>18</v>
      </c>
      <c r="O122" s="2986" t="s">
        <v>18</v>
      </c>
      <c r="P122" s="2824"/>
      <c r="Q122" s="2825"/>
    </row>
    <row r="123" spans="1:17" s="244" customFormat="1" ht="72.75" customHeight="1" x14ac:dyDescent="0.25">
      <c r="A123" s="454"/>
      <c r="B123" s="2897"/>
      <c r="C123" s="2897"/>
      <c r="D123" s="2897"/>
      <c r="E123" s="2561"/>
      <c r="F123" s="2669"/>
      <c r="G123" s="2669"/>
      <c r="H123" s="2984"/>
      <c r="I123" s="2561"/>
      <c r="J123" s="612" t="s">
        <v>995</v>
      </c>
      <c r="K123" s="613" t="s">
        <v>996</v>
      </c>
      <c r="L123" s="612" t="s">
        <v>997</v>
      </c>
      <c r="M123" s="2986"/>
      <c r="N123" s="2986"/>
      <c r="O123" s="2986"/>
      <c r="P123" s="2834"/>
      <c r="Q123" s="2835"/>
    </row>
    <row r="124" spans="1:17" s="244" customFormat="1" ht="57.75" customHeight="1" x14ac:dyDescent="0.25">
      <c r="A124" s="598"/>
      <c r="B124" s="2897"/>
      <c r="C124" s="2897"/>
      <c r="D124" s="2897"/>
      <c r="E124" s="2561"/>
      <c r="F124" s="2669"/>
      <c r="G124" s="2669"/>
      <c r="H124" s="2984"/>
      <c r="I124" s="2561"/>
      <c r="J124" s="508" t="s">
        <v>416</v>
      </c>
      <c r="K124" s="508" t="s">
        <v>998</v>
      </c>
      <c r="L124" s="508" t="s">
        <v>999</v>
      </c>
      <c r="M124" s="2986"/>
      <c r="N124" s="2986"/>
      <c r="O124" s="2986"/>
      <c r="P124" s="2834"/>
      <c r="Q124" s="2835"/>
    </row>
    <row r="125" spans="1:17" s="244" customFormat="1" ht="57.75" customHeight="1" x14ac:dyDescent="0.25">
      <c r="A125" s="456"/>
      <c r="B125" s="2897"/>
      <c r="C125" s="2897"/>
      <c r="D125" s="2897"/>
      <c r="E125" s="2982"/>
      <c r="F125" s="2670"/>
      <c r="G125" s="2670"/>
      <c r="H125" s="2985"/>
      <c r="I125" s="2982"/>
      <c r="J125" s="508" t="s">
        <v>1000</v>
      </c>
      <c r="K125" s="508" t="s">
        <v>1001</v>
      </c>
      <c r="L125" s="508" t="s">
        <v>1002</v>
      </c>
      <c r="M125" s="2986"/>
      <c r="N125" s="2986"/>
      <c r="O125" s="2986"/>
      <c r="P125" s="2826"/>
      <c r="Q125" s="2827"/>
    </row>
    <row r="126" spans="1:17" s="244" customFormat="1" ht="42.75" x14ac:dyDescent="0.25">
      <c r="A126" s="454"/>
      <c r="B126" s="2896" t="s">
        <v>1003</v>
      </c>
      <c r="C126" s="2986" t="s">
        <v>1179</v>
      </c>
      <c r="D126" s="2897" t="s">
        <v>401</v>
      </c>
      <c r="E126" s="2986">
        <v>64580970</v>
      </c>
      <c r="F126" s="2997" t="s">
        <v>308</v>
      </c>
      <c r="G126" s="553" t="s">
        <v>601</v>
      </c>
      <c r="H126" s="552">
        <v>37245</v>
      </c>
      <c r="I126" s="652" t="s">
        <v>694</v>
      </c>
      <c r="J126" s="508" t="s">
        <v>1004</v>
      </c>
      <c r="K126" s="508" t="s">
        <v>1005</v>
      </c>
      <c r="L126" s="508" t="s">
        <v>1006</v>
      </c>
      <c r="M126" s="2896" t="s">
        <v>18</v>
      </c>
      <c r="N126" s="2896" t="s">
        <v>18</v>
      </c>
      <c r="O126" s="2896" t="s">
        <v>18</v>
      </c>
      <c r="P126" s="2824"/>
      <c r="Q126" s="2825"/>
    </row>
    <row r="127" spans="1:17" s="244" customFormat="1" ht="42.75" x14ac:dyDescent="0.25">
      <c r="A127" s="454"/>
      <c r="B127" s="2982"/>
      <c r="C127" s="2986"/>
      <c r="D127" s="2897"/>
      <c r="E127" s="2986"/>
      <c r="F127" s="2997"/>
      <c r="G127" s="553"/>
      <c r="H127" s="552"/>
      <c r="I127" s="550"/>
      <c r="J127" s="508" t="s">
        <v>1007</v>
      </c>
      <c r="K127" s="508" t="s">
        <v>1008</v>
      </c>
      <c r="L127" s="508" t="s">
        <v>1009</v>
      </c>
      <c r="M127" s="2982"/>
      <c r="N127" s="2982"/>
      <c r="O127" s="2982"/>
      <c r="P127" s="2826"/>
      <c r="Q127" s="2827"/>
    </row>
    <row r="128" spans="1:17" s="244" customFormat="1" ht="111" customHeight="1" x14ac:dyDescent="0.25">
      <c r="A128" s="454"/>
    </row>
    <row r="129" spans="1:17" s="457" customFormat="1" x14ac:dyDescent="0.2">
      <c r="A129" s="456"/>
      <c r="B129" s="554"/>
      <c r="C129" s="554"/>
      <c r="D129" s="555"/>
      <c r="E129" s="554"/>
      <c r="F129" s="554"/>
      <c r="G129" s="556"/>
      <c r="H129" s="557"/>
      <c r="I129" s="558"/>
      <c r="J129" s="555"/>
      <c r="K129" s="555"/>
      <c r="L129" s="556"/>
      <c r="M129" s="554"/>
      <c r="N129" s="554"/>
      <c r="O129" s="554"/>
      <c r="P129" s="401"/>
      <c r="Q129" s="401"/>
    </row>
    <row r="130" spans="1:17" s="457" customFormat="1" x14ac:dyDescent="0.2">
      <c r="A130" s="456"/>
      <c r="B130" s="554"/>
      <c r="C130" s="554"/>
      <c r="D130" s="555"/>
      <c r="E130" s="554"/>
      <c r="F130" s="554"/>
      <c r="G130" s="556"/>
      <c r="H130" s="557"/>
      <c r="I130" s="558"/>
      <c r="J130" s="555"/>
      <c r="K130" s="555"/>
      <c r="L130" s="556"/>
      <c r="M130" s="554"/>
      <c r="N130" s="554"/>
      <c r="O130" s="554"/>
      <c r="P130" s="401"/>
      <c r="Q130" s="401"/>
    </row>
    <row r="131" spans="1:17" s="457" customFormat="1" x14ac:dyDescent="0.2">
      <c r="A131" s="456"/>
      <c r="B131" s="554"/>
      <c r="C131" s="554"/>
      <c r="D131" s="555"/>
      <c r="E131" s="554"/>
      <c r="F131" s="554"/>
      <c r="G131" s="556"/>
      <c r="H131" s="557"/>
      <c r="I131" s="558"/>
      <c r="J131" s="555"/>
      <c r="K131" s="555"/>
      <c r="L131" s="556"/>
      <c r="M131" s="554"/>
      <c r="N131" s="554"/>
      <c r="O131" s="554"/>
      <c r="P131" s="401"/>
      <c r="Q131" s="401"/>
    </row>
    <row r="132" spans="1:17" s="457" customFormat="1" x14ac:dyDescent="0.2">
      <c r="A132" s="456"/>
      <c r="B132" s="554"/>
      <c r="C132" s="554"/>
      <c r="D132" s="555"/>
      <c r="E132" s="554"/>
      <c r="F132" s="554"/>
      <c r="G132" s="556"/>
      <c r="H132" s="557"/>
      <c r="I132" s="558"/>
      <c r="J132" s="555"/>
      <c r="K132" s="555"/>
      <c r="L132" s="556"/>
      <c r="M132" s="554"/>
      <c r="N132" s="554"/>
      <c r="O132" s="554"/>
      <c r="P132" s="401"/>
      <c r="Q132" s="401"/>
    </row>
    <row r="133" spans="1:17" s="244" customFormat="1" x14ac:dyDescent="0.25">
      <c r="A133" s="454"/>
      <c r="B133" s="2998" t="s">
        <v>184</v>
      </c>
      <c r="C133" s="2998"/>
      <c r="D133" s="2998"/>
      <c r="E133" s="2998"/>
      <c r="F133" s="2998"/>
      <c r="G133" s="2998"/>
      <c r="H133" s="2998"/>
      <c r="I133" s="2998"/>
      <c r="J133" s="2998"/>
      <c r="K133" s="2998"/>
      <c r="L133" s="2998"/>
      <c r="M133" s="2998"/>
      <c r="N133" s="2998"/>
      <c r="O133" s="559"/>
      <c r="P133" s="560"/>
      <c r="Q133" s="560"/>
    </row>
    <row r="134" spans="1:17" s="244" customFormat="1" x14ac:dyDescent="0.25">
      <c r="A134" s="454"/>
      <c r="B134" s="560"/>
      <c r="C134" s="560"/>
      <c r="D134" s="560"/>
      <c r="E134" s="560"/>
      <c r="F134" s="560"/>
      <c r="G134" s="560"/>
      <c r="H134" s="560"/>
      <c r="I134" s="560"/>
      <c r="J134" s="560"/>
      <c r="K134" s="560"/>
      <c r="L134" s="560"/>
      <c r="M134" s="560"/>
      <c r="N134" s="560"/>
      <c r="O134" s="560"/>
      <c r="P134" s="560"/>
      <c r="Q134" s="560"/>
    </row>
    <row r="135" spans="1:17" s="244" customFormat="1" x14ac:dyDescent="0.25">
      <c r="A135" s="454"/>
      <c r="B135" s="560"/>
      <c r="C135" s="560"/>
      <c r="D135" s="560"/>
      <c r="E135" s="560"/>
      <c r="F135" s="560"/>
      <c r="G135" s="560"/>
      <c r="H135" s="560"/>
      <c r="I135" s="560"/>
      <c r="J135" s="560"/>
      <c r="K135" s="560"/>
      <c r="L135" s="560"/>
      <c r="M135" s="560"/>
      <c r="N135" s="560"/>
      <c r="O135" s="560"/>
      <c r="P135" s="560"/>
      <c r="Q135" s="560"/>
    </row>
    <row r="136" spans="1:17" s="244" customFormat="1" ht="30" x14ac:dyDescent="0.25">
      <c r="A136" s="454"/>
      <c r="B136" s="561" t="s">
        <v>17</v>
      </c>
      <c r="C136" s="561" t="s">
        <v>78</v>
      </c>
      <c r="D136" s="2994" t="s">
        <v>77</v>
      </c>
      <c r="E136" s="2996"/>
      <c r="F136" s="560"/>
      <c r="G136" s="560"/>
      <c r="H136" s="560"/>
      <c r="I136" s="560"/>
      <c r="J136" s="560"/>
      <c r="K136" s="560"/>
      <c r="L136" s="560"/>
      <c r="M136" s="560"/>
      <c r="N136" s="560"/>
      <c r="O136" s="560"/>
      <c r="P136" s="560"/>
      <c r="Q136" s="560"/>
    </row>
    <row r="137" spans="1:17" s="244" customFormat="1" ht="28.5" x14ac:dyDescent="0.25">
      <c r="A137" s="454"/>
      <c r="B137" s="553" t="s">
        <v>185</v>
      </c>
      <c r="C137" s="652" t="s">
        <v>18</v>
      </c>
      <c r="D137" s="2316"/>
      <c r="E137" s="2317"/>
      <c r="F137" s="560"/>
      <c r="G137" s="560"/>
      <c r="H137" s="560"/>
      <c r="I137" s="554"/>
      <c r="J137" s="560"/>
      <c r="K137" s="560"/>
      <c r="L137" s="560"/>
      <c r="M137" s="560"/>
      <c r="N137" s="560"/>
      <c r="O137" s="560"/>
      <c r="P137" s="560"/>
      <c r="Q137" s="560"/>
    </row>
    <row r="138" spans="1:17" s="244" customFormat="1" x14ac:dyDescent="0.25">
      <c r="A138" s="454"/>
      <c r="B138" s="560"/>
      <c r="C138" s="560"/>
      <c r="D138" s="560"/>
      <c r="E138" s="560"/>
      <c r="F138" s="560"/>
      <c r="G138" s="560"/>
      <c r="H138" s="560"/>
      <c r="I138" s="560"/>
      <c r="J138" s="560"/>
      <c r="K138" s="560"/>
      <c r="L138" s="560"/>
      <c r="M138" s="560"/>
      <c r="N138" s="560"/>
      <c r="O138" s="560"/>
      <c r="P138" s="560"/>
      <c r="Q138" s="560"/>
    </row>
    <row r="139" spans="1:17" s="244" customFormat="1" x14ac:dyDescent="0.25">
      <c r="A139" s="454"/>
      <c r="B139" s="560"/>
      <c r="C139" s="560"/>
      <c r="D139" s="560"/>
      <c r="E139" s="560"/>
      <c r="F139" s="560"/>
      <c r="G139" s="560"/>
      <c r="H139" s="560"/>
      <c r="I139" s="560"/>
      <c r="J139" s="560"/>
      <c r="K139" s="560"/>
      <c r="L139" s="560"/>
      <c r="M139" s="560"/>
      <c r="N139" s="560"/>
      <c r="O139" s="560"/>
      <c r="P139" s="560"/>
      <c r="Q139" s="560"/>
    </row>
    <row r="140" spans="1:17" s="244" customFormat="1" x14ac:dyDescent="0.25">
      <c r="A140" s="454"/>
      <c r="B140" s="2999" t="s">
        <v>186</v>
      </c>
      <c r="C140" s="3000"/>
      <c r="D140" s="3000"/>
      <c r="E140" s="3000"/>
      <c r="F140" s="3000"/>
      <c r="G140" s="3000"/>
      <c r="H140" s="3000"/>
      <c r="I140" s="3000"/>
      <c r="J140" s="3000"/>
      <c r="K140" s="3000"/>
      <c r="L140" s="3000"/>
      <c r="M140" s="3000"/>
      <c r="N140" s="3000"/>
      <c r="O140" s="3000"/>
      <c r="P140" s="3000"/>
      <c r="Q140" s="560"/>
    </row>
    <row r="141" spans="1:17" s="244" customFormat="1" x14ac:dyDescent="0.25">
      <c r="A141" s="454"/>
      <c r="B141" s="560"/>
      <c r="C141" s="560"/>
      <c r="D141" s="560"/>
      <c r="E141" s="560"/>
      <c r="F141" s="560"/>
      <c r="G141" s="560"/>
      <c r="H141" s="560"/>
      <c r="I141" s="560"/>
      <c r="J141" s="560"/>
      <c r="K141" s="560"/>
      <c r="L141" s="560"/>
      <c r="M141" s="560"/>
      <c r="N141" s="560"/>
      <c r="O141" s="560"/>
      <c r="P141" s="560"/>
      <c r="Q141" s="560"/>
    </row>
    <row r="142" spans="1:17" s="244" customFormat="1" ht="15.75" thickBot="1" x14ac:dyDescent="0.3">
      <c r="A142" s="454"/>
      <c r="B142" s="560"/>
      <c r="C142" s="560"/>
      <c r="D142" s="560"/>
      <c r="E142" s="560"/>
      <c r="F142" s="560"/>
      <c r="G142" s="560"/>
      <c r="H142" s="560"/>
      <c r="I142" s="560"/>
      <c r="J142" s="560"/>
      <c r="K142" s="560"/>
      <c r="L142" s="560"/>
      <c r="M142" s="560"/>
      <c r="N142" s="560"/>
      <c r="O142" s="560"/>
      <c r="P142" s="560"/>
      <c r="Q142" s="560"/>
    </row>
    <row r="143" spans="1:17" s="244" customFormat="1" ht="15.75" thickBot="1" x14ac:dyDescent="0.3">
      <c r="A143" s="454"/>
      <c r="B143" s="2991" t="s">
        <v>187</v>
      </c>
      <c r="C143" s="2992"/>
      <c r="D143" s="2992"/>
      <c r="E143" s="2992"/>
      <c r="F143" s="2992"/>
      <c r="G143" s="2992"/>
      <c r="H143" s="2992"/>
      <c r="I143" s="2992"/>
      <c r="J143" s="2992"/>
      <c r="K143" s="2992"/>
      <c r="L143" s="2992"/>
      <c r="M143" s="2992"/>
      <c r="N143" s="2993"/>
      <c r="O143" s="560"/>
      <c r="P143" s="560"/>
      <c r="Q143" s="560"/>
    </row>
    <row r="144" spans="1:17" s="244" customFormat="1" x14ac:dyDescent="0.25">
      <c r="A144" s="454"/>
      <c r="B144" s="560"/>
      <c r="C144" s="560"/>
      <c r="D144" s="560"/>
      <c r="E144" s="560"/>
      <c r="F144" s="560"/>
      <c r="G144" s="560"/>
      <c r="H144" s="560"/>
      <c r="I144" s="560"/>
      <c r="J144" s="560"/>
      <c r="K144" s="560"/>
      <c r="L144" s="560"/>
      <c r="M144" s="560"/>
      <c r="N144" s="560"/>
      <c r="O144" s="560"/>
      <c r="P144" s="560"/>
      <c r="Q144" s="560"/>
    </row>
    <row r="145" spans="1:26" s="244" customFormat="1" ht="15.75" thickBot="1" x14ac:dyDescent="0.3">
      <c r="A145" s="454"/>
      <c r="B145" s="560"/>
      <c r="C145" s="560"/>
      <c r="D145" s="560"/>
      <c r="E145" s="560"/>
      <c r="F145" s="560"/>
      <c r="G145" s="560"/>
      <c r="H145" s="560"/>
      <c r="I145" s="560"/>
      <c r="J145" s="560"/>
      <c r="K145" s="560"/>
      <c r="L145" s="560"/>
      <c r="M145" s="562"/>
      <c r="N145" s="562"/>
      <c r="O145" s="560"/>
      <c r="P145" s="560"/>
      <c r="Q145" s="560"/>
    </row>
    <row r="146" spans="1:26" s="459" customFormat="1" ht="60.75" thickBot="1" x14ac:dyDescent="0.3">
      <c r="A146" s="458"/>
      <c r="B146" s="563" t="s">
        <v>33</v>
      </c>
      <c r="C146" s="563" t="s">
        <v>34</v>
      </c>
      <c r="D146" s="563" t="s">
        <v>35</v>
      </c>
      <c r="E146" s="563" t="s">
        <v>36</v>
      </c>
      <c r="F146" s="563" t="s">
        <v>37</v>
      </c>
      <c r="G146" s="563" t="s">
        <v>38</v>
      </c>
      <c r="H146" s="563" t="s">
        <v>39</v>
      </c>
      <c r="I146" s="563" t="s">
        <v>40</v>
      </c>
      <c r="J146" s="563" t="s">
        <v>41</v>
      </c>
      <c r="K146" s="563" t="s">
        <v>42</v>
      </c>
      <c r="L146" s="563" t="s">
        <v>43</v>
      </c>
      <c r="M146" s="564" t="s">
        <v>44</v>
      </c>
      <c r="N146" s="563" t="s">
        <v>45</v>
      </c>
      <c r="O146" s="563" t="s">
        <v>46</v>
      </c>
      <c r="P146" s="565" t="s">
        <v>47</v>
      </c>
      <c r="Q146" s="565" t="s">
        <v>48</v>
      </c>
    </row>
    <row r="147" spans="1:26" s="462" customFormat="1" ht="14.25" x14ac:dyDescent="0.25">
      <c r="A147" s="460">
        <v>1</v>
      </c>
      <c r="B147" s="615"/>
      <c r="C147" s="616"/>
      <c r="D147" s="616"/>
      <c r="E147" s="615"/>
      <c r="F147" s="617"/>
      <c r="G147" s="618"/>
      <c r="H147" s="619"/>
      <c r="I147" s="620"/>
      <c r="J147" s="621"/>
      <c r="K147" s="617"/>
      <c r="L147" s="621"/>
      <c r="M147" s="621"/>
      <c r="N147" s="621"/>
      <c r="O147" s="622"/>
      <c r="P147" s="99"/>
      <c r="Q147" s="2702" t="s">
        <v>1182</v>
      </c>
      <c r="R147" s="461"/>
      <c r="S147" s="461"/>
      <c r="T147" s="461"/>
      <c r="U147" s="461"/>
      <c r="V147" s="461"/>
      <c r="W147" s="461"/>
      <c r="X147" s="461"/>
      <c r="Y147" s="461"/>
      <c r="Z147" s="461"/>
    </row>
    <row r="148" spans="1:26" s="462" customFormat="1" ht="14.25" x14ac:dyDescent="0.25">
      <c r="A148" s="460"/>
      <c r="B148" s="615"/>
      <c r="C148" s="616"/>
      <c r="D148" s="616"/>
      <c r="E148" s="623"/>
      <c r="F148" s="94"/>
      <c r="G148" s="95"/>
      <c r="H148" s="624"/>
      <c r="I148" s="624"/>
      <c r="J148" s="96"/>
      <c r="K148" s="98"/>
      <c r="L148" s="98"/>
      <c r="M148" s="625"/>
      <c r="N148" s="98"/>
      <c r="O148" s="99"/>
      <c r="P148" s="99"/>
      <c r="Q148" s="2703"/>
      <c r="R148" s="461"/>
      <c r="S148" s="461"/>
      <c r="T148" s="461"/>
      <c r="U148" s="461"/>
      <c r="V148" s="461"/>
      <c r="W148" s="461"/>
      <c r="X148" s="461"/>
      <c r="Y148" s="461"/>
      <c r="Z148" s="461"/>
    </row>
    <row r="149" spans="1:26" s="462" customFormat="1" ht="14.25" x14ac:dyDescent="0.25">
      <c r="A149" s="460"/>
      <c r="B149" s="615"/>
      <c r="C149" s="616"/>
      <c r="D149" s="616"/>
      <c r="E149" s="615"/>
      <c r="F149" s="312"/>
      <c r="G149" s="95"/>
      <c r="H149" s="624"/>
      <c r="I149" s="624"/>
      <c r="J149" s="96"/>
      <c r="K149" s="626"/>
      <c r="L149" s="97"/>
      <c r="M149" s="621"/>
      <c r="N149" s="621"/>
      <c r="O149" s="627"/>
      <c r="P149" s="99"/>
      <c r="Q149" s="2703"/>
      <c r="R149" s="461"/>
      <c r="S149" s="461"/>
      <c r="T149" s="461"/>
      <c r="U149" s="461"/>
      <c r="V149" s="461"/>
      <c r="W149" s="461"/>
      <c r="X149" s="461"/>
      <c r="Y149" s="461"/>
      <c r="Z149" s="461"/>
    </row>
    <row r="150" spans="1:26" s="465" customFormat="1" x14ac:dyDescent="0.25">
      <c r="A150" s="463"/>
      <c r="B150" s="93"/>
      <c r="C150" s="94"/>
      <c r="D150" s="93"/>
      <c r="E150" s="628"/>
      <c r="F150" s="94"/>
      <c r="G150" s="94"/>
      <c r="H150" s="94"/>
      <c r="I150" s="96"/>
      <c r="J150" s="96"/>
      <c r="K150" s="96"/>
      <c r="L150" s="96"/>
      <c r="M150" s="98"/>
      <c r="N150" s="98"/>
      <c r="O150" s="99"/>
      <c r="P150" s="99"/>
      <c r="Q150" s="2703"/>
      <c r="R150" s="464"/>
      <c r="S150" s="464"/>
      <c r="T150" s="464"/>
      <c r="U150" s="464"/>
      <c r="V150" s="464"/>
      <c r="W150" s="464"/>
      <c r="X150" s="464"/>
      <c r="Y150" s="464"/>
      <c r="Z150" s="464"/>
    </row>
    <row r="151" spans="1:26" s="465" customFormat="1" x14ac:dyDescent="0.25">
      <c r="A151" s="463"/>
      <c r="B151" s="566"/>
      <c r="C151" s="94"/>
      <c r="D151" s="93"/>
      <c r="E151" s="628"/>
      <c r="F151" s="94"/>
      <c r="G151" s="94"/>
      <c r="H151" s="94"/>
      <c r="I151" s="96"/>
      <c r="J151" s="96"/>
      <c r="K151" s="629"/>
      <c r="L151" s="629"/>
      <c r="M151" s="630"/>
      <c r="N151" s="629"/>
      <c r="O151" s="99"/>
      <c r="P151" s="99"/>
      <c r="Q151" s="2704"/>
    </row>
    <row r="152" spans="1:26" s="244" customFormat="1" x14ac:dyDescent="0.25">
      <c r="A152" s="454"/>
      <c r="B152" s="560"/>
      <c r="C152" s="560"/>
      <c r="D152" s="560"/>
      <c r="E152" s="567"/>
      <c r="F152" s="560"/>
      <c r="G152" s="560"/>
      <c r="H152" s="560"/>
      <c r="I152" s="560"/>
      <c r="J152" s="560"/>
      <c r="K152" s="560"/>
      <c r="L152" s="560"/>
      <c r="M152" s="560"/>
      <c r="N152" s="560"/>
      <c r="O152" s="560"/>
      <c r="P152" s="560"/>
      <c r="Q152" s="560"/>
    </row>
    <row r="153" spans="1:26" s="244" customFormat="1" x14ac:dyDescent="0.25">
      <c r="A153" s="454"/>
      <c r="B153" s="568" t="s">
        <v>192</v>
      </c>
      <c r="C153" s="569"/>
      <c r="D153" s="560"/>
      <c r="E153" s="560"/>
      <c r="F153" s="560"/>
      <c r="G153" s="560"/>
      <c r="H153" s="631"/>
      <c r="I153" s="631"/>
      <c r="J153" s="631"/>
      <c r="K153" s="631"/>
      <c r="L153" s="631"/>
      <c r="M153" s="631"/>
      <c r="N153" s="560"/>
      <c r="O153" s="560"/>
      <c r="P153" s="560"/>
      <c r="Q153" s="560"/>
    </row>
    <row r="154" spans="1:26" s="244" customFormat="1" x14ac:dyDescent="0.25">
      <c r="A154" s="454"/>
      <c r="B154" s="560"/>
      <c r="C154" s="560"/>
      <c r="D154" s="560"/>
      <c r="E154" s="560"/>
      <c r="F154" s="560"/>
      <c r="G154" s="560"/>
      <c r="H154" s="560"/>
      <c r="I154" s="560"/>
      <c r="J154" s="560"/>
      <c r="K154" s="560"/>
      <c r="L154" s="560"/>
      <c r="M154" s="560"/>
      <c r="N154" s="560"/>
      <c r="O154" s="560"/>
      <c r="P154" s="560"/>
      <c r="Q154" s="560"/>
    </row>
    <row r="155" spans="1:26" s="244" customFormat="1" ht="15.75" thickBot="1" x14ac:dyDescent="0.3">
      <c r="A155" s="454"/>
      <c r="B155" s="560"/>
      <c r="C155" s="560"/>
      <c r="D155" s="560"/>
      <c r="E155" s="560"/>
      <c r="F155" s="560"/>
      <c r="G155" s="560"/>
      <c r="H155" s="560"/>
      <c r="I155" s="560"/>
      <c r="J155" s="560"/>
      <c r="K155" s="560"/>
      <c r="L155" s="560"/>
      <c r="M155" s="560"/>
      <c r="N155" s="560"/>
      <c r="O155" s="560"/>
      <c r="P155" s="560"/>
      <c r="Q155" s="560"/>
    </row>
    <row r="156" spans="1:26" s="244" customFormat="1" ht="30.75" thickBot="1" x14ac:dyDescent="0.3">
      <c r="A156" s="454"/>
      <c r="B156" s="570" t="s">
        <v>193</v>
      </c>
      <c r="C156" s="571" t="s">
        <v>194</v>
      </c>
      <c r="D156" s="570" t="s">
        <v>27</v>
      </c>
      <c r="E156" s="571" t="s">
        <v>195</v>
      </c>
      <c r="F156" s="560"/>
      <c r="G156" s="560"/>
      <c r="H156" s="560"/>
      <c r="I156" s="560"/>
      <c r="J156" s="560"/>
      <c r="K156" s="560"/>
      <c r="L156" s="560"/>
      <c r="M156" s="560"/>
      <c r="N156" s="560"/>
      <c r="O156" s="560"/>
      <c r="P156" s="560"/>
      <c r="Q156" s="560"/>
    </row>
    <row r="157" spans="1:26" s="244" customFormat="1" ht="39.75" customHeight="1" x14ac:dyDescent="0.25">
      <c r="A157" s="454"/>
      <c r="B157" s="653" t="s">
        <v>196</v>
      </c>
      <c r="C157" s="265">
        <v>20</v>
      </c>
      <c r="D157" s="265">
        <v>0</v>
      </c>
      <c r="E157" s="2560">
        <v>0</v>
      </c>
      <c r="F157" s="560"/>
      <c r="G157" s="560"/>
      <c r="H157" s="560"/>
      <c r="I157" s="560"/>
      <c r="J157" s="560"/>
      <c r="K157" s="560"/>
      <c r="L157" s="560"/>
      <c r="M157" s="560"/>
      <c r="N157" s="560"/>
      <c r="O157" s="560"/>
      <c r="P157" s="560"/>
      <c r="Q157" s="560"/>
    </row>
    <row r="158" spans="1:26" s="244" customFormat="1" ht="39.75" customHeight="1" x14ac:dyDescent="0.25">
      <c r="A158" s="454"/>
      <c r="B158" s="653" t="s">
        <v>197</v>
      </c>
      <c r="C158" s="652">
        <v>30</v>
      </c>
      <c r="D158" s="652">
        <v>0</v>
      </c>
      <c r="E158" s="2561"/>
      <c r="F158" s="560"/>
      <c r="G158" s="560"/>
      <c r="H158" s="560"/>
      <c r="I158" s="560"/>
      <c r="J158" s="560"/>
      <c r="K158" s="560"/>
      <c r="L158" s="560"/>
      <c r="M158" s="560"/>
      <c r="N158" s="560"/>
      <c r="O158" s="560"/>
      <c r="P158" s="560"/>
      <c r="Q158" s="560"/>
    </row>
    <row r="159" spans="1:26" s="244" customFormat="1" ht="36.75" customHeight="1" thickBot="1" x14ac:dyDescent="0.3">
      <c r="A159" s="454"/>
      <c r="B159" s="653" t="s">
        <v>198</v>
      </c>
      <c r="C159" s="267">
        <v>40</v>
      </c>
      <c r="D159" s="267">
        <v>0</v>
      </c>
      <c r="E159" s="2562"/>
      <c r="F159" s="560"/>
      <c r="G159" s="560"/>
      <c r="H159" s="560"/>
      <c r="I159" s="560"/>
      <c r="J159" s="560"/>
      <c r="K159" s="560"/>
      <c r="L159" s="560"/>
      <c r="M159" s="560"/>
      <c r="N159" s="560"/>
      <c r="O159" s="560"/>
      <c r="P159" s="560"/>
      <c r="Q159" s="560"/>
    </row>
    <row r="160" spans="1:26" s="244" customFormat="1" x14ac:dyDescent="0.25">
      <c r="A160" s="454"/>
      <c r="B160" s="560"/>
      <c r="C160" s="560"/>
      <c r="D160" s="560"/>
      <c r="E160" s="560"/>
      <c r="F160" s="560"/>
      <c r="G160" s="560"/>
      <c r="H160" s="560"/>
      <c r="I160" s="560"/>
      <c r="J160" s="560"/>
      <c r="K160" s="560"/>
      <c r="L160" s="560"/>
      <c r="M160" s="560"/>
      <c r="N160" s="560"/>
      <c r="O160" s="560"/>
      <c r="P160" s="560"/>
      <c r="Q160" s="560"/>
    </row>
    <row r="161" spans="1:17" s="244" customFormat="1" ht="15.75" thickBot="1" x14ac:dyDescent="0.3">
      <c r="A161" s="454"/>
      <c r="B161" s="560"/>
      <c r="C161" s="560"/>
      <c r="D161" s="560"/>
      <c r="E161" s="560"/>
      <c r="F161" s="560"/>
      <c r="G161" s="560"/>
      <c r="H161" s="560"/>
      <c r="I161" s="560"/>
      <c r="J161" s="560"/>
      <c r="K161" s="560"/>
      <c r="L161" s="560"/>
      <c r="M161" s="560"/>
      <c r="N161" s="560"/>
      <c r="O161" s="560"/>
      <c r="P161" s="560"/>
      <c r="Q161" s="560"/>
    </row>
    <row r="162" spans="1:17" s="244" customFormat="1" ht="15.75" thickBot="1" x14ac:dyDescent="0.3">
      <c r="A162" s="454"/>
      <c r="B162" s="2991" t="s">
        <v>199</v>
      </c>
      <c r="C162" s="2992"/>
      <c r="D162" s="2992"/>
      <c r="E162" s="2992"/>
      <c r="F162" s="2992"/>
      <c r="G162" s="2992"/>
      <c r="H162" s="2992"/>
      <c r="I162" s="2992"/>
      <c r="J162" s="2992"/>
      <c r="K162" s="2992"/>
      <c r="L162" s="2992"/>
      <c r="M162" s="2992"/>
      <c r="N162" s="2993"/>
      <c r="O162" s="560"/>
      <c r="P162" s="560"/>
      <c r="Q162" s="560"/>
    </row>
    <row r="163" spans="1:17" s="244" customFormat="1" x14ac:dyDescent="0.25">
      <c r="A163" s="454"/>
      <c r="B163" s="560"/>
      <c r="C163" s="560"/>
      <c r="D163" s="560"/>
      <c r="E163" s="560"/>
      <c r="F163" s="560"/>
      <c r="G163" s="560"/>
      <c r="H163" s="560"/>
      <c r="I163" s="560"/>
      <c r="J163" s="560"/>
      <c r="K163" s="560"/>
      <c r="L163" s="560"/>
      <c r="M163" s="560"/>
      <c r="N163" s="560"/>
      <c r="O163" s="560"/>
      <c r="P163" s="560"/>
      <c r="Q163" s="560"/>
    </row>
    <row r="164" spans="1:17" s="244" customFormat="1" ht="75" x14ac:dyDescent="0.25">
      <c r="A164" s="454"/>
      <c r="B164" s="469" t="s">
        <v>89</v>
      </c>
      <c r="C164" s="469" t="s">
        <v>90</v>
      </c>
      <c r="D164" s="469" t="s">
        <v>91</v>
      </c>
      <c r="E164" s="469" t="s">
        <v>92</v>
      </c>
      <c r="F164" s="469" t="s">
        <v>93</v>
      </c>
      <c r="G164" s="469" t="s">
        <v>94</v>
      </c>
      <c r="H164" s="469" t="s">
        <v>95</v>
      </c>
      <c r="I164" s="469" t="s">
        <v>96</v>
      </c>
      <c r="J164" s="2994" t="s">
        <v>97</v>
      </c>
      <c r="K164" s="2995"/>
      <c r="L164" s="2996"/>
      <c r="M164" s="469" t="s">
        <v>98</v>
      </c>
      <c r="N164" s="469" t="s">
        <v>99</v>
      </c>
      <c r="O164" s="469" t="s">
        <v>100</v>
      </c>
      <c r="P164" s="2994" t="s">
        <v>77</v>
      </c>
      <c r="Q164" s="2996"/>
    </row>
    <row r="165" spans="1:17" s="244" customFormat="1" ht="36.75" customHeight="1" x14ac:dyDescent="0.2">
      <c r="A165" s="454"/>
      <c r="B165" s="549" t="s">
        <v>660</v>
      </c>
      <c r="C165" s="466" t="s">
        <v>1017</v>
      </c>
      <c r="D165" s="549"/>
      <c r="E165" s="455"/>
      <c r="F165" s="549"/>
      <c r="G165" s="549"/>
      <c r="H165" s="467"/>
      <c r="I165" s="468"/>
      <c r="J165" s="547"/>
      <c r="K165" s="548"/>
      <c r="L165" s="548"/>
      <c r="M165" s="550"/>
      <c r="N165" s="550"/>
      <c r="O165" s="550"/>
      <c r="P165" s="2824" t="s">
        <v>1180</v>
      </c>
      <c r="Q165" s="2825"/>
    </row>
    <row r="166" spans="1:17" s="244" customFormat="1" ht="42" customHeight="1" x14ac:dyDescent="0.2">
      <c r="A166" s="454"/>
      <c r="B166" s="549" t="s">
        <v>1129</v>
      </c>
      <c r="C166" s="466" t="s">
        <v>1017</v>
      </c>
      <c r="D166" s="549"/>
      <c r="E166" s="455"/>
      <c r="F166" s="455"/>
      <c r="G166" s="549"/>
      <c r="H166" s="572"/>
      <c r="I166" s="468"/>
      <c r="J166" s="549"/>
      <c r="K166" s="549"/>
      <c r="L166" s="549"/>
      <c r="M166" s="550"/>
      <c r="N166" s="550"/>
      <c r="O166" s="550"/>
      <c r="P166" s="2834"/>
      <c r="Q166" s="2835"/>
    </row>
    <row r="167" spans="1:17" s="244" customFormat="1" ht="39.75" customHeight="1" x14ac:dyDescent="0.2">
      <c r="A167" s="454"/>
      <c r="B167" s="549" t="s">
        <v>223</v>
      </c>
      <c r="C167" s="547" t="s">
        <v>1017</v>
      </c>
      <c r="D167" s="549"/>
      <c r="E167" s="455"/>
      <c r="F167" s="549"/>
      <c r="G167" s="549"/>
      <c r="H167" s="551"/>
      <c r="I167" s="468"/>
      <c r="J167" s="549"/>
      <c r="K167" s="549"/>
      <c r="L167" s="549"/>
      <c r="M167" s="550"/>
      <c r="N167" s="550"/>
      <c r="O167" s="550"/>
      <c r="P167" s="2834"/>
      <c r="Q167" s="2835"/>
    </row>
    <row r="168" spans="1:17" s="244" customFormat="1" x14ac:dyDescent="0.2">
      <c r="A168" s="454"/>
      <c r="B168" s="549"/>
      <c r="C168" s="549"/>
      <c r="D168" s="549"/>
      <c r="E168" s="455"/>
      <c r="F168" s="455"/>
      <c r="G168" s="455"/>
      <c r="H168" s="551"/>
      <c r="I168" s="468"/>
      <c r="J168" s="549"/>
      <c r="K168" s="549"/>
      <c r="L168" s="549"/>
      <c r="M168" s="550"/>
      <c r="N168" s="550"/>
      <c r="O168" s="550"/>
      <c r="P168" s="2834"/>
      <c r="Q168" s="2835"/>
    </row>
    <row r="169" spans="1:17" s="244" customFormat="1" x14ac:dyDescent="0.2">
      <c r="A169" s="454"/>
      <c r="B169" s="549"/>
      <c r="C169" s="549"/>
      <c r="D169" s="549"/>
      <c r="E169" s="455"/>
      <c r="F169" s="455"/>
      <c r="G169" s="455"/>
      <c r="H169" s="551"/>
      <c r="I169" s="468"/>
      <c r="J169" s="549"/>
      <c r="K169" s="549"/>
      <c r="L169" s="549"/>
      <c r="M169" s="550"/>
      <c r="N169" s="550"/>
      <c r="O169" s="550"/>
      <c r="P169" s="2826"/>
      <c r="Q169" s="2827"/>
    </row>
    <row r="170" spans="1:17" s="244" customFormat="1" x14ac:dyDescent="0.25">
      <c r="A170" s="454"/>
      <c r="B170" s="560"/>
      <c r="C170" s="560"/>
      <c r="D170" s="560"/>
      <c r="E170" s="560"/>
      <c r="F170" s="560"/>
      <c r="G170" s="560"/>
      <c r="H170" s="560"/>
      <c r="I170" s="560"/>
      <c r="J170" s="560"/>
      <c r="K170" s="560"/>
      <c r="L170" s="560"/>
      <c r="M170" s="560"/>
      <c r="N170" s="560"/>
      <c r="O170" s="560"/>
      <c r="P170" s="560"/>
      <c r="Q170" s="560"/>
    </row>
    <row r="171" spans="1:17" s="244" customFormat="1" x14ac:dyDescent="0.25">
      <c r="A171" s="454"/>
      <c r="B171" s="560"/>
      <c r="C171" s="560"/>
      <c r="D171" s="560"/>
      <c r="E171" s="560"/>
      <c r="F171" s="560"/>
      <c r="G171" s="560"/>
      <c r="H171" s="560"/>
      <c r="I171" s="560"/>
      <c r="J171" s="560"/>
      <c r="K171" s="560"/>
      <c r="L171" s="560"/>
      <c r="M171" s="560"/>
      <c r="N171" s="560"/>
      <c r="O171" s="560"/>
      <c r="P171" s="560"/>
      <c r="Q171" s="560"/>
    </row>
    <row r="172" spans="1:17" s="244" customFormat="1" ht="15.75" thickBot="1" x14ac:dyDescent="0.3">
      <c r="A172" s="454"/>
      <c r="B172" s="560"/>
      <c r="C172" s="560"/>
      <c r="D172" s="560"/>
      <c r="E172" s="560"/>
      <c r="F172" s="560"/>
      <c r="G172" s="560"/>
      <c r="H172" s="560"/>
      <c r="I172" s="560"/>
      <c r="J172" s="560"/>
      <c r="K172" s="560"/>
      <c r="L172" s="560"/>
      <c r="M172" s="560"/>
      <c r="N172" s="560"/>
      <c r="O172" s="560"/>
      <c r="P172" s="560"/>
      <c r="Q172" s="560"/>
    </row>
    <row r="173" spans="1:17" s="244" customFormat="1" ht="30" x14ac:dyDescent="0.25">
      <c r="A173" s="454"/>
      <c r="B173" s="573" t="s">
        <v>17</v>
      </c>
      <c r="C173" s="573" t="s">
        <v>193</v>
      </c>
      <c r="D173" s="469" t="s">
        <v>194</v>
      </c>
      <c r="E173" s="573" t="s">
        <v>27</v>
      </c>
      <c r="F173" s="571" t="s">
        <v>235</v>
      </c>
      <c r="G173" s="574"/>
      <c r="H173" s="560"/>
      <c r="I173" s="560"/>
      <c r="J173" s="560"/>
      <c r="K173" s="560"/>
      <c r="L173" s="560"/>
      <c r="M173" s="560"/>
      <c r="N173" s="560"/>
      <c r="O173" s="560"/>
      <c r="P173" s="560"/>
      <c r="Q173" s="560"/>
    </row>
    <row r="174" spans="1:17" s="244" customFormat="1" ht="85.5" x14ac:dyDescent="0.25">
      <c r="A174" s="454"/>
      <c r="B174" s="2987" t="s">
        <v>236</v>
      </c>
      <c r="C174" s="661" t="s">
        <v>237</v>
      </c>
      <c r="D174" s="652">
        <v>25</v>
      </c>
      <c r="E174" s="652">
        <v>0</v>
      </c>
      <c r="F174" s="2988">
        <f>D167+E174+E175+E176</f>
        <v>0</v>
      </c>
      <c r="G174" s="575"/>
      <c r="H174" s="560"/>
      <c r="I174" s="560"/>
      <c r="J174" s="560"/>
      <c r="K174" s="560"/>
      <c r="L174" s="560"/>
      <c r="M174" s="560"/>
      <c r="N174" s="560"/>
      <c r="O174" s="560"/>
      <c r="P174" s="560"/>
      <c r="Q174" s="560"/>
    </row>
    <row r="175" spans="1:17" s="244" customFormat="1" ht="57" x14ac:dyDescent="0.25">
      <c r="A175" s="454"/>
      <c r="B175" s="2987"/>
      <c r="C175" s="661" t="s">
        <v>238</v>
      </c>
      <c r="D175" s="647">
        <v>25</v>
      </c>
      <c r="E175" s="652">
        <v>0</v>
      </c>
      <c r="F175" s="2989"/>
      <c r="G175" s="575"/>
      <c r="H175" s="560"/>
      <c r="I175" s="560"/>
      <c r="J175" s="560"/>
      <c r="K175" s="560"/>
      <c r="L175" s="560"/>
      <c r="M175" s="560"/>
      <c r="N175" s="560"/>
      <c r="O175" s="560"/>
      <c r="P175" s="560"/>
      <c r="Q175" s="560"/>
    </row>
    <row r="176" spans="1:17" s="244" customFormat="1" ht="57" x14ac:dyDescent="0.25">
      <c r="A176" s="454"/>
      <c r="B176" s="2987"/>
      <c r="C176" s="661" t="s">
        <v>239</v>
      </c>
      <c r="D176" s="652">
        <v>10</v>
      </c>
      <c r="E176" s="652">
        <v>0</v>
      </c>
      <c r="F176" s="2990"/>
      <c r="G176" s="575"/>
      <c r="H176" s="560"/>
      <c r="I176" s="560"/>
      <c r="J176" s="560"/>
      <c r="K176" s="560"/>
      <c r="L176" s="560"/>
      <c r="M176" s="560"/>
      <c r="N176" s="560"/>
      <c r="O176" s="560"/>
      <c r="P176" s="560"/>
      <c r="Q176" s="560"/>
    </row>
    <row r="177" spans="1:17" s="244" customFormat="1" x14ac:dyDescent="0.2">
      <c r="A177" s="454"/>
      <c r="B177" s="560"/>
      <c r="C177" s="576"/>
      <c r="D177" s="560"/>
      <c r="E177" s="560"/>
      <c r="F177" s="560"/>
      <c r="G177" s="560"/>
      <c r="H177" s="560"/>
      <c r="I177" s="560"/>
      <c r="J177" s="560"/>
      <c r="K177" s="560"/>
      <c r="L177" s="560"/>
      <c r="M177" s="560"/>
      <c r="N177" s="560"/>
      <c r="O177" s="560"/>
      <c r="P177" s="560"/>
      <c r="Q177" s="560"/>
    </row>
    <row r="178" spans="1:17" s="244" customFormat="1" x14ac:dyDescent="0.25">
      <c r="A178" s="454"/>
      <c r="B178" s="560"/>
      <c r="C178" s="560"/>
      <c r="D178" s="560"/>
      <c r="E178" s="560"/>
      <c r="F178" s="560"/>
      <c r="G178" s="560"/>
      <c r="H178" s="560"/>
      <c r="I178" s="560"/>
      <c r="J178" s="560"/>
      <c r="K178" s="560"/>
      <c r="L178" s="560"/>
      <c r="M178" s="560"/>
      <c r="N178" s="560"/>
      <c r="O178" s="560"/>
      <c r="P178" s="560"/>
      <c r="Q178" s="560"/>
    </row>
    <row r="179" spans="1:17" s="244" customFormat="1" x14ac:dyDescent="0.25">
      <c r="A179" s="454"/>
      <c r="B179" s="560"/>
      <c r="C179" s="560"/>
      <c r="D179" s="560"/>
      <c r="E179" s="560"/>
      <c r="F179" s="560"/>
      <c r="G179" s="560"/>
      <c r="H179" s="560"/>
      <c r="I179" s="560"/>
      <c r="J179" s="560"/>
      <c r="K179" s="560"/>
      <c r="L179" s="560"/>
      <c r="M179" s="560"/>
      <c r="N179" s="560"/>
      <c r="O179" s="560"/>
      <c r="P179" s="560"/>
      <c r="Q179" s="560"/>
    </row>
    <row r="180" spans="1:17" s="244" customFormat="1" x14ac:dyDescent="0.25">
      <c r="A180" s="454"/>
      <c r="B180" s="577" t="s">
        <v>240</v>
      </c>
      <c r="C180" s="560"/>
      <c r="D180" s="560"/>
      <c r="E180" s="560"/>
      <c r="F180" s="560"/>
      <c r="G180" s="560"/>
      <c r="H180" s="560"/>
      <c r="I180" s="560"/>
      <c r="J180" s="560"/>
      <c r="K180" s="560"/>
      <c r="L180" s="560"/>
      <c r="M180" s="560"/>
      <c r="N180" s="560"/>
      <c r="O180" s="560"/>
      <c r="P180" s="560"/>
      <c r="Q180" s="560"/>
    </row>
    <row r="181" spans="1:17" s="244" customFormat="1" x14ac:dyDescent="0.25">
      <c r="A181" s="454"/>
      <c r="B181" s="560"/>
      <c r="C181" s="560"/>
      <c r="D181" s="560"/>
      <c r="E181" s="560"/>
      <c r="F181" s="560"/>
      <c r="G181" s="560"/>
      <c r="H181" s="560"/>
      <c r="I181" s="560"/>
      <c r="J181" s="560"/>
      <c r="K181" s="560"/>
      <c r="L181" s="560"/>
      <c r="M181" s="560"/>
      <c r="N181" s="560"/>
      <c r="O181" s="560"/>
      <c r="P181" s="560"/>
      <c r="Q181" s="560"/>
    </row>
    <row r="182" spans="1:17" s="244" customFormat="1" x14ac:dyDescent="0.25">
      <c r="A182" s="454"/>
      <c r="B182" s="560"/>
      <c r="C182" s="560"/>
      <c r="D182" s="560"/>
      <c r="E182" s="560"/>
      <c r="F182" s="560"/>
      <c r="G182" s="560"/>
      <c r="H182" s="560"/>
      <c r="I182" s="560"/>
      <c r="J182" s="560"/>
      <c r="K182" s="560"/>
      <c r="L182" s="560"/>
      <c r="M182" s="560"/>
      <c r="N182" s="560"/>
      <c r="O182" s="560"/>
      <c r="P182" s="560"/>
      <c r="Q182" s="560"/>
    </row>
    <row r="183" spans="1:17" s="244" customFormat="1" x14ac:dyDescent="0.25">
      <c r="A183" s="454"/>
      <c r="B183" s="469" t="s">
        <v>17</v>
      </c>
      <c r="C183" s="469" t="s">
        <v>26</v>
      </c>
      <c r="D183" s="573" t="s">
        <v>27</v>
      </c>
      <c r="E183" s="573" t="s">
        <v>28</v>
      </c>
      <c r="F183" s="560"/>
      <c r="G183" s="560"/>
      <c r="H183" s="560"/>
      <c r="I183" s="560"/>
      <c r="J183" s="560"/>
      <c r="K183" s="560"/>
      <c r="L183" s="560"/>
      <c r="M183" s="560"/>
      <c r="N183" s="560"/>
      <c r="O183" s="560"/>
      <c r="P183" s="560"/>
      <c r="Q183" s="560"/>
    </row>
    <row r="184" spans="1:17" s="244" customFormat="1" ht="46.5" customHeight="1" x14ac:dyDescent="0.25">
      <c r="A184" s="454"/>
      <c r="B184" s="470" t="s">
        <v>29</v>
      </c>
      <c r="C184" s="647">
        <v>40</v>
      </c>
      <c r="D184" s="652">
        <v>0</v>
      </c>
      <c r="E184" s="2896">
        <f>+D184+D185</f>
        <v>0</v>
      </c>
      <c r="F184" s="560"/>
      <c r="G184" s="560"/>
      <c r="H184" s="560"/>
      <c r="I184" s="560"/>
      <c r="J184" s="560"/>
      <c r="K184" s="560"/>
      <c r="L184" s="560"/>
      <c r="M184" s="560"/>
      <c r="N184" s="560"/>
      <c r="O184" s="560"/>
      <c r="P184" s="560"/>
      <c r="Q184" s="560"/>
    </row>
    <row r="185" spans="1:17" s="244" customFormat="1" ht="63.75" customHeight="1" x14ac:dyDescent="0.25">
      <c r="A185" s="454"/>
      <c r="B185" s="470" t="s">
        <v>30</v>
      </c>
      <c r="C185" s="647">
        <v>60</v>
      </c>
      <c r="D185" s="652">
        <v>0</v>
      </c>
      <c r="E185" s="2982"/>
      <c r="F185" s="560"/>
      <c r="G185" s="560"/>
      <c r="H185" s="560"/>
      <c r="I185" s="560"/>
      <c r="J185" s="560"/>
      <c r="K185" s="560"/>
      <c r="L185" s="560"/>
      <c r="M185" s="560"/>
      <c r="N185" s="560"/>
      <c r="O185" s="560"/>
      <c r="P185" s="560"/>
      <c r="Q185" s="560"/>
    </row>
    <row r="186" spans="1:17" s="244" customFormat="1" x14ac:dyDescent="0.25">
      <c r="A186" s="454"/>
      <c r="B186" s="560"/>
      <c r="C186" s="560"/>
      <c r="D186" s="560"/>
      <c r="E186" s="560"/>
      <c r="F186" s="560"/>
      <c r="G186" s="560"/>
      <c r="H186" s="560"/>
      <c r="I186" s="560"/>
      <c r="J186" s="560"/>
      <c r="K186" s="560"/>
      <c r="L186" s="560"/>
      <c r="M186" s="560"/>
      <c r="N186" s="560"/>
      <c r="O186" s="560"/>
      <c r="P186" s="560"/>
      <c r="Q186" s="560"/>
    </row>
    <row r="187" spans="1:17" s="244" customFormat="1" x14ac:dyDescent="0.25">
      <c r="A187" s="454"/>
      <c r="B187" s="454"/>
      <c r="C187" s="454"/>
      <c r="D187" s="454"/>
      <c r="E187" s="454"/>
      <c r="F187" s="454"/>
      <c r="G187" s="454"/>
      <c r="H187" s="454"/>
      <c r="I187" s="454"/>
      <c r="J187" s="454"/>
      <c r="K187" s="454"/>
      <c r="L187" s="454"/>
      <c r="M187" s="454"/>
      <c r="N187" s="454"/>
      <c r="O187" s="454"/>
      <c r="P187" s="454"/>
      <c r="Q187" s="454"/>
    </row>
    <row r="188" spans="1:17" s="244" customFormat="1" x14ac:dyDescent="0.25">
      <c r="A188" s="454"/>
    </row>
    <row r="190" spans="1:17" x14ac:dyDescent="0.25">
      <c r="F190" s="1"/>
      <c r="G190" s="1"/>
      <c r="H190" s="1"/>
      <c r="I190" s="1"/>
      <c r="J190" s="1"/>
      <c r="K190" s="1"/>
      <c r="L190" s="1"/>
      <c r="M190" s="1"/>
      <c r="N190" s="1"/>
      <c r="O190" s="1"/>
      <c r="P190" s="1"/>
      <c r="Q190" s="1"/>
    </row>
  </sheetData>
  <mergeCells count="124">
    <mergeCell ref="C109:C112"/>
    <mergeCell ref="D109:D112"/>
    <mergeCell ref="E109:E112"/>
    <mergeCell ref="F109:F112"/>
    <mergeCell ref="G109:G112"/>
    <mergeCell ref="H109:H112"/>
    <mergeCell ref="I109:I112"/>
    <mergeCell ref="B118:B121"/>
    <mergeCell ref="B114:B115"/>
    <mergeCell ref="C114:C115"/>
    <mergeCell ref="D114:D115"/>
    <mergeCell ref="E114:E115"/>
    <mergeCell ref="F114:F115"/>
    <mergeCell ref="G114:G115"/>
    <mergeCell ref="H114:H115"/>
    <mergeCell ref="I114:I115"/>
    <mergeCell ref="C118:C121"/>
    <mergeCell ref="E118:E121"/>
    <mergeCell ref="F118:F121"/>
    <mergeCell ref="G118:G121"/>
    <mergeCell ref="H118:H121"/>
    <mergeCell ref="I118:I121"/>
    <mergeCell ref="D118:D121"/>
    <mergeCell ref="B109:B112"/>
    <mergeCell ref="E184:E185"/>
    <mergeCell ref="P164:Q164"/>
    <mergeCell ref="P117:Q117"/>
    <mergeCell ref="B133:N133"/>
    <mergeCell ref="D136:E136"/>
    <mergeCell ref="D137:E137"/>
    <mergeCell ref="B140:P140"/>
    <mergeCell ref="B143:N143"/>
    <mergeCell ref="B126:B127"/>
    <mergeCell ref="F122:F125"/>
    <mergeCell ref="E122:E125"/>
    <mergeCell ref="D122:D125"/>
    <mergeCell ref="C122:C125"/>
    <mergeCell ref="B122:B125"/>
    <mergeCell ref="O126:O127"/>
    <mergeCell ref="P126:Q127"/>
    <mergeCell ref="C126:C127"/>
    <mergeCell ref="D126:D127"/>
    <mergeCell ref="E126:E127"/>
    <mergeCell ref="P165:Q169"/>
    <mergeCell ref="Q147:Q151"/>
    <mergeCell ref="M118:M121"/>
    <mergeCell ref="N118:N121"/>
    <mergeCell ref="O118:O121"/>
    <mergeCell ref="H122:H125"/>
    <mergeCell ref="G122:G125"/>
    <mergeCell ref="M122:M125"/>
    <mergeCell ref="N122:N125"/>
    <mergeCell ref="O122:O125"/>
    <mergeCell ref="P118:Q121"/>
    <mergeCell ref="B174:B176"/>
    <mergeCell ref="F174:F176"/>
    <mergeCell ref="E157:E159"/>
    <mergeCell ref="B162:N162"/>
    <mergeCell ref="J164:L164"/>
    <mergeCell ref="F126:F127"/>
    <mergeCell ref="M126:M127"/>
    <mergeCell ref="N126:N127"/>
    <mergeCell ref="P116:Q116"/>
    <mergeCell ref="P122:Q125"/>
    <mergeCell ref="I122:I125"/>
    <mergeCell ref="O72:P72"/>
    <mergeCell ref="O73:P73"/>
    <mergeCell ref="O74:P74"/>
    <mergeCell ref="O75:P75"/>
    <mergeCell ref="O76:P76"/>
    <mergeCell ref="O77:P77"/>
    <mergeCell ref="O78:P78"/>
    <mergeCell ref="O79:P79"/>
    <mergeCell ref="M109:M112"/>
    <mergeCell ref="N109:N112"/>
    <mergeCell ref="O109:O112"/>
    <mergeCell ref="P109:Q112"/>
    <mergeCell ref="P113:Q113"/>
    <mergeCell ref="N114:N115"/>
    <mergeCell ref="O114:O115"/>
    <mergeCell ref="P114:Q115"/>
    <mergeCell ref="M114:M115"/>
    <mergeCell ref="B2:P2"/>
    <mergeCell ref="B4:P4"/>
    <mergeCell ref="C6:N6"/>
    <mergeCell ref="C7:N7"/>
    <mergeCell ref="C8:N8"/>
    <mergeCell ref="O65:P65"/>
    <mergeCell ref="C10:E10"/>
    <mergeCell ref="B14:C21"/>
    <mergeCell ref="B22:C22"/>
    <mergeCell ref="E40:E41"/>
    <mergeCell ref="M45:N45"/>
    <mergeCell ref="B53:B54"/>
    <mergeCell ref="C53:C54"/>
    <mergeCell ref="D53:E53"/>
    <mergeCell ref="C57:N57"/>
    <mergeCell ref="B59:N59"/>
    <mergeCell ref="O63:P63"/>
    <mergeCell ref="O64:P64"/>
    <mergeCell ref="O62:P62"/>
    <mergeCell ref="C9:N9"/>
    <mergeCell ref="G103:G108"/>
    <mergeCell ref="O66:P66"/>
    <mergeCell ref="O67:P67"/>
    <mergeCell ref="O68:P68"/>
    <mergeCell ref="O69:P69"/>
    <mergeCell ref="B97:N97"/>
    <mergeCell ref="J102:L102"/>
    <mergeCell ref="P102:Q102"/>
    <mergeCell ref="B103:B108"/>
    <mergeCell ref="C103:C108"/>
    <mergeCell ref="D103:D108"/>
    <mergeCell ref="E103:E108"/>
    <mergeCell ref="F103:F108"/>
    <mergeCell ref="H103:H108"/>
    <mergeCell ref="I103:I108"/>
    <mergeCell ref="M103:M108"/>
    <mergeCell ref="N103:N108"/>
    <mergeCell ref="O103:O108"/>
    <mergeCell ref="P103:Q108"/>
    <mergeCell ref="Q63:Q79"/>
    <mergeCell ref="O70:P70"/>
    <mergeCell ref="O71:P71"/>
  </mergeCells>
  <dataValidations count="2">
    <dataValidation type="decimal" allowBlank="1" showInputMessage="1" showErrorMessage="1" sqref="WVH983101 WLL983101 C65597 IV65597 SR65597 ACN65597 AMJ65597 AWF65597 BGB65597 BPX65597 BZT65597 CJP65597 CTL65597 DDH65597 DND65597 DWZ65597 EGV65597 EQR65597 FAN65597 FKJ65597 FUF65597 GEB65597 GNX65597 GXT65597 HHP65597 HRL65597 IBH65597 ILD65597 IUZ65597 JEV65597 JOR65597 JYN65597 KIJ65597 KSF65597 LCB65597 LLX65597 LVT65597 MFP65597 MPL65597 MZH65597 NJD65597 NSZ65597 OCV65597 OMR65597 OWN65597 PGJ65597 PQF65597 QAB65597 QJX65597 QTT65597 RDP65597 RNL65597 RXH65597 SHD65597 SQZ65597 TAV65597 TKR65597 TUN65597 UEJ65597 UOF65597 UYB65597 VHX65597 VRT65597 WBP65597 WLL65597 WVH65597 C131133 IV131133 SR131133 ACN131133 AMJ131133 AWF131133 BGB131133 BPX131133 BZT131133 CJP131133 CTL131133 DDH131133 DND131133 DWZ131133 EGV131133 EQR131133 FAN131133 FKJ131133 FUF131133 GEB131133 GNX131133 GXT131133 HHP131133 HRL131133 IBH131133 ILD131133 IUZ131133 JEV131133 JOR131133 JYN131133 KIJ131133 KSF131133 LCB131133 LLX131133 LVT131133 MFP131133 MPL131133 MZH131133 NJD131133 NSZ131133 OCV131133 OMR131133 OWN131133 PGJ131133 PQF131133 QAB131133 QJX131133 QTT131133 RDP131133 RNL131133 RXH131133 SHD131133 SQZ131133 TAV131133 TKR131133 TUN131133 UEJ131133 UOF131133 UYB131133 VHX131133 VRT131133 WBP131133 WLL131133 WVH131133 C196669 IV196669 SR196669 ACN196669 AMJ196669 AWF196669 BGB196669 BPX196669 BZT196669 CJP196669 CTL196669 DDH196669 DND196669 DWZ196669 EGV196669 EQR196669 FAN196669 FKJ196669 FUF196669 GEB196669 GNX196669 GXT196669 HHP196669 HRL196669 IBH196669 ILD196669 IUZ196669 JEV196669 JOR196669 JYN196669 KIJ196669 KSF196669 LCB196669 LLX196669 LVT196669 MFP196669 MPL196669 MZH196669 NJD196669 NSZ196669 OCV196669 OMR196669 OWN196669 PGJ196669 PQF196669 QAB196669 QJX196669 QTT196669 RDP196669 RNL196669 RXH196669 SHD196669 SQZ196669 TAV196669 TKR196669 TUN196669 UEJ196669 UOF196669 UYB196669 VHX196669 VRT196669 WBP196669 WLL196669 WVH196669 C262205 IV262205 SR262205 ACN262205 AMJ262205 AWF262205 BGB262205 BPX262205 BZT262205 CJP262205 CTL262205 DDH262205 DND262205 DWZ262205 EGV262205 EQR262205 FAN262205 FKJ262205 FUF262205 GEB262205 GNX262205 GXT262205 HHP262205 HRL262205 IBH262205 ILD262205 IUZ262205 JEV262205 JOR262205 JYN262205 KIJ262205 KSF262205 LCB262205 LLX262205 LVT262205 MFP262205 MPL262205 MZH262205 NJD262205 NSZ262205 OCV262205 OMR262205 OWN262205 PGJ262205 PQF262205 QAB262205 QJX262205 QTT262205 RDP262205 RNL262205 RXH262205 SHD262205 SQZ262205 TAV262205 TKR262205 TUN262205 UEJ262205 UOF262205 UYB262205 VHX262205 VRT262205 WBP262205 WLL262205 WVH262205 C327741 IV327741 SR327741 ACN327741 AMJ327741 AWF327741 BGB327741 BPX327741 BZT327741 CJP327741 CTL327741 DDH327741 DND327741 DWZ327741 EGV327741 EQR327741 FAN327741 FKJ327741 FUF327741 GEB327741 GNX327741 GXT327741 HHP327741 HRL327741 IBH327741 ILD327741 IUZ327741 JEV327741 JOR327741 JYN327741 KIJ327741 KSF327741 LCB327741 LLX327741 LVT327741 MFP327741 MPL327741 MZH327741 NJD327741 NSZ327741 OCV327741 OMR327741 OWN327741 PGJ327741 PQF327741 QAB327741 QJX327741 QTT327741 RDP327741 RNL327741 RXH327741 SHD327741 SQZ327741 TAV327741 TKR327741 TUN327741 UEJ327741 UOF327741 UYB327741 VHX327741 VRT327741 WBP327741 WLL327741 WVH327741 C393277 IV393277 SR393277 ACN393277 AMJ393277 AWF393277 BGB393277 BPX393277 BZT393277 CJP393277 CTL393277 DDH393277 DND393277 DWZ393277 EGV393277 EQR393277 FAN393277 FKJ393277 FUF393277 GEB393277 GNX393277 GXT393277 HHP393277 HRL393277 IBH393277 ILD393277 IUZ393277 JEV393277 JOR393277 JYN393277 KIJ393277 KSF393277 LCB393277 LLX393277 LVT393277 MFP393277 MPL393277 MZH393277 NJD393277 NSZ393277 OCV393277 OMR393277 OWN393277 PGJ393277 PQF393277 QAB393277 QJX393277 QTT393277 RDP393277 RNL393277 RXH393277 SHD393277 SQZ393277 TAV393277 TKR393277 TUN393277 UEJ393277 UOF393277 UYB393277 VHX393277 VRT393277 WBP393277 WLL393277 WVH393277 C458813 IV458813 SR458813 ACN458813 AMJ458813 AWF458813 BGB458813 BPX458813 BZT458813 CJP458813 CTL458813 DDH458813 DND458813 DWZ458813 EGV458813 EQR458813 FAN458813 FKJ458813 FUF458813 GEB458813 GNX458813 GXT458813 HHP458813 HRL458813 IBH458813 ILD458813 IUZ458813 JEV458813 JOR458813 JYN458813 KIJ458813 KSF458813 LCB458813 LLX458813 LVT458813 MFP458813 MPL458813 MZH458813 NJD458813 NSZ458813 OCV458813 OMR458813 OWN458813 PGJ458813 PQF458813 QAB458813 QJX458813 QTT458813 RDP458813 RNL458813 RXH458813 SHD458813 SQZ458813 TAV458813 TKR458813 TUN458813 UEJ458813 UOF458813 UYB458813 VHX458813 VRT458813 WBP458813 WLL458813 WVH458813 C524349 IV524349 SR524349 ACN524349 AMJ524349 AWF524349 BGB524349 BPX524349 BZT524349 CJP524349 CTL524349 DDH524349 DND524349 DWZ524349 EGV524349 EQR524349 FAN524349 FKJ524349 FUF524349 GEB524349 GNX524349 GXT524349 HHP524349 HRL524349 IBH524349 ILD524349 IUZ524349 JEV524349 JOR524349 JYN524349 KIJ524349 KSF524349 LCB524349 LLX524349 LVT524349 MFP524349 MPL524349 MZH524349 NJD524349 NSZ524349 OCV524349 OMR524349 OWN524349 PGJ524349 PQF524349 QAB524349 QJX524349 QTT524349 RDP524349 RNL524349 RXH524349 SHD524349 SQZ524349 TAV524349 TKR524349 TUN524349 UEJ524349 UOF524349 UYB524349 VHX524349 VRT524349 WBP524349 WLL524349 WVH524349 C589885 IV589885 SR589885 ACN589885 AMJ589885 AWF589885 BGB589885 BPX589885 BZT589885 CJP589885 CTL589885 DDH589885 DND589885 DWZ589885 EGV589885 EQR589885 FAN589885 FKJ589885 FUF589885 GEB589885 GNX589885 GXT589885 HHP589885 HRL589885 IBH589885 ILD589885 IUZ589885 JEV589885 JOR589885 JYN589885 KIJ589885 KSF589885 LCB589885 LLX589885 LVT589885 MFP589885 MPL589885 MZH589885 NJD589885 NSZ589885 OCV589885 OMR589885 OWN589885 PGJ589885 PQF589885 QAB589885 QJX589885 QTT589885 RDP589885 RNL589885 RXH589885 SHD589885 SQZ589885 TAV589885 TKR589885 TUN589885 UEJ589885 UOF589885 UYB589885 VHX589885 VRT589885 WBP589885 WLL589885 WVH589885 C655421 IV655421 SR655421 ACN655421 AMJ655421 AWF655421 BGB655421 BPX655421 BZT655421 CJP655421 CTL655421 DDH655421 DND655421 DWZ655421 EGV655421 EQR655421 FAN655421 FKJ655421 FUF655421 GEB655421 GNX655421 GXT655421 HHP655421 HRL655421 IBH655421 ILD655421 IUZ655421 JEV655421 JOR655421 JYN655421 KIJ655421 KSF655421 LCB655421 LLX655421 LVT655421 MFP655421 MPL655421 MZH655421 NJD655421 NSZ655421 OCV655421 OMR655421 OWN655421 PGJ655421 PQF655421 QAB655421 QJX655421 QTT655421 RDP655421 RNL655421 RXH655421 SHD655421 SQZ655421 TAV655421 TKR655421 TUN655421 UEJ655421 UOF655421 UYB655421 VHX655421 VRT655421 WBP655421 WLL655421 WVH655421 C720957 IV720957 SR720957 ACN720957 AMJ720957 AWF720957 BGB720957 BPX720957 BZT720957 CJP720957 CTL720957 DDH720957 DND720957 DWZ720957 EGV720957 EQR720957 FAN720957 FKJ720957 FUF720957 GEB720957 GNX720957 GXT720957 HHP720957 HRL720957 IBH720957 ILD720957 IUZ720957 JEV720957 JOR720957 JYN720957 KIJ720957 KSF720957 LCB720957 LLX720957 LVT720957 MFP720957 MPL720957 MZH720957 NJD720957 NSZ720957 OCV720957 OMR720957 OWN720957 PGJ720957 PQF720957 QAB720957 QJX720957 QTT720957 RDP720957 RNL720957 RXH720957 SHD720957 SQZ720957 TAV720957 TKR720957 TUN720957 UEJ720957 UOF720957 UYB720957 VHX720957 VRT720957 WBP720957 WLL720957 WVH720957 C786493 IV786493 SR786493 ACN786493 AMJ786493 AWF786493 BGB786493 BPX786493 BZT786493 CJP786493 CTL786493 DDH786493 DND786493 DWZ786493 EGV786493 EQR786493 FAN786493 FKJ786493 FUF786493 GEB786493 GNX786493 GXT786493 HHP786493 HRL786493 IBH786493 ILD786493 IUZ786493 JEV786493 JOR786493 JYN786493 KIJ786493 KSF786493 LCB786493 LLX786493 LVT786493 MFP786493 MPL786493 MZH786493 NJD786493 NSZ786493 OCV786493 OMR786493 OWN786493 PGJ786493 PQF786493 QAB786493 QJX786493 QTT786493 RDP786493 RNL786493 RXH786493 SHD786493 SQZ786493 TAV786493 TKR786493 TUN786493 UEJ786493 UOF786493 UYB786493 VHX786493 VRT786493 WBP786493 WLL786493 WVH786493 C852029 IV852029 SR852029 ACN852029 AMJ852029 AWF852029 BGB852029 BPX852029 BZT852029 CJP852029 CTL852029 DDH852029 DND852029 DWZ852029 EGV852029 EQR852029 FAN852029 FKJ852029 FUF852029 GEB852029 GNX852029 GXT852029 HHP852029 HRL852029 IBH852029 ILD852029 IUZ852029 JEV852029 JOR852029 JYN852029 KIJ852029 KSF852029 LCB852029 LLX852029 LVT852029 MFP852029 MPL852029 MZH852029 NJD852029 NSZ852029 OCV852029 OMR852029 OWN852029 PGJ852029 PQF852029 QAB852029 QJX852029 QTT852029 RDP852029 RNL852029 RXH852029 SHD852029 SQZ852029 TAV852029 TKR852029 TUN852029 UEJ852029 UOF852029 UYB852029 VHX852029 VRT852029 WBP852029 WLL852029 WVH852029 C917565 IV917565 SR917565 ACN917565 AMJ917565 AWF917565 BGB917565 BPX917565 BZT917565 CJP917565 CTL917565 DDH917565 DND917565 DWZ917565 EGV917565 EQR917565 FAN917565 FKJ917565 FUF917565 GEB917565 GNX917565 GXT917565 HHP917565 HRL917565 IBH917565 ILD917565 IUZ917565 JEV917565 JOR917565 JYN917565 KIJ917565 KSF917565 LCB917565 LLX917565 LVT917565 MFP917565 MPL917565 MZH917565 NJD917565 NSZ917565 OCV917565 OMR917565 OWN917565 PGJ917565 PQF917565 QAB917565 QJX917565 QTT917565 RDP917565 RNL917565 RXH917565 SHD917565 SQZ917565 TAV917565 TKR917565 TUN917565 UEJ917565 UOF917565 UYB917565 VHX917565 VRT917565 WBP917565 WLL917565 WVH917565 C983101 IV983101 SR983101 ACN983101 AMJ983101 AWF983101 BGB983101 BPX983101 BZT983101 CJP983101 CTL983101 DDH983101 DND983101 DWZ983101 EGV983101 EQR983101 FAN983101 FKJ983101 FUF983101 GEB983101 GNX983101 GXT983101 HHP983101 HRL983101 IBH983101 ILD983101 IUZ983101 JEV983101 JOR983101 JYN983101 KIJ983101 KSF983101 LCB983101 LLX983101 LVT983101 MFP983101 MPL983101 MZH983101 NJD983101 NSZ983101 OCV983101 OMR983101 OWN983101 PGJ983101 PQF983101 QAB983101 QJX983101 QTT983101 RDP983101 RNL983101 RXH983101 SHD983101 SQZ983101 TAV983101 TKR983101 TUN983101 UEJ983101 UOF983101 UYB983101 VHX983101 VRT983101 WBP98310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101 A65597 IS65597 SO65597 ACK65597 AMG65597 AWC65597 BFY65597 BPU65597 BZQ65597 CJM65597 CTI65597 DDE65597 DNA65597 DWW65597 EGS65597 EQO65597 FAK65597 FKG65597 FUC65597 GDY65597 GNU65597 GXQ65597 HHM65597 HRI65597 IBE65597 ILA65597 IUW65597 JES65597 JOO65597 JYK65597 KIG65597 KSC65597 LBY65597 LLU65597 LVQ65597 MFM65597 MPI65597 MZE65597 NJA65597 NSW65597 OCS65597 OMO65597 OWK65597 PGG65597 PQC65597 PZY65597 QJU65597 QTQ65597 RDM65597 RNI65597 RXE65597 SHA65597 SQW65597 TAS65597 TKO65597 TUK65597 UEG65597 UOC65597 UXY65597 VHU65597 VRQ65597 WBM65597 WLI65597 WVE65597 A131133 IS131133 SO131133 ACK131133 AMG131133 AWC131133 BFY131133 BPU131133 BZQ131133 CJM131133 CTI131133 DDE131133 DNA131133 DWW131133 EGS131133 EQO131133 FAK131133 FKG131133 FUC131133 GDY131133 GNU131133 GXQ131133 HHM131133 HRI131133 IBE131133 ILA131133 IUW131133 JES131133 JOO131133 JYK131133 KIG131133 KSC131133 LBY131133 LLU131133 LVQ131133 MFM131133 MPI131133 MZE131133 NJA131133 NSW131133 OCS131133 OMO131133 OWK131133 PGG131133 PQC131133 PZY131133 QJU131133 QTQ131133 RDM131133 RNI131133 RXE131133 SHA131133 SQW131133 TAS131133 TKO131133 TUK131133 UEG131133 UOC131133 UXY131133 VHU131133 VRQ131133 WBM131133 WLI131133 WVE131133 A196669 IS196669 SO196669 ACK196669 AMG196669 AWC196669 BFY196669 BPU196669 BZQ196669 CJM196669 CTI196669 DDE196669 DNA196669 DWW196669 EGS196669 EQO196669 FAK196669 FKG196669 FUC196669 GDY196669 GNU196669 GXQ196669 HHM196669 HRI196669 IBE196669 ILA196669 IUW196669 JES196669 JOO196669 JYK196669 KIG196669 KSC196669 LBY196669 LLU196669 LVQ196669 MFM196669 MPI196669 MZE196669 NJA196669 NSW196669 OCS196669 OMO196669 OWK196669 PGG196669 PQC196669 PZY196669 QJU196669 QTQ196669 RDM196669 RNI196669 RXE196669 SHA196669 SQW196669 TAS196669 TKO196669 TUK196669 UEG196669 UOC196669 UXY196669 VHU196669 VRQ196669 WBM196669 WLI196669 WVE196669 A262205 IS262205 SO262205 ACK262205 AMG262205 AWC262205 BFY262205 BPU262205 BZQ262205 CJM262205 CTI262205 DDE262205 DNA262205 DWW262205 EGS262205 EQO262205 FAK262205 FKG262205 FUC262205 GDY262205 GNU262205 GXQ262205 HHM262205 HRI262205 IBE262205 ILA262205 IUW262205 JES262205 JOO262205 JYK262205 KIG262205 KSC262205 LBY262205 LLU262205 LVQ262205 MFM262205 MPI262205 MZE262205 NJA262205 NSW262205 OCS262205 OMO262205 OWK262205 PGG262205 PQC262205 PZY262205 QJU262205 QTQ262205 RDM262205 RNI262205 RXE262205 SHA262205 SQW262205 TAS262205 TKO262205 TUK262205 UEG262205 UOC262205 UXY262205 VHU262205 VRQ262205 WBM262205 WLI262205 WVE262205 A327741 IS327741 SO327741 ACK327741 AMG327741 AWC327741 BFY327741 BPU327741 BZQ327741 CJM327741 CTI327741 DDE327741 DNA327741 DWW327741 EGS327741 EQO327741 FAK327741 FKG327741 FUC327741 GDY327741 GNU327741 GXQ327741 HHM327741 HRI327741 IBE327741 ILA327741 IUW327741 JES327741 JOO327741 JYK327741 KIG327741 KSC327741 LBY327741 LLU327741 LVQ327741 MFM327741 MPI327741 MZE327741 NJA327741 NSW327741 OCS327741 OMO327741 OWK327741 PGG327741 PQC327741 PZY327741 QJU327741 QTQ327741 RDM327741 RNI327741 RXE327741 SHA327741 SQW327741 TAS327741 TKO327741 TUK327741 UEG327741 UOC327741 UXY327741 VHU327741 VRQ327741 WBM327741 WLI327741 WVE327741 A393277 IS393277 SO393277 ACK393277 AMG393277 AWC393277 BFY393277 BPU393277 BZQ393277 CJM393277 CTI393277 DDE393277 DNA393277 DWW393277 EGS393277 EQO393277 FAK393277 FKG393277 FUC393277 GDY393277 GNU393277 GXQ393277 HHM393277 HRI393277 IBE393277 ILA393277 IUW393277 JES393277 JOO393277 JYK393277 KIG393277 KSC393277 LBY393277 LLU393277 LVQ393277 MFM393277 MPI393277 MZE393277 NJA393277 NSW393277 OCS393277 OMO393277 OWK393277 PGG393277 PQC393277 PZY393277 QJU393277 QTQ393277 RDM393277 RNI393277 RXE393277 SHA393277 SQW393277 TAS393277 TKO393277 TUK393277 UEG393277 UOC393277 UXY393277 VHU393277 VRQ393277 WBM393277 WLI393277 WVE393277 A458813 IS458813 SO458813 ACK458813 AMG458813 AWC458813 BFY458813 BPU458813 BZQ458813 CJM458813 CTI458813 DDE458813 DNA458813 DWW458813 EGS458813 EQO458813 FAK458813 FKG458813 FUC458813 GDY458813 GNU458813 GXQ458813 HHM458813 HRI458813 IBE458813 ILA458813 IUW458813 JES458813 JOO458813 JYK458813 KIG458813 KSC458813 LBY458813 LLU458813 LVQ458813 MFM458813 MPI458813 MZE458813 NJA458813 NSW458813 OCS458813 OMO458813 OWK458813 PGG458813 PQC458813 PZY458813 QJU458813 QTQ458813 RDM458813 RNI458813 RXE458813 SHA458813 SQW458813 TAS458813 TKO458813 TUK458813 UEG458813 UOC458813 UXY458813 VHU458813 VRQ458813 WBM458813 WLI458813 WVE458813 A524349 IS524349 SO524349 ACK524349 AMG524349 AWC524349 BFY524349 BPU524349 BZQ524349 CJM524349 CTI524349 DDE524349 DNA524349 DWW524349 EGS524349 EQO524349 FAK524349 FKG524349 FUC524349 GDY524349 GNU524349 GXQ524349 HHM524349 HRI524349 IBE524349 ILA524349 IUW524349 JES524349 JOO524349 JYK524349 KIG524349 KSC524349 LBY524349 LLU524349 LVQ524349 MFM524349 MPI524349 MZE524349 NJA524349 NSW524349 OCS524349 OMO524349 OWK524349 PGG524349 PQC524349 PZY524349 QJU524349 QTQ524349 RDM524349 RNI524349 RXE524349 SHA524349 SQW524349 TAS524349 TKO524349 TUK524349 UEG524349 UOC524349 UXY524349 VHU524349 VRQ524349 WBM524349 WLI524349 WVE524349 A589885 IS589885 SO589885 ACK589885 AMG589885 AWC589885 BFY589885 BPU589885 BZQ589885 CJM589885 CTI589885 DDE589885 DNA589885 DWW589885 EGS589885 EQO589885 FAK589885 FKG589885 FUC589885 GDY589885 GNU589885 GXQ589885 HHM589885 HRI589885 IBE589885 ILA589885 IUW589885 JES589885 JOO589885 JYK589885 KIG589885 KSC589885 LBY589885 LLU589885 LVQ589885 MFM589885 MPI589885 MZE589885 NJA589885 NSW589885 OCS589885 OMO589885 OWK589885 PGG589885 PQC589885 PZY589885 QJU589885 QTQ589885 RDM589885 RNI589885 RXE589885 SHA589885 SQW589885 TAS589885 TKO589885 TUK589885 UEG589885 UOC589885 UXY589885 VHU589885 VRQ589885 WBM589885 WLI589885 WVE589885 A655421 IS655421 SO655421 ACK655421 AMG655421 AWC655421 BFY655421 BPU655421 BZQ655421 CJM655421 CTI655421 DDE655421 DNA655421 DWW655421 EGS655421 EQO655421 FAK655421 FKG655421 FUC655421 GDY655421 GNU655421 GXQ655421 HHM655421 HRI655421 IBE655421 ILA655421 IUW655421 JES655421 JOO655421 JYK655421 KIG655421 KSC655421 LBY655421 LLU655421 LVQ655421 MFM655421 MPI655421 MZE655421 NJA655421 NSW655421 OCS655421 OMO655421 OWK655421 PGG655421 PQC655421 PZY655421 QJU655421 QTQ655421 RDM655421 RNI655421 RXE655421 SHA655421 SQW655421 TAS655421 TKO655421 TUK655421 UEG655421 UOC655421 UXY655421 VHU655421 VRQ655421 WBM655421 WLI655421 WVE655421 A720957 IS720957 SO720957 ACK720957 AMG720957 AWC720957 BFY720957 BPU720957 BZQ720957 CJM720957 CTI720957 DDE720957 DNA720957 DWW720957 EGS720957 EQO720957 FAK720957 FKG720957 FUC720957 GDY720957 GNU720957 GXQ720957 HHM720957 HRI720957 IBE720957 ILA720957 IUW720957 JES720957 JOO720957 JYK720957 KIG720957 KSC720957 LBY720957 LLU720957 LVQ720957 MFM720957 MPI720957 MZE720957 NJA720957 NSW720957 OCS720957 OMO720957 OWK720957 PGG720957 PQC720957 PZY720957 QJU720957 QTQ720957 RDM720957 RNI720957 RXE720957 SHA720957 SQW720957 TAS720957 TKO720957 TUK720957 UEG720957 UOC720957 UXY720957 VHU720957 VRQ720957 WBM720957 WLI720957 WVE720957 A786493 IS786493 SO786493 ACK786493 AMG786493 AWC786493 BFY786493 BPU786493 BZQ786493 CJM786493 CTI786493 DDE786493 DNA786493 DWW786493 EGS786493 EQO786493 FAK786493 FKG786493 FUC786493 GDY786493 GNU786493 GXQ786493 HHM786493 HRI786493 IBE786493 ILA786493 IUW786493 JES786493 JOO786493 JYK786493 KIG786493 KSC786493 LBY786493 LLU786493 LVQ786493 MFM786493 MPI786493 MZE786493 NJA786493 NSW786493 OCS786493 OMO786493 OWK786493 PGG786493 PQC786493 PZY786493 QJU786493 QTQ786493 RDM786493 RNI786493 RXE786493 SHA786493 SQW786493 TAS786493 TKO786493 TUK786493 UEG786493 UOC786493 UXY786493 VHU786493 VRQ786493 WBM786493 WLI786493 WVE786493 A852029 IS852029 SO852029 ACK852029 AMG852029 AWC852029 BFY852029 BPU852029 BZQ852029 CJM852029 CTI852029 DDE852029 DNA852029 DWW852029 EGS852029 EQO852029 FAK852029 FKG852029 FUC852029 GDY852029 GNU852029 GXQ852029 HHM852029 HRI852029 IBE852029 ILA852029 IUW852029 JES852029 JOO852029 JYK852029 KIG852029 KSC852029 LBY852029 LLU852029 LVQ852029 MFM852029 MPI852029 MZE852029 NJA852029 NSW852029 OCS852029 OMO852029 OWK852029 PGG852029 PQC852029 PZY852029 QJU852029 QTQ852029 RDM852029 RNI852029 RXE852029 SHA852029 SQW852029 TAS852029 TKO852029 TUK852029 UEG852029 UOC852029 UXY852029 VHU852029 VRQ852029 WBM852029 WLI852029 WVE852029 A917565 IS917565 SO917565 ACK917565 AMG917565 AWC917565 BFY917565 BPU917565 BZQ917565 CJM917565 CTI917565 DDE917565 DNA917565 DWW917565 EGS917565 EQO917565 FAK917565 FKG917565 FUC917565 GDY917565 GNU917565 GXQ917565 HHM917565 HRI917565 IBE917565 ILA917565 IUW917565 JES917565 JOO917565 JYK917565 KIG917565 KSC917565 LBY917565 LLU917565 LVQ917565 MFM917565 MPI917565 MZE917565 NJA917565 NSW917565 OCS917565 OMO917565 OWK917565 PGG917565 PQC917565 PZY917565 QJU917565 QTQ917565 RDM917565 RNI917565 RXE917565 SHA917565 SQW917565 TAS917565 TKO917565 TUK917565 UEG917565 UOC917565 UXY917565 VHU917565 VRQ917565 WBM917565 WLI917565 WVE917565 A983101 IS983101 SO983101 ACK983101 AMG983101 AWC983101 BFY983101 BPU983101 BZQ983101 CJM983101 CTI983101 DDE983101 DNA983101 DWW983101 EGS983101 EQO983101 FAK983101 FKG983101 FUC983101 GDY983101 GNU983101 GXQ983101 HHM983101 HRI983101 IBE983101 ILA983101 IUW983101 JES983101 JOO983101 JYK983101 KIG983101 KSC983101 LBY983101 LLU983101 LVQ983101 MFM983101 MPI983101 MZE983101 NJA983101 NSW983101 OCS983101 OMO983101 OWK983101 PGG983101 PQC983101 PZY983101 QJU983101 QTQ983101 RDM983101 RNI983101 RXE983101 SHA983101 SQW983101 TAS983101 TKO983101 TUK983101 UEG983101 UOC983101 UXY983101 VHU983101 VRQ983101 WBM983101 WLI98310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300" verticalDpi="3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9"/>
  <sheetViews>
    <sheetView topLeftCell="A34" workbookViewId="0">
      <selection activeCell="B10" sqref="B10"/>
    </sheetView>
  </sheetViews>
  <sheetFormatPr baseColWidth="10" defaultRowHeight="15" x14ac:dyDescent="0.25"/>
  <cols>
    <col min="1" max="1" width="4.28515625" style="1" customWidth="1"/>
    <col min="2" max="2" width="79.140625" style="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4.85546875" style="1" customWidth="1"/>
    <col min="11" max="11" width="23.140625" style="1" customWidth="1"/>
    <col min="12" max="13" width="18.7109375" style="1" customWidth="1"/>
    <col min="14" max="14" width="22.140625" style="1" customWidth="1"/>
    <col min="15" max="15" width="26.140625" style="1" customWidth="1"/>
    <col min="16" max="16" width="14.5703125" style="1" customWidth="1"/>
    <col min="17" max="17" width="37.7109375" style="1" customWidth="1"/>
    <col min="18" max="18" width="9.710937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4" t="s">
        <v>1914</v>
      </c>
      <c r="D6" s="1854"/>
      <c r="E6" s="1854"/>
      <c r="F6" s="1854"/>
      <c r="G6" s="1854"/>
      <c r="H6" s="1854"/>
      <c r="I6" s="1854"/>
      <c r="J6" s="1854"/>
      <c r="K6" s="1854"/>
      <c r="L6" s="1854"/>
      <c r="M6" s="1854"/>
      <c r="N6" s="1855"/>
    </row>
    <row r="7" spans="2:16" ht="16.5" thickBot="1" x14ac:dyDescent="0.3">
      <c r="B7" s="127" t="s">
        <v>4</v>
      </c>
      <c r="C7" s="1854"/>
      <c r="D7" s="1854"/>
      <c r="E7" s="1854"/>
      <c r="F7" s="1854"/>
      <c r="G7" s="1854"/>
      <c r="H7" s="1854"/>
      <c r="I7" s="1854"/>
      <c r="J7" s="1854"/>
      <c r="K7" s="1854"/>
      <c r="L7" s="1854"/>
      <c r="M7" s="1854"/>
      <c r="N7" s="1855"/>
    </row>
    <row r="8" spans="2:16" ht="16.5" thickBot="1" x14ac:dyDescent="0.3">
      <c r="B8" s="127" t="s">
        <v>5</v>
      </c>
      <c r="C8" s="1856"/>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23</v>
      </c>
      <c r="D10" s="1865"/>
      <c r="E10" s="1866"/>
      <c r="F10" s="216"/>
      <c r="G10" s="216"/>
      <c r="H10" s="216"/>
      <c r="I10" s="216"/>
      <c r="J10" s="216"/>
      <c r="K10" s="216"/>
      <c r="L10" s="216"/>
      <c r="M10" s="216"/>
      <c r="N10" s="217"/>
    </row>
    <row r="11" spans="2:16" ht="16.5" thickBot="1" x14ac:dyDescent="0.3">
      <c r="B11" s="130" t="s">
        <v>8</v>
      </c>
      <c r="C11" s="664">
        <v>41983</v>
      </c>
      <c r="D11" s="1696"/>
      <c r="E11" s="1696"/>
      <c r="F11" s="1696"/>
      <c r="G11" s="1696"/>
      <c r="H11" s="1696"/>
      <c r="I11" s="1696"/>
      <c r="J11" s="1696"/>
      <c r="K11" s="1696"/>
      <c r="L11" s="1696"/>
      <c r="M11" s="1696"/>
      <c r="N11" s="1697"/>
    </row>
    <row r="12" spans="2:16" ht="15.75" x14ac:dyDescent="0.25">
      <c r="B12" s="134"/>
      <c r="C12" s="135"/>
      <c r="D12" s="136"/>
      <c r="E12" s="136"/>
      <c r="F12" s="136"/>
      <c r="G12" s="136"/>
      <c r="H12" s="136"/>
      <c r="I12" s="1687"/>
      <c r="J12" s="1687"/>
      <c r="K12" s="1687"/>
      <c r="L12" s="1687"/>
      <c r="M12" s="1687"/>
      <c r="N12" s="136"/>
    </row>
    <row r="13" spans="2:16" x14ac:dyDescent="0.25">
      <c r="I13" s="1687"/>
      <c r="J13" s="1687"/>
      <c r="K13" s="1687"/>
      <c r="L13" s="1687"/>
      <c r="M13" s="1687"/>
      <c r="N13" s="137"/>
    </row>
    <row r="14" spans="2:16" x14ac:dyDescent="0.25">
      <c r="B14" s="1867" t="s">
        <v>9</v>
      </c>
      <c r="C14" s="1867"/>
      <c r="D14" s="1678" t="s">
        <v>10</v>
      </c>
      <c r="E14" s="1678" t="s">
        <v>11</v>
      </c>
      <c r="F14" s="1678" t="s">
        <v>12</v>
      </c>
      <c r="G14" s="139"/>
      <c r="I14" s="140"/>
      <c r="J14" s="140"/>
      <c r="K14" s="140"/>
      <c r="L14" s="140"/>
      <c r="M14" s="140"/>
      <c r="N14" s="137"/>
    </row>
    <row r="15" spans="2:16" x14ac:dyDescent="0.25">
      <c r="B15" s="1867"/>
      <c r="C15" s="1867"/>
      <c r="D15" s="1678">
        <v>23</v>
      </c>
      <c r="E15" s="141">
        <v>1764597445</v>
      </c>
      <c r="F15" s="970">
        <v>845</v>
      </c>
      <c r="G15" s="143"/>
      <c r="I15" s="144"/>
      <c r="J15" s="144"/>
      <c r="K15" s="144"/>
      <c r="L15" s="144"/>
      <c r="M15" s="144"/>
      <c r="N15" s="137"/>
    </row>
    <row r="16" spans="2:16" x14ac:dyDescent="0.25">
      <c r="B16" s="1867"/>
      <c r="C16" s="1867"/>
      <c r="D16" s="1678"/>
      <c r="E16" s="141"/>
      <c r="F16" s="970"/>
      <c r="G16" s="143"/>
      <c r="I16" s="144"/>
      <c r="J16" s="144"/>
      <c r="K16" s="144"/>
      <c r="L16" s="144"/>
      <c r="M16" s="144"/>
      <c r="N16" s="137"/>
    </row>
    <row r="17" spans="1:14" x14ac:dyDescent="0.25">
      <c r="B17" s="1867"/>
      <c r="C17" s="1867"/>
      <c r="D17" s="1678"/>
      <c r="E17" s="141"/>
      <c r="F17" s="970"/>
      <c r="G17" s="143"/>
      <c r="I17" s="144"/>
      <c r="J17" s="144"/>
      <c r="K17" s="144"/>
      <c r="L17" s="144"/>
      <c r="M17" s="144"/>
      <c r="N17" s="137"/>
    </row>
    <row r="18" spans="1:14" x14ac:dyDescent="0.25">
      <c r="B18" s="1867"/>
      <c r="C18" s="1867"/>
      <c r="D18" s="1678"/>
      <c r="E18" s="145"/>
      <c r="F18" s="970"/>
      <c r="G18" s="143"/>
      <c r="H18" s="146"/>
      <c r="I18" s="144"/>
      <c r="J18" s="144"/>
      <c r="K18" s="144"/>
      <c r="L18" s="144"/>
      <c r="M18" s="144"/>
      <c r="N18" s="147"/>
    </row>
    <row r="19" spans="1:14" x14ac:dyDescent="0.25">
      <c r="B19" s="1867"/>
      <c r="C19" s="1867"/>
      <c r="D19" s="1678"/>
      <c r="E19" s="145"/>
      <c r="F19" s="970"/>
      <c r="G19" s="143"/>
      <c r="H19" s="146"/>
      <c r="I19" s="148"/>
      <c r="J19" s="148"/>
      <c r="K19" s="148"/>
      <c r="L19" s="148"/>
      <c r="M19" s="148"/>
      <c r="N19" s="147"/>
    </row>
    <row r="20" spans="1:14" x14ac:dyDescent="0.25">
      <c r="B20" s="1867"/>
      <c r="C20" s="1867"/>
      <c r="D20" s="1678"/>
      <c r="E20" s="145"/>
      <c r="F20" s="970"/>
      <c r="G20" s="143"/>
      <c r="H20" s="146"/>
      <c r="I20" s="1687"/>
      <c r="J20" s="1687"/>
      <c r="K20" s="1687"/>
      <c r="L20" s="1687"/>
      <c r="M20" s="1687"/>
      <c r="N20" s="147"/>
    </row>
    <row r="21" spans="1:14" x14ac:dyDescent="0.25">
      <c r="B21" s="1867"/>
      <c r="C21" s="1867"/>
      <c r="D21" s="1678"/>
      <c r="E21" s="145"/>
      <c r="F21" s="970"/>
      <c r="G21" s="143"/>
      <c r="H21" s="146"/>
      <c r="I21" s="1687"/>
      <c r="J21" s="1687"/>
      <c r="K21" s="1687"/>
      <c r="L21" s="1687"/>
      <c r="M21" s="1687"/>
      <c r="N21" s="147"/>
    </row>
    <row r="22" spans="1:14" ht="15.75" thickBot="1" x14ac:dyDescent="0.3">
      <c r="B22" s="1868" t="s">
        <v>13</v>
      </c>
      <c r="C22" s="1869"/>
      <c r="D22" s="1678"/>
      <c r="E22" s="149"/>
      <c r="F22" s="970">
        <v>845</v>
      </c>
      <c r="G22" s="143"/>
      <c r="H22" s="146"/>
      <c r="I22" s="1687"/>
      <c r="J22" s="1687"/>
      <c r="K22" s="1687"/>
      <c r="L22" s="1687"/>
      <c r="M22" s="1687"/>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676</v>
      </c>
      <c r="D24" s="154"/>
      <c r="E24" s="141">
        <v>1764597445</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1687"/>
      <c r="J27" s="1687"/>
      <c r="K27" s="1687"/>
      <c r="L27" s="1687"/>
      <c r="M27" s="1687"/>
      <c r="N27" s="137"/>
    </row>
    <row r="28" spans="1:14" x14ac:dyDescent="0.25">
      <c r="A28" s="36"/>
      <c r="B28"/>
      <c r="C28"/>
      <c r="D28"/>
      <c r="E28"/>
      <c r="F28"/>
      <c r="G28"/>
      <c r="H28"/>
      <c r="I28" s="1687"/>
      <c r="J28" s="1687"/>
      <c r="K28" s="1687"/>
      <c r="L28" s="1687"/>
      <c r="M28" s="1687"/>
      <c r="N28" s="137"/>
    </row>
    <row r="29" spans="1:14" x14ac:dyDescent="0.25">
      <c r="A29" s="36"/>
      <c r="B29" s="41" t="s">
        <v>17</v>
      </c>
      <c r="C29" s="41" t="s">
        <v>18</v>
      </c>
      <c r="D29" s="41" t="s">
        <v>19</v>
      </c>
      <c r="E29"/>
      <c r="F29"/>
      <c r="G29"/>
      <c r="H29"/>
      <c r="I29" s="1687"/>
      <c r="J29" s="1687"/>
      <c r="K29" s="1687"/>
      <c r="L29" s="1687"/>
      <c r="M29" s="1687"/>
      <c r="N29" s="137"/>
    </row>
    <row r="30" spans="1:14" x14ac:dyDescent="0.25">
      <c r="A30" s="36"/>
      <c r="B30" s="1689" t="s">
        <v>20</v>
      </c>
      <c r="C30" s="1679"/>
      <c r="D30" s="1679" t="s">
        <v>21</v>
      </c>
      <c r="E30"/>
      <c r="F30"/>
      <c r="G30"/>
      <c r="H30"/>
      <c r="I30" s="1687"/>
      <c r="J30" s="1687"/>
      <c r="K30" s="1687"/>
      <c r="L30" s="1687"/>
      <c r="M30" s="1687"/>
      <c r="N30" s="137"/>
    </row>
    <row r="31" spans="1:14" x14ac:dyDescent="0.25">
      <c r="A31" s="36"/>
      <c r="B31" s="1689" t="s">
        <v>22</v>
      </c>
      <c r="C31" s="1679"/>
      <c r="D31" s="1679" t="s">
        <v>21</v>
      </c>
      <c r="E31"/>
      <c r="F31"/>
      <c r="G31"/>
      <c r="H31"/>
      <c r="I31" s="1687"/>
      <c r="J31" s="1687"/>
      <c r="K31" s="1687"/>
      <c r="L31" s="1687"/>
      <c r="M31" s="1687"/>
      <c r="N31" s="137"/>
    </row>
    <row r="32" spans="1:14" x14ac:dyDescent="0.25">
      <c r="A32" s="36"/>
      <c r="B32" s="1689" t="s">
        <v>23</v>
      </c>
      <c r="C32" s="1679"/>
      <c r="D32" s="1679" t="s">
        <v>21</v>
      </c>
      <c r="E32"/>
      <c r="F32"/>
      <c r="G32"/>
      <c r="H32"/>
      <c r="I32" s="1687"/>
      <c r="J32" s="1687"/>
      <c r="K32" s="1687"/>
      <c r="L32" s="1687"/>
      <c r="M32" s="1687"/>
      <c r="N32" s="137"/>
    </row>
    <row r="33" spans="1:17" x14ac:dyDescent="0.25">
      <c r="A33" s="36"/>
      <c r="B33" s="1689" t="s">
        <v>24</v>
      </c>
      <c r="C33" s="1679"/>
      <c r="D33" s="1679" t="s">
        <v>21</v>
      </c>
      <c r="E33"/>
      <c r="F33"/>
      <c r="G33"/>
      <c r="H33"/>
      <c r="I33" s="1687"/>
      <c r="J33" s="1687"/>
      <c r="K33" s="1687"/>
      <c r="L33" s="1687"/>
      <c r="M33" s="1687"/>
      <c r="N33" s="137"/>
    </row>
    <row r="34" spans="1:17" x14ac:dyDescent="0.25">
      <c r="A34" s="36"/>
      <c r="B34"/>
      <c r="C34"/>
      <c r="D34"/>
      <c r="E34"/>
      <c r="F34"/>
      <c r="G34"/>
      <c r="H34"/>
      <c r="I34" s="1687"/>
      <c r="J34" s="1687"/>
      <c r="K34" s="1687"/>
      <c r="L34" s="1687"/>
      <c r="M34" s="1687"/>
      <c r="N34" s="137"/>
    </row>
    <row r="35" spans="1:17" x14ac:dyDescent="0.25">
      <c r="A35" s="36"/>
      <c r="B35"/>
      <c r="C35"/>
      <c r="D35"/>
      <c r="E35"/>
      <c r="F35"/>
      <c r="G35"/>
      <c r="H35"/>
      <c r="I35" s="1687"/>
      <c r="J35" s="1687"/>
      <c r="K35" s="1687"/>
      <c r="L35" s="1687"/>
      <c r="M35" s="1687"/>
      <c r="N35" s="137"/>
    </row>
    <row r="36" spans="1:17" x14ac:dyDescent="0.25">
      <c r="A36" s="36"/>
      <c r="B36" s="160" t="s">
        <v>25</v>
      </c>
      <c r="C36"/>
      <c r="D36"/>
      <c r="E36"/>
      <c r="F36"/>
      <c r="G36"/>
      <c r="H36"/>
      <c r="I36" s="1687"/>
      <c r="J36" s="1687"/>
      <c r="K36" s="1687"/>
      <c r="L36" s="1687"/>
      <c r="M36" s="1687"/>
      <c r="N36" s="137"/>
    </row>
    <row r="37" spans="1:17" x14ac:dyDescent="0.25">
      <c r="A37" s="36"/>
      <c r="B37"/>
      <c r="C37"/>
      <c r="D37"/>
      <c r="E37"/>
      <c r="F37"/>
      <c r="G37"/>
      <c r="H37"/>
      <c r="I37" s="1687"/>
      <c r="J37" s="1687"/>
      <c r="K37" s="1687"/>
      <c r="L37" s="1687"/>
      <c r="M37" s="1687"/>
      <c r="N37" s="137"/>
    </row>
    <row r="38" spans="1:17" x14ac:dyDescent="0.25">
      <c r="A38" s="36"/>
      <c r="B38"/>
      <c r="C38"/>
      <c r="D38"/>
      <c r="E38"/>
      <c r="F38"/>
      <c r="G38"/>
      <c r="H38"/>
      <c r="I38" s="1687"/>
      <c r="J38" s="1687"/>
      <c r="K38" s="1687"/>
      <c r="L38" s="1687"/>
      <c r="M38" s="1687"/>
      <c r="N38" s="137"/>
    </row>
    <row r="39" spans="1:17" x14ac:dyDescent="0.25">
      <c r="A39" s="36"/>
      <c r="B39" s="41" t="s">
        <v>17</v>
      </c>
      <c r="C39" s="41" t="s">
        <v>26</v>
      </c>
      <c r="D39" s="162" t="s">
        <v>27</v>
      </c>
      <c r="E39" s="162" t="s">
        <v>28</v>
      </c>
      <c r="F39"/>
      <c r="G39"/>
      <c r="H39"/>
      <c r="I39" s="1687"/>
      <c r="J39" s="1687"/>
      <c r="K39" s="1687"/>
      <c r="L39" s="1687"/>
      <c r="M39" s="1687"/>
      <c r="N39" s="137"/>
    </row>
    <row r="40" spans="1:17" ht="28.5" x14ac:dyDescent="0.25">
      <c r="A40" s="36"/>
      <c r="B40" s="45" t="s">
        <v>29</v>
      </c>
      <c r="C40" s="1691">
        <v>40</v>
      </c>
      <c r="D40" s="1679">
        <v>0</v>
      </c>
      <c r="E40" s="1870">
        <v>0</v>
      </c>
      <c r="F40"/>
      <c r="G40"/>
      <c r="H40"/>
      <c r="I40" s="1687"/>
      <c r="J40" s="1687"/>
      <c r="K40" s="1687"/>
      <c r="L40" s="1687"/>
      <c r="M40" s="1687"/>
      <c r="N40" s="137"/>
    </row>
    <row r="41" spans="1:17" ht="42.75" x14ac:dyDescent="0.25">
      <c r="A41" s="36"/>
      <c r="B41" s="45" t="s">
        <v>30</v>
      </c>
      <c r="C41" s="1691">
        <v>60</v>
      </c>
      <c r="D41" s="1679">
        <v>0</v>
      </c>
      <c r="E41" s="1871"/>
      <c r="F41"/>
      <c r="G41"/>
      <c r="H41"/>
      <c r="I41" s="1687"/>
      <c r="J41" s="1687"/>
      <c r="K41" s="1687"/>
      <c r="L41" s="1687"/>
      <c r="M41" s="1687"/>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1687"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30" x14ac:dyDescent="0.25">
      <c r="A49" s="52">
        <v>1</v>
      </c>
      <c r="B49" s="173" t="s">
        <v>1914</v>
      </c>
      <c r="C49" s="172" t="s">
        <v>1914</v>
      </c>
      <c r="D49" s="172" t="s">
        <v>1915</v>
      </c>
      <c r="E49" s="221" t="s">
        <v>1916</v>
      </c>
      <c r="F49" s="175" t="s">
        <v>18</v>
      </c>
      <c r="G49" s="247">
        <v>1</v>
      </c>
      <c r="H49" s="220">
        <v>40291</v>
      </c>
      <c r="I49" s="220">
        <v>40528</v>
      </c>
      <c r="J49" s="176" t="s">
        <v>19</v>
      </c>
      <c r="K49" s="178">
        <v>0</v>
      </c>
      <c r="L49" s="178">
        <v>7.76</v>
      </c>
      <c r="M49" s="971">
        <v>759</v>
      </c>
      <c r="N49" s="182">
        <v>1</v>
      </c>
      <c r="O49" s="1020">
        <v>270600000</v>
      </c>
      <c r="P49" s="1825" t="s">
        <v>1917</v>
      </c>
      <c r="Q49" s="3002" t="s">
        <v>6746</v>
      </c>
      <c r="R49" s="60"/>
      <c r="S49" s="60"/>
      <c r="T49" s="60"/>
      <c r="U49" s="60"/>
      <c r="V49" s="60"/>
      <c r="W49" s="60"/>
      <c r="X49" s="60"/>
      <c r="Y49" s="60"/>
      <c r="Z49" s="60"/>
    </row>
    <row r="50" spans="1:26" s="61" customFormat="1" ht="45" x14ac:dyDescent="0.25">
      <c r="A50" s="52">
        <f>+A49+1</f>
        <v>2</v>
      </c>
      <c r="B50" s="173" t="s">
        <v>1914</v>
      </c>
      <c r="C50" s="172" t="s">
        <v>1914</v>
      </c>
      <c r="D50" s="172" t="s">
        <v>1918</v>
      </c>
      <c r="E50" s="221" t="s">
        <v>1919</v>
      </c>
      <c r="F50" s="175" t="s">
        <v>18</v>
      </c>
      <c r="G50" s="182">
        <v>1</v>
      </c>
      <c r="H50" s="220">
        <v>40235</v>
      </c>
      <c r="I50" s="220">
        <v>40511</v>
      </c>
      <c r="J50" s="176" t="s">
        <v>19</v>
      </c>
      <c r="K50" s="178">
        <v>0</v>
      </c>
      <c r="L50" s="178">
        <v>9.0299999999999994</v>
      </c>
      <c r="M50" s="971">
        <v>1310</v>
      </c>
      <c r="N50" s="182">
        <v>1</v>
      </c>
      <c r="O50" s="1020">
        <v>244071883</v>
      </c>
      <c r="P50" s="1826" t="s">
        <v>1920</v>
      </c>
      <c r="Q50" s="3003"/>
      <c r="R50" s="60"/>
      <c r="S50" s="60"/>
      <c r="T50" s="60"/>
      <c r="U50" s="60"/>
      <c r="V50" s="60"/>
      <c r="W50" s="60"/>
      <c r="X50" s="60"/>
      <c r="Y50" s="60"/>
      <c r="Z50" s="60"/>
    </row>
    <row r="51" spans="1:26" s="61" customFormat="1" ht="30" x14ac:dyDescent="0.25">
      <c r="A51" s="52"/>
      <c r="B51" s="173" t="s">
        <v>1914</v>
      </c>
      <c r="C51" s="172" t="s">
        <v>1914</v>
      </c>
      <c r="D51" s="172" t="s">
        <v>1915</v>
      </c>
      <c r="E51" s="221" t="s">
        <v>1922</v>
      </c>
      <c r="F51" s="175" t="s">
        <v>18</v>
      </c>
      <c r="G51" s="182">
        <v>1</v>
      </c>
      <c r="H51" s="220">
        <v>41024</v>
      </c>
      <c r="I51" s="220">
        <v>41258</v>
      </c>
      <c r="J51" s="176" t="s">
        <v>19</v>
      </c>
      <c r="K51" s="178">
        <v>0</v>
      </c>
      <c r="L51" s="178">
        <v>7.67</v>
      </c>
      <c r="M51" s="971">
        <v>759</v>
      </c>
      <c r="N51" s="182">
        <v>1</v>
      </c>
      <c r="O51" s="1020">
        <v>296800000</v>
      </c>
      <c r="P51" s="1826" t="s">
        <v>1923</v>
      </c>
      <c r="Q51" s="3003"/>
      <c r="R51" s="60"/>
      <c r="S51" s="60"/>
      <c r="T51" s="60"/>
      <c r="U51" s="60"/>
      <c r="V51" s="60"/>
      <c r="W51" s="60"/>
      <c r="X51" s="60"/>
      <c r="Y51" s="60"/>
      <c r="Z51" s="60"/>
    </row>
    <row r="52" spans="1:26" s="61" customFormat="1" ht="30" x14ac:dyDescent="0.25">
      <c r="A52" s="52">
        <f>+A50+1</f>
        <v>3</v>
      </c>
      <c r="B52" s="173" t="s">
        <v>1914</v>
      </c>
      <c r="C52" s="172" t="s">
        <v>1914</v>
      </c>
      <c r="D52" s="173" t="s">
        <v>1915</v>
      </c>
      <c r="E52" s="221" t="s">
        <v>1922</v>
      </c>
      <c r="F52" s="175" t="s">
        <v>18</v>
      </c>
      <c r="G52" s="182">
        <v>1</v>
      </c>
      <c r="H52" s="220">
        <v>41353</v>
      </c>
      <c r="I52" s="220">
        <v>41453</v>
      </c>
      <c r="J52" s="176" t="s">
        <v>19</v>
      </c>
      <c r="K52" s="178">
        <v>0</v>
      </c>
      <c r="L52" s="178">
        <v>3.26</v>
      </c>
      <c r="M52" s="971">
        <v>1592</v>
      </c>
      <c r="N52" s="182">
        <v>1</v>
      </c>
      <c r="O52" s="1001">
        <v>275900000</v>
      </c>
      <c r="P52" s="1825" t="s">
        <v>1923</v>
      </c>
      <c r="Q52" s="3004"/>
      <c r="R52" s="60"/>
      <c r="S52" s="60"/>
      <c r="T52" s="60"/>
      <c r="U52" s="60"/>
      <c r="V52" s="60"/>
      <c r="W52" s="60"/>
      <c r="X52" s="60"/>
      <c r="Y52" s="60"/>
      <c r="Z52" s="60"/>
    </row>
    <row r="53" spans="1:26" s="61" customFormat="1" x14ac:dyDescent="0.25">
      <c r="A53" s="52"/>
      <c r="B53" s="183" t="s">
        <v>28</v>
      </c>
      <c r="C53" s="172"/>
      <c r="D53" s="173"/>
      <c r="E53" s="182"/>
      <c r="F53" s="175"/>
      <c r="G53" s="175"/>
      <c r="H53" s="175"/>
      <c r="I53" s="176"/>
      <c r="J53" s="176"/>
      <c r="K53" s="975">
        <f>SUM(K49:K52)</f>
        <v>0</v>
      </c>
      <c r="L53" s="975">
        <f>SUM(L49:L52)</f>
        <v>27.72</v>
      </c>
      <c r="M53" s="976">
        <v>2069</v>
      </c>
      <c r="N53" s="976">
        <f>SUM(N49:N52)</f>
        <v>4</v>
      </c>
      <c r="O53" s="1020">
        <f>SUM(O49:O52)</f>
        <v>1087371883</v>
      </c>
      <c r="P53" s="1020"/>
      <c r="Q53" s="187"/>
    </row>
    <row r="54" spans="1:26" s="69" customFormat="1" x14ac:dyDescent="0.25">
      <c r="E54" s="188"/>
    </row>
    <row r="55" spans="1:26" s="69" customFormat="1" x14ac:dyDescent="0.25">
      <c r="B55" s="1860" t="s">
        <v>56</v>
      </c>
      <c r="C55" s="1860" t="s">
        <v>57</v>
      </c>
      <c r="D55" s="1862" t="s">
        <v>58</v>
      </c>
      <c r="E55" s="1862"/>
    </row>
    <row r="56" spans="1:26" s="69" customFormat="1" x14ac:dyDescent="0.25">
      <c r="B56" s="1861"/>
      <c r="C56" s="1861"/>
      <c r="D56" s="1677" t="s">
        <v>59</v>
      </c>
      <c r="E56" s="190" t="s">
        <v>60</v>
      </c>
    </row>
    <row r="57" spans="1:26" s="69" customFormat="1" ht="18.75" x14ac:dyDescent="0.25">
      <c r="B57" s="222" t="s">
        <v>61</v>
      </c>
      <c r="C57" s="1824">
        <v>0</v>
      </c>
      <c r="D57" s="1698"/>
      <c r="E57" s="1698" t="s">
        <v>21</v>
      </c>
      <c r="F57" s="191"/>
      <c r="G57" s="191"/>
      <c r="H57" s="191"/>
      <c r="I57" s="191"/>
      <c r="J57" s="191"/>
      <c r="K57" s="191"/>
      <c r="L57" s="191"/>
      <c r="M57" s="191"/>
    </row>
    <row r="58" spans="1:26" s="69" customFormat="1" x14ac:dyDescent="0.25">
      <c r="B58" s="222" t="s">
        <v>62</v>
      </c>
      <c r="C58" s="978" t="s">
        <v>1051</v>
      </c>
      <c r="D58" s="1698"/>
      <c r="E58" s="1698" t="s">
        <v>21</v>
      </c>
    </row>
    <row r="59" spans="1:26" s="69" customFormat="1" x14ac:dyDescent="0.25">
      <c r="B59" s="192"/>
      <c r="C59" s="1863"/>
      <c r="D59" s="1863"/>
      <c r="E59" s="1863"/>
      <c r="F59" s="1863"/>
      <c r="G59" s="1863"/>
      <c r="H59" s="1863"/>
      <c r="I59" s="1863"/>
      <c r="J59" s="1863"/>
      <c r="K59" s="1863"/>
      <c r="L59" s="1863"/>
      <c r="M59" s="1863"/>
      <c r="N59" s="1863"/>
    </row>
    <row r="60" spans="1:26" ht="15.75" thickBot="1" x14ac:dyDescent="0.3"/>
    <row r="61" spans="1:26" ht="27" thickBot="1" x14ac:dyDescent="0.3">
      <c r="B61" s="1864" t="s">
        <v>63</v>
      </c>
      <c r="C61" s="1864"/>
      <c r="D61" s="1864"/>
      <c r="E61" s="1864"/>
      <c r="F61" s="1864"/>
      <c r="G61" s="1864"/>
      <c r="H61" s="1864"/>
      <c r="I61" s="1864"/>
      <c r="J61" s="1864"/>
      <c r="K61" s="1864"/>
      <c r="L61" s="1864"/>
      <c r="M61" s="1864"/>
      <c r="N61" s="1864"/>
    </row>
    <row r="64" spans="1:26" ht="90" x14ac:dyDescent="0.25">
      <c r="B64" s="1686" t="s">
        <v>64</v>
      </c>
      <c r="C64" s="194" t="s">
        <v>65</v>
      </c>
      <c r="D64" s="194" t="s">
        <v>66</v>
      </c>
      <c r="E64" s="194" t="s">
        <v>67</v>
      </c>
      <c r="F64" s="194" t="s">
        <v>68</v>
      </c>
      <c r="G64" s="194" t="s">
        <v>69</v>
      </c>
      <c r="H64" s="194" t="s">
        <v>70</v>
      </c>
      <c r="I64" s="194" t="s">
        <v>71</v>
      </c>
      <c r="J64" s="194" t="s">
        <v>72</v>
      </c>
      <c r="K64" s="194" t="s">
        <v>73</v>
      </c>
      <c r="L64" s="194" t="s">
        <v>74</v>
      </c>
      <c r="M64" s="195" t="s">
        <v>75</v>
      </c>
      <c r="N64" s="195" t="s">
        <v>76</v>
      </c>
      <c r="O64" s="1875" t="s">
        <v>77</v>
      </c>
      <c r="P64" s="1876"/>
      <c r="Q64" s="194" t="s">
        <v>78</v>
      </c>
    </row>
    <row r="65" spans="2:17" ht="30" x14ac:dyDescent="0.25">
      <c r="B65" s="1679" t="s">
        <v>1925</v>
      </c>
      <c r="C65" s="1679" t="s">
        <v>80</v>
      </c>
      <c r="D65" s="1699" t="s">
        <v>1926</v>
      </c>
      <c r="E65" s="1698">
        <v>845</v>
      </c>
      <c r="F65" s="1013" t="s">
        <v>82</v>
      </c>
      <c r="G65" s="1013" t="s">
        <v>82</v>
      </c>
      <c r="H65" s="1698" t="s">
        <v>82</v>
      </c>
      <c r="I65" s="1698" t="s">
        <v>19</v>
      </c>
      <c r="J65" s="1698" t="s">
        <v>18</v>
      </c>
      <c r="K65" s="1679" t="s">
        <v>18</v>
      </c>
      <c r="L65" s="1679" t="s">
        <v>18</v>
      </c>
      <c r="M65" s="1011" t="s">
        <v>18</v>
      </c>
      <c r="N65" s="1679" t="s">
        <v>18</v>
      </c>
      <c r="O65" s="3005" t="s">
        <v>6751</v>
      </c>
      <c r="P65" s="3006"/>
      <c r="Q65" s="1679" t="s">
        <v>19</v>
      </c>
    </row>
    <row r="66" spans="2:17" x14ac:dyDescent="0.25">
      <c r="B66" s="1689"/>
      <c r="C66" s="1689"/>
      <c r="D66" s="1689"/>
      <c r="E66" s="1689"/>
      <c r="F66" s="1689"/>
      <c r="G66" s="1689"/>
      <c r="H66" s="1689"/>
      <c r="I66" s="1689"/>
      <c r="J66" s="1689"/>
      <c r="K66" s="1689"/>
      <c r="L66" s="1689"/>
      <c r="M66" s="1689"/>
      <c r="N66" s="1689"/>
      <c r="O66" s="2003"/>
      <c r="P66" s="2004"/>
      <c r="Q66" s="1689"/>
    </row>
    <row r="67" spans="2:17" x14ac:dyDescent="0.25">
      <c r="B67" s="1" t="s">
        <v>85</v>
      </c>
    </row>
    <row r="68" spans="2:17" x14ac:dyDescent="0.25">
      <c r="B68" s="1" t="s">
        <v>86</v>
      </c>
    </row>
    <row r="69" spans="2:17" x14ac:dyDescent="0.25">
      <c r="B69" s="1" t="s">
        <v>87</v>
      </c>
    </row>
    <row r="71" spans="2:17" ht="15.75" thickBot="1" x14ac:dyDescent="0.3"/>
    <row r="72" spans="2:17" ht="27" thickBot="1" x14ac:dyDescent="0.3">
      <c r="B72" s="1879" t="s">
        <v>88</v>
      </c>
      <c r="C72" s="1880"/>
      <c r="D72" s="1880"/>
      <c r="E72" s="1880"/>
      <c r="F72" s="1880"/>
      <c r="G72" s="1880"/>
      <c r="H72" s="1880"/>
      <c r="I72" s="1880"/>
      <c r="J72" s="1880"/>
      <c r="K72" s="1880"/>
      <c r="L72" s="1880"/>
      <c r="M72" s="1880"/>
      <c r="N72" s="1881"/>
    </row>
    <row r="77" spans="2:17" ht="75" x14ac:dyDescent="0.25">
      <c r="B77" s="1686" t="s">
        <v>89</v>
      </c>
      <c r="C77" s="1686" t="s">
        <v>90</v>
      </c>
      <c r="D77" s="1686" t="s">
        <v>91</v>
      </c>
      <c r="E77" s="1686" t="s">
        <v>92</v>
      </c>
      <c r="F77" s="1686" t="s">
        <v>93</v>
      </c>
      <c r="G77" s="1686" t="s">
        <v>94</v>
      </c>
      <c r="H77" s="1686" t="s">
        <v>95</v>
      </c>
      <c r="I77" s="1686" t="s">
        <v>96</v>
      </c>
      <c r="J77" s="1875" t="s">
        <v>97</v>
      </c>
      <c r="K77" s="1882"/>
      <c r="L77" s="1876"/>
      <c r="M77" s="1686" t="s">
        <v>98</v>
      </c>
      <c r="N77" s="1686" t="s">
        <v>254</v>
      </c>
      <c r="O77" s="1686" t="s">
        <v>255</v>
      </c>
      <c r="P77" s="1875" t="s">
        <v>77</v>
      </c>
      <c r="Q77" s="1876"/>
    </row>
    <row r="78" spans="2:17" x14ac:dyDescent="0.25">
      <c r="B78" s="1691" t="s">
        <v>1927</v>
      </c>
      <c r="C78" s="1691" t="s">
        <v>102</v>
      </c>
      <c r="D78" s="91"/>
      <c r="E78" s="1684"/>
      <c r="F78" s="91"/>
      <c r="G78" s="1691"/>
      <c r="H78" s="980"/>
      <c r="I78" s="1693"/>
      <c r="J78" s="91"/>
      <c r="K78" s="307"/>
      <c r="L78" s="1688"/>
      <c r="M78" s="1684"/>
      <c r="N78" s="1684"/>
      <c r="O78" s="1684"/>
      <c r="P78" s="3007" t="s">
        <v>6750</v>
      </c>
      <c r="Q78" s="3008"/>
    </row>
    <row r="79" spans="2:17" s="69" customFormat="1" x14ac:dyDescent="0.25">
      <c r="B79" s="1688" t="s">
        <v>1927</v>
      </c>
      <c r="C79" s="1688" t="s">
        <v>102</v>
      </c>
      <c r="D79" s="1688"/>
      <c r="E79" s="1688"/>
      <c r="F79" s="1688"/>
      <c r="G79" s="1688"/>
      <c r="H79" s="983"/>
      <c r="I79" s="1688"/>
      <c r="J79" s="1692"/>
      <c r="K79" s="580"/>
      <c r="L79" s="1688"/>
      <c r="M79" s="1688"/>
      <c r="N79" s="1688"/>
      <c r="O79" s="1688"/>
      <c r="P79" s="3009"/>
      <c r="Q79" s="3010"/>
    </row>
    <row r="80" spans="2:17" s="69" customFormat="1" x14ac:dyDescent="0.25">
      <c r="B80" s="1688" t="s">
        <v>1927</v>
      </c>
      <c r="C80" s="1688" t="s">
        <v>748</v>
      </c>
      <c r="D80" s="1688"/>
      <c r="E80" s="986"/>
      <c r="F80" s="1688"/>
      <c r="G80" s="1688"/>
      <c r="H80" s="983"/>
      <c r="I80" s="1688"/>
      <c r="J80" s="1688"/>
      <c r="K80" s="580"/>
      <c r="L80" s="1688"/>
      <c r="M80" s="1688"/>
      <c r="N80" s="1688"/>
      <c r="O80" s="1688"/>
      <c r="P80" s="3009"/>
      <c r="Q80" s="3010"/>
    </row>
    <row r="81" spans="2:17" s="69" customFormat="1" x14ac:dyDescent="0.25">
      <c r="B81" s="1688" t="s">
        <v>1927</v>
      </c>
      <c r="C81" s="1688" t="s">
        <v>1941</v>
      </c>
      <c r="D81" s="1688"/>
      <c r="E81" s="986"/>
      <c r="F81" s="1688"/>
      <c r="G81" s="986"/>
      <c r="H81" s="983"/>
      <c r="I81" s="1688"/>
      <c r="J81" s="1688"/>
      <c r="K81" s="580"/>
      <c r="L81" s="1688"/>
      <c r="M81" s="1688"/>
      <c r="N81" s="1688"/>
      <c r="O81" s="1688"/>
      <c r="P81" s="3009"/>
      <c r="Q81" s="3010"/>
    </row>
    <row r="82" spans="2:17" x14ac:dyDescent="0.25">
      <c r="B82" s="1688" t="s">
        <v>6749</v>
      </c>
      <c r="C82" s="1691" t="s">
        <v>118</v>
      </c>
      <c r="D82" s="91"/>
      <c r="E82" s="42"/>
      <c r="F82" s="91"/>
      <c r="G82" s="1691"/>
      <c r="H82" s="980"/>
      <c r="I82" s="76"/>
      <c r="J82" s="91"/>
      <c r="K82" s="307"/>
      <c r="L82" s="86"/>
      <c r="M82" s="1684"/>
      <c r="N82" s="1684"/>
      <c r="O82" s="1684"/>
      <c r="P82" s="3009"/>
      <c r="Q82" s="3010"/>
    </row>
    <row r="83" spans="2:17" x14ac:dyDescent="0.25">
      <c r="B83" s="1688" t="s">
        <v>6749</v>
      </c>
      <c r="C83" s="1691" t="s">
        <v>118</v>
      </c>
      <c r="D83" s="91"/>
      <c r="E83" s="42"/>
      <c r="F83" s="42"/>
      <c r="G83" s="1691"/>
      <c r="H83" s="333"/>
      <c r="I83" s="86"/>
      <c r="J83" s="91"/>
      <c r="K83" s="307"/>
      <c r="L83" s="86"/>
      <c r="M83" s="1684"/>
      <c r="N83" s="1684"/>
      <c r="O83" s="1684"/>
      <c r="P83" s="3009"/>
      <c r="Q83" s="3010"/>
    </row>
    <row r="84" spans="2:17" x14ac:dyDescent="0.25">
      <c r="B84" s="1688" t="s">
        <v>6749</v>
      </c>
      <c r="C84" s="1823" t="s">
        <v>118</v>
      </c>
      <c r="D84" s="91"/>
      <c r="E84" s="42"/>
      <c r="F84" s="42"/>
      <c r="G84" s="1691"/>
      <c r="H84" s="333"/>
      <c r="I84" s="86"/>
      <c r="J84" s="91"/>
      <c r="K84" s="307"/>
      <c r="L84" s="86"/>
      <c r="M84" s="1684"/>
      <c r="N84" s="1684"/>
      <c r="O84" s="1684"/>
      <c r="P84" s="3009"/>
      <c r="Q84" s="3010"/>
    </row>
    <row r="85" spans="2:17" x14ac:dyDescent="0.25">
      <c r="B85" s="1688" t="s">
        <v>6749</v>
      </c>
      <c r="C85" s="1691" t="s">
        <v>6748</v>
      </c>
      <c r="D85" s="91"/>
      <c r="E85" s="42"/>
      <c r="F85" s="42"/>
      <c r="G85" s="1691"/>
      <c r="H85" s="333"/>
      <c r="I85" s="86"/>
      <c r="J85" s="91"/>
      <c r="K85" s="307"/>
      <c r="L85" s="86"/>
      <c r="M85" s="1684"/>
      <c r="N85" s="1684"/>
      <c r="O85" s="1684"/>
      <c r="P85" s="3011"/>
      <c r="Q85" s="3012"/>
    </row>
    <row r="86" spans="2:17" ht="15.75" thickBot="1" x14ac:dyDescent="0.3">
      <c r="B86" s="225"/>
      <c r="C86" s="1687"/>
      <c r="D86" s="230"/>
      <c r="G86" s="1703"/>
      <c r="H86" s="987"/>
      <c r="J86" s="230"/>
      <c r="K86" s="987"/>
      <c r="L86" s="230"/>
      <c r="M86" s="1687"/>
      <c r="N86" s="1687"/>
      <c r="O86" s="1687"/>
    </row>
    <row r="87" spans="2:17" ht="27" thickBot="1" x14ac:dyDescent="0.3">
      <c r="B87" s="1879" t="s">
        <v>184</v>
      </c>
      <c r="C87" s="1880"/>
      <c r="D87" s="1880"/>
      <c r="E87" s="1880"/>
      <c r="F87" s="1880"/>
      <c r="G87" s="1880"/>
      <c r="H87" s="1880"/>
      <c r="I87" s="1880"/>
      <c r="J87" s="1880"/>
      <c r="K87" s="1880"/>
      <c r="L87" s="1880"/>
      <c r="M87" s="1880"/>
      <c r="N87" s="1881"/>
    </row>
    <row r="90" spans="2:17" ht="30" x14ac:dyDescent="0.25">
      <c r="B90" s="194" t="s">
        <v>17</v>
      </c>
      <c r="C90" s="194" t="s">
        <v>415</v>
      </c>
      <c r="D90" s="1875" t="s">
        <v>77</v>
      </c>
      <c r="E90" s="1876"/>
    </row>
    <row r="91" spans="2:17" ht="30" x14ac:dyDescent="0.25">
      <c r="B91" s="229" t="s">
        <v>185</v>
      </c>
      <c r="C91" s="1679" t="s">
        <v>19</v>
      </c>
      <c r="D91" s="1998" t="s">
        <v>6747</v>
      </c>
      <c r="E91" s="1998"/>
    </row>
    <row r="94" spans="2:17" ht="26.25" x14ac:dyDescent="0.25">
      <c r="B94" s="1851" t="s">
        <v>186</v>
      </c>
      <c r="C94" s="1852"/>
      <c r="D94" s="1852"/>
      <c r="E94" s="1852"/>
      <c r="F94" s="1852"/>
      <c r="G94" s="1852"/>
      <c r="H94" s="1852"/>
      <c r="I94" s="1852"/>
      <c r="J94" s="1852"/>
      <c r="K94" s="1852"/>
      <c r="L94" s="1852"/>
      <c r="M94" s="1852"/>
      <c r="N94" s="1852"/>
      <c r="O94" s="1852"/>
      <c r="P94" s="1852"/>
    </row>
    <row r="96" spans="2:17" ht="15.75" thickBot="1" x14ac:dyDescent="0.3"/>
    <row r="97" spans="1:26" ht="27" thickBot="1" x14ac:dyDescent="0.3">
      <c r="B97" s="1879" t="s">
        <v>187</v>
      </c>
      <c r="C97" s="1880"/>
      <c r="D97" s="1880"/>
      <c r="E97" s="1880"/>
      <c r="F97" s="1880"/>
      <c r="G97" s="1880"/>
      <c r="H97" s="1880"/>
      <c r="I97" s="1880"/>
      <c r="J97" s="1880"/>
      <c r="K97" s="1880"/>
      <c r="L97" s="1880"/>
      <c r="M97" s="1880"/>
      <c r="N97" s="1881"/>
    </row>
    <row r="99" spans="1:26" ht="15.75" thickBot="1" x14ac:dyDescent="0.3">
      <c r="M99" s="163"/>
      <c r="N99" s="163"/>
    </row>
    <row r="100" spans="1:26" s="1687" customFormat="1" ht="60.75" thickBot="1" x14ac:dyDescent="0.3">
      <c r="B100" s="164" t="s">
        <v>33</v>
      </c>
      <c r="C100" s="164" t="s">
        <v>34</v>
      </c>
      <c r="D100" s="164" t="s">
        <v>35</v>
      </c>
      <c r="E100" s="164" t="s">
        <v>36</v>
      </c>
      <c r="F100" s="164" t="s">
        <v>37</v>
      </c>
      <c r="G100" s="164" t="s">
        <v>38</v>
      </c>
      <c r="H100" s="164" t="s">
        <v>39</v>
      </c>
      <c r="I100" s="164" t="s">
        <v>40</v>
      </c>
      <c r="J100" s="164" t="s">
        <v>41</v>
      </c>
      <c r="K100" s="164" t="s">
        <v>42</v>
      </c>
      <c r="L100" s="164" t="s">
        <v>43</v>
      </c>
      <c r="M100" s="165" t="s">
        <v>44</v>
      </c>
      <c r="N100" s="164" t="s">
        <v>45</v>
      </c>
      <c r="O100" s="164" t="s">
        <v>46</v>
      </c>
      <c r="P100" s="166" t="s">
        <v>47</v>
      </c>
      <c r="Q100" s="166" t="s">
        <v>48</v>
      </c>
    </row>
    <row r="101" spans="1:26" s="61" customFormat="1" ht="15.75" thickBot="1" x14ac:dyDescent="0.3">
      <c r="A101" s="52">
        <v>1</v>
      </c>
      <c r="B101" s="1854"/>
      <c r="C101" s="1854"/>
      <c r="D101" s="1854"/>
      <c r="E101" s="1854"/>
      <c r="F101" s="1854"/>
      <c r="G101" s="1854"/>
      <c r="H101" s="1854"/>
      <c r="I101" s="1854"/>
      <c r="J101" s="1854"/>
      <c r="K101" s="1854"/>
      <c r="L101" s="1854"/>
      <c r="M101" s="1855"/>
      <c r="N101" s="178">
        <f>+M101*G101</f>
        <v>0</v>
      </c>
      <c r="O101" s="1020"/>
      <c r="P101" s="1020"/>
      <c r="Q101" s="181"/>
      <c r="R101" s="60"/>
      <c r="S101" s="60"/>
      <c r="T101" s="60"/>
      <c r="U101" s="60"/>
      <c r="V101" s="60"/>
      <c r="W101" s="60"/>
      <c r="X101" s="60"/>
      <c r="Y101" s="60"/>
      <c r="Z101" s="60"/>
    </row>
    <row r="102" spans="1:26" s="61" customFormat="1" ht="30" x14ac:dyDescent="0.25">
      <c r="A102" s="52">
        <f>+A101+1</f>
        <v>2</v>
      </c>
      <c r="B102" s="173" t="s">
        <v>1914</v>
      </c>
      <c r="C102" s="172" t="s">
        <v>1914</v>
      </c>
      <c r="D102" s="172" t="s">
        <v>1955</v>
      </c>
      <c r="E102" s="221" t="s">
        <v>1956</v>
      </c>
      <c r="F102" s="175" t="s">
        <v>19</v>
      </c>
      <c r="G102" s="247">
        <v>1</v>
      </c>
      <c r="H102" s="220" t="s">
        <v>1957</v>
      </c>
      <c r="I102" s="220">
        <v>40529</v>
      </c>
      <c r="J102" s="176" t="s">
        <v>19</v>
      </c>
      <c r="K102" s="178">
        <v>0</v>
      </c>
      <c r="L102" s="178">
        <v>4.46</v>
      </c>
      <c r="M102" s="971">
        <v>1500</v>
      </c>
      <c r="N102" s="182">
        <v>1</v>
      </c>
      <c r="O102" s="1020">
        <v>52885000</v>
      </c>
      <c r="P102" s="1020" t="s">
        <v>1958</v>
      </c>
      <c r="Q102" s="3002" t="s">
        <v>6746</v>
      </c>
      <c r="R102" s="60"/>
      <c r="S102" s="60"/>
      <c r="T102" s="60"/>
      <c r="U102" s="60"/>
      <c r="V102" s="60"/>
      <c r="W102" s="60"/>
      <c r="X102" s="60"/>
      <c r="Y102" s="60"/>
      <c r="Z102" s="60"/>
    </row>
    <row r="103" spans="1:26" s="61" customFormat="1" ht="30" x14ac:dyDescent="0.25">
      <c r="A103" s="52"/>
      <c r="B103" s="173" t="s">
        <v>1914</v>
      </c>
      <c r="C103" s="172" t="s">
        <v>1914</v>
      </c>
      <c r="D103" s="172" t="s">
        <v>1959</v>
      </c>
      <c r="E103" s="221" t="s">
        <v>1960</v>
      </c>
      <c r="F103" s="175" t="s">
        <v>19</v>
      </c>
      <c r="G103" s="247">
        <v>1</v>
      </c>
      <c r="H103" s="220">
        <v>40410</v>
      </c>
      <c r="I103" s="220">
        <v>40518</v>
      </c>
      <c r="J103" s="176" t="s">
        <v>19</v>
      </c>
      <c r="K103" s="178">
        <v>0</v>
      </c>
      <c r="L103" s="178">
        <v>4.1399999999999997</v>
      </c>
      <c r="M103" s="971">
        <v>300</v>
      </c>
      <c r="N103" s="182">
        <v>1</v>
      </c>
      <c r="O103" s="1020">
        <v>27900000</v>
      </c>
      <c r="P103" s="1020" t="s">
        <v>1961</v>
      </c>
      <c r="Q103" s="3003"/>
      <c r="R103" s="60"/>
      <c r="S103" s="60"/>
      <c r="T103" s="60"/>
      <c r="U103" s="60"/>
      <c r="V103" s="60"/>
      <c r="W103" s="60"/>
      <c r="X103" s="60"/>
      <c r="Y103" s="60"/>
      <c r="Z103" s="60"/>
    </row>
    <row r="104" spans="1:26" s="61" customFormat="1" ht="45" x14ac:dyDescent="0.25">
      <c r="A104" s="52"/>
      <c r="B104" s="173" t="s">
        <v>1914</v>
      </c>
      <c r="C104" s="172" t="s">
        <v>1914</v>
      </c>
      <c r="D104" s="172" t="s">
        <v>1962</v>
      </c>
      <c r="E104" s="221" t="s">
        <v>1963</v>
      </c>
      <c r="F104" s="175" t="s">
        <v>18</v>
      </c>
      <c r="G104" s="247">
        <v>1</v>
      </c>
      <c r="H104" s="220">
        <v>40619</v>
      </c>
      <c r="I104" s="220">
        <v>40886</v>
      </c>
      <c r="J104" s="176" t="s">
        <v>19</v>
      </c>
      <c r="K104" s="178">
        <v>0</v>
      </c>
      <c r="L104" s="178">
        <v>9.73</v>
      </c>
      <c r="M104" s="971">
        <v>1200</v>
      </c>
      <c r="N104" s="182">
        <v>1</v>
      </c>
      <c r="O104" s="1020">
        <v>227185373</v>
      </c>
      <c r="P104" s="1020" t="s">
        <v>1964</v>
      </c>
      <c r="Q104" s="3003"/>
      <c r="R104" s="60"/>
      <c r="S104" s="60"/>
      <c r="T104" s="60"/>
      <c r="U104" s="60"/>
      <c r="V104" s="60"/>
      <c r="W104" s="60"/>
      <c r="X104" s="60"/>
      <c r="Y104" s="60"/>
      <c r="Z104" s="60"/>
    </row>
    <row r="105" spans="1:26" s="61" customFormat="1" ht="30" x14ac:dyDescent="0.25">
      <c r="A105" s="52"/>
      <c r="B105" s="173" t="s">
        <v>1914</v>
      </c>
      <c r="C105" s="172" t="s">
        <v>1914</v>
      </c>
      <c r="D105" s="172" t="s">
        <v>1965</v>
      </c>
      <c r="E105" s="221" t="s">
        <v>1966</v>
      </c>
      <c r="F105" s="175" t="s">
        <v>19</v>
      </c>
      <c r="G105" s="247">
        <v>1</v>
      </c>
      <c r="H105" s="220">
        <v>40673</v>
      </c>
      <c r="I105" s="220">
        <v>40887</v>
      </c>
      <c r="J105" s="176" t="s">
        <v>19</v>
      </c>
      <c r="K105" s="178">
        <v>0</v>
      </c>
      <c r="L105" s="178">
        <v>7</v>
      </c>
      <c r="M105" s="971">
        <v>3084</v>
      </c>
      <c r="N105" s="182">
        <v>1</v>
      </c>
      <c r="O105" s="1020">
        <v>587935744</v>
      </c>
      <c r="P105" s="1020" t="s">
        <v>1967</v>
      </c>
      <c r="Q105" s="3004"/>
      <c r="R105" s="60"/>
      <c r="S105" s="60"/>
      <c r="T105" s="60"/>
      <c r="U105" s="60"/>
      <c r="V105" s="60"/>
      <c r="W105" s="60"/>
      <c r="X105" s="60"/>
      <c r="Y105" s="60"/>
      <c r="Z105" s="60"/>
    </row>
    <row r="106" spans="1:26" s="61" customFormat="1" x14ac:dyDescent="0.25">
      <c r="A106" s="52"/>
      <c r="B106" s="183" t="s">
        <v>28</v>
      </c>
      <c r="C106" s="172"/>
      <c r="D106" s="173"/>
      <c r="E106" s="182"/>
      <c r="F106" s="175"/>
      <c r="G106" s="175"/>
      <c r="H106" s="175"/>
      <c r="I106" s="176"/>
      <c r="J106" s="176"/>
      <c r="K106" s="185">
        <f>SUM(K102:K105)</f>
        <v>0</v>
      </c>
      <c r="L106" s="185">
        <f>SUM(L102:L105)</f>
        <v>25.33</v>
      </c>
      <c r="M106" s="245"/>
      <c r="N106" s="185"/>
      <c r="O106" s="1020"/>
      <c r="P106" s="1020"/>
      <c r="Q106" s="187"/>
    </row>
    <row r="107" spans="1:26" x14ac:dyDescent="0.25">
      <c r="B107" s="69"/>
      <c r="C107" s="69"/>
      <c r="D107" s="69"/>
      <c r="E107" s="188"/>
      <c r="F107" s="69"/>
      <c r="G107" s="69"/>
      <c r="H107" s="69"/>
      <c r="I107" s="69"/>
      <c r="J107" s="69"/>
      <c r="K107" s="69"/>
      <c r="L107" s="69"/>
      <c r="M107" s="69"/>
      <c r="N107" s="69"/>
      <c r="O107" s="69"/>
      <c r="P107" s="69"/>
    </row>
    <row r="108" spans="1:26" ht="18.75" x14ac:dyDescent="0.25">
      <c r="B108" s="222" t="s">
        <v>192</v>
      </c>
      <c r="C108" s="250" t="s">
        <v>1051</v>
      </c>
      <c r="H108" s="191"/>
      <c r="I108" s="191"/>
      <c r="J108" s="191"/>
      <c r="K108" s="191"/>
      <c r="L108" s="191"/>
      <c r="M108" s="191"/>
      <c r="N108" s="69"/>
      <c r="O108" s="69"/>
      <c r="P108" s="69"/>
    </row>
    <row r="110" spans="1:26" ht="15.75" thickBot="1" x14ac:dyDescent="0.3"/>
    <row r="111" spans="1:26" ht="30.75" thickBot="1" x14ac:dyDescent="0.3">
      <c r="B111" s="232" t="s">
        <v>193</v>
      </c>
      <c r="C111" s="233" t="s">
        <v>194</v>
      </c>
      <c r="D111" s="232" t="s">
        <v>27</v>
      </c>
      <c r="E111" s="233" t="s">
        <v>195</v>
      </c>
    </row>
    <row r="112" spans="1:26" x14ac:dyDescent="0.25">
      <c r="B112" s="103" t="s">
        <v>196</v>
      </c>
      <c r="C112" s="234">
        <v>20</v>
      </c>
      <c r="D112" s="234">
        <v>0</v>
      </c>
      <c r="E112" s="1923">
        <v>0</v>
      </c>
    </row>
    <row r="113" spans="1:17" x14ac:dyDescent="0.25">
      <c r="B113" s="103" t="s">
        <v>197</v>
      </c>
      <c r="C113" s="1698">
        <v>30</v>
      </c>
      <c r="D113" s="1679">
        <v>30</v>
      </c>
      <c r="E113" s="1924"/>
    </row>
    <row r="114" spans="1:17" ht="15.75" thickBot="1" x14ac:dyDescent="0.3">
      <c r="B114" s="103" t="s">
        <v>198</v>
      </c>
      <c r="C114" s="236">
        <v>40</v>
      </c>
      <c r="D114" s="236">
        <v>0</v>
      </c>
      <c r="E114" s="1925"/>
    </row>
    <row r="116" spans="1:17" ht="15.75" thickBot="1" x14ac:dyDescent="0.3"/>
    <row r="117" spans="1:17" ht="27" thickBot="1" x14ac:dyDescent="0.3">
      <c r="B117" s="1879" t="s">
        <v>199</v>
      </c>
      <c r="C117" s="1880"/>
      <c r="D117" s="1880"/>
      <c r="E117" s="1880"/>
      <c r="F117" s="1880"/>
      <c r="G117" s="1880"/>
      <c r="H117" s="1880"/>
      <c r="I117" s="1880"/>
      <c r="J117" s="1880"/>
      <c r="K117" s="1880"/>
      <c r="L117" s="1880"/>
      <c r="M117" s="1880"/>
      <c r="N117" s="1881"/>
    </row>
    <row r="119" spans="1:17" ht="75" x14ac:dyDescent="0.25">
      <c r="B119" s="1686" t="s">
        <v>89</v>
      </c>
      <c r="C119" s="1686" t="s">
        <v>90</v>
      </c>
      <c r="D119" s="1686" t="s">
        <v>91</v>
      </c>
      <c r="E119" s="1686" t="s">
        <v>92</v>
      </c>
      <c r="F119" s="1686" t="s">
        <v>93</v>
      </c>
      <c r="G119" s="1686" t="s">
        <v>94</v>
      </c>
      <c r="H119" s="1686" t="s">
        <v>95</v>
      </c>
      <c r="I119" s="1686" t="s">
        <v>96</v>
      </c>
      <c r="J119" s="1875" t="s">
        <v>97</v>
      </c>
      <c r="K119" s="1882"/>
      <c r="L119" s="1876"/>
      <c r="M119" s="1686" t="s">
        <v>98</v>
      </c>
      <c r="N119" s="1686" t="s">
        <v>254</v>
      </c>
      <c r="O119" s="1686" t="s">
        <v>255</v>
      </c>
      <c r="P119" s="1875" t="s">
        <v>77</v>
      </c>
      <c r="Q119" s="1876"/>
    </row>
    <row r="120" spans="1:17" x14ac:dyDescent="0.25">
      <c r="B120" s="91"/>
      <c r="C120" s="1691"/>
      <c r="D120" s="91"/>
      <c r="E120" s="91"/>
      <c r="F120" s="91"/>
      <c r="G120" s="1691"/>
      <c r="H120" s="333"/>
      <c r="I120" s="86"/>
      <c r="J120" s="91"/>
      <c r="K120" s="307"/>
      <c r="L120" s="86"/>
      <c r="M120" s="1691"/>
      <c r="N120" s="1691"/>
      <c r="O120" s="1691"/>
      <c r="P120" s="3001" t="s">
        <v>6745</v>
      </c>
      <c r="Q120" s="3001"/>
    </row>
    <row r="121" spans="1:17" x14ac:dyDescent="0.25">
      <c r="B121" s="91"/>
      <c r="C121" s="1691"/>
      <c r="D121" s="91"/>
      <c r="E121" s="91"/>
      <c r="F121" s="91"/>
      <c r="G121" s="1691"/>
      <c r="H121" s="333"/>
      <c r="I121" s="86"/>
      <c r="J121" s="91"/>
      <c r="K121" s="307"/>
      <c r="L121" s="86"/>
      <c r="M121" s="1691"/>
      <c r="N121" s="1691"/>
      <c r="O121" s="1691"/>
      <c r="P121" s="2132"/>
      <c r="Q121" s="2133"/>
    </row>
    <row r="122" spans="1:17" x14ac:dyDescent="0.25">
      <c r="B122" s="1700"/>
      <c r="C122" s="1683"/>
      <c r="D122" s="1700"/>
      <c r="E122" s="1700"/>
      <c r="F122" s="1700"/>
      <c r="G122" s="1683"/>
      <c r="H122" s="988"/>
      <c r="I122" s="581"/>
      <c r="J122" s="1700"/>
      <c r="K122" s="583"/>
      <c r="L122" s="581"/>
      <c r="M122" s="1683"/>
      <c r="N122" s="1683"/>
      <c r="O122" s="1683"/>
      <c r="P122" s="2132"/>
      <c r="Q122" s="2133"/>
    </row>
    <row r="123" spans="1:17" x14ac:dyDescent="0.25">
      <c r="A123" s="1689"/>
      <c r="B123" s="91"/>
      <c r="C123" s="1691"/>
      <c r="D123" s="91"/>
      <c r="E123" s="91"/>
      <c r="F123" s="91"/>
      <c r="G123" s="91"/>
      <c r="H123" s="333"/>
      <c r="I123" s="91"/>
      <c r="J123" s="91"/>
      <c r="K123" s="333"/>
      <c r="L123" s="91"/>
      <c r="M123" s="1691"/>
      <c r="N123" s="1691"/>
      <c r="O123" s="1691"/>
      <c r="P123" s="2589"/>
      <c r="Q123" s="2590"/>
    </row>
    <row r="124" spans="1:17" x14ac:dyDescent="0.25">
      <c r="A124" s="1689"/>
      <c r="B124" s="91"/>
      <c r="C124" s="1691"/>
      <c r="D124" s="91"/>
      <c r="E124" s="91"/>
      <c r="F124" s="91"/>
      <c r="G124" s="91"/>
      <c r="H124" s="333"/>
      <c r="I124" s="91"/>
      <c r="J124" s="91"/>
      <c r="K124" s="333"/>
      <c r="L124" s="91"/>
      <c r="M124" s="1691"/>
      <c r="N124" s="1691"/>
      <c r="O124" s="1691"/>
      <c r="P124" s="2589"/>
      <c r="Q124" s="2652"/>
    </row>
    <row r="125" spans="1:17" x14ac:dyDescent="0.25">
      <c r="A125" s="151"/>
      <c r="B125" s="989"/>
      <c r="C125" s="990"/>
      <c r="D125" s="989"/>
      <c r="E125" s="989"/>
      <c r="F125" s="989"/>
      <c r="G125" s="989"/>
      <c r="H125" s="991"/>
      <c r="I125" s="989"/>
      <c r="J125" s="989"/>
      <c r="K125" s="991"/>
      <c r="L125" s="989"/>
      <c r="M125" s="990"/>
      <c r="N125" s="990"/>
      <c r="O125" s="990"/>
      <c r="P125" s="989"/>
      <c r="Q125" s="992"/>
    </row>
    <row r="126" spans="1:17" ht="15.75" thickBot="1" x14ac:dyDescent="0.3">
      <c r="B126" s="87"/>
      <c r="C126" s="309"/>
      <c r="D126" s="87"/>
      <c r="E126" s="87"/>
      <c r="F126" s="87"/>
      <c r="G126" s="87"/>
      <c r="H126" s="87"/>
      <c r="I126" s="87"/>
      <c r="J126" s="87"/>
      <c r="K126" s="87"/>
      <c r="L126" s="87"/>
      <c r="M126" s="87"/>
      <c r="N126" s="87"/>
      <c r="O126" s="87"/>
      <c r="P126" s="87"/>
      <c r="Q126" s="87"/>
    </row>
    <row r="127" spans="1:17" ht="30" x14ac:dyDescent="0.25">
      <c r="B127" s="162" t="s">
        <v>17</v>
      </c>
      <c r="C127" s="162" t="s">
        <v>193</v>
      </c>
      <c r="D127" s="1686" t="s">
        <v>194</v>
      </c>
      <c r="E127" s="162" t="s">
        <v>27</v>
      </c>
      <c r="F127" s="233" t="s">
        <v>235</v>
      </c>
      <c r="G127" s="857"/>
    </row>
    <row r="128" spans="1:17" ht="108" x14ac:dyDescent="0.2">
      <c r="B128" s="1969" t="s">
        <v>236</v>
      </c>
      <c r="C128" s="196" t="s">
        <v>237</v>
      </c>
      <c r="D128" s="1679">
        <v>25</v>
      </c>
      <c r="E128" s="1679">
        <v>0</v>
      </c>
      <c r="F128" s="1970">
        <f>+E128+E129+E130</f>
        <v>0</v>
      </c>
      <c r="G128" s="858"/>
    </row>
    <row r="129" spans="2:7" ht="96" x14ac:dyDescent="0.2">
      <c r="B129" s="1969"/>
      <c r="C129" s="196" t="s">
        <v>238</v>
      </c>
      <c r="D129" s="1680">
        <v>25</v>
      </c>
      <c r="E129" s="1679">
        <v>0</v>
      </c>
      <c r="F129" s="1971"/>
      <c r="G129" s="858"/>
    </row>
    <row r="130" spans="2:7" ht="60" x14ac:dyDescent="0.2">
      <c r="B130" s="1969"/>
      <c r="C130" s="196" t="s">
        <v>239</v>
      </c>
      <c r="D130" s="1679">
        <v>10</v>
      </c>
      <c r="E130" s="1679">
        <v>0</v>
      </c>
      <c r="F130" s="1972"/>
      <c r="G130" s="858"/>
    </row>
    <row r="131" spans="2:7" x14ac:dyDescent="0.25">
      <c r="C131"/>
    </row>
    <row r="134" spans="2:7" x14ac:dyDescent="0.25">
      <c r="B134" s="160" t="s">
        <v>240</v>
      </c>
    </row>
    <row r="137" spans="2:7" x14ac:dyDescent="0.25">
      <c r="B137" s="41" t="s">
        <v>17</v>
      </c>
      <c r="C137" s="41" t="s">
        <v>26</v>
      </c>
      <c r="D137" s="162" t="s">
        <v>27</v>
      </c>
      <c r="E137" s="162" t="s">
        <v>28</v>
      </c>
    </row>
    <row r="138" spans="2:7" ht="28.5" x14ac:dyDescent="0.25">
      <c r="B138" s="45" t="s">
        <v>393</v>
      </c>
      <c r="C138" s="1691">
        <v>40</v>
      </c>
      <c r="D138" s="1679">
        <v>40</v>
      </c>
      <c r="E138" s="1870">
        <f>+D138+D139</f>
        <v>40</v>
      </c>
    </row>
    <row r="139" spans="2:7" ht="42.75" x14ac:dyDescent="0.25">
      <c r="B139" s="45" t="s">
        <v>394</v>
      </c>
      <c r="C139" s="1691">
        <v>60</v>
      </c>
      <c r="D139" s="1679">
        <f>+F128</f>
        <v>0</v>
      </c>
      <c r="E139" s="1871"/>
    </row>
  </sheetData>
  <mergeCells count="43">
    <mergeCell ref="C9:N9"/>
    <mergeCell ref="B2:P2"/>
    <mergeCell ref="B4:P4"/>
    <mergeCell ref="C6:N6"/>
    <mergeCell ref="C7:N7"/>
    <mergeCell ref="C8:N8"/>
    <mergeCell ref="B55:B56"/>
    <mergeCell ref="C55:C56"/>
    <mergeCell ref="D55:E55"/>
    <mergeCell ref="C59:N59"/>
    <mergeCell ref="Q49:Q52"/>
    <mergeCell ref="C10:E10"/>
    <mergeCell ref="B14:C21"/>
    <mergeCell ref="B22:C22"/>
    <mergeCell ref="E40:E41"/>
    <mergeCell ref="M45:N45"/>
    <mergeCell ref="B61:N61"/>
    <mergeCell ref="B101:M101"/>
    <mergeCell ref="O65:P65"/>
    <mergeCell ref="O66:P66"/>
    <mergeCell ref="B72:N72"/>
    <mergeCell ref="J77:L77"/>
    <mergeCell ref="P77:Q77"/>
    <mergeCell ref="P78:Q85"/>
    <mergeCell ref="B87:N87"/>
    <mergeCell ref="D90:E90"/>
    <mergeCell ref="O64:P64"/>
    <mergeCell ref="D91:E91"/>
    <mergeCell ref="B94:P94"/>
    <mergeCell ref="B97:N97"/>
    <mergeCell ref="Q102:Q105"/>
    <mergeCell ref="E112:E114"/>
    <mergeCell ref="B117:N117"/>
    <mergeCell ref="J119:L119"/>
    <mergeCell ref="P119:Q119"/>
    <mergeCell ref="B128:B130"/>
    <mergeCell ref="F128:F130"/>
    <mergeCell ref="P120:Q120"/>
    <mergeCell ref="E138:E139"/>
    <mergeCell ref="P121:Q121"/>
    <mergeCell ref="P122:Q122"/>
    <mergeCell ref="P123:Q123"/>
    <mergeCell ref="P124:Q124"/>
  </mergeCells>
  <dataValidations count="2">
    <dataValidation type="list" allowBlank="1" showInputMessage="1" showErrorMessage="1" sqref="WVE983055 A65551 IS65551 SO65551 ACK65551 AMG65551 AWC65551 BFY65551 BPU65551 BZQ65551 CJM65551 CTI65551 DDE65551 DNA65551 DWW65551 EGS65551 EQO65551 FAK65551 FKG65551 FUC65551 GDY65551 GNU65551 GXQ65551 HHM65551 HRI65551 IBE65551 ILA65551 IUW65551 JES65551 JOO65551 JYK65551 KIG65551 KSC65551 LBY65551 LLU65551 LVQ65551 MFM65551 MPI65551 MZE65551 NJA65551 NSW65551 OCS65551 OMO65551 OWK65551 PGG65551 PQC65551 PZY65551 QJU65551 QTQ65551 RDM65551 RNI65551 RXE65551 SHA65551 SQW65551 TAS65551 TKO65551 TUK65551 UEG65551 UOC65551 UXY65551 VHU65551 VRQ65551 WBM65551 WLI65551 WVE65551 A131087 IS131087 SO131087 ACK131087 AMG131087 AWC131087 BFY131087 BPU131087 BZQ131087 CJM131087 CTI131087 DDE131087 DNA131087 DWW131087 EGS131087 EQO131087 FAK131087 FKG131087 FUC131087 GDY131087 GNU131087 GXQ131087 HHM131087 HRI131087 IBE131087 ILA131087 IUW131087 JES131087 JOO131087 JYK131087 KIG131087 KSC131087 LBY131087 LLU131087 LVQ131087 MFM131087 MPI131087 MZE131087 NJA131087 NSW131087 OCS131087 OMO131087 OWK131087 PGG131087 PQC131087 PZY131087 QJU131087 QTQ131087 RDM131087 RNI131087 RXE131087 SHA131087 SQW131087 TAS131087 TKO131087 TUK131087 UEG131087 UOC131087 UXY131087 VHU131087 VRQ131087 WBM131087 WLI131087 WVE131087 A196623 IS196623 SO196623 ACK196623 AMG196623 AWC196623 BFY196623 BPU196623 BZQ196623 CJM196623 CTI196623 DDE196623 DNA196623 DWW196623 EGS196623 EQO196623 FAK196623 FKG196623 FUC196623 GDY196623 GNU196623 GXQ196623 HHM196623 HRI196623 IBE196623 ILA196623 IUW196623 JES196623 JOO196623 JYK196623 KIG196623 KSC196623 LBY196623 LLU196623 LVQ196623 MFM196623 MPI196623 MZE196623 NJA196623 NSW196623 OCS196623 OMO196623 OWK196623 PGG196623 PQC196623 PZY196623 QJU196623 QTQ196623 RDM196623 RNI196623 RXE196623 SHA196623 SQW196623 TAS196623 TKO196623 TUK196623 UEG196623 UOC196623 UXY196623 VHU196623 VRQ196623 WBM196623 WLI196623 WVE196623 A262159 IS262159 SO262159 ACK262159 AMG262159 AWC262159 BFY262159 BPU262159 BZQ262159 CJM262159 CTI262159 DDE262159 DNA262159 DWW262159 EGS262159 EQO262159 FAK262159 FKG262159 FUC262159 GDY262159 GNU262159 GXQ262159 HHM262159 HRI262159 IBE262159 ILA262159 IUW262159 JES262159 JOO262159 JYK262159 KIG262159 KSC262159 LBY262159 LLU262159 LVQ262159 MFM262159 MPI262159 MZE262159 NJA262159 NSW262159 OCS262159 OMO262159 OWK262159 PGG262159 PQC262159 PZY262159 QJU262159 QTQ262159 RDM262159 RNI262159 RXE262159 SHA262159 SQW262159 TAS262159 TKO262159 TUK262159 UEG262159 UOC262159 UXY262159 VHU262159 VRQ262159 WBM262159 WLI262159 WVE262159 A327695 IS327695 SO327695 ACK327695 AMG327695 AWC327695 BFY327695 BPU327695 BZQ327695 CJM327695 CTI327695 DDE327695 DNA327695 DWW327695 EGS327695 EQO327695 FAK327695 FKG327695 FUC327695 GDY327695 GNU327695 GXQ327695 HHM327695 HRI327695 IBE327695 ILA327695 IUW327695 JES327695 JOO327695 JYK327695 KIG327695 KSC327695 LBY327695 LLU327695 LVQ327695 MFM327695 MPI327695 MZE327695 NJA327695 NSW327695 OCS327695 OMO327695 OWK327695 PGG327695 PQC327695 PZY327695 QJU327695 QTQ327695 RDM327695 RNI327695 RXE327695 SHA327695 SQW327695 TAS327695 TKO327695 TUK327695 UEG327695 UOC327695 UXY327695 VHU327695 VRQ327695 WBM327695 WLI327695 WVE327695 A393231 IS393231 SO393231 ACK393231 AMG393231 AWC393231 BFY393231 BPU393231 BZQ393231 CJM393231 CTI393231 DDE393231 DNA393231 DWW393231 EGS393231 EQO393231 FAK393231 FKG393231 FUC393231 GDY393231 GNU393231 GXQ393231 HHM393231 HRI393231 IBE393231 ILA393231 IUW393231 JES393231 JOO393231 JYK393231 KIG393231 KSC393231 LBY393231 LLU393231 LVQ393231 MFM393231 MPI393231 MZE393231 NJA393231 NSW393231 OCS393231 OMO393231 OWK393231 PGG393231 PQC393231 PZY393231 QJU393231 QTQ393231 RDM393231 RNI393231 RXE393231 SHA393231 SQW393231 TAS393231 TKO393231 TUK393231 UEG393231 UOC393231 UXY393231 VHU393231 VRQ393231 WBM393231 WLI393231 WVE393231 A458767 IS458767 SO458767 ACK458767 AMG458767 AWC458767 BFY458767 BPU458767 BZQ458767 CJM458767 CTI458767 DDE458767 DNA458767 DWW458767 EGS458767 EQO458767 FAK458767 FKG458767 FUC458767 GDY458767 GNU458767 GXQ458767 HHM458767 HRI458767 IBE458767 ILA458767 IUW458767 JES458767 JOO458767 JYK458767 KIG458767 KSC458767 LBY458767 LLU458767 LVQ458767 MFM458767 MPI458767 MZE458767 NJA458767 NSW458767 OCS458767 OMO458767 OWK458767 PGG458767 PQC458767 PZY458767 QJU458767 QTQ458767 RDM458767 RNI458767 RXE458767 SHA458767 SQW458767 TAS458767 TKO458767 TUK458767 UEG458767 UOC458767 UXY458767 VHU458767 VRQ458767 WBM458767 WLI458767 WVE458767 A524303 IS524303 SO524303 ACK524303 AMG524303 AWC524303 BFY524303 BPU524303 BZQ524303 CJM524303 CTI524303 DDE524303 DNA524303 DWW524303 EGS524303 EQO524303 FAK524303 FKG524303 FUC524303 GDY524303 GNU524303 GXQ524303 HHM524303 HRI524303 IBE524303 ILA524303 IUW524303 JES524303 JOO524303 JYK524303 KIG524303 KSC524303 LBY524303 LLU524303 LVQ524303 MFM524303 MPI524303 MZE524303 NJA524303 NSW524303 OCS524303 OMO524303 OWK524303 PGG524303 PQC524303 PZY524303 QJU524303 QTQ524303 RDM524303 RNI524303 RXE524303 SHA524303 SQW524303 TAS524303 TKO524303 TUK524303 UEG524303 UOC524303 UXY524303 VHU524303 VRQ524303 WBM524303 WLI524303 WVE524303 A589839 IS589839 SO589839 ACK589839 AMG589839 AWC589839 BFY589839 BPU589839 BZQ589839 CJM589839 CTI589839 DDE589839 DNA589839 DWW589839 EGS589839 EQO589839 FAK589839 FKG589839 FUC589839 GDY589839 GNU589839 GXQ589839 HHM589839 HRI589839 IBE589839 ILA589839 IUW589839 JES589839 JOO589839 JYK589839 KIG589839 KSC589839 LBY589839 LLU589839 LVQ589839 MFM589839 MPI589839 MZE589839 NJA589839 NSW589839 OCS589839 OMO589839 OWK589839 PGG589839 PQC589839 PZY589839 QJU589839 QTQ589839 RDM589839 RNI589839 RXE589839 SHA589839 SQW589839 TAS589839 TKO589839 TUK589839 UEG589839 UOC589839 UXY589839 VHU589839 VRQ589839 WBM589839 WLI589839 WVE589839 A655375 IS655375 SO655375 ACK655375 AMG655375 AWC655375 BFY655375 BPU655375 BZQ655375 CJM655375 CTI655375 DDE655375 DNA655375 DWW655375 EGS655375 EQO655375 FAK655375 FKG655375 FUC655375 GDY655375 GNU655375 GXQ655375 HHM655375 HRI655375 IBE655375 ILA655375 IUW655375 JES655375 JOO655375 JYK655375 KIG655375 KSC655375 LBY655375 LLU655375 LVQ655375 MFM655375 MPI655375 MZE655375 NJA655375 NSW655375 OCS655375 OMO655375 OWK655375 PGG655375 PQC655375 PZY655375 QJU655375 QTQ655375 RDM655375 RNI655375 RXE655375 SHA655375 SQW655375 TAS655375 TKO655375 TUK655375 UEG655375 UOC655375 UXY655375 VHU655375 VRQ655375 WBM655375 WLI655375 WVE655375 A720911 IS720911 SO720911 ACK720911 AMG720911 AWC720911 BFY720911 BPU720911 BZQ720911 CJM720911 CTI720911 DDE720911 DNA720911 DWW720911 EGS720911 EQO720911 FAK720911 FKG720911 FUC720911 GDY720911 GNU720911 GXQ720911 HHM720911 HRI720911 IBE720911 ILA720911 IUW720911 JES720911 JOO720911 JYK720911 KIG720911 KSC720911 LBY720911 LLU720911 LVQ720911 MFM720911 MPI720911 MZE720911 NJA720911 NSW720911 OCS720911 OMO720911 OWK720911 PGG720911 PQC720911 PZY720911 QJU720911 QTQ720911 RDM720911 RNI720911 RXE720911 SHA720911 SQW720911 TAS720911 TKO720911 TUK720911 UEG720911 UOC720911 UXY720911 VHU720911 VRQ720911 WBM720911 WLI720911 WVE720911 A786447 IS786447 SO786447 ACK786447 AMG786447 AWC786447 BFY786447 BPU786447 BZQ786447 CJM786447 CTI786447 DDE786447 DNA786447 DWW786447 EGS786447 EQO786447 FAK786447 FKG786447 FUC786447 GDY786447 GNU786447 GXQ786447 HHM786447 HRI786447 IBE786447 ILA786447 IUW786447 JES786447 JOO786447 JYK786447 KIG786447 KSC786447 LBY786447 LLU786447 LVQ786447 MFM786447 MPI786447 MZE786447 NJA786447 NSW786447 OCS786447 OMO786447 OWK786447 PGG786447 PQC786447 PZY786447 QJU786447 QTQ786447 RDM786447 RNI786447 RXE786447 SHA786447 SQW786447 TAS786447 TKO786447 TUK786447 UEG786447 UOC786447 UXY786447 VHU786447 VRQ786447 WBM786447 WLI786447 WVE786447 A851983 IS851983 SO851983 ACK851983 AMG851983 AWC851983 BFY851983 BPU851983 BZQ851983 CJM851983 CTI851983 DDE851983 DNA851983 DWW851983 EGS851983 EQO851983 FAK851983 FKG851983 FUC851983 GDY851983 GNU851983 GXQ851983 HHM851983 HRI851983 IBE851983 ILA851983 IUW851983 JES851983 JOO851983 JYK851983 KIG851983 KSC851983 LBY851983 LLU851983 LVQ851983 MFM851983 MPI851983 MZE851983 NJA851983 NSW851983 OCS851983 OMO851983 OWK851983 PGG851983 PQC851983 PZY851983 QJU851983 QTQ851983 RDM851983 RNI851983 RXE851983 SHA851983 SQW851983 TAS851983 TKO851983 TUK851983 UEG851983 UOC851983 UXY851983 VHU851983 VRQ851983 WBM851983 WLI851983 WVE851983 A917519 IS917519 SO917519 ACK917519 AMG917519 AWC917519 BFY917519 BPU917519 BZQ917519 CJM917519 CTI917519 DDE917519 DNA917519 DWW917519 EGS917519 EQO917519 FAK917519 FKG917519 FUC917519 GDY917519 GNU917519 GXQ917519 HHM917519 HRI917519 IBE917519 ILA917519 IUW917519 JES917519 JOO917519 JYK917519 KIG917519 KSC917519 LBY917519 LLU917519 LVQ917519 MFM917519 MPI917519 MZE917519 NJA917519 NSW917519 OCS917519 OMO917519 OWK917519 PGG917519 PQC917519 PZY917519 QJU917519 QTQ917519 RDM917519 RNI917519 RXE917519 SHA917519 SQW917519 TAS917519 TKO917519 TUK917519 UEG917519 UOC917519 UXY917519 VHU917519 VRQ917519 WBM917519 WLI917519 WVE917519 A983055 IS983055 SO983055 ACK983055 AMG983055 AWC983055 BFY983055 BPU983055 BZQ983055 CJM983055 CTI983055 DDE983055 DNA983055 DWW983055 EGS983055 EQO983055 FAK983055 FKG983055 FUC983055 GDY983055 GNU983055 GXQ983055 HHM983055 HRI983055 IBE983055 ILA983055 IUW983055 JES983055 JOO983055 JYK983055 KIG983055 KSC983055 LBY983055 LLU983055 LVQ983055 MFM983055 MPI983055 MZE983055 NJA983055 NSW983055 OCS983055 OMO983055 OWK983055 PGG983055 PQC983055 PZY983055 QJU983055 QTQ983055 RDM983055 RNI983055 RXE983055 SHA983055 SQW983055 TAS983055 TKO983055 TUK983055 UEG983055 UOC983055 UXY983055 VHU983055 VRQ983055 WBM983055 WLI98305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55 WLL983055 C65551 IV65551 SR65551 ACN65551 AMJ65551 AWF65551 BGB65551 BPX65551 BZT65551 CJP65551 CTL65551 DDH65551 DND65551 DWZ65551 EGV65551 EQR65551 FAN65551 FKJ65551 FUF65551 GEB65551 GNX65551 GXT65551 HHP65551 HRL65551 IBH65551 ILD65551 IUZ65551 JEV65551 JOR65551 JYN65551 KIJ65551 KSF65551 LCB65551 LLX65551 LVT65551 MFP65551 MPL65551 MZH65551 NJD65551 NSZ65551 OCV65551 OMR65551 OWN65551 PGJ65551 PQF65551 QAB65551 QJX65551 QTT65551 RDP65551 RNL65551 RXH65551 SHD65551 SQZ65551 TAV65551 TKR65551 TUN65551 UEJ65551 UOF65551 UYB65551 VHX65551 VRT65551 WBP65551 WLL65551 WVH65551 C131087 IV131087 SR131087 ACN131087 AMJ131087 AWF131087 BGB131087 BPX131087 BZT131087 CJP131087 CTL131087 DDH131087 DND131087 DWZ131087 EGV131087 EQR131087 FAN131087 FKJ131087 FUF131087 GEB131087 GNX131087 GXT131087 HHP131087 HRL131087 IBH131087 ILD131087 IUZ131087 JEV131087 JOR131087 JYN131087 KIJ131087 KSF131087 LCB131087 LLX131087 LVT131087 MFP131087 MPL131087 MZH131087 NJD131087 NSZ131087 OCV131087 OMR131087 OWN131087 PGJ131087 PQF131087 QAB131087 QJX131087 QTT131087 RDP131087 RNL131087 RXH131087 SHD131087 SQZ131087 TAV131087 TKR131087 TUN131087 UEJ131087 UOF131087 UYB131087 VHX131087 VRT131087 WBP131087 WLL131087 WVH131087 C196623 IV196623 SR196623 ACN196623 AMJ196623 AWF196623 BGB196623 BPX196623 BZT196623 CJP196623 CTL196623 DDH196623 DND196623 DWZ196623 EGV196623 EQR196623 FAN196623 FKJ196623 FUF196623 GEB196623 GNX196623 GXT196623 HHP196623 HRL196623 IBH196623 ILD196623 IUZ196623 JEV196623 JOR196623 JYN196623 KIJ196623 KSF196623 LCB196623 LLX196623 LVT196623 MFP196623 MPL196623 MZH196623 NJD196623 NSZ196623 OCV196623 OMR196623 OWN196623 PGJ196623 PQF196623 QAB196623 QJX196623 QTT196623 RDP196623 RNL196623 RXH196623 SHD196623 SQZ196623 TAV196623 TKR196623 TUN196623 UEJ196623 UOF196623 UYB196623 VHX196623 VRT196623 WBP196623 WLL196623 WVH196623 C262159 IV262159 SR262159 ACN262159 AMJ262159 AWF262159 BGB262159 BPX262159 BZT262159 CJP262159 CTL262159 DDH262159 DND262159 DWZ262159 EGV262159 EQR262159 FAN262159 FKJ262159 FUF262159 GEB262159 GNX262159 GXT262159 HHP262159 HRL262159 IBH262159 ILD262159 IUZ262159 JEV262159 JOR262159 JYN262159 KIJ262159 KSF262159 LCB262159 LLX262159 LVT262159 MFP262159 MPL262159 MZH262159 NJD262159 NSZ262159 OCV262159 OMR262159 OWN262159 PGJ262159 PQF262159 QAB262159 QJX262159 QTT262159 RDP262159 RNL262159 RXH262159 SHD262159 SQZ262159 TAV262159 TKR262159 TUN262159 UEJ262159 UOF262159 UYB262159 VHX262159 VRT262159 WBP262159 WLL262159 WVH262159 C327695 IV327695 SR327695 ACN327695 AMJ327695 AWF327695 BGB327695 BPX327695 BZT327695 CJP327695 CTL327695 DDH327695 DND327695 DWZ327695 EGV327695 EQR327695 FAN327695 FKJ327695 FUF327695 GEB327695 GNX327695 GXT327695 HHP327695 HRL327695 IBH327695 ILD327695 IUZ327695 JEV327695 JOR327695 JYN327695 KIJ327695 KSF327695 LCB327695 LLX327695 LVT327695 MFP327695 MPL327695 MZH327695 NJD327695 NSZ327695 OCV327695 OMR327695 OWN327695 PGJ327695 PQF327695 QAB327695 QJX327695 QTT327695 RDP327695 RNL327695 RXH327695 SHD327695 SQZ327695 TAV327695 TKR327695 TUN327695 UEJ327695 UOF327695 UYB327695 VHX327695 VRT327695 WBP327695 WLL327695 WVH327695 C393231 IV393231 SR393231 ACN393231 AMJ393231 AWF393231 BGB393231 BPX393231 BZT393231 CJP393231 CTL393231 DDH393231 DND393231 DWZ393231 EGV393231 EQR393231 FAN393231 FKJ393231 FUF393231 GEB393231 GNX393231 GXT393231 HHP393231 HRL393231 IBH393231 ILD393231 IUZ393231 JEV393231 JOR393231 JYN393231 KIJ393231 KSF393231 LCB393231 LLX393231 LVT393231 MFP393231 MPL393231 MZH393231 NJD393231 NSZ393231 OCV393231 OMR393231 OWN393231 PGJ393231 PQF393231 QAB393231 QJX393231 QTT393231 RDP393231 RNL393231 RXH393231 SHD393231 SQZ393231 TAV393231 TKR393231 TUN393231 UEJ393231 UOF393231 UYB393231 VHX393231 VRT393231 WBP393231 WLL393231 WVH393231 C458767 IV458767 SR458767 ACN458767 AMJ458767 AWF458767 BGB458767 BPX458767 BZT458767 CJP458767 CTL458767 DDH458767 DND458767 DWZ458767 EGV458767 EQR458767 FAN458767 FKJ458767 FUF458767 GEB458767 GNX458767 GXT458767 HHP458767 HRL458767 IBH458767 ILD458767 IUZ458767 JEV458767 JOR458767 JYN458767 KIJ458767 KSF458767 LCB458767 LLX458767 LVT458767 MFP458767 MPL458767 MZH458767 NJD458767 NSZ458767 OCV458767 OMR458767 OWN458767 PGJ458767 PQF458767 QAB458767 QJX458767 QTT458767 RDP458767 RNL458767 RXH458767 SHD458767 SQZ458767 TAV458767 TKR458767 TUN458767 UEJ458767 UOF458767 UYB458767 VHX458767 VRT458767 WBP458767 WLL458767 WVH458767 C524303 IV524303 SR524303 ACN524303 AMJ524303 AWF524303 BGB524303 BPX524303 BZT524303 CJP524303 CTL524303 DDH524303 DND524303 DWZ524303 EGV524303 EQR524303 FAN524303 FKJ524303 FUF524303 GEB524303 GNX524303 GXT524303 HHP524303 HRL524303 IBH524303 ILD524303 IUZ524303 JEV524303 JOR524303 JYN524303 KIJ524303 KSF524303 LCB524303 LLX524303 LVT524303 MFP524303 MPL524303 MZH524303 NJD524303 NSZ524303 OCV524303 OMR524303 OWN524303 PGJ524303 PQF524303 QAB524303 QJX524303 QTT524303 RDP524303 RNL524303 RXH524303 SHD524303 SQZ524303 TAV524303 TKR524303 TUN524303 UEJ524303 UOF524303 UYB524303 VHX524303 VRT524303 WBP524303 WLL524303 WVH524303 C589839 IV589839 SR589839 ACN589839 AMJ589839 AWF589839 BGB589839 BPX589839 BZT589839 CJP589839 CTL589839 DDH589839 DND589839 DWZ589839 EGV589839 EQR589839 FAN589839 FKJ589839 FUF589839 GEB589839 GNX589839 GXT589839 HHP589839 HRL589839 IBH589839 ILD589839 IUZ589839 JEV589839 JOR589839 JYN589839 KIJ589839 KSF589839 LCB589839 LLX589839 LVT589839 MFP589839 MPL589839 MZH589839 NJD589839 NSZ589839 OCV589839 OMR589839 OWN589839 PGJ589839 PQF589839 QAB589839 QJX589839 QTT589839 RDP589839 RNL589839 RXH589839 SHD589839 SQZ589839 TAV589839 TKR589839 TUN589839 UEJ589839 UOF589839 UYB589839 VHX589839 VRT589839 WBP589839 WLL589839 WVH589839 C655375 IV655375 SR655375 ACN655375 AMJ655375 AWF655375 BGB655375 BPX655375 BZT655375 CJP655375 CTL655375 DDH655375 DND655375 DWZ655375 EGV655375 EQR655375 FAN655375 FKJ655375 FUF655375 GEB655375 GNX655375 GXT655375 HHP655375 HRL655375 IBH655375 ILD655375 IUZ655375 JEV655375 JOR655375 JYN655375 KIJ655375 KSF655375 LCB655375 LLX655375 LVT655375 MFP655375 MPL655375 MZH655375 NJD655375 NSZ655375 OCV655375 OMR655375 OWN655375 PGJ655375 PQF655375 QAB655375 QJX655375 QTT655375 RDP655375 RNL655375 RXH655375 SHD655375 SQZ655375 TAV655375 TKR655375 TUN655375 UEJ655375 UOF655375 UYB655375 VHX655375 VRT655375 WBP655375 WLL655375 WVH655375 C720911 IV720911 SR720911 ACN720911 AMJ720911 AWF720911 BGB720911 BPX720911 BZT720911 CJP720911 CTL720911 DDH720911 DND720911 DWZ720911 EGV720911 EQR720911 FAN720911 FKJ720911 FUF720911 GEB720911 GNX720911 GXT720911 HHP720911 HRL720911 IBH720911 ILD720911 IUZ720911 JEV720911 JOR720911 JYN720911 KIJ720911 KSF720911 LCB720911 LLX720911 LVT720911 MFP720911 MPL720911 MZH720911 NJD720911 NSZ720911 OCV720911 OMR720911 OWN720911 PGJ720911 PQF720911 QAB720911 QJX720911 QTT720911 RDP720911 RNL720911 RXH720911 SHD720911 SQZ720911 TAV720911 TKR720911 TUN720911 UEJ720911 UOF720911 UYB720911 VHX720911 VRT720911 WBP720911 WLL720911 WVH720911 C786447 IV786447 SR786447 ACN786447 AMJ786447 AWF786447 BGB786447 BPX786447 BZT786447 CJP786447 CTL786447 DDH786447 DND786447 DWZ786447 EGV786447 EQR786447 FAN786447 FKJ786447 FUF786447 GEB786447 GNX786447 GXT786447 HHP786447 HRL786447 IBH786447 ILD786447 IUZ786447 JEV786447 JOR786447 JYN786447 KIJ786447 KSF786447 LCB786447 LLX786447 LVT786447 MFP786447 MPL786447 MZH786447 NJD786447 NSZ786447 OCV786447 OMR786447 OWN786447 PGJ786447 PQF786447 QAB786447 QJX786447 QTT786447 RDP786447 RNL786447 RXH786447 SHD786447 SQZ786447 TAV786447 TKR786447 TUN786447 UEJ786447 UOF786447 UYB786447 VHX786447 VRT786447 WBP786447 WLL786447 WVH786447 C851983 IV851983 SR851983 ACN851983 AMJ851983 AWF851983 BGB851983 BPX851983 BZT851983 CJP851983 CTL851983 DDH851983 DND851983 DWZ851983 EGV851983 EQR851983 FAN851983 FKJ851983 FUF851983 GEB851983 GNX851983 GXT851983 HHP851983 HRL851983 IBH851983 ILD851983 IUZ851983 JEV851983 JOR851983 JYN851983 KIJ851983 KSF851983 LCB851983 LLX851983 LVT851983 MFP851983 MPL851983 MZH851983 NJD851983 NSZ851983 OCV851983 OMR851983 OWN851983 PGJ851983 PQF851983 QAB851983 QJX851983 QTT851983 RDP851983 RNL851983 RXH851983 SHD851983 SQZ851983 TAV851983 TKR851983 TUN851983 UEJ851983 UOF851983 UYB851983 VHX851983 VRT851983 WBP851983 WLL851983 WVH851983 C917519 IV917519 SR917519 ACN917519 AMJ917519 AWF917519 BGB917519 BPX917519 BZT917519 CJP917519 CTL917519 DDH917519 DND917519 DWZ917519 EGV917519 EQR917519 FAN917519 FKJ917519 FUF917519 GEB917519 GNX917519 GXT917519 HHP917519 HRL917519 IBH917519 ILD917519 IUZ917519 JEV917519 JOR917519 JYN917519 KIJ917519 KSF917519 LCB917519 LLX917519 LVT917519 MFP917519 MPL917519 MZH917519 NJD917519 NSZ917519 OCV917519 OMR917519 OWN917519 PGJ917519 PQF917519 QAB917519 QJX917519 QTT917519 RDP917519 RNL917519 RXH917519 SHD917519 SQZ917519 TAV917519 TKR917519 TUN917519 UEJ917519 UOF917519 UYB917519 VHX917519 VRT917519 WBP917519 WLL917519 WVH917519 C983055 IV983055 SR983055 ACN983055 AMJ983055 AWF983055 BGB983055 BPX983055 BZT983055 CJP983055 CTL983055 DDH983055 DND983055 DWZ983055 EGV983055 EQR983055 FAN983055 FKJ983055 FUF983055 GEB983055 GNX983055 GXT983055 HHP983055 HRL983055 IBH983055 ILD983055 IUZ983055 JEV983055 JOR983055 JYN983055 KIJ983055 KSF983055 LCB983055 LLX983055 LVT983055 MFP983055 MPL983055 MZH983055 NJD983055 NSZ983055 OCV983055 OMR983055 OWN983055 PGJ983055 PQF983055 QAB983055 QJX983055 QTT983055 RDP983055 RNL983055 RXH983055 SHD983055 SQZ983055 TAV983055 TKR983055 TUN983055 UEJ983055 UOF983055 UYB983055 VHX983055 VRT983055 WBP98305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6"/>
  <sheetViews>
    <sheetView tabSelected="1" topLeftCell="B28" workbookViewId="0">
      <selection activeCell="C6" sqref="C6:N6"/>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4" t="s">
        <v>355</v>
      </c>
      <c r="D6" s="1854"/>
      <c r="E6" s="1854"/>
      <c r="F6" s="1854"/>
      <c r="G6" s="1854"/>
      <c r="H6" s="1854"/>
      <c r="I6" s="1854"/>
      <c r="J6" s="1854"/>
      <c r="K6" s="1854"/>
      <c r="L6" s="1854"/>
      <c r="M6" s="1854"/>
      <c r="N6" s="1855"/>
    </row>
    <row r="7" spans="2:16" ht="16.5" thickBot="1" x14ac:dyDescent="0.3">
      <c r="B7" s="127" t="s">
        <v>4</v>
      </c>
      <c r="C7" s="1854"/>
      <c r="D7" s="1854"/>
      <c r="E7" s="1854"/>
      <c r="F7" s="1854"/>
      <c r="G7" s="1854"/>
      <c r="H7" s="1854"/>
      <c r="I7" s="1854"/>
      <c r="J7" s="1854"/>
      <c r="K7" s="1854"/>
      <c r="L7" s="1854"/>
      <c r="M7" s="1854"/>
      <c r="N7" s="1855"/>
    </row>
    <row r="8" spans="2:16" ht="16.5" thickBot="1" x14ac:dyDescent="0.3">
      <c r="B8" s="127" t="s">
        <v>5</v>
      </c>
      <c r="C8" s="1856"/>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33">
        <v>3</v>
      </c>
      <c r="D10" s="1833"/>
      <c r="E10" s="1833"/>
      <c r="F10" s="1833"/>
      <c r="G10" s="1833"/>
      <c r="H10" s="1833"/>
      <c r="I10" s="1833"/>
      <c r="J10" s="1833"/>
      <c r="K10" s="1833"/>
      <c r="L10" s="1833"/>
      <c r="M10" s="1833"/>
      <c r="N10" s="1834"/>
    </row>
    <row r="11" spans="2:16" ht="16.5" thickBot="1" x14ac:dyDescent="0.3">
      <c r="B11" s="127" t="s">
        <v>7</v>
      </c>
      <c r="C11" s="1833"/>
      <c r="D11" s="1833"/>
      <c r="E11" s="1833"/>
      <c r="F11" s="1833"/>
      <c r="G11" s="1833"/>
      <c r="H11" s="1833"/>
      <c r="I11" s="1833"/>
      <c r="J11" s="1833"/>
      <c r="K11" s="1833"/>
      <c r="L11" s="1833"/>
      <c r="M11" s="1833"/>
      <c r="N11" s="1834"/>
    </row>
    <row r="12" spans="2:16" ht="16.5" thickBot="1" x14ac:dyDescent="0.3">
      <c r="B12" s="127" t="s">
        <v>7</v>
      </c>
      <c r="C12" s="1865"/>
      <c r="D12" s="1865"/>
      <c r="E12" s="1866"/>
      <c r="F12" s="216"/>
      <c r="G12" s="216"/>
      <c r="H12" s="216"/>
      <c r="I12" s="216"/>
      <c r="J12" s="216"/>
      <c r="K12" s="216"/>
      <c r="L12" s="216"/>
      <c r="M12" s="216"/>
      <c r="N12" s="217"/>
    </row>
    <row r="13" spans="2:16" ht="16.5" thickBot="1" x14ac:dyDescent="0.3">
      <c r="B13" s="130" t="s">
        <v>8</v>
      </c>
      <c r="C13" s="907">
        <v>41982</v>
      </c>
      <c r="D13" s="1843"/>
      <c r="E13" s="1843"/>
      <c r="F13" s="1843"/>
      <c r="G13" s="1843"/>
      <c r="H13" s="1843"/>
      <c r="I13" s="1843"/>
      <c r="J13" s="1843"/>
      <c r="K13" s="1843"/>
      <c r="L13" s="1843"/>
      <c r="M13" s="1843"/>
      <c r="N13" s="1844"/>
    </row>
    <row r="14" spans="2:16" ht="15.75" x14ac:dyDescent="0.25">
      <c r="B14" s="134"/>
      <c r="C14" s="135"/>
      <c r="D14" s="136"/>
      <c r="E14" s="136"/>
      <c r="F14" s="136"/>
      <c r="G14" s="136"/>
      <c r="H14" s="136"/>
      <c r="I14" s="1838"/>
      <c r="J14" s="1838"/>
      <c r="K14" s="1838"/>
      <c r="L14" s="1838"/>
      <c r="M14" s="1838"/>
      <c r="N14" s="136"/>
    </row>
    <row r="15" spans="2:16" x14ac:dyDescent="0.25">
      <c r="I15" s="1838"/>
      <c r="J15" s="1838"/>
      <c r="K15" s="1838"/>
      <c r="L15" s="1838"/>
      <c r="M15" s="1838"/>
      <c r="N15" s="137"/>
    </row>
    <row r="16" spans="2:16" x14ac:dyDescent="0.25">
      <c r="B16" s="1867" t="s">
        <v>9</v>
      </c>
      <c r="C16" s="1867"/>
      <c r="D16" s="1832" t="s">
        <v>10</v>
      </c>
      <c r="E16" s="1832" t="s">
        <v>11</v>
      </c>
      <c r="F16" s="1832" t="s">
        <v>12</v>
      </c>
      <c r="G16" s="139"/>
      <c r="I16" s="140"/>
      <c r="J16" s="140"/>
      <c r="K16" s="140"/>
      <c r="L16" s="140"/>
      <c r="M16" s="140"/>
      <c r="N16" s="137"/>
    </row>
    <row r="17" spans="1:14" x14ac:dyDescent="0.25">
      <c r="B17" s="1867"/>
      <c r="C17" s="1867"/>
      <c r="D17" s="1832">
        <v>3</v>
      </c>
      <c r="E17" s="141">
        <v>984595710</v>
      </c>
      <c r="F17" s="246">
        <v>420</v>
      </c>
      <c r="G17" s="143"/>
      <c r="I17" s="144"/>
      <c r="J17" s="144"/>
      <c r="K17" s="144"/>
      <c r="L17" s="144"/>
      <c r="M17" s="144"/>
      <c r="N17" s="137"/>
    </row>
    <row r="18" spans="1:14" x14ac:dyDescent="0.25">
      <c r="B18" s="1867"/>
      <c r="C18" s="1867"/>
      <c r="D18" s="1832"/>
      <c r="E18" s="141"/>
      <c r="F18" s="141"/>
      <c r="G18" s="143"/>
      <c r="I18" s="144"/>
      <c r="J18" s="144"/>
      <c r="K18" s="144"/>
      <c r="L18" s="144"/>
      <c r="M18" s="144"/>
      <c r="N18" s="137"/>
    </row>
    <row r="19" spans="1:14" x14ac:dyDescent="0.25">
      <c r="B19" s="1867"/>
      <c r="C19" s="1867"/>
      <c r="D19" s="1832"/>
      <c r="E19" s="141"/>
      <c r="F19" s="141"/>
      <c r="G19" s="143"/>
      <c r="I19" s="144"/>
      <c r="J19" s="144"/>
      <c r="K19" s="144"/>
      <c r="L19" s="144"/>
      <c r="M19" s="144"/>
      <c r="N19" s="137"/>
    </row>
    <row r="20" spans="1:14" x14ac:dyDescent="0.25">
      <c r="B20" s="1867"/>
      <c r="C20" s="1867"/>
      <c r="D20" s="1832"/>
      <c r="E20" s="145"/>
      <c r="F20" s="141"/>
      <c r="G20" s="143"/>
      <c r="H20" s="146"/>
      <c r="I20" s="144"/>
      <c r="J20" s="144"/>
      <c r="K20" s="144"/>
      <c r="L20" s="144"/>
      <c r="M20" s="144"/>
      <c r="N20" s="147"/>
    </row>
    <row r="21" spans="1:14" x14ac:dyDescent="0.25">
      <c r="B21" s="1867"/>
      <c r="C21" s="1867"/>
      <c r="D21" s="1832"/>
      <c r="E21" s="145"/>
      <c r="F21" s="141"/>
      <c r="G21" s="143"/>
      <c r="H21" s="146"/>
      <c r="I21" s="148"/>
      <c r="J21" s="148"/>
      <c r="K21" s="148"/>
      <c r="L21" s="148"/>
      <c r="M21" s="148"/>
      <c r="N21" s="147"/>
    </row>
    <row r="22" spans="1:14" x14ac:dyDescent="0.25">
      <c r="B22" s="1867"/>
      <c r="C22" s="1867"/>
      <c r="D22" s="1832"/>
      <c r="E22" s="145"/>
      <c r="F22" s="141"/>
      <c r="G22" s="143"/>
      <c r="H22" s="146"/>
      <c r="I22" s="1838"/>
      <c r="J22" s="1838"/>
      <c r="K22" s="1838"/>
      <c r="L22" s="1838"/>
      <c r="M22" s="1838"/>
      <c r="N22" s="147"/>
    </row>
    <row r="23" spans="1:14" x14ac:dyDescent="0.25">
      <c r="B23" s="1867"/>
      <c r="C23" s="1867"/>
      <c r="D23" s="1832"/>
      <c r="E23" s="145"/>
      <c r="F23" s="141"/>
      <c r="G23" s="143"/>
      <c r="H23" s="146"/>
      <c r="I23" s="1838"/>
      <c r="J23" s="1838"/>
      <c r="K23" s="1838"/>
      <c r="L23" s="1838"/>
      <c r="M23" s="1838"/>
      <c r="N23" s="147"/>
    </row>
    <row r="24" spans="1:14" ht="15.75" thickBot="1" x14ac:dyDescent="0.3">
      <c r="B24" s="1868" t="s">
        <v>13</v>
      </c>
      <c r="C24" s="1869"/>
      <c r="D24" s="1832"/>
      <c r="E24" s="141">
        <f>SUM(E17:E23)</f>
        <v>984595710</v>
      </c>
      <c r="F24" s="246">
        <f>SUM(F17:F23)</f>
        <v>420</v>
      </c>
      <c r="G24" s="143"/>
      <c r="H24" s="146"/>
      <c r="I24" s="1838"/>
      <c r="J24" s="1838"/>
      <c r="K24" s="1838"/>
      <c r="L24" s="1838"/>
      <c r="M24" s="1838"/>
      <c r="N24" s="147"/>
    </row>
    <row r="25" spans="1:14" ht="45.75" thickBot="1" x14ac:dyDescent="0.3">
      <c r="A25" s="27"/>
      <c r="B25" s="150" t="s">
        <v>14</v>
      </c>
      <c r="C25" s="150" t="s">
        <v>15</v>
      </c>
      <c r="E25" s="140"/>
      <c r="F25" s="140"/>
      <c r="G25" s="140"/>
      <c r="H25" s="140"/>
      <c r="I25" s="151"/>
      <c r="J25" s="151"/>
      <c r="K25" s="151"/>
      <c r="L25" s="151"/>
      <c r="M25" s="151"/>
    </row>
    <row r="26" spans="1:14" ht="15.75" thickBot="1" x14ac:dyDescent="0.3">
      <c r="A26" s="30">
        <v>1</v>
      </c>
      <c r="C26" s="153">
        <f>+F24*0.8</f>
        <v>336</v>
      </c>
      <c r="D26" s="154"/>
      <c r="E26" s="155">
        <f>E24</f>
        <v>984595710</v>
      </c>
      <c r="F26" s="156"/>
      <c r="G26" s="156"/>
      <c r="H26" s="156"/>
      <c r="I26" s="157"/>
      <c r="J26" s="157"/>
      <c r="K26" s="157"/>
      <c r="L26" s="157"/>
      <c r="M26" s="157"/>
    </row>
    <row r="27" spans="1:14" x14ac:dyDescent="0.25">
      <c r="A27" s="36"/>
      <c r="C27" s="158"/>
      <c r="D27" s="144"/>
      <c r="E27" s="159"/>
      <c r="F27" s="156"/>
      <c r="G27" s="156"/>
      <c r="H27" s="156"/>
      <c r="I27" s="157"/>
      <c r="J27" s="157"/>
      <c r="K27" s="157"/>
      <c r="L27" s="157"/>
      <c r="M27" s="157"/>
    </row>
    <row r="28" spans="1:14" x14ac:dyDescent="0.25">
      <c r="A28" s="36"/>
      <c r="C28" s="158"/>
      <c r="D28" s="144"/>
      <c r="E28" s="159"/>
      <c r="F28" s="156"/>
      <c r="G28" s="156"/>
      <c r="H28" s="156"/>
      <c r="I28" s="157"/>
      <c r="J28" s="157"/>
      <c r="K28" s="157"/>
      <c r="L28" s="157"/>
      <c r="M28" s="157"/>
    </row>
    <row r="29" spans="1:14" x14ac:dyDescent="0.25">
      <c r="A29" s="36"/>
      <c r="B29" s="160" t="s">
        <v>16</v>
      </c>
      <c r="C29"/>
      <c r="D29"/>
      <c r="E29"/>
      <c r="F29"/>
      <c r="G29"/>
      <c r="H29"/>
      <c r="I29" s="1838"/>
      <c r="J29" s="1838"/>
      <c r="K29" s="1838"/>
      <c r="L29" s="1838"/>
      <c r="M29" s="1838"/>
      <c r="N29" s="137"/>
    </row>
    <row r="30" spans="1:14" x14ac:dyDescent="0.25">
      <c r="A30" s="36"/>
      <c r="B30"/>
      <c r="C30"/>
      <c r="D30"/>
      <c r="E30"/>
      <c r="F30"/>
      <c r="G30"/>
      <c r="H30"/>
      <c r="I30" s="1838"/>
      <c r="J30" s="1838"/>
      <c r="K30" s="1838"/>
      <c r="L30" s="1838"/>
      <c r="M30" s="1838"/>
      <c r="N30" s="137"/>
    </row>
    <row r="31" spans="1:14" x14ac:dyDescent="0.25">
      <c r="A31" s="36"/>
      <c r="B31" s="41" t="s">
        <v>17</v>
      </c>
      <c r="C31" s="41" t="s">
        <v>18</v>
      </c>
      <c r="D31" s="41" t="s">
        <v>19</v>
      </c>
      <c r="E31"/>
      <c r="F31"/>
      <c r="G31"/>
      <c r="H31"/>
      <c r="I31" s="1838"/>
      <c r="J31" s="1838"/>
      <c r="K31" s="1838"/>
      <c r="L31" s="1838"/>
      <c r="M31" s="1838"/>
      <c r="N31" s="137"/>
    </row>
    <row r="32" spans="1:14" x14ac:dyDescent="0.25">
      <c r="A32" s="36"/>
      <c r="B32" s="1839" t="s">
        <v>20</v>
      </c>
      <c r="C32" s="1831" t="s">
        <v>21</v>
      </c>
      <c r="D32" s="1839"/>
      <c r="E32"/>
      <c r="F32"/>
      <c r="G32"/>
      <c r="H32"/>
      <c r="I32" s="1838"/>
      <c r="J32" s="1838"/>
      <c r="K32" s="1838"/>
      <c r="L32" s="1838"/>
      <c r="M32" s="1838"/>
      <c r="N32" s="137"/>
    </row>
    <row r="33" spans="1:14" x14ac:dyDescent="0.25">
      <c r="A33" s="36"/>
      <c r="B33" s="1839" t="s">
        <v>22</v>
      </c>
      <c r="C33" s="1831" t="s">
        <v>21</v>
      </c>
      <c r="D33" s="1831"/>
      <c r="E33"/>
      <c r="F33"/>
      <c r="G33"/>
      <c r="H33"/>
      <c r="I33" s="1838"/>
      <c r="J33" s="1838"/>
      <c r="K33" s="1838"/>
      <c r="L33" s="1838"/>
      <c r="M33" s="1838"/>
      <c r="N33" s="137"/>
    </row>
    <row r="34" spans="1:14" x14ac:dyDescent="0.25">
      <c r="A34" s="36"/>
      <c r="B34" s="1839" t="s">
        <v>23</v>
      </c>
      <c r="C34" s="1831" t="s">
        <v>21</v>
      </c>
      <c r="D34" s="1839"/>
      <c r="E34"/>
      <c r="F34"/>
      <c r="G34"/>
      <c r="H34"/>
      <c r="I34" s="1838"/>
      <c r="J34" s="1838"/>
      <c r="K34" s="1838"/>
      <c r="L34" s="1838"/>
      <c r="M34" s="1838"/>
      <c r="N34" s="137"/>
    </row>
    <row r="35" spans="1:14" x14ac:dyDescent="0.25">
      <c r="A35" s="36"/>
      <c r="B35" s="1839" t="s">
        <v>24</v>
      </c>
      <c r="C35" s="1831" t="s">
        <v>21</v>
      </c>
      <c r="D35" s="1839"/>
      <c r="E35"/>
      <c r="F35"/>
      <c r="G35"/>
      <c r="H35"/>
      <c r="I35" s="1838"/>
      <c r="J35" s="1838"/>
      <c r="K35" s="1838"/>
      <c r="L35" s="1838"/>
      <c r="M35" s="1838"/>
      <c r="N35" s="137"/>
    </row>
    <row r="36" spans="1:14" x14ac:dyDescent="0.25">
      <c r="A36" s="36"/>
      <c r="B36"/>
      <c r="C36"/>
      <c r="D36"/>
      <c r="E36"/>
      <c r="F36"/>
      <c r="G36"/>
      <c r="H36"/>
      <c r="I36" s="1838"/>
      <c r="J36" s="1838"/>
      <c r="K36" s="1838"/>
      <c r="L36" s="1838"/>
      <c r="M36" s="1838"/>
      <c r="N36" s="137"/>
    </row>
    <row r="37" spans="1:14" x14ac:dyDescent="0.25">
      <c r="A37" s="36"/>
      <c r="B37"/>
      <c r="C37"/>
      <c r="D37"/>
      <c r="E37"/>
      <c r="F37"/>
      <c r="G37"/>
      <c r="H37"/>
      <c r="I37" s="1838"/>
      <c r="J37" s="1838"/>
      <c r="K37" s="1838"/>
      <c r="L37" s="1838"/>
      <c r="M37" s="1838"/>
      <c r="N37" s="137"/>
    </row>
    <row r="38" spans="1:14" x14ac:dyDescent="0.25">
      <c r="A38" s="36"/>
      <c r="B38" s="160" t="s">
        <v>25</v>
      </c>
      <c r="C38"/>
      <c r="D38"/>
      <c r="E38"/>
      <c r="F38"/>
      <c r="G38"/>
      <c r="H38"/>
      <c r="I38" s="1838"/>
      <c r="J38" s="1838"/>
      <c r="K38" s="1838"/>
      <c r="L38" s="1838"/>
      <c r="M38" s="1838"/>
      <c r="N38" s="137"/>
    </row>
    <row r="39" spans="1:14" x14ac:dyDescent="0.25">
      <c r="A39" s="36"/>
      <c r="B39"/>
      <c r="C39"/>
      <c r="D39"/>
      <c r="E39"/>
      <c r="F39"/>
      <c r="G39"/>
      <c r="H39"/>
      <c r="I39" s="1838"/>
      <c r="J39" s="1838"/>
      <c r="K39" s="1838"/>
      <c r="L39" s="1838"/>
      <c r="M39" s="1838"/>
      <c r="N39" s="137"/>
    </row>
    <row r="40" spans="1:14" x14ac:dyDescent="0.25">
      <c r="A40" s="36"/>
      <c r="B40"/>
      <c r="C40"/>
      <c r="D40"/>
      <c r="E40"/>
      <c r="F40"/>
      <c r="G40"/>
      <c r="H40"/>
      <c r="I40" s="1838"/>
      <c r="J40" s="1838"/>
      <c r="K40" s="1838"/>
      <c r="L40" s="1838"/>
      <c r="M40" s="1838"/>
      <c r="N40" s="137"/>
    </row>
    <row r="41" spans="1:14" x14ac:dyDescent="0.25">
      <c r="A41" s="36"/>
      <c r="B41" s="41" t="s">
        <v>17</v>
      </c>
      <c r="C41" s="41" t="s">
        <v>26</v>
      </c>
      <c r="D41" s="162" t="s">
        <v>27</v>
      </c>
      <c r="E41" s="162" t="s">
        <v>28</v>
      </c>
      <c r="F41"/>
      <c r="G41"/>
      <c r="H41"/>
      <c r="I41" s="1838"/>
      <c r="J41" s="1838"/>
      <c r="K41" s="1838"/>
      <c r="L41" s="1838"/>
      <c r="M41" s="1838"/>
      <c r="N41" s="137"/>
    </row>
    <row r="42" spans="1:14" ht="28.5" x14ac:dyDescent="0.25">
      <c r="A42" s="36"/>
      <c r="B42" s="45" t="s">
        <v>29</v>
      </c>
      <c r="C42" s="1840">
        <v>40</v>
      </c>
      <c r="D42" s="1831">
        <v>20</v>
      </c>
      <c r="E42" s="1870">
        <f>+D42+D43</f>
        <v>55</v>
      </c>
      <c r="F42"/>
      <c r="G42"/>
      <c r="H42"/>
      <c r="I42" s="1838"/>
      <c r="J42" s="1838"/>
      <c r="K42" s="1838"/>
      <c r="L42" s="1838"/>
      <c r="M42" s="1838"/>
      <c r="N42" s="137"/>
    </row>
    <row r="43" spans="1:14" ht="42.75" x14ac:dyDescent="0.25">
      <c r="A43" s="36"/>
      <c r="B43" s="45" t="s">
        <v>30</v>
      </c>
      <c r="C43" s="1840">
        <v>60</v>
      </c>
      <c r="D43" s="1831">
        <v>35</v>
      </c>
      <c r="E43" s="1871"/>
      <c r="F43"/>
      <c r="G43"/>
      <c r="H43"/>
      <c r="I43" s="1838"/>
      <c r="J43" s="1838"/>
      <c r="K43" s="1838"/>
      <c r="L43" s="1838"/>
      <c r="M43" s="1838"/>
      <c r="N43" s="137"/>
    </row>
    <row r="44" spans="1:14" x14ac:dyDescent="0.25">
      <c r="A44" s="36"/>
      <c r="C44" s="158"/>
      <c r="D44" s="144"/>
      <c r="E44" s="159"/>
      <c r="F44" s="156"/>
      <c r="G44" s="156"/>
      <c r="H44" s="156"/>
      <c r="I44" s="157"/>
      <c r="J44" s="157"/>
      <c r="K44" s="157"/>
      <c r="L44" s="157"/>
      <c r="M44" s="157"/>
    </row>
    <row r="45" spans="1:14" x14ac:dyDescent="0.25">
      <c r="A45" s="36"/>
      <c r="C45" s="158"/>
      <c r="D45" s="144"/>
      <c r="E45" s="159"/>
      <c r="F45" s="156"/>
      <c r="G45" s="156"/>
      <c r="H45" s="156"/>
      <c r="I45" s="157"/>
      <c r="J45" s="157"/>
      <c r="K45" s="157"/>
      <c r="L45" s="157"/>
      <c r="M45" s="157"/>
    </row>
    <row r="46" spans="1:14" x14ac:dyDescent="0.25">
      <c r="A46" s="36"/>
      <c r="C46" s="158"/>
      <c r="D46" s="144"/>
      <c r="E46" s="159"/>
      <c r="F46" s="156"/>
      <c r="G46" s="156"/>
      <c r="H46" s="156"/>
      <c r="I46" s="157"/>
      <c r="J46" s="157"/>
      <c r="K46" s="157"/>
      <c r="L46" s="157"/>
      <c r="M46" s="157"/>
    </row>
    <row r="47" spans="1:14" ht="15.75" thickBot="1" x14ac:dyDescent="0.3">
      <c r="M47" s="1872" t="s">
        <v>31</v>
      </c>
      <c r="N47" s="1872"/>
    </row>
    <row r="48" spans="1:14" x14ac:dyDescent="0.25">
      <c r="B48" s="160" t="s">
        <v>32</v>
      </c>
      <c r="M48" s="163"/>
      <c r="N48" s="163"/>
    </row>
    <row r="49" spans="1:26" ht="15.75" thickBot="1" x14ac:dyDescent="0.3">
      <c r="M49" s="163"/>
      <c r="N49" s="163"/>
    </row>
    <row r="50" spans="1:26" s="1838" customFormat="1" ht="60" x14ac:dyDescent="0.25">
      <c r="B50" s="164" t="s">
        <v>33</v>
      </c>
      <c r="C50" s="164" t="s">
        <v>34</v>
      </c>
      <c r="D50" s="164" t="s">
        <v>35</v>
      </c>
      <c r="E50" s="164" t="s">
        <v>36</v>
      </c>
      <c r="F50" s="164" t="s">
        <v>37</v>
      </c>
      <c r="G50" s="164" t="s">
        <v>38</v>
      </c>
      <c r="H50" s="164" t="s">
        <v>39</v>
      </c>
      <c r="I50" s="164" t="s">
        <v>40</v>
      </c>
      <c r="J50" s="164" t="s">
        <v>41</v>
      </c>
      <c r="K50" s="164" t="s">
        <v>42</v>
      </c>
      <c r="L50" s="164" t="s">
        <v>43</v>
      </c>
      <c r="M50" s="165" t="s">
        <v>44</v>
      </c>
      <c r="N50" s="164" t="s">
        <v>45</v>
      </c>
      <c r="O50" s="164" t="s">
        <v>46</v>
      </c>
      <c r="P50" s="166" t="s">
        <v>47</v>
      </c>
      <c r="Q50" s="166" t="s">
        <v>48</v>
      </c>
    </row>
    <row r="51" spans="1:26" s="61" customFormat="1" x14ac:dyDescent="0.25">
      <c r="A51" s="52">
        <v>1</v>
      </c>
      <c r="B51" s="173" t="s">
        <v>355</v>
      </c>
      <c r="C51" s="172" t="s">
        <v>355</v>
      </c>
      <c r="D51" s="172" t="s">
        <v>416</v>
      </c>
      <c r="E51" s="1119">
        <v>701820120500</v>
      </c>
      <c r="F51" s="175" t="s">
        <v>18</v>
      </c>
      <c r="G51" s="247">
        <v>1</v>
      </c>
      <c r="H51" s="220">
        <v>41253</v>
      </c>
      <c r="I51" s="220">
        <v>41851</v>
      </c>
      <c r="J51" s="176" t="s">
        <v>19</v>
      </c>
      <c r="K51" s="178">
        <v>21.66</v>
      </c>
      <c r="L51" s="178">
        <v>3</v>
      </c>
      <c r="M51" s="221">
        <v>330</v>
      </c>
      <c r="N51" s="221">
        <v>330</v>
      </c>
      <c r="O51" s="180">
        <v>1333205280</v>
      </c>
      <c r="P51" s="180" t="s">
        <v>6768</v>
      </c>
      <c r="Q51" s="181"/>
      <c r="R51" s="60"/>
      <c r="S51" s="60"/>
      <c r="T51" s="60"/>
      <c r="U51" s="60"/>
      <c r="V51" s="60"/>
      <c r="W51" s="60"/>
      <c r="X51" s="60"/>
      <c r="Y51" s="60"/>
      <c r="Z51" s="60"/>
    </row>
    <row r="52" spans="1:26" s="61" customFormat="1" x14ac:dyDescent="0.25">
      <c r="A52" s="52">
        <f>+A51+1</f>
        <v>2</v>
      </c>
      <c r="B52" s="173" t="s">
        <v>355</v>
      </c>
      <c r="C52" s="172" t="s">
        <v>355</v>
      </c>
      <c r="D52" s="172" t="s">
        <v>416</v>
      </c>
      <c r="E52" s="1119">
        <v>701820120326</v>
      </c>
      <c r="F52" s="175" t="s">
        <v>18</v>
      </c>
      <c r="G52" s="182">
        <v>1</v>
      </c>
      <c r="H52" s="1120">
        <v>41099</v>
      </c>
      <c r="I52" s="220">
        <v>41274</v>
      </c>
      <c r="J52" s="176" t="s">
        <v>19</v>
      </c>
      <c r="K52" s="178">
        <v>5.03</v>
      </c>
      <c r="L52" s="178">
        <v>0.66</v>
      </c>
      <c r="M52" s="178">
        <v>616</v>
      </c>
      <c r="N52" s="221">
        <v>616</v>
      </c>
      <c r="O52" s="180">
        <v>1092849175</v>
      </c>
      <c r="P52" s="180">
        <v>112</v>
      </c>
      <c r="Q52" s="181"/>
      <c r="R52" s="60"/>
      <c r="S52" s="60"/>
      <c r="T52" s="60"/>
      <c r="U52" s="60"/>
      <c r="V52" s="60"/>
      <c r="W52" s="60"/>
      <c r="X52" s="60"/>
      <c r="Y52" s="60"/>
      <c r="Z52" s="60"/>
    </row>
    <row r="53" spans="1:26" s="61" customFormat="1" x14ac:dyDescent="0.25">
      <c r="A53" s="52">
        <f>+A52+1</f>
        <v>3</v>
      </c>
      <c r="B53" s="173" t="s">
        <v>355</v>
      </c>
      <c r="C53" s="172"/>
      <c r="D53" s="172"/>
      <c r="E53" s="221"/>
      <c r="F53" s="175"/>
      <c r="G53" s="182"/>
      <c r="H53" s="220"/>
      <c r="I53" s="176"/>
      <c r="J53" s="176"/>
      <c r="K53" s="178"/>
      <c r="L53" s="178"/>
      <c r="M53" s="178"/>
      <c r="N53" s="178"/>
      <c r="O53" s="180"/>
      <c r="P53" s="180"/>
      <c r="Q53" s="181"/>
      <c r="R53" s="60"/>
      <c r="S53" s="60"/>
      <c r="T53" s="60"/>
      <c r="U53" s="60"/>
      <c r="V53" s="60"/>
      <c r="W53" s="60"/>
      <c r="X53" s="60"/>
      <c r="Y53" s="60"/>
      <c r="Z53" s="60"/>
    </row>
    <row r="54" spans="1:26" s="61" customFormat="1" x14ac:dyDescent="0.25">
      <c r="A54" s="52"/>
      <c r="B54" s="173"/>
      <c r="C54" s="172"/>
      <c r="D54" s="172"/>
      <c r="E54" s="182"/>
      <c r="F54" s="175"/>
      <c r="G54" s="182"/>
      <c r="H54" s="220"/>
      <c r="I54" s="176"/>
      <c r="J54" s="176"/>
      <c r="K54" s="176"/>
      <c r="L54" s="176"/>
      <c r="M54" s="178"/>
      <c r="N54" s="178"/>
      <c r="O54" s="180"/>
      <c r="P54" s="180"/>
      <c r="Q54" s="181"/>
      <c r="R54" s="60"/>
      <c r="S54" s="60"/>
      <c r="T54" s="60"/>
      <c r="U54" s="60"/>
      <c r="V54" s="60"/>
      <c r="W54" s="60"/>
      <c r="X54" s="60"/>
      <c r="Y54" s="60"/>
      <c r="Z54" s="60"/>
    </row>
    <row r="55" spans="1:26" s="61" customFormat="1" x14ac:dyDescent="0.25">
      <c r="A55" s="52"/>
      <c r="B55" s="183" t="s">
        <v>28</v>
      </c>
      <c r="C55" s="172"/>
      <c r="D55" s="173"/>
      <c r="E55" s="182"/>
      <c r="F55" s="175"/>
      <c r="G55" s="182"/>
      <c r="H55" s="175"/>
      <c r="I55" s="176"/>
      <c r="J55" s="176"/>
      <c r="K55" s="185" t="s">
        <v>6769</v>
      </c>
      <c r="L55" s="185">
        <f>SUM(L51:L54)</f>
        <v>3.66</v>
      </c>
      <c r="M55" s="797">
        <v>616</v>
      </c>
      <c r="N55" s="185"/>
      <c r="O55" s="180"/>
      <c r="P55" s="180"/>
      <c r="Q55" s="187"/>
    </row>
    <row r="56" spans="1:26" s="69" customFormat="1" x14ac:dyDescent="0.25">
      <c r="E56" s="188"/>
    </row>
    <row r="57" spans="1:26" s="69" customFormat="1" x14ac:dyDescent="0.25">
      <c r="B57" s="1860" t="s">
        <v>56</v>
      </c>
      <c r="C57" s="1860" t="s">
        <v>57</v>
      </c>
      <c r="D57" s="1862" t="s">
        <v>58</v>
      </c>
      <c r="E57" s="1862"/>
    </row>
    <row r="58" spans="1:26" s="69" customFormat="1" x14ac:dyDescent="0.25">
      <c r="B58" s="1861"/>
      <c r="C58" s="1861"/>
      <c r="D58" s="1835" t="s">
        <v>59</v>
      </c>
      <c r="E58" s="190" t="s">
        <v>60</v>
      </c>
    </row>
    <row r="59" spans="1:26" s="69" customFormat="1" ht="18.75" x14ac:dyDescent="0.25">
      <c r="B59" s="222" t="s">
        <v>61</v>
      </c>
      <c r="C59" s="798" t="str">
        <f>+K55</f>
        <v>26,69</v>
      </c>
      <c r="D59" s="774" t="s">
        <v>21</v>
      </c>
      <c r="E59" s="774"/>
      <c r="F59" s="191"/>
      <c r="G59" s="191"/>
      <c r="H59" s="191"/>
      <c r="I59" s="191"/>
      <c r="J59" s="191"/>
      <c r="K59" s="191"/>
      <c r="L59" s="191"/>
      <c r="M59" s="191"/>
    </row>
    <row r="60" spans="1:26" s="69" customFormat="1" x14ac:dyDescent="0.25">
      <c r="B60" s="222" t="s">
        <v>62</v>
      </c>
      <c r="C60" s="978" t="s">
        <v>6770</v>
      </c>
      <c r="D60" s="774" t="s">
        <v>21</v>
      </c>
      <c r="E60" s="774"/>
    </row>
    <row r="61" spans="1:26" s="69" customFormat="1" x14ac:dyDescent="0.25">
      <c r="B61" s="192"/>
      <c r="C61" s="1863"/>
      <c r="D61" s="1863"/>
      <c r="E61" s="1863"/>
      <c r="F61" s="1863"/>
      <c r="G61" s="1863"/>
      <c r="H61" s="1863"/>
      <c r="I61" s="1863"/>
      <c r="J61" s="1863"/>
      <c r="K61" s="1863"/>
      <c r="L61" s="1863"/>
      <c r="M61" s="1863"/>
      <c r="N61" s="1863"/>
    </row>
    <row r="62" spans="1:26" ht="15.75" thickBot="1" x14ac:dyDescent="0.3"/>
    <row r="63" spans="1:26" ht="27" thickBot="1" x14ac:dyDescent="0.3">
      <c r="B63" s="1864" t="s">
        <v>63</v>
      </c>
      <c r="C63" s="1864"/>
      <c r="D63" s="1864"/>
      <c r="E63" s="1864"/>
      <c r="F63" s="1864"/>
      <c r="G63" s="1864"/>
      <c r="H63" s="1864"/>
      <c r="I63" s="1864"/>
      <c r="J63" s="1864"/>
      <c r="K63" s="1864"/>
      <c r="L63" s="1864"/>
      <c r="M63" s="1864"/>
      <c r="N63" s="1864"/>
    </row>
    <row r="66" spans="2:17" ht="105" x14ac:dyDescent="0.25">
      <c r="B66" s="1837" t="s">
        <v>64</v>
      </c>
      <c r="C66" s="194" t="s">
        <v>65</v>
      </c>
      <c r="D66" s="194" t="s">
        <v>66</v>
      </c>
      <c r="E66" s="194" t="s">
        <v>67</v>
      </c>
      <c r="F66" s="194" t="s">
        <v>68</v>
      </c>
      <c r="G66" s="194" t="s">
        <v>69</v>
      </c>
      <c r="H66" s="194" t="s">
        <v>70</v>
      </c>
      <c r="I66" s="194" t="s">
        <v>71</v>
      </c>
      <c r="J66" s="194" t="s">
        <v>72</v>
      </c>
      <c r="K66" s="194" t="s">
        <v>73</v>
      </c>
      <c r="L66" s="194" t="s">
        <v>74</v>
      </c>
      <c r="M66" s="195" t="s">
        <v>75</v>
      </c>
      <c r="N66" s="195" t="s">
        <v>76</v>
      </c>
      <c r="O66" s="1875" t="s">
        <v>77</v>
      </c>
      <c r="P66" s="1876"/>
      <c r="Q66" s="194" t="s">
        <v>78</v>
      </c>
    </row>
    <row r="67" spans="2:17" x14ac:dyDescent="0.25">
      <c r="B67" s="173" t="s">
        <v>355</v>
      </c>
      <c r="C67" s="1841" t="s">
        <v>355</v>
      </c>
      <c r="D67" s="227" t="s">
        <v>6771</v>
      </c>
      <c r="E67" s="227">
        <v>170</v>
      </c>
      <c r="F67" s="1006" t="s">
        <v>82</v>
      </c>
      <c r="G67" s="1006" t="s">
        <v>82</v>
      </c>
      <c r="H67" s="1848" t="s">
        <v>18</v>
      </c>
      <c r="I67" s="223" t="s">
        <v>82</v>
      </c>
      <c r="J67" s="223" t="s">
        <v>18</v>
      </c>
      <c r="K67" s="1839" t="s">
        <v>18</v>
      </c>
      <c r="L67" s="1839" t="s">
        <v>18</v>
      </c>
      <c r="M67" s="1849" t="s">
        <v>18</v>
      </c>
      <c r="N67" s="1839" t="s">
        <v>18</v>
      </c>
      <c r="O67" s="1963"/>
      <c r="P67" s="1964"/>
      <c r="Q67" s="1839" t="s">
        <v>18</v>
      </c>
    </row>
    <row r="68" spans="2:17" x14ac:dyDescent="0.25">
      <c r="B68" s="173" t="s">
        <v>355</v>
      </c>
      <c r="C68" s="1841" t="s">
        <v>355</v>
      </c>
      <c r="D68" s="227" t="s">
        <v>6772</v>
      </c>
      <c r="E68" s="227">
        <v>250</v>
      </c>
      <c r="F68" s="1848" t="s">
        <v>82</v>
      </c>
      <c r="G68" s="1848" t="s">
        <v>82</v>
      </c>
      <c r="H68" s="1848" t="s">
        <v>82</v>
      </c>
      <c r="I68" s="223" t="s">
        <v>18</v>
      </c>
      <c r="J68" s="223" t="s">
        <v>18</v>
      </c>
      <c r="K68" s="1839" t="s">
        <v>18</v>
      </c>
      <c r="L68" s="1839" t="s">
        <v>18</v>
      </c>
      <c r="M68" s="1839" t="s">
        <v>18</v>
      </c>
      <c r="N68" s="1839" t="s">
        <v>18</v>
      </c>
      <c r="O68" s="1963"/>
      <c r="P68" s="1964"/>
      <c r="Q68" s="1839" t="s">
        <v>18</v>
      </c>
    </row>
    <row r="69" spans="2:17" x14ac:dyDescent="0.25">
      <c r="B69" s="1841"/>
      <c r="C69" s="1841"/>
      <c r="D69" s="227"/>
      <c r="E69" s="227"/>
      <c r="F69" s="1848"/>
      <c r="G69" s="1848"/>
      <c r="H69" s="1848"/>
      <c r="I69" s="223"/>
      <c r="J69" s="223"/>
      <c r="K69" s="1839"/>
      <c r="L69" s="1839"/>
      <c r="M69" s="1839"/>
      <c r="N69" s="1839"/>
      <c r="O69" s="2003"/>
      <c r="P69" s="2004"/>
      <c r="Q69" s="1839"/>
    </row>
    <row r="70" spans="2:17" x14ac:dyDescent="0.25">
      <c r="B70" s="1841"/>
      <c r="C70" s="1841"/>
      <c r="D70" s="227"/>
      <c r="E70" s="227"/>
      <c r="F70" s="1848"/>
      <c r="G70" s="1848"/>
      <c r="H70" s="1848"/>
      <c r="I70" s="223"/>
      <c r="J70" s="223"/>
      <c r="K70" s="1839"/>
      <c r="L70" s="1839"/>
      <c r="M70" s="1839"/>
      <c r="N70" s="1839"/>
      <c r="O70" s="2003"/>
      <c r="P70" s="2004"/>
      <c r="Q70" s="1839"/>
    </row>
    <row r="71" spans="2:17" x14ac:dyDescent="0.25">
      <c r="B71" s="1841"/>
      <c r="C71" s="1841"/>
      <c r="D71" s="227"/>
      <c r="E71" s="227"/>
      <c r="F71" s="1848"/>
      <c r="G71" s="1848"/>
      <c r="H71" s="1848"/>
      <c r="I71" s="223"/>
      <c r="J71" s="223"/>
      <c r="K71" s="1839"/>
      <c r="L71" s="1839"/>
      <c r="M71" s="1839"/>
      <c r="N71" s="1839"/>
      <c r="O71" s="2003"/>
      <c r="P71" s="2004"/>
      <c r="Q71" s="1839"/>
    </row>
    <row r="72" spans="2:17" x14ac:dyDescent="0.25">
      <c r="B72" s="1841"/>
      <c r="C72" s="1841"/>
      <c r="D72" s="227"/>
      <c r="E72" s="227"/>
      <c r="F72" s="1848"/>
      <c r="G72" s="1848"/>
      <c r="H72" s="1848"/>
      <c r="I72" s="223"/>
      <c r="J72" s="223"/>
      <c r="K72" s="1839"/>
      <c r="L72" s="1839"/>
      <c r="M72" s="1839"/>
      <c r="N72" s="1839"/>
      <c r="O72" s="2003"/>
      <c r="P72" s="2004"/>
      <c r="Q72" s="1839"/>
    </row>
    <row r="73" spans="2:17" x14ac:dyDescent="0.25">
      <c r="B73" s="1839"/>
      <c r="C73" s="1839"/>
      <c r="D73" s="1839"/>
      <c r="E73" s="1839"/>
      <c r="F73" s="1839"/>
      <c r="G73" s="1839"/>
      <c r="H73" s="1839"/>
      <c r="I73" s="1839"/>
      <c r="J73" s="1839"/>
      <c r="K73" s="1839"/>
      <c r="L73" s="1839"/>
      <c r="M73" s="1839"/>
      <c r="N73" s="1839"/>
      <c r="O73" s="2003"/>
      <c r="P73" s="2004"/>
      <c r="Q73" s="1839"/>
    </row>
    <row r="74" spans="2:17" x14ac:dyDescent="0.25">
      <c r="B74" s="1" t="s">
        <v>85</v>
      </c>
    </row>
    <row r="75" spans="2:17" x14ac:dyDescent="0.25">
      <c r="B75" s="1" t="s">
        <v>86</v>
      </c>
    </row>
    <row r="76" spans="2:17" x14ac:dyDescent="0.25">
      <c r="B76" s="1" t="s">
        <v>87</v>
      </c>
    </row>
    <row r="78" spans="2:17" ht="15.75" thickBot="1" x14ac:dyDescent="0.3"/>
    <row r="79" spans="2:17" ht="27" thickBot="1" x14ac:dyDescent="0.3">
      <c r="B79" s="1879" t="s">
        <v>88</v>
      </c>
      <c r="C79" s="1880"/>
      <c r="D79" s="1880"/>
      <c r="E79" s="1880"/>
      <c r="F79" s="1880"/>
      <c r="G79" s="1880"/>
      <c r="H79" s="1880"/>
      <c r="I79" s="1880"/>
      <c r="J79" s="1880"/>
      <c r="K79" s="1880"/>
      <c r="L79" s="1880"/>
      <c r="M79" s="1880"/>
      <c r="N79" s="1881"/>
    </row>
    <row r="84" spans="2:17" ht="75" x14ac:dyDescent="0.25">
      <c r="B84" s="1837" t="s">
        <v>89</v>
      </c>
      <c r="C84" s="1837" t="s">
        <v>90</v>
      </c>
      <c r="D84" s="1837" t="s">
        <v>91</v>
      </c>
      <c r="E84" s="1837" t="s">
        <v>92</v>
      </c>
      <c r="F84" s="1837" t="s">
        <v>93</v>
      </c>
      <c r="G84" s="1837" t="s">
        <v>94</v>
      </c>
      <c r="H84" s="1837" t="s">
        <v>95</v>
      </c>
      <c r="I84" s="1837" t="s">
        <v>96</v>
      </c>
      <c r="J84" s="1875" t="s">
        <v>97</v>
      </c>
      <c r="K84" s="1882"/>
      <c r="L84" s="1876"/>
      <c r="M84" s="1837" t="s">
        <v>98</v>
      </c>
      <c r="N84" s="1837" t="s">
        <v>254</v>
      </c>
      <c r="O84" s="1837" t="s">
        <v>255</v>
      </c>
      <c r="P84" s="1875" t="s">
        <v>77</v>
      </c>
      <c r="Q84" s="1876"/>
    </row>
    <row r="85" spans="2:17" ht="60" x14ac:dyDescent="0.25">
      <c r="B85" s="1845" t="s">
        <v>6773</v>
      </c>
      <c r="C85" s="1836" t="s">
        <v>5199</v>
      </c>
      <c r="D85" s="225" t="s">
        <v>6774</v>
      </c>
      <c r="E85" s="1841">
        <v>23012816</v>
      </c>
      <c r="F85" s="225" t="s">
        <v>3062</v>
      </c>
      <c r="G85" s="1845" t="s">
        <v>2037</v>
      </c>
      <c r="H85" s="909" t="s">
        <v>6775</v>
      </c>
      <c r="I85" s="1848" t="s">
        <v>82</v>
      </c>
      <c r="J85" s="225" t="s">
        <v>6776</v>
      </c>
      <c r="K85" s="898" t="s">
        <v>6777</v>
      </c>
      <c r="L85" s="226" t="s">
        <v>6778</v>
      </c>
      <c r="M85" s="1831" t="s">
        <v>18</v>
      </c>
      <c r="N85" s="1831" t="s">
        <v>18</v>
      </c>
      <c r="O85" s="1831" t="s">
        <v>18</v>
      </c>
      <c r="P85" s="1875"/>
      <c r="Q85" s="1876"/>
    </row>
    <row r="86" spans="2:17" ht="60" x14ac:dyDescent="0.25">
      <c r="B86" s="1845" t="s">
        <v>3600</v>
      </c>
      <c r="C86" s="1836" t="s">
        <v>5199</v>
      </c>
      <c r="D86" s="225" t="s">
        <v>6779</v>
      </c>
      <c r="E86" s="1841">
        <v>1102825199</v>
      </c>
      <c r="F86" s="225" t="s">
        <v>370</v>
      </c>
      <c r="G86" s="1845" t="s">
        <v>258</v>
      </c>
      <c r="H86" s="909" t="s">
        <v>6780</v>
      </c>
      <c r="I86" s="1848" t="s">
        <v>82</v>
      </c>
      <c r="J86" s="225" t="s">
        <v>6781</v>
      </c>
      <c r="K86" s="898" t="s">
        <v>6782</v>
      </c>
      <c r="L86" s="226" t="s">
        <v>370</v>
      </c>
      <c r="M86" s="1831" t="s">
        <v>18</v>
      </c>
      <c r="N86" s="1831" t="s">
        <v>18</v>
      </c>
      <c r="O86" s="1831" t="s">
        <v>18</v>
      </c>
      <c r="P86" s="1875"/>
      <c r="Q86" s="1876"/>
    </row>
    <row r="87" spans="2:17" ht="30" x14ac:dyDescent="0.25">
      <c r="B87" s="3120" t="s">
        <v>6025</v>
      </c>
      <c r="C87" s="1980" t="s">
        <v>294</v>
      </c>
      <c r="D87" s="1992" t="s">
        <v>6783</v>
      </c>
      <c r="E87" s="1994">
        <v>22884802</v>
      </c>
      <c r="F87" s="1990" t="s">
        <v>417</v>
      </c>
      <c r="G87" s="1990" t="s">
        <v>258</v>
      </c>
      <c r="H87" s="1999">
        <v>37736</v>
      </c>
      <c r="I87" s="2001" t="s">
        <v>82</v>
      </c>
      <c r="J87" s="225" t="s">
        <v>6784</v>
      </c>
      <c r="K87" s="898" t="s">
        <v>6785</v>
      </c>
      <c r="L87" s="226" t="s">
        <v>6786</v>
      </c>
      <c r="M87" s="1870" t="s">
        <v>18</v>
      </c>
      <c r="N87" s="1870" t="s">
        <v>18</v>
      </c>
      <c r="O87" s="1870" t="s">
        <v>18</v>
      </c>
      <c r="P87" s="2158"/>
      <c r="Q87" s="2159"/>
    </row>
    <row r="88" spans="2:17" ht="30" x14ac:dyDescent="0.25">
      <c r="B88" s="3121"/>
      <c r="C88" s="2025"/>
      <c r="D88" s="2005"/>
      <c r="E88" s="2009"/>
      <c r="F88" s="2006"/>
      <c r="G88" s="2006"/>
      <c r="H88" s="2000"/>
      <c r="I88" s="2002"/>
      <c r="J88" s="225" t="s">
        <v>6787</v>
      </c>
      <c r="K88" s="898" t="s">
        <v>6788</v>
      </c>
      <c r="L88" s="226" t="s">
        <v>2008</v>
      </c>
      <c r="M88" s="1871"/>
      <c r="N88" s="1871"/>
      <c r="O88" s="1871"/>
      <c r="P88" s="2160"/>
      <c r="Q88" s="2161"/>
    </row>
    <row r="89" spans="2:17" ht="30" x14ac:dyDescent="0.25">
      <c r="B89" s="1845" t="s">
        <v>2498</v>
      </c>
      <c r="C89" s="1836" t="s">
        <v>118</v>
      </c>
      <c r="D89" s="225" t="s">
        <v>5954</v>
      </c>
      <c r="E89" s="1841">
        <v>1102827829</v>
      </c>
      <c r="F89" s="225" t="s">
        <v>370</v>
      </c>
      <c r="G89" s="1845" t="s">
        <v>258</v>
      </c>
      <c r="H89" s="909">
        <v>41117</v>
      </c>
      <c r="I89" s="1848" t="s">
        <v>82</v>
      </c>
      <c r="J89" s="225" t="s">
        <v>6789</v>
      </c>
      <c r="K89" s="898" t="s">
        <v>6790</v>
      </c>
      <c r="L89" s="226" t="s">
        <v>2008</v>
      </c>
      <c r="M89" s="1831" t="s">
        <v>18</v>
      </c>
      <c r="N89" s="1831" t="s">
        <v>18</v>
      </c>
      <c r="O89" s="1831" t="s">
        <v>18</v>
      </c>
      <c r="P89" s="1875"/>
      <c r="Q89" s="1876"/>
    </row>
    <row r="90" spans="2:17" ht="30" x14ac:dyDescent="0.25">
      <c r="B90" s="903" t="s">
        <v>2498</v>
      </c>
      <c r="C90" s="1008" t="s">
        <v>361</v>
      </c>
      <c r="D90" s="225" t="s">
        <v>6791</v>
      </c>
      <c r="E90" s="1841">
        <v>1028034496</v>
      </c>
      <c r="F90" s="225" t="s">
        <v>370</v>
      </c>
      <c r="G90" s="1845" t="s">
        <v>329</v>
      </c>
      <c r="H90" s="909">
        <v>40530</v>
      </c>
      <c r="I90" s="1848" t="s">
        <v>82</v>
      </c>
      <c r="J90" s="225" t="s">
        <v>465</v>
      </c>
      <c r="K90" s="898" t="s">
        <v>6792</v>
      </c>
      <c r="L90" s="226" t="s">
        <v>2008</v>
      </c>
      <c r="M90" s="1831" t="s">
        <v>18</v>
      </c>
      <c r="N90" s="1831" t="s">
        <v>18</v>
      </c>
      <c r="O90" s="1831" t="s">
        <v>18</v>
      </c>
      <c r="P90" s="2033" t="s">
        <v>6793</v>
      </c>
      <c r="Q90" s="2034"/>
    </row>
    <row r="91" spans="2:17" x14ac:dyDescent="0.25">
      <c r="B91" s="903"/>
      <c r="C91" s="1836"/>
      <c r="D91" s="225"/>
      <c r="E91" s="1841"/>
      <c r="F91" s="225"/>
      <c r="G91" s="1845"/>
      <c r="H91" s="909"/>
      <c r="I91" s="1848"/>
      <c r="J91" s="225"/>
      <c r="K91" s="898"/>
      <c r="L91" s="226"/>
      <c r="M91" s="1831"/>
      <c r="N91" s="1831"/>
      <c r="O91" s="1831"/>
      <c r="P91" s="1875"/>
      <c r="Q91" s="1876"/>
    </row>
    <row r="92" spans="2:17" x14ac:dyDescent="0.25">
      <c r="B92" s="903"/>
      <c r="C92" s="1836"/>
      <c r="D92" s="225"/>
      <c r="E92" s="1841"/>
      <c r="F92" s="225"/>
      <c r="G92" s="1845"/>
      <c r="H92" s="909"/>
      <c r="I92" s="1848"/>
      <c r="J92" s="225"/>
      <c r="K92" s="898"/>
      <c r="L92" s="226"/>
      <c r="M92" s="1831"/>
      <c r="N92" s="1831"/>
      <c r="O92" s="1831"/>
      <c r="P92" s="1829"/>
      <c r="Q92" s="1830"/>
    </row>
    <row r="93" spans="2:17" x14ac:dyDescent="0.25">
      <c r="B93" s="903"/>
      <c r="C93" s="1836"/>
      <c r="D93" s="225"/>
      <c r="E93" s="1841"/>
      <c r="F93" s="225"/>
      <c r="G93" s="1845"/>
      <c r="H93" s="909"/>
      <c r="I93" s="1848"/>
      <c r="J93" s="225"/>
      <c r="K93" s="898"/>
      <c r="L93" s="226"/>
      <c r="M93" s="1831"/>
      <c r="N93" s="1831"/>
      <c r="O93" s="1831"/>
      <c r="P93" s="1829"/>
      <c r="Q93" s="1830"/>
    </row>
    <row r="94" spans="2:17" x14ac:dyDescent="0.25">
      <c r="B94" s="903"/>
      <c r="C94" s="1836"/>
      <c r="D94" s="225"/>
      <c r="E94" s="1841"/>
      <c r="F94" s="225"/>
      <c r="G94" s="1845"/>
      <c r="H94" s="909"/>
      <c r="I94" s="1848"/>
      <c r="J94" s="225"/>
      <c r="K94" s="898"/>
      <c r="L94" s="226"/>
      <c r="M94" s="1831"/>
      <c r="N94" s="1831"/>
      <c r="O94" s="1831"/>
      <c r="P94" s="1829"/>
      <c r="Q94" s="1830"/>
    </row>
    <row r="95" spans="2:17" x14ac:dyDescent="0.25">
      <c r="B95" s="903"/>
      <c r="C95" s="1836"/>
      <c r="D95" s="225"/>
      <c r="E95" s="1841"/>
      <c r="F95" s="225"/>
      <c r="G95" s="1845"/>
      <c r="H95" s="909"/>
      <c r="I95" s="1848"/>
      <c r="J95" s="225"/>
      <c r="K95" s="898"/>
      <c r="L95" s="226"/>
      <c r="M95" s="1831"/>
      <c r="N95" s="1831"/>
      <c r="O95" s="1831"/>
      <c r="P95" s="1829"/>
      <c r="Q95" s="1830"/>
    </row>
    <row r="96" spans="2:17" x14ac:dyDescent="0.25">
      <c r="B96" s="903"/>
      <c r="C96" s="1836"/>
      <c r="D96" s="225"/>
      <c r="E96" s="1841"/>
      <c r="F96" s="225"/>
      <c r="G96" s="1845"/>
      <c r="H96" s="909"/>
      <c r="I96" s="1848"/>
      <c r="J96" s="225"/>
      <c r="K96" s="898"/>
      <c r="L96" s="226"/>
      <c r="M96" s="1831"/>
      <c r="N96" s="1831"/>
      <c r="O96" s="1831"/>
      <c r="P96" s="1829"/>
      <c r="Q96" s="1830"/>
    </row>
    <row r="97" spans="2:17" x14ac:dyDescent="0.25">
      <c r="B97" s="903"/>
      <c r="C97" s="1123"/>
      <c r="D97" s="225"/>
      <c r="E97" s="1841"/>
      <c r="F97" s="225"/>
      <c r="G97" s="1845"/>
      <c r="H97" s="909"/>
      <c r="I97" s="1848"/>
      <c r="J97" s="225"/>
      <c r="K97" s="898"/>
      <c r="L97" s="226"/>
      <c r="M97" s="1831"/>
      <c r="N97" s="1831"/>
      <c r="O97" s="1831"/>
      <c r="P97" s="1829"/>
      <c r="Q97" s="1830"/>
    </row>
    <row r="98" spans="2:17" x14ac:dyDescent="0.25">
      <c r="B98" s="1845"/>
      <c r="C98" s="1836"/>
      <c r="D98" s="225"/>
      <c r="E98" s="1841"/>
      <c r="F98" s="225"/>
      <c r="G98" s="1845"/>
      <c r="H98" s="909"/>
      <c r="I98" s="1848"/>
      <c r="J98" s="225"/>
      <c r="K98" s="898"/>
      <c r="L98" s="226"/>
      <c r="M98" s="1831" t="s">
        <v>18</v>
      </c>
      <c r="N98" s="1831" t="s">
        <v>18</v>
      </c>
      <c r="O98" s="1831" t="s">
        <v>18</v>
      </c>
      <c r="P98" s="1829"/>
      <c r="Q98" s="1830"/>
    </row>
    <row r="99" spans="2:17" x14ac:dyDescent="0.25">
      <c r="B99" s="1017"/>
      <c r="C99" s="1838"/>
      <c r="D99" s="1123"/>
      <c r="E99" s="1124"/>
      <c r="F99" s="1123"/>
      <c r="G99" s="1123"/>
      <c r="H99" s="1125"/>
      <c r="I99" s="1123"/>
      <c r="J99" s="1126"/>
      <c r="K99" s="1127"/>
      <c r="L99" s="1128"/>
      <c r="M99" s="1123"/>
      <c r="N99" s="1123"/>
      <c r="O99" s="1123"/>
      <c r="P99" s="1829"/>
      <c r="Q99" s="1830"/>
    </row>
    <row r="100" spans="2:17" x14ac:dyDescent="0.25">
      <c r="B100" s="1017"/>
      <c r="C100" s="1845"/>
      <c r="D100" s="225"/>
      <c r="E100" s="1841"/>
      <c r="F100" s="1846"/>
      <c r="G100" s="1846"/>
      <c r="H100" s="909"/>
      <c r="I100" s="1848"/>
      <c r="J100" s="225"/>
      <c r="K100" s="898"/>
      <c r="L100" s="226"/>
      <c r="M100" s="1831"/>
      <c r="N100" s="1831"/>
      <c r="O100" s="1831"/>
      <c r="P100" s="1998"/>
      <c r="Q100" s="1998"/>
    </row>
    <row r="101" spans="2:17" x14ac:dyDescent="0.25">
      <c r="B101" s="225"/>
      <c r="C101" s="1838"/>
      <c r="D101" s="230"/>
      <c r="G101" s="1850"/>
      <c r="H101" s="987"/>
      <c r="J101" s="230"/>
      <c r="K101" s="987"/>
      <c r="L101" s="230"/>
      <c r="M101" s="1838"/>
      <c r="N101" s="1838"/>
      <c r="O101" s="1838"/>
    </row>
    <row r="102" spans="2:17" ht="15.75" thickBot="1" x14ac:dyDescent="0.3">
      <c r="B102" s="225"/>
      <c r="C102" s="1838"/>
      <c r="D102" s="230"/>
      <c r="G102" s="1850"/>
      <c r="H102" s="987"/>
      <c r="J102" s="230"/>
      <c r="K102" s="987"/>
      <c r="L102" s="230"/>
      <c r="M102" s="1838"/>
      <c r="N102" s="1838"/>
      <c r="O102" s="1838"/>
    </row>
    <row r="103" spans="2:17" ht="27" thickBot="1" x14ac:dyDescent="0.3">
      <c r="B103" s="1879" t="s">
        <v>184</v>
      </c>
      <c r="C103" s="1880"/>
      <c r="D103" s="1880"/>
      <c r="E103" s="1880"/>
      <c r="F103" s="1880"/>
      <c r="G103" s="1880"/>
      <c r="H103" s="1880"/>
      <c r="I103" s="1880"/>
      <c r="J103" s="1880"/>
      <c r="K103" s="1880"/>
      <c r="L103" s="1880"/>
      <c r="M103" s="1880"/>
      <c r="N103" s="1881"/>
    </row>
    <row r="106" spans="2:17" ht="30" x14ac:dyDescent="0.25">
      <c r="B106" s="194" t="s">
        <v>17</v>
      </c>
      <c r="C106" s="194" t="s">
        <v>415</v>
      </c>
      <c r="D106" s="1875" t="s">
        <v>77</v>
      </c>
      <c r="E106" s="1876"/>
    </row>
    <row r="107" spans="2:17" x14ac:dyDescent="0.25">
      <c r="B107" s="229" t="s">
        <v>185</v>
      </c>
      <c r="C107" s="1831" t="s">
        <v>18</v>
      </c>
      <c r="D107" s="1922"/>
      <c r="E107" s="1922"/>
    </row>
    <row r="110" spans="2:17" ht="26.25" x14ac:dyDescent="0.25">
      <c r="B110" s="1851" t="s">
        <v>186</v>
      </c>
      <c r="C110" s="1852"/>
      <c r="D110" s="1852"/>
      <c r="E110" s="1852"/>
      <c r="F110" s="1852"/>
      <c r="G110" s="1852"/>
      <c r="H110" s="1852"/>
      <c r="I110" s="1852"/>
      <c r="J110" s="1852"/>
      <c r="K110" s="1852"/>
      <c r="L110" s="1852"/>
      <c r="M110" s="1852"/>
      <c r="N110" s="1852"/>
      <c r="O110" s="1852"/>
      <c r="P110" s="1852"/>
    </row>
    <row r="112" spans="2:17" ht="15.75" thickBot="1" x14ac:dyDescent="0.3"/>
    <row r="113" spans="1:26" ht="27" thickBot="1" x14ac:dyDescent="0.3">
      <c r="B113" s="1879" t="s">
        <v>187</v>
      </c>
      <c r="C113" s="1880"/>
      <c r="D113" s="1880"/>
      <c r="E113" s="1880"/>
      <c r="F113" s="1880"/>
      <c r="G113" s="1880"/>
      <c r="H113" s="1880"/>
      <c r="I113" s="1880"/>
      <c r="J113" s="1880"/>
      <c r="K113" s="1880"/>
      <c r="L113" s="1880"/>
      <c r="M113" s="1880"/>
      <c r="N113" s="1881"/>
    </row>
    <row r="115" spans="1:26" ht="15.75" thickBot="1" x14ac:dyDescent="0.3">
      <c r="M115" s="163"/>
      <c r="N115" s="163"/>
    </row>
    <row r="116" spans="1:26" s="1838" customFormat="1" ht="60.75" thickBot="1" x14ac:dyDescent="0.3">
      <c r="B116" s="164" t="s">
        <v>33</v>
      </c>
      <c r="C116" s="164" t="s">
        <v>34</v>
      </c>
      <c r="D116" s="164" t="s">
        <v>35</v>
      </c>
      <c r="E116" s="164" t="s">
        <v>36</v>
      </c>
      <c r="F116" s="164" t="s">
        <v>37</v>
      </c>
      <c r="G116" s="164" t="s">
        <v>38</v>
      </c>
      <c r="H116" s="164" t="s">
        <v>39</v>
      </c>
      <c r="I116" s="164" t="s">
        <v>40</v>
      </c>
      <c r="J116" s="164" t="s">
        <v>41</v>
      </c>
      <c r="K116" s="164" t="s">
        <v>42</v>
      </c>
      <c r="L116" s="164" t="s">
        <v>43</v>
      </c>
      <c r="M116" s="165" t="s">
        <v>44</v>
      </c>
      <c r="N116" s="164" t="s">
        <v>45</v>
      </c>
      <c r="O116" s="164" t="s">
        <v>46</v>
      </c>
      <c r="P116" s="166" t="s">
        <v>47</v>
      </c>
      <c r="Q116" s="166" t="s">
        <v>48</v>
      </c>
    </row>
    <row r="117" spans="1:26" s="61" customFormat="1" ht="15.75" thickBot="1" x14ac:dyDescent="0.3">
      <c r="A117" s="52">
        <v>1</v>
      </c>
      <c r="B117" s="1854"/>
      <c r="C117" s="1854"/>
      <c r="D117" s="1854"/>
      <c r="E117" s="1854"/>
      <c r="F117" s="1854"/>
      <c r="G117" s="1854"/>
      <c r="H117" s="1854"/>
      <c r="I117" s="1854"/>
      <c r="J117" s="1854"/>
      <c r="K117" s="1854"/>
      <c r="L117" s="1854"/>
      <c r="M117" s="1855"/>
      <c r="N117" s="178"/>
      <c r="O117" s="180"/>
      <c r="P117" s="180"/>
      <c r="Q117" s="181"/>
      <c r="R117" s="60"/>
      <c r="S117" s="60"/>
      <c r="T117" s="60"/>
      <c r="U117" s="60"/>
      <c r="V117" s="60"/>
      <c r="W117" s="60"/>
      <c r="X117" s="60"/>
      <c r="Y117" s="60"/>
      <c r="Z117" s="60"/>
    </row>
    <row r="118" spans="1:26" s="61" customFormat="1" x14ac:dyDescent="0.25">
      <c r="A118" s="52">
        <f>+A117+1</f>
        <v>2</v>
      </c>
      <c r="B118" s="173" t="s">
        <v>355</v>
      </c>
      <c r="C118" s="172" t="s">
        <v>416</v>
      </c>
      <c r="D118" s="172" t="s">
        <v>416</v>
      </c>
      <c r="E118" s="221">
        <v>701820130320</v>
      </c>
      <c r="F118" s="175" t="s">
        <v>18</v>
      </c>
      <c r="G118" s="247">
        <v>1</v>
      </c>
      <c r="H118" s="220">
        <v>41514</v>
      </c>
      <c r="I118" s="176" t="s">
        <v>6794</v>
      </c>
      <c r="J118" s="176" t="s">
        <v>19</v>
      </c>
      <c r="K118" s="178">
        <v>10.06</v>
      </c>
      <c r="L118" s="178">
        <v>0</v>
      </c>
      <c r="M118" s="178">
        <v>140</v>
      </c>
      <c r="N118" s="178"/>
      <c r="O118" s="180"/>
      <c r="P118" s="180">
        <v>116</v>
      </c>
      <c r="Q118" s="181"/>
      <c r="R118" s="60"/>
      <c r="S118" s="60"/>
      <c r="T118" s="60"/>
      <c r="U118" s="60"/>
      <c r="V118" s="60"/>
      <c r="W118" s="60"/>
      <c r="X118" s="60"/>
      <c r="Y118" s="60"/>
      <c r="Z118" s="60"/>
    </row>
    <row r="119" spans="1:26" s="61" customFormat="1" ht="90" x14ac:dyDescent="0.25">
      <c r="A119" s="52">
        <f>+A118+1</f>
        <v>3</v>
      </c>
      <c r="B119" s="173" t="s">
        <v>355</v>
      </c>
      <c r="C119" s="172" t="s">
        <v>355</v>
      </c>
      <c r="D119" s="172" t="s">
        <v>2915</v>
      </c>
      <c r="E119" s="221" t="s">
        <v>1971</v>
      </c>
      <c r="F119" s="175" t="s">
        <v>18</v>
      </c>
      <c r="G119" s="182">
        <v>1</v>
      </c>
      <c r="H119" s="220">
        <v>40941</v>
      </c>
      <c r="I119" s="220">
        <v>41225</v>
      </c>
      <c r="J119" s="176" t="s">
        <v>19</v>
      </c>
      <c r="K119" s="178">
        <v>0</v>
      </c>
      <c r="L119" s="178">
        <v>9.52</v>
      </c>
      <c r="M119" s="178" t="s">
        <v>2295</v>
      </c>
      <c r="N119" s="178"/>
      <c r="O119" s="180"/>
      <c r="P119" s="180">
        <v>117</v>
      </c>
      <c r="Q119" s="3122" t="s">
        <v>6795</v>
      </c>
      <c r="R119" s="60"/>
      <c r="S119" s="60"/>
      <c r="T119" s="60"/>
      <c r="U119" s="60"/>
      <c r="V119" s="60"/>
      <c r="W119" s="60"/>
      <c r="X119" s="60"/>
      <c r="Y119" s="60"/>
      <c r="Z119" s="60"/>
    </row>
    <row r="120" spans="1:26" s="61" customFormat="1" ht="90" x14ac:dyDescent="0.25">
      <c r="A120" s="52"/>
      <c r="B120" s="173" t="s">
        <v>355</v>
      </c>
      <c r="C120" s="172" t="s">
        <v>355</v>
      </c>
      <c r="D120" s="172" t="s">
        <v>2915</v>
      </c>
      <c r="E120" s="221" t="s">
        <v>1971</v>
      </c>
      <c r="F120" s="175" t="s">
        <v>18</v>
      </c>
      <c r="G120" s="182">
        <v>1</v>
      </c>
      <c r="H120" s="220">
        <v>41672</v>
      </c>
      <c r="I120" s="220">
        <v>41971</v>
      </c>
      <c r="J120" s="176" t="s">
        <v>19</v>
      </c>
      <c r="K120" s="178">
        <v>0</v>
      </c>
      <c r="L120" s="178">
        <v>9.86</v>
      </c>
      <c r="M120" s="178" t="s">
        <v>2295</v>
      </c>
      <c r="N120" s="178"/>
      <c r="O120" s="180"/>
      <c r="P120" s="180">
        <v>117</v>
      </c>
      <c r="Q120" s="3122" t="s">
        <v>6795</v>
      </c>
      <c r="R120" s="60"/>
      <c r="S120" s="60"/>
      <c r="T120" s="60"/>
      <c r="U120" s="60"/>
      <c r="V120" s="60"/>
      <c r="W120" s="60"/>
      <c r="X120" s="60"/>
      <c r="Y120" s="60"/>
      <c r="Z120" s="60"/>
    </row>
    <row r="121" spans="1:26" s="61" customFormat="1" x14ac:dyDescent="0.25">
      <c r="A121" s="52">
        <f>+A120+1</f>
        <v>1</v>
      </c>
      <c r="B121" s="173"/>
      <c r="C121" s="173"/>
      <c r="D121" s="173"/>
      <c r="E121" s="221"/>
      <c r="F121" s="175"/>
      <c r="G121" s="182"/>
      <c r="H121" s="220"/>
      <c r="I121" s="176"/>
      <c r="J121" s="176"/>
      <c r="K121" s="178"/>
      <c r="L121" s="178"/>
      <c r="M121" s="178"/>
      <c r="N121" s="178"/>
      <c r="O121" s="180"/>
      <c r="P121" s="180"/>
      <c r="Q121" s="181"/>
      <c r="R121" s="60"/>
      <c r="S121" s="60"/>
      <c r="T121" s="60"/>
      <c r="U121" s="60"/>
      <c r="V121" s="60"/>
      <c r="W121" s="60"/>
      <c r="X121" s="60"/>
      <c r="Y121" s="60"/>
      <c r="Z121" s="60"/>
    </row>
    <row r="122" spans="1:26" s="61" customFormat="1" x14ac:dyDescent="0.25">
      <c r="A122" s="52">
        <f>+A121+1</f>
        <v>2</v>
      </c>
      <c r="B122" s="173"/>
      <c r="C122" s="173"/>
      <c r="D122" s="173"/>
      <c r="E122" s="221"/>
      <c r="F122" s="175"/>
      <c r="G122" s="182"/>
      <c r="H122" s="220"/>
      <c r="I122" s="176"/>
      <c r="J122" s="176"/>
      <c r="K122" s="176"/>
      <c r="L122" s="176"/>
      <c r="M122" s="178"/>
      <c r="N122" s="178"/>
      <c r="O122" s="180"/>
      <c r="P122" s="180"/>
      <c r="Q122" s="181"/>
      <c r="R122" s="60"/>
      <c r="S122" s="60"/>
      <c r="T122" s="60"/>
      <c r="U122" s="60"/>
      <c r="V122" s="60"/>
      <c r="W122" s="60"/>
      <c r="X122" s="60"/>
      <c r="Y122" s="60"/>
      <c r="Z122" s="60"/>
    </row>
    <row r="123" spans="1:26" x14ac:dyDescent="0.25">
      <c r="B123" s="173"/>
      <c r="C123" s="172"/>
      <c r="D123" s="172"/>
      <c r="E123" s="182"/>
      <c r="F123" s="175"/>
      <c r="G123" s="182"/>
      <c r="H123" s="220"/>
      <c r="I123" s="176"/>
      <c r="J123" s="176"/>
      <c r="K123" s="178">
        <f>SUM(K118:K122)</f>
        <v>10.06</v>
      </c>
      <c r="L123" s="178">
        <f>SUM(L118:L122)</f>
        <v>19.38</v>
      </c>
      <c r="M123" s="178"/>
      <c r="N123" s="178"/>
      <c r="O123" s="180"/>
      <c r="P123" s="180"/>
      <c r="Q123" s="181"/>
    </row>
    <row r="124" spans="1:26" ht="15.75" thickBot="1" x14ac:dyDescent="0.3"/>
    <row r="125" spans="1:26" ht="30.75" thickBot="1" x14ac:dyDescent="0.3">
      <c r="B125" s="232" t="s">
        <v>193</v>
      </c>
      <c r="C125" s="233" t="s">
        <v>194</v>
      </c>
      <c r="D125" s="232" t="s">
        <v>27</v>
      </c>
      <c r="E125" s="233" t="s">
        <v>195</v>
      </c>
    </row>
    <row r="126" spans="1:26" x14ac:dyDescent="0.25">
      <c r="B126" s="103" t="s">
        <v>196</v>
      </c>
      <c r="C126" s="234">
        <v>20</v>
      </c>
      <c r="D126" s="234">
        <v>20</v>
      </c>
      <c r="E126" s="1923">
        <f>+D126+D127+D128</f>
        <v>20</v>
      </c>
    </row>
    <row r="127" spans="1:26" x14ac:dyDescent="0.25">
      <c r="B127" s="103" t="s">
        <v>197</v>
      </c>
      <c r="C127" s="1842">
        <v>30</v>
      </c>
      <c r="D127" s="1831">
        <v>0</v>
      </c>
      <c r="E127" s="1924"/>
    </row>
    <row r="128" spans="1:26" ht="15.75" thickBot="1" x14ac:dyDescent="0.3">
      <c r="B128" s="103" t="s">
        <v>198</v>
      </c>
      <c r="C128" s="236">
        <v>40</v>
      </c>
      <c r="D128" s="236">
        <v>0</v>
      </c>
      <c r="E128" s="1925"/>
    </row>
    <row r="130" spans="2:17" ht="15.75" thickBot="1" x14ac:dyDescent="0.3"/>
    <row r="131" spans="2:17" ht="27" thickBot="1" x14ac:dyDescent="0.3">
      <c r="B131" s="1879" t="s">
        <v>199</v>
      </c>
      <c r="C131" s="1880"/>
      <c r="D131" s="1880"/>
      <c r="E131" s="1880"/>
      <c r="F131" s="1880"/>
      <c r="G131" s="1880"/>
      <c r="H131" s="1880"/>
      <c r="I131" s="1880"/>
      <c r="J131" s="1880"/>
      <c r="K131" s="1880"/>
      <c r="L131" s="1880"/>
      <c r="M131" s="1880"/>
      <c r="N131" s="1881"/>
    </row>
    <row r="133" spans="2:17" ht="75" x14ac:dyDescent="0.25">
      <c r="B133" s="1837" t="s">
        <v>89</v>
      </c>
      <c r="C133" s="1837" t="s">
        <v>90</v>
      </c>
      <c r="D133" s="1837" t="s">
        <v>91</v>
      </c>
      <c r="E133" s="1837" t="s">
        <v>92</v>
      </c>
      <c r="F133" s="1837" t="s">
        <v>93</v>
      </c>
      <c r="G133" s="1837" t="s">
        <v>94</v>
      </c>
      <c r="H133" s="1837" t="s">
        <v>95</v>
      </c>
      <c r="I133" s="1837" t="s">
        <v>96</v>
      </c>
      <c r="J133" s="1875" t="s">
        <v>97</v>
      </c>
      <c r="K133" s="1882"/>
      <c r="L133" s="1876"/>
      <c r="M133" s="1837" t="s">
        <v>98</v>
      </c>
      <c r="N133" s="1837" t="s">
        <v>254</v>
      </c>
      <c r="O133" s="1837" t="s">
        <v>255</v>
      </c>
      <c r="P133" s="1875" t="s">
        <v>77</v>
      </c>
      <c r="Q133" s="1876"/>
    </row>
    <row r="134" spans="2:17" ht="30" x14ac:dyDescent="0.25">
      <c r="B134" s="225" t="s">
        <v>3385</v>
      </c>
      <c r="C134" s="1845" t="s">
        <v>5245</v>
      </c>
      <c r="D134" s="225" t="s">
        <v>6796</v>
      </c>
      <c r="E134" s="1841">
        <v>92533739</v>
      </c>
      <c r="F134" s="225" t="s">
        <v>1246</v>
      </c>
      <c r="G134" s="1846" t="s">
        <v>1247</v>
      </c>
      <c r="H134" s="898" t="s">
        <v>6797</v>
      </c>
      <c r="I134" s="227" t="s">
        <v>82</v>
      </c>
      <c r="J134" s="225" t="s">
        <v>2881</v>
      </c>
      <c r="K134" s="898" t="s">
        <v>6038</v>
      </c>
      <c r="L134" s="226" t="s">
        <v>161</v>
      </c>
      <c r="M134" s="1870" t="s">
        <v>18</v>
      </c>
      <c r="N134" s="1870" t="s">
        <v>18</v>
      </c>
      <c r="O134" s="1870" t="s">
        <v>18</v>
      </c>
      <c r="P134" s="1984"/>
      <c r="Q134" s="1985"/>
    </row>
    <row r="135" spans="2:17" ht="45" x14ac:dyDescent="0.25">
      <c r="B135" s="225"/>
      <c r="C135" s="1845"/>
      <c r="D135" s="225"/>
      <c r="E135" s="1841"/>
      <c r="F135" s="225"/>
      <c r="G135" s="1846"/>
      <c r="H135" s="898"/>
      <c r="I135" s="227"/>
      <c r="J135" s="225" t="s">
        <v>6798</v>
      </c>
      <c r="K135" s="898" t="s">
        <v>6799</v>
      </c>
      <c r="L135" s="226" t="s">
        <v>2008</v>
      </c>
      <c r="M135" s="1924"/>
      <c r="N135" s="1924"/>
      <c r="O135" s="1924"/>
      <c r="P135" s="1986"/>
      <c r="Q135" s="1987"/>
    </row>
    <row r="136" spans="2:17" ht="30" x14ac:dyDescent="0.25">
      <c r="B136" s="225"/>
      <c r="C136" s="1845"/>
      <c r="D136" s="225"/>
      <c r="E136" s="1841"/>
      <c r="F136" s="225"/>
      <c r="G136" s="1846"/>
      <c r="H136" s="898"/>
      <c r="I136" s="227"/>
      <c r="J136" s="225" t="s">
        <v>6800</v>
      </c>
      <c r="K136" s="898" t="s">
        <v>6801</v>
      </c>
      <c r="L136" s="226" t="s">
        <v>2008</v>
      </c>
      <c r="M136" s="1871"/>
      <c r="N136" s="1871"/>
      <c r="O136" s="1871"/>
      <c r="P136" s="2044"/>
      <c r="Q136" s="2045"/>
    </row>
    <row r="137" spans="2:17" ht="30" x14ac:dyDescent="0.25">
      <c r="B137" s="225" t="s">
        <v>2927</v>
      </c>
      <c r="C137" s="1845" t="s">
        <v>5245</v>
      </c>
      <c r="D137" s="225" t="s">
        <v>6802</v>
      </c>
      <c r="E137" s="1841">
        <v>1102828707</v>
      </c>
      <c r="F137" s="225" t="s">
        <v>4748</v>
      </c>
      <c r="G137" s="1846" t="s">
        <v>6803</v>
      </c>
      <c r="H137" s="898">
        <v>41906</v>
      </c>
      <c r="I137" s="227" t="s">
        <v>82</v>
      </c>
      <c r="J137" s="225" t="s">
        <v>6804</v>
      </c>
      <c r="K137" s="898" t="s">
        <v>6805</v>
      </c>
      <c r="L137" s="226" t="s">
        <v>161</v>
      </c>
      <c r="M137" s="1870" t="s">
        <v>18</v>
      </c>
      <c r="N137" s="1870" t="s">
        <v>19</v>
      </c>
      <c r="O137" s="1870" t="s">
        <v>18</v>
      </c>
      <c r="P137" s="1984" t="s">
        <v>6806</v>
      </c>
      <c r="Q137" s="1985"/>
    </row>
    <row r="138" spans="2:17" ht="45" x14ac:dyDescent="0.25">
      <c r="B138" s="225"/>
      <c r="C138" s="1845"/>
      <c r="D138" s="225"/>
      <c r="E138" s="1841"/>
      <c r="F138" s="225"/>
      <c r="G138" s="1846"/>
      <c r="H138" s="898"/>
      <c r="I138" s="227"/>
      <c r="J138" s="225" t="s">
        <v>6807</v>
      </c>
      <c r="K138" s="898" t="s">
        <v>6808</v>
      </c>
      <c r="L138" s="226" t="s">
        <v>161</v>
      </c>
      <c r="M138" s="1871"/>
      <c r="N138" s="1871"/>
      <c r="O138" s="1871"/>
      <c r="P138" s="2044"/>
      <c r="Q138" s="2045"/>
    </row>
    <row r="139" spans="2:17" ht="60" x14ac:dyDescent="0.25">
      <c r="B139" s="225" t="s">
        <v>3393</v>
      </c>
      <c r="C139" s="1845" t="s">
        <v>5245</v>
      </c>
      <c r="D139" s="225" t="s">
        <v>6809</v>
      </c>
      <c r="E139" s="1841">
        <v>64585672</v>
      </c>
      <c r="F139" s="225" t="s">
        <v>388</v>
      </c>
      <c r="G139" s="1846" t="s">
        <v>2137</v>
      </c>
      <c r="H139" s="1847">
        <v>41439</v>
      </c>
      <c r="I139" s="227" t="s">
        <v>82</v>
      </c>
      <c r="J139" s="225" t="s">
        <v>6810</v>
      </c>
      <c r="K139" s="898" t="s">
        <v>6811</v>
      </c>
      <c r="L139" s="226" t="s">
        <v>6812</v>
      </c>
      <c r="M139" s="1831" t="s">
        <v>18</v>
      </c>
      <c r="N139" s="1831" t="s">
        <v>18</v>
      </c>
      <c r="O139" s="1831" t="s">
        <v>18</v>
      </c>
      <c r="P139" s="1963"/>
      <c r="Q139" s="1964"/>
    </row>
    <row r="140" spans="2:17" x14ac:dyDescent="0.25">
      <c r="B140" s="225"/>
      <c r="C140" s="1845"/>
      <c r="D140" s="225"/>
      <c r="E140" s="1841"/>
      <c r="F140" s="225"/>
      <c r="G140" s="1845"/>
      <c r="H140" s="909"/>
      <c r="I140" s="227"/>
      <c r="J140" s="225"/>
      <c r="K140" s="898"/>
      <c r="L140" s="226"/>
      <c r="M140" s="1831"/>
      <c r="N140" s="1831"/>
      <c r="O140" s="1831"/>
      <c r="P140" s="1998"/>
      <c r="Q140" s="1998"/>
    </row>
    <row r="141" spans="2:17" x14ac:dyDescent="0.25">
      <c r="B141" s="225"/>
      <c r="C141" s="1838"/>
      <c r="D141" s="230"/>
      <c r="F141" s="230"/>
      <c r="G141" s="1838"/>
      <c r="H141" s="987"/>
      <c r="K141" s="1186"/>
      <c r="L141" s="230"/>
      <c r="M141" s="1838"/>
      <c r="N141" s="1838"/>
      <c r="O141" s="1838"/>
    </row>
    <row r="142" spans="2:17" x14ac:dyDescent="0.25">
      <c r="C142" s="1838"/>
      <c r="D142" s="230"/>
      <c r="G142" s="230"/>
      <c r="H142" s="987"/>
      <c r="K142" s="1186"/>
      <c r="M142" s="1838"/>
      <c r="N142" s="1838"/>
      <c r="O142" s="1838"/>
    </row>
    <row r="143" spans="2:17" ht="15.75" thickBot="1" x14ac:dyDescent="0.3">
      <c r="C143" s="1838"/>
    </row>
    <row r="144" spans="2:17" ht="30" x14ac:dyDescent="0.25">
      <c r="B144" s="162" t="s">
        <v>17</v>
      </c>
      <c r="C144" s="162" t="s">
        <v>193</v>
      </c>
      <c r="D144" s="1837" t="s">
        <v>194</v>
      </c>
      <c r="E144" s="162" t="s">
        <v>27</v>
      </c>
      <c r="F144" s="233" t="s">
        <v>235</v>
      </c>
      <c r="G144" s="857"/>
    </row>
    <row r="145" spans="2:7" ht="108" x14ac:dyDescent="0.2">
      <c r="B145" s="1969" t="s">
        <v>236</v>
      </c>
      <c r="C145" s="196" t="s">
        <v>237</v>
      </c>
      <c r="D145" s="1831">
        <v>25</v>
      </c>
      <c r="E145" s="1831">
        <v>25</v>
      </c>
      <c r="F145" s="1970">
        <f>+E145+E146+E147</f>
        <v>35</v>
      </c>
      <c r="G145" s="858"/>
    </row>
    <row r="146" spans="2:7" ht="96" x14ac:dyDescent="0.2">
      <c r="B146" s="1969"/>
      <c r="C146" s="196" t="s">
        <v>238</v>
      </c>
      <c r="D146" s="1836">
        <v>25</v>
      </c>
      <c r="E146" s="1831">
        <v>0</v>
      </c>
      <c r="F146" s="1971"/>
      <c r="G146" s="858"/>
    </row>
    <row r="147" spans="2:7" ht="60" x14ac:dyDescent="0.2">
      <c r="B147" s="1969"/>
      <c r="C147" s="196" t="s">
        <v>239</v>
      </c>
      <c r="D147" s="1831">
        <v>10</v>
      </c>
      <c r="E147" s="1831">
        <v>10</v>
      </c>
      <c r="F147" s="1972"/>
      <c r="G147" s="858"/>
    </row>
    <row r="148" spans="2:7" x14ac:dyDescent="0.25">
      <c r="C148"/>
    </row>
    <row r="151" spans="2:7" x14ac:dyDescent="0.25">
      <c r="B151" s="160" t="s">
        <v>240</v>
      </c>
    </row>
    <row r="154" spans="2:7" x14ac:dyDescent="0.25">
      <c r="B154" s="41" t="s">
        <v>17</v>
      </c>
      <c r="C154" s="41" t="s">
        <v>26</v>
      </c>
      <c r="D154" s="162" t="s">
        <v>27</v>
      </c>
      <c r="E154" s="162" t="s">
        <v>28</v>
      </c>
    </row>
    <row r="155" spans="2:7" ht="28.5" x14ac:dyDescent="0.25">
      <c r="B155" s="45" t="s">
        <v>393</v>
      </c>
      <c r="C155" s="1840">
        <v>40</v>
      </c>
      <c r="D155" s="1831">
        <f>+E126</f>
        <v>20</v>
      </c>
      <c r="E155" s="1870">
        <f>+D155+D156</f>
        <v>55</v>
      </c>
    </row>
    <row r="156" spans="2:7" ht="42.75" x14ac:dyDescent="0.25">
      <c r="B156" s="45" t="s">
        <v>394</v>
      </c>
      <c r="C156" s="1840">
        <v>60</v>
      </c>
      <c r="D156" s="1831">
        <f>+F145</f>
        <v>35</v>
      </c>
      <c r="E156" s="1871"/>
    </row>
  </sheetData>
  <mergeCells count="68">
    <mergeCell ref="P139:Q139"/>
    <mergeCell ref="P140:Q140"/>
    <mergeCell ref="B145:B147"/>
    <mergeCell ref="F145:F147"/>
    <mergeCell ref="E155:E156"/>
    <mergeCell ref="M134:M136"/>
    <mergeCell ref="N134:N136"/>
    <mergeCell ref="O134:O136"/>
    <mergeCell ref="P134:Q136"/>
    <mergeCell ref="M137:M138"/>
    <mergeCell ref="N137:N138"/>
    <mergeCell ref="O137:O138"/>
    <mergeCell ref="P137:Q138"/>
    <mergeCell ref="B113:N113"/>
    <mergeCell ref="B117:M117"/>
    <mergeCell ref="E126:E128"/>
    <mergeCell ref="B131:N131"/>
    <mergeCell ref="J133:L133"/>
    <mergeCell ref="P133:Q133"/>
    <mergeCell ref="P91:Q91"/>
    <mergeCell ref="P100:Q100"/>
    <mergeCell ref="B103:N103"/>
    <mergeCell ref="D106:E106"/>
    <mergeCell ref="D107:E107"/>
    <mergeCell ref="B110:P110"/>
    <mergeCell ref="M87:M88"/>
    <mergeCell ref="N87:N88"/>
    <mergeCell ref="O87:O88"/>
    <mergeCell ref="P87:Q88"/>
    <mergeCell ref="P89:Q89"/>
    <mergeCell ref="P90:Q90"/>
    <mergeCell ref="P85:Q85"/>
    <mergeCell ref="P86:Q86"/>
    <mergeCell ref="B87:B88"/>
    <mergeCell ref="C87:C88"/>
    <mergeCell ref="D87:D88"/>
    <mergeCell ref="E87:E88"/>
    <mergeCell ref="F87:F88"/>
    <mergeCell ref="G87:G88"/>
    <mergeCell ref="H87:H88"/>
    <mergeCell ref="I87:I88"/>
    <mergeCell ref="O70:P70"/>
    <mergeCell ref="O71:P71"/>
    <mergeCell ref="O72:P72"/>
    <mergeCell ref="O73:P73"/>
    <mergeCell ref="B79:N79"/>
    <mergeCell ref="J84:L84"/>
    <mergeCell ref="P84:Q84"/>
    <mergeCell ref="C61:N61"/>
    <mergeCell ref="B63:N63"/>
    <mergeCell ref="O66:P66"/>
    <mergeCell ref="O67:P67"/>
    <mergeCell ref="O68:P68"/>
    <mergeCell ref="O69:P69"/>
    <mergeCell ref="C12:E12"/>
    <mergeCell ref="B16:C23"/>
    <mergeCell ref="B24:C24"/>
    <mergeCell ref="E42:E43"/>
    <mergeCell ref="M47:N47"/>
    <mergeCell ref="B57:B58"/>
    <mergeCell ref="C57:C58"/>
    <mergeCell ref="D57:E57"/>
    <mergeCell ref="B2:P2"/>
    <mergeCell ref="B4:P4"/>
    <mergeCell ref="C6:N6"/>
    <mergeCell ref="C7:N7"/>
    <mergeCell ref="C8:N8"/>
    <mergeCell ref="C9:N9"/>
  </mergeCells>
  <dataValidations count="2">
    <dataValidation type="list" allowBlank="1" showInputMessage="1" showErrorMessage="1" sqref="WVE983072 A65568 IS65568 SO65568 ACK65568 AMG65568 AWC65568 BFY65568 BPU65568 BZQ65568 CJM65568 CTI65568 DDE65568 DNA65568 DWW65568 EGS65568 EQO65568 FAK65568 FKG65568 FUC65568 GDY65568 GNU65568 GXQ65568 HHM65568 HRI65568 IBE65568 ILA65568 IUW65568 JES65568 JOO65568 JYK65568 KIG65568 KSC65568 LBY65568 LLU65568 LVQ65568 MFM65568 MPI65568 MZE65568 NJA65568 NSW65568 OCS65568 OMO65568 OWK65568 PGG65568 PQC65568 PZY65568 QJU65568 QTQ65568 RDM65568 RNI65568 RXE65568 SHA65568 SQW65568 TAS65568 TKO65568 TUK65568 UEG65568 UOC65568 UXY65568 VHU65568 VRQ65568 WBM65568 WLI65568 WVE65568 A131104 IS131104 SO131104 ACK131104 AMG131104 AWC131104 BFY131104 BPU131104 BZQ131104 CJM131104 CTI131104 DDE131104 DNA131104 DWW131104 EGS131104 EQO131104 FAK131104 FKG131104 FUC131104 GDY131104 GNU131104 GXQ131104 HHM131104 HRI131104 IBE131104 ILA131104 IUW131104 JES131104 JOO131104 JYK131104 KIG131104 KSC131104 LBY131104 LLU131104 LVQ131104 MFM131104 MPI131104 MZE131104 NJA131104 NSW131104 OCS131104 OMO131104 OWK131104 PGG131104 PQC131104 PZY131104 QJU131104 QTQ131104 RDM131104 RNI131104 RXE131104 SHA131104 SQW131104 TAS131104 TKO131104 TUK131104 UEG131104 UOC131104 UXY131104 VHU131104 VRQ131104 WBM131104 WLI131104 WVE131104 A196640 IS196640 SO196640 ACK196640 AMG196640 AWC196640 BFY196640 BPU196640 BZQ196640 CJM196640 CTI196640 DDE196640 DNA196640 DWW196640 EGS196640 EQO196640 FAK196640 FKG196640 FUC196640 GDY196640 GNU196640 GXQ196640 HHM196640 HRI196640 IBE196640 ILA196640 IUW196640 JES196640 JOO196640 JYK196640 KIG196640 KSC196640 LBY196640 LLU196640 LVQ196640 MFM196640 MPI196640 MZE196640 NJA196640 NSW196640 OCS196640 OMO196640 OWK196640 PGG196640 PQC196640 PZY196640 QJU196640 QTQ196640 RDM196640 RNI196640 RXE196640 SHA196640 SQW196640 TAS196640 TKO196640 TUK196640 UEG196640 UOC196640 UXY196640 VHU196640 VRQ196640 WBM196640 WLI196640 WVE196640 A262176 IS262176 SO262176 ACK262176 AMG262176 AWC262176 BFY262176 BPU262176 BZQ262176 CJM262176 CTI262176 DDE262176 DNA262176 DWW262176 EGS262176 EQO262176 FAK262176 FKG262176 FUC262176 GDY262176 GNU262176 GXQ262176 HHM262176 HRI262176 IBE262176 ILA262176 IUW262176 JES262176 JOO262176 JYK262176 KIG262176 KSC262176 LBY262176 LLU262176 LVQ262176 MFM262176 MPI262176 MZE262176 NJA262176 NSW262176 OCS262176 OMO262176 OWK262176 PGG262176 PQC262176 PZY262176 QJU262176 QTQ262176 RDM262176 RNI262176 RXE262176 SHA262176 SQW262176 TAS262176 TKO262176 TUK262176 UEG262176 UOC262176 UXY262176 VHU262176 VRQ262176 WBM262176 WLI262176 WVE262176 A327712 IS327712 SO327712 ACK327712 AMG327712 AWC327712 BFY327712 BPU327712 BZQ327712 CJM327712 CTI327712 DDE327712 DNA327712 DWW327712 EGS327712 EQO327712 FAK327712 FKG327712 FUC327712 GDY327712 GNU327712 GXQ327712 HHM327712 HRI327712 IBE327712 ILA327712 IUW327712 JES327712 JOO327712 JYK327712 KIG327712 KSC327712 LBY327712 LLU327712 LVQ327712 MFM327712 MPI327712 MZE327712 NJA327712 NSW327712 OCS327712 OMO327712 OWK327712 PGG327712 PQC327712 PZY327712 QJU327712 QTQ327712 RDM327712 RNI327712 RXE327712 SHA327712 SQW327712 TAS327712 TKO327712 TUK327712 UEG327712 UOC327712 UXY327712 VHU327712 VRQ327712 WBM327712 WLI327712 WVE327712 A393248 IS393248 SO393248 ACK393248 AMG393248 AWC393248 BFY393248 BPU393248 BZQ393248 CJM393248 CTI393248 DDE393248 DNA393248 DWW393248 EGS393248 EQO393248 FAK393248 FKG393248 FUC393248 GDY393248 GNU393248 GXQ393248 HHM393248 HRI393248 IBE393248 ILA393248 IUW393248 JES393248 JOO393248 JYK393248 KIG393248 KSC393248 LBY393248 LLU393248 LVQ393248 MFM393248 MPI393248 MZE393248 NJA393248 NSW393248 OCS393248 OMO393248 OWK393248 PGG393248 PQC393248 PZY393248 QJU393248 QTQ393248 RDM393248 RNI393248 RXE393248 SHA393248 SQW393248 TAS393248 TKO393248 TUK393248 UEG393248 UOC393248 UXY393248 VHU393248 VRQ393248 WBM393248 WLI393248 WVE393248 A458784 IS458784 SO458784 ACK458784 AMG458784 AWC458784 BFY458784 BPU458784 BZQ458784 CJM458784 CTI458784 DDE458784 DNA458784 DWW458784 EGS458784 EQO458784 FAK458784 FKG458784 FUC458784 GDY458784 GNU458784 GXQ458784 HHM458784 HRI458784 IBE458784 ILA458784 IUW458784 JES458784 JOO458784 JYK458784 KIG458784 KSC458784 LBY458784 LLU458784 LVQ458784 MFM458784 MPI458784 MZE458784 NJA458784 NSW458784 OCS458784 OMO458784 OWK458784 PGG458784 PQC458784 PZY458784 QJU458784 QTQ458784 RDM458784 RNI458784 RXE458784 SHA458784 SQW458784 TAS458784 TKO458784 TUK458784 UEG458784 UOC458784 UXY458784 VHU458784 VRQ458784 WBM458784 WLI458784 WVE458784 A524320 IS524320 SO524320 ACK524320 AMG524320 AWC524320 BFY524320 BPU524320 BZQ524320 CJM524320 CTI524320 DDE524320 DNA524320 DWW524320 EGS524320 EQO524320 FAK524320 FKG524320 FUC524320 GDY524320 GNU524320 GXQ524320 HHM524320 HRI524320 IBE524320 ILA524320 IUW524320 JES524320 JOO524320 JYK524320 KIG524320 KSC524320 LBY524320 LLU524320 LVQ524320 MFM524320 MPI524320 MZE524320 NJA524320 NSW524320 OCS524320 OMO524320 OWK524320 PGG524320 PQC524320 PZY524320 QJU524320 QTQ524320 RDM524320 RNI524320 RXE524320 SHA524320 SQW524320 TAS524320 TKO524320 TUK524320 UEG524320 UOC524320 UXY524320 VHU524320 VRQ524320 WBM524320 WLI524320 WVE524320 A589856 IS589856 SO589856 ACK589856 AMG589856 AWC589856 BFY589856 BPU589856 BZQ589856 CJM589856 CTI589856 DDE589856 DNA589856 DWW589856 EGS589856 EQO589856 FAK589856 FKG589856 FUC589856 GDY589856 GNU589856 GXQ589856 HHM589856 HRI589856 IBE589856 ILA589856 IUW589856 JES589856 JOO589856 JYK589856 KIG589856 KSC589856 LBY589856 LLU589856 LVQ589856 MFM589856 MPI589856 MZE589856 NJA589856 NSW589856 OCS589856 OMO589856 OWK589856 PGG589856 PQC589856 PZY589856 QJU589856 QTQ589856 RDM589856 RNI589856 RXE589856 SHA589856 SQW589856 TAS589856 TKO589856 TUK589856 UEG589856 UOC589856 UXY589856 VHU589856 VRQ589856 WBM589856 WLI589856 WVE589856 A655392 IS655392 SO655392 ACK655392 AMG655392 AWC655392 BFY655392 BPU655392 BZQ655392 CJM655392 CTI655392 DDE655392 DNA655392 DWW655392 EGS655392 EQO655392 FAK655392 FKG655392 FUC655392 GDY655392 GNU655392 GXQ655392 HHM655392 HRI655392 IBE655392 ILA655392 IUW655392 JES655392 JOO655392 JYK655392 KIG655392 KSC655392 LBY655392 LLU655392 LVQ655392 MFM655392 MPI655392 MZE655392 NJA655392 NSW655392 OCS655392 OMO655392 OWK655392 PGG655392 PQC655392 PZY655392 QJU655392 QTQ655392 RDM655392 RNI655392 RXE655392 SHA655392 SQW655392 TAS655392 TKO655392 TUK655392 UEG655392 UOC655392 UXY655392 VHU655392 VRQ655392 WBM655392 WLI655392 WVE655392 A720928 IS720928 SO720928 ACK720928 AMG720928 AWC720928 BFY720928 BPU720928 BZQ720928 CJM720928 CTI720928 DDE720928 DNA720928 DWW720928 EGS720928 EQO720928 FAK720928 FKG720928 FUC720928 GDY720928 GNU720928 GXQ720928 HHM720928 HRI720928 IBE720928 ILA720928 IUW720928 JES720928 JOO720928 JYK720928 KIG720928 KSC720928 LBY720928 LLU720928 LVQ720928 MFM720928 MPI720928 MZE720928 NJA720928 NSW720928 OCS720928 OMO720928 OWK720928 PGG720928 PQC720928 PZY720928 QJU720928 QTQ720928 RDM720928 RNI720928 RXE720928 SHA720928 SQW720928 TAS720928 TKO720928 TUK720928 UEG720928 UOC720928 UXY720928 VHU720928 VRQ720928 WBM720928 WLI720928 WVE720928 A786464 IS786464 SO786464 ACK786464 AMG786464 AWC786464 BFY786464 BPU786464 BZQ786464 CJM786464 CTI786464 DDE786464 DNA786464 DWW786464 EGS786464 EQO786464 FAK786464 FKG786464 FUC786464 GDY786464 GNU786464 GXQ786464 HHM786464 HRI786464 IBE786464 ILA786464 IUW786464 JES786464 JOO786464 JYK786464 KIG786464 KSC786464 LBY786464 LLU786464 LVQ786464 MFM786464 MPI786464 MZE786464 NJA786464 NSW786464 OCS786464 OMO786464 OWK786464 PGG786464 PQC786464 PZY786464 QJU786464 QTQ786464 RDM786464 RNI786464 RXE786464 SHA786464 SQW786464 TAS786464 TKO786464 TUK786464 UEG786464 UOC786464 UXY786464 VHU786464 VRQ786464 WBM786464 WLI786464 WVE786464 A852000 IS852000 SO852000 ACK852000 AMG852000 AWC852000 BFY852000 BPU852000 BZQ852000 CJM852000 CTI852000 DDE852000 DNA852000 DWW852000 EGS852000 EQO852000 FAK852000 FKG852000 FUC852000 GDY852000 GNU852000 GXQ852000 HHM852000 HRI852000 IBE852000 ILA852000 IUW852000 JES852000 JOO852000 JYK852000 KIG852000 KSC852000 LBY852000 LLU852000 LVQ852000 MFM852000 MPI852000 MZE852000 NJA852000 NSW852000 OCS852000 OMO852000 OWK852000 PGG852000 PQC852000 PZY852000 QJU852000 QTQ852000 RDM852000 RNI852000 RXE852000 SHA852000 SQW852000 TAS852000 TKO852000 TUK852000 UEG852000 UOC852000 UXY852000 VHU852000 VRQ852000 WBM852000 WLI852000 WVE852000 A917536 IS917536 SO917536 ACK917536 AMG917536 AWC917536 BFY917536 BPU917536 BZQ917536 CJM917536 CTI917536 DDE917536 DNA917536 DWW917536 EGS917536 EQO917536 FAK917536 FKG917536 FUC917536 GDY917536 GNU917536 GXQ917536 HHM917536 HRI917536 IBE917536 ILA917536 IUW917536 JES917536 JOO917536 JYK917536 KIG917536 KSC917536 LBY917536 LLU917536 LVQ917536 MFM917536 MPI917536 MZE917536 NJA917536 NSW917536 OCS917536 OMO917536 OWK917536 PGG917536 PQC917536 PZY917536 QJU917536 QTQ917536 RDM917536 RNI917536 RXE917536 SHA917536 SQW917536 TAS917536 TKO917536 TUK917536 UEG917536 UOC917536 UXY917536 VHU917536 VRQ917536 WBM917536 WLI917536 WVE917536 A983072 IS983072 SO983072 ACK983072 AMG983072 AWC983072 BFY983072 BPU983072 BZQ983072 CJM983072 CTI983072 DDE983072 DNA983072 DWW983072 EGS983072 EQO983072 FAK983072 FKG983072 FUC983072 GDY983072 GNU983072 GXQ983072 HHM983072 HRI983072 IBE983072 ILA983072 IUW983072 JES983072 JOO983072 JYK983072 KIG983072 KSC983072 LBY983072 LLU983072 LVQ983072 MFM983072 MPI983072 MZE983072 NJA983072 NSW983072 OCS983072 OMO983072 OWK983072 PGG983072 PQC983072 PZY983072 QJU983072 QTQ983072 RDM983072 RNI983072 RXE983072 SHA983072 SQW983072 TAS983072 TKO983072 TUK983072 UEG983072 UOC983072 UXY983072 VHU983072 VRQ983072 WBM983072 WLI983072 A26:A46 IS26:IS46 SO26:SO46 ACK26:ACK46 AMG26:AMG46 AWC26:AWC46 BFY26:BFY46 BPU26:BPU46 BZQ26:BZQ46 CJM26:CJM46 CTI26:CTI46 DDE26:DDE46 DNA26:DNA46 DWW26:DWW46 EGS26:EGS46 EQO26:EQO46 FAK26:FAK46 FKG26:FKG46 FUC26:FUC46 GDY26:GDY46 GNU26:GNU46 GXQ26:GXQ46 HHM26:HHM46 HRI26:HRI46 IBE26:IBE46 ILA26:ILA46 IUW26:IUW46 JES26:JES46 JOO26:JOO46 JYK26:JYK46 KIG26:KIG46 KSC26:KSC46 LBY26:LBY46 LLU26:LLU46 LVQ26:LVQ46 MFM26:MFM46 MPI26:MPI46 MZE26:MZE46 NJA26:NJA46 NSW26:NSW46 OCS26:OCS46 OMO26:OMO46 OWK26:OWK46 PGG26:PGG46 PQC26:PQC46 PZY26:PZY46 QJU26:QJU46 QTQ26:QTQ46 RDM26:RDM46 RNI26:RNI46 RXE26:RXE46 SHA26:SHA46 SQW26:SQW46 TAS26:TAS46 TKO26:TKO46 TUK26:TUK46 UEG26:UEG46 UOC26:UOC46 UXY26:UXY46 VHU26:VHU46 VRQ26:VRQ46 WBM26:WBM46 WLI26:WLI46 WVE26:WVE46">
      <formula1>"1,2,3,4,5"</formula1>
    </dataValidation>
    <dataValidation type="decimal" allowBlank="1" showInputMessage="1" showErrorMessage="1" sqref="WVH983072 WLL983072 C65568 IV65568 SR65568 ACN65568 AMJ65568 AWF65568 BGB65568 BPX65568 BZT65568 CJP65568 CTL65568 DDH65568 DND65568 DWZ65568 EGV65568 EQR65568 FAN65568 FKJ65568 FUF65568 GEB65568 GNX65568 GXT65568 HHP65568 HRL65568 IBH65568 ILD65568 IUZ65568 JEV65568 JOR65568 JYN65568 KIJ65568 KSF65568 LCB65568 LLX65568 LVT65568 MFP65568 MPL65568 MZH65568 NJD65568 NSZ65568 OCV65568 OMR65568 OWN65568 PGJ65568 PQF65568 QAB65568 QJX65568 QTT65568 RDP65568 RNL65568 RXH65568 SHD65568 SQZ65568 TAV65568 TKR65568 TUN65568 UEJ65568 UOF65568 UYB65568 VHX65568 VRT65568 WBP65568 WLL65568 WVH65568 C131104 IV131104 SR131104 ACN131104 AMJ131104 AWF131104 BGB131104 BPX131104 BZT131104 CJP131104 CTL131104 DDH131104 DND131104 DWZ131104 EGV131104 EQR131104 FAN131104 FKJ131104 FUF131104 GEB131104 GNX131104 GXT131104 HHP131104 HRL131104 IBH131104 ILD131104 IUZ131104 JEV131104 JOR131104 JYN131104 KIJ131104 KSF131104 LCB131104 LLX131104 LVT131104 MFP131104 MPL131104 MZH131104 NJD131104 NSZ131104 OCV131104 OMR131104 OWN131104 PGJ131104 PQF131104 QAB131104 QJX131104 QTT131104 RDP131104 RNL131104 RXH131104 SHD131104 SQZ131104 TAV131104 TKR131104 TUN131104 UEJ131104 UOF131104 UYB131104 VHX131104 VRT131104 WBP131104 WLL131104 WVH131104 C196640 IV196640 SR196640 ACN196640 AMJ196640 AWF196640 BGB196640 BPX196640 BZT196640 CJP196640 CTL196640 DDH196640 DND196640 DWZ196640 EGV196640 EQR196640 FAN196640 FKJ196640 FUF196640 GEB196640 GNX196640 GXT196640 HHP196640 HRL196640 IBH196640 ILD196640 IUZ196640 JEV196640 JOR196640 JYN196640 KIJ196640 KSF196640 LCB196640 LLX196640 LVT196640 MFP196640 MPL196640 MZH196640 NJD196640 NSZ196640 OCV196640 OMR196640 OWN196640 PGJ196640 PQF196640 QAB196640 QJX196640 QTT196640 RDP196640 RNL196640 RXH196640 SHD196640 SQZ196640 TAV196640 TKR196640 TUN196640 UEJ196640 UOF196640 UYB196640 VHX196640 VRT196640 WBP196640 WLL196640 WVH196640 C262176 IV262176 SR262176 ACN262176 AMJ262176 AWF262176 BGB262176 BPX262176 BZT262176 CJP262176 CTL262176 DDH262176 DND262176 DWZ262176 EGV262176 EQR262176 FAN262176 FKJ262176 FUF262176 GEB262176 GNX262176 GXT262176 HHP262176 HRL262176 IBH262176 ILD262176 IUZ262176 JEV262176 JOR262176 JYN262176 KIJ262176 KSF262176 LCB262176 LLX262176 LVT262176 MFP262176 MPL262176 MZH262176 NJD262176 NSZ262176 OCV262176 OMR262176 OWN262176 PGJ262176 PQF262176 QAB262176 QJX262176 QTT262176 RDP262176 RNL262176 RXH262176 SHD262176 SQZ262176 TAV262176 TKR262176 TUN262176 UEJ262176 UOF262176 UYB262176 VHX262176 VRT262176 WBP262176 WLL262176 WVH262176 C327712 IV327712 SR327712 ACN327712 AMJ327712 AWF327712 BGB327712 BPX327712 BZT327712 CJP327712 CTL327712 DDH327712 DND327712 DWZ327712 EGV327712 EQR327712 FAN327712 FKJ327712 FUF327712 GEB327712 GNX327712 GXT327712 HHP327712 HRL327712 IBH327712 ILD327712 IUZ327712 JEV327712 JOR327712 JYN327712 KIJ327712 KSF327712 LCB327712 LLX327712 LVT327712 MFP327712 MPL327712 MZH327712 NJD327712 NSZ327712 OCV327712 OMR327712 OWN327712 PGJ327712 PQF327712 QAB327712 QJX327712 QTT327712 RDP327712 RNL327712 RXH327712 SHD327712 SQZ327712 TAV327712 TKR327712 TUN327712 UEJ327712 UOF327712 UYB327712 VHX327712 VRT327712 WBP327712 WLL327712 WVH327712 C393248 IV393248 SR393248 ACN393248 AMJ393248 AWF393248 BGB393248 BPX393248 BZT393248 CJP393248 CTL393248 DDH393248 DND393248 DWZ393248 EGV393248 EQR393248 FAN393248 FKJ393248 FUF393248 GEB393248 GNX393248 GXT393248 HHP393248 HRL393248 IBH393248 ILD393248 IUZ393248 JEV393248 JOR393248 JYN393248 KIJ393248 KSF393248 LCB393248 LLX393248 LVT393248 MFP393248 MPL393248 MZH393248 NJD393248 NSZ393248 OCV393248 OMR393248 OWN393248 PGJ393248 PQF393248 QAB393248 QJX393248 QTT393248 RDP393248 RNL393248 RXH393248 SHD393248 SQZ393248 TAV393248 TKR393248 TUN393248 UEJ393248 UOF393248 UYB393248 VHX393248 VRT393248 WBP393248 WLL393248 WVH393248 C458784 IV458784 SR458784 ACN458784 AMJ458784 AWF458784 BGB458784 BPX458784 BZT458784 CJP458784 CTL458784 DDH458784 DND458784 DWZ458784 EGV458784 EQR458784 FAN458784 FKJ458784 FUF458784 GEB458784 GNX458784 GXT458784 HHP458784 HRL458784 IBH458784 ILD458784 IUZ458784 JEV458784 JOR458784 JYN458784 KIJ458784 KSF458784 LCB458784 LLX458784 LVT458784 MFP458784 MPL458784 MZH458784 NJD458784 NSZ458784 OCV458784 OMR458784 OWN458784 PGJ458784 PQF458784 QAB458784 QJX458784 QTT458784 RDP458784 RNL458784 RXH458784 SHD458784 SQZ458784 TAV458784 TKR458784 TUN458784 UEJ458784 UOF458784 UYB458784 VHX458784 VRT458784 WBP458784 WLL458784 WVH458784 C524320 IV524320 SR524320 ACN524320 AMJ524320 AWF524320 BGB524320 BPX524320 BZT524320 CJP524320 CTL524320 DDH524320 DND524320 DWZ524320 EGV524320 EQR524320 FAN524320 FKJ524320 FUF524320 GEB524320 GNX524320 GXT524320 HHP524320 HRL524320 IBH524320 ILD524320 IUZ524320 JEV524320 JOR524320 JYN524320 KIJ524320 KSF524320 LCB524320 LLX524320 LVT524320 MFP524320 MPL524320 MZH524320 NJD524320 NSZ524320 OCV524320 OMR524320 OWN524320 PGJ524320 PQF524320 QAB524320 QJX524320 QTT524320 RDP524320 RNL524320 RXH524320 SHD524320 SQZ524320 TAV524320 TKR524320 TUN524320 UEJ524320 UOF524320 UYB524320 VHX524320 VRT524320 WBP524320 WLL524320 WVH524320 C589856 IV589856 SR589856 ACN589856 AMJ589856 AWF589856 BGB589856 BPX589856 BZT589856 CJP589856 CTL589856 DDH589856 DND589856 DWZ589856 EGV589856 EQR589856 FAN589856 FKJ589856 FUF589856 GEB589856 GNX589856 GXT589856 HHP589856 HRL589856 IBH589856 ILD589856 IUZ589856 JEV589856 JOR589856 JYN589856 KIJ589856 KSF589856 LCB589856 LLX589856 LVT589856 MFP589856 MPL589856 MZH589856 NJD589856 NSZ589856 OCV589856 OMR589856 OWN589856 PGJ589856 PQF589856 QAB589856 QJX589856 QTT589856 RDP589856 RNL589856 RXH589856 SHD589856 SQZ589856 TAV589856 TKR589856 TUN589856 UEJ589856 UOF589856 UYB589856 VHX589856 VRT589856 WBP589856 WLL589856 WVH589856 C655392 IV655392 SR655392 ACN655392 AMJ655392 AWF655392 BGB655392 BPX655392 BZT655392 CJP655392 CTL655392 DDH655392 DND655392 DWZ655392 EGV655392 EQR655392 FAN655392 FKJ655392 FUF655392 GEB655392 GNX655392 GXT655392 HHP655392 HRL655392 IBH655392 ILD655392 IUZ655392 JEV655392 JOR655392 JYN655392 KIJ655392 KSF655392 LCB655392 LLX655392 LVT655392 MFP655392 MPL655392 MZH655392 NJD655392 NSZ655392 OCV655392 OMR655392 OWN655392 PGJ655392 PQF655392 QAB655392 QJX655392 QTT655392 RDP655392 RNL655392 RXH655392 SHD655392 SQZ655392 TAV655392 TKR655392 TUN655392 UEJ655392 UOF655392 UYB655392 VHX655392 VRT655392 WBP655392 WLL655392 WVH655392 C720928 IV720928 SR720928 ACN720928 AMJ720928 AWF720928 BGB720928 BPX720928 BZT720928 CJP720928 CTL720928 DDH720928 DND720928 DWZ720928 EGV720928 EQR720928 FAN720928 FKJ720928 FUF720928 GEB720928 GNX720928 GXT720928 HHP720928 HRL720928 IBH720928 ILD720928 IUZ720928 JEV720928 JOR720928 JYN720928 KIJ720928 KSF720928 LCB720928 LLX720928 LVT720928 MFP720928 MPL720928 MZH720928 NJD720928 NSZ720928 OCV720928 OMR720928 OWN720928 PGJ720928 PQF720928 QAB720928 QJX720928 QTT720928 RDP720928 RNL720928 RXH720928 SHD720928 SQZ720928 TAV720928 TKR720928 TUN720928 UEJ720928 UOF720928 UYB720928 VHX720928 VRT720928 WBP720928 WLL720928 WVH720928 C786464 IV786464 SR786464 ACN786464 AMJ786464 AWF786464 BGB786464 BPX786464 BZT786464 CJP786464 CTL786464 DDH786464 DND786464 DWZ786464 EGV786464 EQR786464 FAN786464 FKJ786464 FUF786464 GEB786464 GNX786464 GXT786464 HHP786464 HRL786464 IBH786464 ILD786464 IUZ786464 JEV786464 JOR786464 JYN786464 KIJ786464 KSF786464 LCB786464 LLX786464 LVT786464 MFP786464 MPL786464 MZH786464 NJD786464 NSZ786464 OCV786464 OMR786464 OWN786464 PGJ786464 PQF786464 QAB786464 QJX786464 QTT786464 RDP786464 RNL786464 RXH786464 SHD786464 SQZ786464 TAV786464 TKR786464 TUN786464 UEJ786464 UOF786464 UYB786464 VHX786464 VRT786464 WBP786464 WLL786464 WVH786464 C852000 IV852000 SR852000 ACN852000 AMJ852000 AWF852000 BGB852000 BPX852000 BZT852000 CJP852000 CTL852000 DDH852000 DND852000 DWZ852000 EGV852000 EQR852000 FAN852000 FKJ852000 FUF852000 GEB852000 GNX852000 GXT852000 HHP852000 HRL852000 IBH852000 ILD852000 IUZ852000 JEV852000 JOR852000 JYN852000 KIJ852000 KSF852000 LCB852000 LLX852000 LVT852000 MFP852000 MPL852000 MZH852000 NJD852000 NSZ852000 OCV852000 OMR852000 OWN852000 PGJ852000 PQF852000 QAB852000 QJX852000 QTT852000 RDP852000 RNL852000 RXH852000 SHD852000 SQZ852000 TAV852000 TKR852000 TUN852000 UEJ852000 UOF852000 UYB852000 VHX852000 VRT852000 WBP852000 WLL852000 WVH852000 C917536 IV917536 SR917536 ACN917536 AMJ917536 AWF917536 BGB917536 BPX917536 BZT917536 CJP917536 CTL917536 DDH917536 DND917536 DWZ917536 EGV917536 EQR917536 FAN917536 FKJ917536 FUF917536 GEB917536 GNX917536 GXT917536 HHP917536 HRL917536 IBH917536 ILD917536 IUZ917536 JEV917536 JOR917536 JYN917536 KIJ917536 KSF917536 LCB917536 LLX917536 LVT917536 MFP917536 MPL917536 MZH917536 NJD917536 NSZ917536 OCV917536 OMR917536 OWN917536 PGJ917536 PQF917536 QAB917536 QJX917536 QTT917536 RDP917536 RNL917536 RXH917536 SHD917536 SQZ917536 TAV917536 TKR917536 TUN917536 UEJ917536 UOF917536 UYB917536 VHX917536 VRT917536 WBP917536 WLL917536 WVH917536 C983072 IV983072 SR983072 ACN983072 AMJ983072 AWF983072 BGB983072 BPX983072 BZT983072 CJP983072 CTL983072 DDH983072 DND983072 DWZ983072 EGV983072 EQR983072 FAN983072 FKJ983072 FUF983072 GEB983072 GNX983072 GXT983072 HHP983072 HRL983072 IBH983072 ILD983072 IUZ983072 JEV983072 JOR983072 JYN983072 KIJ983072 KSF983072 LCB983072 LLX983072 LVT983072 MFP983072 MPL983072 MZH983072 NJD983072 NSZ983072 OCV983072 OMR983072 OWN983072 PGJ983072 PQF983072 QAB983072 QJX983072 QTT983072 RDP983072 RNL983072 RXH983072 SHD983072 SQZ983072 TAV983072 TKR983072 TUN983072 UEJ983072 UOF983072 UYB983072 VHX983072 VRT983072 WBP983072 IV26:IV46 SR26:SR46 ACN26:ACN46 AMJ26:AMJ46 AWF26:AWF46 BGB26:BGB46 BPX26:BPX46 BZT26:BZT46 CJP26:CJP46 CTL26:CTL46 DDH26:DDH46 DND26:DND46 DWZ26:DWZ46 EGV26:EGV46 EQR26:EQR46 FAN26:FAN46 FKJ26:FKJ46 FUF26:FUF46 GEB26:GEB46 GNX26:GNX46 GXT26:GXT46 HHP26:HHP46 HRL26:HRL46 IBH26:IBH46 ILD26:ILD46 IUZ26:IUZ46 JEV26:JEV46 JOR26:JOR46 JYN26:JYN46 KIJ26:KIJ46 KSF26:KSF46 LCB26:LCB46 LLX26:LLX46 LVT26:LVT46 MFP26:MFP46 MPL26:MPL46 MZH26:MZH46 NJD26:NJD46 NSZ26:NSZ46 OCV26:OCV46 OMR26:OMR46 OWN26:OWN46 PGJ26:PGJ46 PQF26:PQF46 QAB26:QAB46 QJX26:QJX46 QTT26:QTT46 RDP26:RDP46 RNL26:RNL46 RXH26:RXH46 SHD26:SHD46 SQZ26:SQZ46 TAV26:TAV46 TKR26:TKR46 TUN26:TUN46 UEJ26:UEJ46 UOF26:UOF46 UYB26:UYB46 VHX26:VHX46 VRT26:VRT46 WBP26:WBP46 WLL26:WLL46 WVH26:WVH46">
      <formula1>0</formula1>
      <formula2>1</formula2>
    </dataValidation>
  </dataValidation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171"/>
  <sheetViews>
    <sheetView topLeftCell="B70" workbookViewId="0">
      <selection activeCell="L124" sqref="L124"/>
    </sheetView>
  </sheetViews>
  <sheetFormatPr baseColWidth="10" defaultRowHeight="15" x14ac:dyDescent="0.25"/>
  <cols>
    <col min="1" max="1" width="3.140625" style="1" bestFit="1" customWidth="1"/>
    <col min="2" max="2" width="65.5703125" style="1" customWidth="1"/>
    <col min="3" max="3" width="40.140625" style="1" customWidth="1"/>
    <col min="4" max="4" width="38.5703125" style="1" customWidth="1"/>
    <col min="5" max="5" width="25" style="1" customWidth="1"/>
    <col min="6" max="6" width="29.7109375" style="1" customWidth="1"/>
    <col min="7" max="7" width="29.85546875" style="1" customWidth="1"/>
    <col min="8" max="8" width="22.28515625" style="1" customWidth="1"/>
    <col min="9" max="9" width="23" style="1" customWidth="1"/>
    <col min="10" max="10" width="29.5703125" style="1" customWidth="1"/>
    <col min="11" max="11" width="48.140625" style="1" customWidth="1"/>
    <col min="12" max="12" width="43.85546875" style="1" customWidth="1"/>
    <col min="13" max="13" width="18.7109375" style="1" customWidth="1"/>
    <col min="14" max="14" width="20.85546875" style="1" customWidth="1"/>
    <col min="15" max="15" width="26.140625" style="1" customWidth="1"/>
    <col min="16" max="16" width="17.140625" style="1" customWidth="1"/>
    <col min="17" max="17" width="31.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7" ht="26.25" x14ac:dyDescent="0.25">
      <c r="B2" s="2349" t="s">
        <v>0</v>
      </c>
      <c r="C2" s="2350"/>
      <c r="D2" s="2350"/>
      <c r="E2" s="2350"/>
      <c r="F2" s="2350"/>
      <c r="G2" s="2350"/>
      <c r="H2" s="2350"/>
      <c r="I2" s="2350"/>
      <c r="J2" s="2350"/>
      <c r="K2" s="2350"/>
      <c r="L2" s="2350"/>
      <c r="M2" s="2350"/>
      <c r="N2" s="2350"/>
      <c r="O2" s="2350"/>
      <c r="P2" s="2350"/>
      <c r="Q2" s="3"/>
    </row>
    <row r="3" spans="2:17" x14ac:dyDescent="0.25">
      <c r="B3" s="3"/>
      <c r="C3" s="3"/>
      <c r="D3" s="3"/>
      <c r="E3" s="3"/>
      <c r="F3" s="3"/>
      <c r="G3" s="3"/>
      <c r="H3" s="3"/>
      <c r="I3" s="3"/>
      <c r="J3" s="3"/>
      <c r="K3" s="3"/>
      <c r="L3" s="3"/>
      <c r="M3" s="3"/>
      <c r="N3" s="3"/>
      <c r="O3" s="3"/>
      <c r="P3" s="3"/>
      <c r="Q3" s="3"/>
    </row>
    <row r="4" spans="2:17" ht="26.25" x14ac:dyDescent="0.25">
      <c r="B4" s="2349" t="s">
        <v>1</v>
      </c>
      <c r="C4" s="2350"/>
      <c r="D4" s="2350"/>
      <c r="E4" s="2350"/>
      <c r="F4" s="2350"/>
      <c r="G4" s="2350"/>
      <c r="H4" s="2350"/>
      <c r="I4" s="2350"/>
      <c r="J4" s="2350"/>
      <c r="K4" s="2350"/>
      <c r="L4" s="2350"/>
      <c r="M4" s="2350"/>
      <c r="N4" s="2350"/>
      <c r="O4" s="2350"/>
      <c r="P4" s="2350"/>
      <c r="Q4" s="3"/>
    </row>
    <row r="5" spans="2:17" ht="15.75" thickBot="1" x14ac:dyDescent="0.3">
      <c r="B5" s="3"/>
      <c r="C5" s="3"/>
      <c r="D5" s="3"/>
      <c r="E5" s="3"/>
      <c r="F5" s="3"/>
      <c r="G5" s="3"/>
      <c r="H5" s="3"/>
      <c r="I5" s="3"/>
      <c r="J5" s="3"/>
      <c r="K5" s="3"/>
      <c r="L5" s="3"/>
      <c r="M5" s="3"/>
      <c r="N5" s="3"/>
      <c r="O5" s="3"/>
      <c r="P5" s="3"/>
      <c r="Q5" s="3"/>
    </row>
    <row r="6" spans="2:17" ht="21" thickBot="1" x14ac:dyDescent="0.3">
      <c r="B6" s="278" t="s">
        <v>2</v>
      </c>
      <c r="C6" s="1854" t="s">
        <v>587</v>
      </c>
      <c r="D6" s="1854"/>
      <c r="E6" s="1854"/>
      <c r="F6" s="1854"/>
      <c r="G6" s="1854"/>
      <c r="H6" s="1854"/>
      <c r="I6" s="1854"/>
      <c r="J6" s="1854"/>
      <c r="K6" s="1854"/>
      <c r="L6" s="1854"/>
      <c r="M6" s="1854"/>
      <c r="N6" s="1855"/>
      <c r="O6" s="3"/>
      <c r="P6" s="3"/>
      <c r="Q6" s="3"/>
    </row>
    <row r="7" spans="2:17" ht="15.75" thickBot="1" x14ac:dyDescent="0.3">
      <c r="B7" s="279" t="s">
        <v>4</v>
      </c>
      <c r="C7" s="1854"/>
      <c r="D7" s="1854"/>
      <c r="E7" s="1854"/>
      <c r="F7" s="1854"/>
      <c r="G7" s="1854"/>
      <c r="H7" s="1854"/>
      <c r="I7" s="1854"/>
      <c r="J7" s="1854"/>
      <c r="K7" s="1854"/>
      <c r="L7" s="1854"/>
      <c r="M7" s="1854"/>
      <c r="N7" s="1855"/>
      <c r="O7" s="3"/>
      <c r="P7" s="3"/>
      <c r="Q7" s="3"/>
    </row>
    <row r="8" spans="2:17" ht="15.75" thickBot="1" x14ac:dyDescent="0.3">
      <c r="B8" s="279" t="s">
        <v>5</v>
      </c>
      <c r="C8" s="1854"/>
      <c r="D8" s="1854"/>
      <c r="E8" s="1854"/>
      <c r="F8" s="1854"/>
      <c r="G8" s="1854"/>
      <c r="H8" s="1854"/>
      <c r="I8" s="1854"/>
      <c r="J8" s="1854"/>
      <c r="K8" s="1854"/>
      <c r="L8" s="1854"/>
      <c r="M8" s="1854"/>
      <c r="N8" s="1855"/>
      <c r="O8" s="3"/>
      <c r="P8" s="3"/>
      <c r="Q8" s="3"/>
    </row>
    <row r="9" spans="2:17" ht="15.75" thickBot="1" x14ac:dyDescent="0.3">
      <c r="B9" s="279" t="s">
        <v>6</v>
      </c>
      <c r="C9" s="1854"/>
      <c r="D9" s="1854"/>
      <c r="E9" s="1854"/>
      <c r="F9" s="1854"/>
      <c r="G9" s="1854"/>
      <c r="H9" s="1854"/>
      <c r="I9" s="1854"/>
      <c r="J9" s="1854"/>
      <c r="K9" s="1854"/>
      <c r="L9" s="1854"/>
      <c r="M9" s="1854"/>
      <c r="N9" s="1855"/>
      <c r="O9" s="3"/>
      <c r="P9" s="3"/>
      <c r="Q9" s="3"/>
    </row>
    <row r="10" spans="2:17" ht="15.75" thickBot="1" x14ac:dyDescent="0.3">
      <c r="B10" s="279" t="s">
        <v>7</v>
      </c>
      <c r="C10" s="2028">
        <v>23</v>
      </c>
      <c r="D10" s="2028"/>
      <c r="E10" s="2029"/>
      <c r="F10" s="4"/>
      <c r="G10" s="4"/>
      <c r="H10" s="4"/>
      <c r="I10" s="4"/>
      <c r="J10" s="4"/>
      <c r="K10" s="4"/>
      <c r="L10" s="4"/>
      <c r="M10" s="4"/>
      <c r="N10" s="5"/>
      <c r="O10" s="3"/>
      <c r="P10" s="3"/>
      <c r="Q10" s="3"/>
    </row>
    <row r="11" spans="2:17" ht="15.75" thickBot="1" x14ac:dyDescent="0.3">
      <c r="B11" s="280" t="s">
        <v>8</v>
      </c>
      <c r="C11" s="7">
        <v>41989</v>
      </c>
      <c r="D11" s="1803"/>
      <c r="E11" s="1803"/>
      <c r="F11" s="1803"/>
      <c r="G11" s="1803"/>
      <c r="H11" s="1803"/>
      <c r="I11" s="1803"/>
      <c r="J11" s="1803"/>
      <c r="K11" s="1803"/>
      <c r="L11" s="1803"/>
      <c r="M11" s="1803"/>
      <c r="N11" s="1804"/>
      <c r="O11" s="3"/>
      <c r="P11" s="3"/>
      <c r="Q11" s="3"/>
    </row>
    <row r="12" spans="2:17" ht="15.75" x14ac:dyDescent="0.25">
      <c r="B12" s="281"/>
      <c r="C12" s="11"/>
      <c r="D12" s="282"/>
      <c r="E12" s="282"/>
      <c r="F12" s="282"/>
      <c r="G12" s="282"/>
      <c r="H12" s="282"/>
      <c r="I12" s="13"/>
      <c r="J12" s="13"/>
      <c r="K12" s="13"/>
      <c r="L12" s="13"/>
      <c r="M12" s="13"/>
      <c r="N12" s="282"/>
      <c r="O12" s="3"/>
      <c r="P12" s="3"/>
      <c r="Q12" s="3"/>
    </row>
    <row r="13" spans="2:17" x14ac:dyDescent="0.25">
      <c r="B13" s="3"/>
      <c r="C13" s="3"/>
      <c r="D13" s="3"/>
      <c r="E13" s="3"/>
      <c r="F13" s="3"/>
      <c r="G13" s="3"/>
      <c r="H13" s="3"/>
      <c r="I13" s="13"/>
      <c r="J13" s="13"/>
      <c r="K13" s="13"/>
      <c r="L13" s="13"/>
      <c r="M13" s="13"/>
      <c r="N13" s="14"/>
      <c r="O13" s="3"/>
      <c r="P13" s="3"/>
      <c r="Q13" s="3"/>
    </row>
    <row r="14" spans="2:17" x14ac:dyDescent="0.25">
      <c r="B14" s="2288" t="s">
        <v>9</v>
      </c>
      <c r="C14" s="2288"/>
      <c r="D14" s="1796" t="s">
        <v>10</v>
      </c>
      <c r="E14" s="1796" t="s">
        <v>11</v>
      </c>
      <c r="F14" s="1796" t="s">
        <v>12</v>
      </c>
      <c r="G14" s="16"/>
      <c r="H14" s="3"/>
      <c r="I14" s="17"/>
      <c r="J14" s="17"/>
      <c r="K14" s="17"/>
      <c r="L14" s="17"/>
      <c r="M14" s="17"/>
      <c r="N14" s="14"/>
      <c r="O14" s="3"/>
      <c r="P14" s="3"/>
      <c r="Q14" s="3"/>
    </row>
    <row r="15" spans="2:17" x14ac:dyDescent="0.25">
      <c r="B15" s="2288"/>
      <c r="C15" s="2288"/>
      <c r="D15" s="1796">
        <v>23</v>
      </c>
      <c r="E15" s="18">
        <v>1764597445</v>
      </c>
      <c r="F15" s="283">
        <v>845</v>
      </c>
      <c r="G15" s="20"/>
      <c r="H15" s="3"/>
      <c r="I15" s="21"/>
      <c r="J15" s="21"/>
      <c r="K15" s="21"/>
      <c r="L15" s="21"/>
      <c r="M15" s="21"/>
      <c r="N15" s="14"/>
      <c r="O15" s="3"/>
      <c r="P15" s="3"/>
      <c r="Q15" s="3"/>
    </row>
    <row r="16" spans="2:17" x14ac:dyDescent="0.25">
      <c r="B16" s="2288"/>
      <c r="C16" s="2288"/>
      <c r="D16" s="1796"/>
      <c r="E16" s="18"/>
      <c r="F16" s="18"/>
      <c r="G16" s="20"/>
      <c r="H16" s="3"/>
      <c r="I16" s="21"/>
      <c r="J16" s="21"/>
      <c r="K16" s="21"/>
      <c r="L16" s="21"/>
      <c r="M16" s="21"/>
      <c r="N16" s="14"/>
      <c r="O16" s="3"/>
      <c r="P16" s="3"/>
      <c r="Q16" s="3"/>
    </row>
    <row r="17" spans="1:17" x14ac:dyDescent="0.25">
      <c r="B17" s="2288"/>
      <c r="C17" s="2288"/>
      <c r="D17" s="1796"/>
      <c r="E17" s="18"/>
      <c r="F17" s="18"/>
      <c r="G17" s="20"/>
      <c r="H17" s="3"/>
      <c r="I17" s="21"/>
      <c r="J17" s="21"/>
      <c r="K17" s="21"/>
      <c r="L17" s="21"/>
      <c r="M17" s="21"/>
      <c r="N17" s="14"/>
      <c r="O17" s="3"/>
      <c r="P17" s="3"/>
      <c r="Q17" s="3"/>
    </row>
    <row r="18" spans="1:17" x14ac:dyDescent="0.25">
      <c r="B18" s="2288"/>
      <c r="C18" s="2288"/>
      <c r="D18" s="1796"/>
      <c r="E18" s="22"/>
      <c r="F18" s="18"/>
      <c r="G18" s="20"/>
      <c r="H18" s="23"/>
      <c r="I18" s="21"/>
      <c r="J18" s="21"/>
      <c r="K18" s="21"/>
      <c r="L18" s="21"/>
      <c r="M18" s="21"/>
      <c r="N18" s="24"/>
      <c r="O18" s="3"/>
      <c r="P18" s="3"/>
      <c r="Q18" s="3"/>
    </row>
    <row r="19" spans="1:17" x14ac:dyDescent="0.25">
      <c r="B19" s="2288"/>
      <c r="C19" s="2288"/>
      <c r="D19" s="1796"/>
      <c r="E19" s="22"/>
      <c r="F19" s="18"/>
      <c r="G19" s="20"/>
      <c r="H19" s="23"/>
      <c r="I19" s="25"/>
      <c r="J19" s="25"/>
      <c r="K19" s="25"/>
      <c r="L19" s="25"/>
      <c r="M19" s="25"/>
      <c r="N19" s="24"/>
      <c r="O19" s="3"/>
      <c r="P19" s="3"/>
      <c r="Q19" s="3"/>
    </row>
    <row r="20" spans="1:17" x14ac:dyDescent="0.25">
      <c r="B20" s="2288"/>
      <c r="C20" s="2288"/>
      <c r="D20" s="1796"/>
      <c r="E20" s="22"/>
      <c r="F20" s="18"/>
      <c r="G20" s="20"/>
      <c r="H20" s="23"/>
      <c r="I20" s="13"/>
      <c r="J20" s="13"/>
      <c r="K20" s="13"/>
      <c r="L20" s="13"/>
      <c r="M20" s="13"/>
      <c r="N20" s="24"/>
      <c r="O20" s="3"/>
      <c r="P20" s="3"/>
      <c r="Q20" s="3"/>
    </row>
    <row r="21" spans="1:17" x14ac:dyDescent="0.25">
      <c r="B21" s="2288"/>
      <c r="C21" s="2288"/>
      <c r="D21" s="1796"/>
      <c r="E21" s="22"/>
      <c r="F21" s="18"/>
      <c r="G21" s="20"/>
      <c r="H21" s="23"/>
      <c r="I21" s="13"/>
      <c r="J21" s="13"/>
      <c r="K21" s="13"/>
      <c r="L21" s="13"/>
      <c r="M21" s="13"/>
      <c r="N21" s="24"/>
      <c r="O21" s="3"/>
      <c r="P21" s="3"/>
      <c r="Q21" s="3"/>
    </row>
    <row r="22" spans="1:17" ht="15.75" thickBot="1" x14ac:dyDescent="0.3">
      <c r="B22" s="2289" t="s">
        <v>13</v>
      </c>
      <c r="C22" s="2290"/>
      <c r="D22" s="1796">
        <v>23</v>
      </c>
      <c r="E22" s="18">
        <v>1764597445</v>
      </c>
      <c r="F22" s="335">
        <v>845</v>
      </c>
      <c r="G22" s="20"/>
      <c r="H22" s="23"/>
      <c r="I22" s="13"/>
      <c r="J22" s="13"/>
      <c r="K22" s="13"/>
      <c r="L22" s="13"/>
      <c r="M22" s="13"/>
      <c r="N22" s="24"/>
      <c r="O22" s="3"/>
      <c r="P22" s="3"/>
      <c r="Q22" s="3"/>
    </row>
    <row r="23" spans="1:17" ht="29.25" thickBot="1" x14ac:dyDescent="0.3">
      <c r="A23" s="27"/>
      <c r="B23" s="28" t="s">
        <v>14</v>
      </c>
      <c r="C23" s="28" t="s">
        <v>15</v>
      </c>
      <c r="D23" s="3"/>
      <c r="E23" s="17"/>
      <c r="F23" s="17"/>
      <c r="G23" s="17"/>
      <c r="H23" s="17"/>
      <c r="I23" s="29"/>
      <c r="J23" s="29"/>
      <c r="K23" s="29"/>
      <c r="L23" s="29"/>
      <c r="M23" s="29"/>
      <c r="N23" s="3"/>
      <c r="O23" s="3"/>
      <c r="P23" s="3"/>
      <c r="Q23" s="3"/>
    </row>
    <row r="24" spans="1:17" ht="15.75" thickBot="1" x14ac:dyDescent="0.3">
      <c r="A24" s="30">
        <v>1</v>
      </c>
      <c r="B24" s="3"/>
      <c r="C24" s="31">
        <f>+F22*0.8</f>
        <v>676</v>
      </c>
      <c r="D24" s="32"/>
      <c r="E24" s="33">
        <f>E22</f>
        <v>1764597445</v>
      </c>
      <c r="F24" s="34"/>
      <c r="G24" s="34"/>
      <c r="H24" s="34"/>
      <c r="I24" s="35"/>
      <c r="J24" s="35"/>
      <c r="K24" s="35"/>
      <c r="L24" s="35"/>
      <c r="M24" s="35"/>
      <c r="N24" s="3"/>
      <c r="O24" s="3"/>
      <c r="P24" s="3"/>
      <c r="Q24" s="3"/>
    </row>
    <row r="25" spans="1:17" x14ac:dyDescent="0.25">
      <c r="A25" s="36"/>
      <c r="B25" s="3"/>
      <c r="C25" s="37"/>
      <c r="D25" s="21"/>
      <c r="E25" s="38"/>
      <c r="F25" s="34"/>
      <c r="G25" s="34"/>
      <c r="H25" s="34"/>
      <c r="I25" s="35"/>
      <c r="J25" s="35"/>
      <c r="K25" s="35"/>
      <c r="L25" s="35"/>
      <c r="M25" s="35"/>
      <c r="N25" s="3"/>
      <c r="O25" s="3"/>
      <c r="P25" s="3"/>
      <c r="Q25" s="3"/>
    </row>
    <row r="26" spans="1:17" x14ac:dyDescent="0.25">
      <c r="A26" s="36"/>
      <c r="B26" s="3"/>
      <c r="C26" s="37"/>
      <c r="D26" s="21"/>
      <c r="E26" s="38"/>
      <c r="F26" s="34"/>
      <c r="G26" s="34"/>
      <c r="H26" s="34"/>
      <c r="I26" s="35"/>
      <c r="J26" s="35"/>
      <c r="K26" s="35"/>
      <c r="L26" s="35"/>
      <c r="M26" s="35"/>
      <c r="N26" s="3"/>
      <c r="O26" s="3"/>
      <c r="P26" s="3"/>
      <c r="Q26" s="3"/>
    </row>
    <row r="27" spans="1:17" x14ac:dyDescent="0.2">
      <c r="A27" s="36"/>
      <c r="B27" s="39" t="s">
        <v>16</v>
      </c>
      <c r="C27" s="40"/>
      <c r="D27" s="40"/>
      <c r="E27" s="40"/>
      <c r="F27" s="40"/>
      <c r="G27" s="40"/>
      <c r="H27" s="40"/>
      <c r="I27" s="13"/>
      <c r="J27" s="13"/>
      <c r="K27" s="13"/>
      <c r="L27" s="13"/>
      <c r="M27" s="13"/>
      <c r="N27" s="14"/>
      <c r="O27" s="3"/>
      <c r="P27" s="3"/>
      <c r="Q27" s="3"/>
    </row>
    <row r="28" spans="1:17" x14ac:dyDescent="0.2">
      <c r="A28" s="36"/>
      <c r="B28" s="40"/>
      <c r="C28" s="40"/>
      <c r="D28" s="40"/>
      <c r="E28" s="40"/>
      <c r="F28" s="40"/>
      <c r="G28" s="40"/>
      <c r="H28" s="40"/>
      <c r="I28" s="13"/>
      <c r="J28" s="13"/>
      <c r="K28" s="13"/>
      <c r="L28" s="13"/>
      <c r="M28" s="13"/>
      <c r="N28" s="14"/>
      <c r="O28" s="3"/>
      <c r="P28" s="3"/>
      <c r="Q28" s="3"/>
    </row>
    <row r="29" spans="1:17" x14ac:dyDescent="0.2">
      <c r="A29" s="36"/>
      <c r="B29" s="41" t="s">
        <v>17</v>
      </c>
      <c r="C29" s="41" t="s">
        <v>18</v>
      </c>
      <c r="D29" s="41" t="s">
        <v>19</v>
      </c>
      <c r="E29" s="40"/>
      <c r="F29" s="40"/>
      <c r="G29" s="40"/>
      <c r="H29" s="40"/>
      <c r="I29" s="13"/>
      <c r="J29" s="13"/>
      <c r="K29" s="13"/>
      <c r="L29" s="13"/>
      <c r="M29" s="13"/>
      <c r="N29" s="14"/>
      <c r="O29" s="3"/>
      <c r="P29" s="3"/>
      <c r="Q29" s="3"/>
    </row>
    <row r="30" spans="1:17" x14ac:dyDescent="0.2">
      <c r="A30" s="36"/>
      <c r="B30" s="42" t="s">
        <v>20</v>
      </c>
      <c r="C30" s="1787" t="s">
        <v>21</v>
      </c>
      <c r="D30" s="1787"/>
      <c r="E30" s="40"/>
      <c r="F30" s="40"/>
      <c r="G30" s="40"/>
      <c r="H30" s="40"/>
      <c r="I30" s="13"/>
      <c r="J30" s="13"/>
      <c r="K30" s="13"/>
      <c r="L30" s="13"/>
      <c r="M30" s="13"/>
      <c r="N30" s="14"/>
      <c r="O30" s="3"/>
      <c r="P30" s="3"/>
      <c r="Q30" s="3"/>
    </row>
    <row r="31" spans="1:17" x14ac:dyDescent="0.2">
      <c r="A31" s="36"/>
      <c r="B31" s="42" t="s">
        <v>22</v>
      </c>
      <c r="C31" s="1787" t="s">
        <v>21</v>
      </c>
      <c r="D31" s="1787"/>
      <c r="E31" s="40"/>
      <c r="F31" s="40"/>
      <c r="G31" s="40"/>
      <c r="H31" s="40"/>
      <c r="I31" s="13"/>
      <c r="J31" s="13"/>
      <c r="K31" s="13"/>
      <c r="L31" s="13"/>
      <c r="M31" s="13"/>
      <c r="N31" s="14"/>
      <c r="O31" s="3"/>
      <c r="P31" s="3"/>
      <c r="Q31" s="3"/>
    </row>
    <row r="32" spans="1:17" x14ac:dyDescent="0.2">
      <c r="A32" s="36"/>
      <c r="B32" s="42" t="s">
        <v>23</v>
      </c>
      <c r="C32" s="1787" t="s">
        <v>21</v>
      </c>
      <c r="D32" s="42"/>
      <c r="E32" s="40"/>
      <c r="F32" s="40"/>
      <c r="G32" s="40"/>
      <c r="H32" s="40"/>
      <c r="I32" s="13"/>
      <c r="J32" s="13"/>
      <c r="K32" s="13"/>
      <c r="L32" s="13"/>
      <c r="M32" s="13"/>
      <c r="N32" s="14"/>
      <c r="O32" s="3"/>
      <c r="P32" s="3"/>
      <c r="Q32" s="3"/>
    </row>
    <row r="33" spans="1:17" x14ac:dyDescent="0.2">
      <c r="A33" s="36"/>
      <c r="B33" s="42" t="s">
        <v>24</v>
      </c>
      <c r="C33" s="1787" t="s">
        <v>21</v>
      </c>
      <c r="D33" s="42"/>
      <c r="E33" s="40"/>
      <c r="F33" s="40"/>
      <c r="G33" s="40"/>
      <c r="H33" s="40"/>
      <c r="I33" s="13"/>
      <c r="J33" s="13"/>
      <c r="K33" s="13"/>
      <c r="L33" s="13"/>
      <c r="M33" s="13"/>
      <c r="N33" s="14"/>
      <c r="O33" s="3"/>
      <c r="P33" s="3"/>
      <c r="Q33" s="3"/>
    </row>
    <row r="34" spans="1:17" x14ac:dyDescent="0.2">
      <c r="A34" s="36"/>
      <c r="B34" s="40"/>
      <c r="C34" s="40"/>
      <c r="D34" s="40"/>
      <c r="E34" s="40"/>
      <c r="F34" s="40"/>
      <c r="G34" s="40"/>
      <c r="H34" s="40"/>
      <c r="I34" s="13"/>
      <c r="J34" s="13"/>
      <c r="K34" s="13"/>
      <c r="L34" s="13"/>
      <c r="M34" s="13"/>
      <c r="N34" s="14"/>
      <c r="O34" s="3"/>
      <c r="P34" s="3"/>
      <c r="Q34" s="3"/>
    </row>
    <row r="35" spans="1:17" x14ac:dyDescent="0.2">
      <c r="A35" s="36"/>
      <c r="B35" s="40"/>
      <c r="C35" s="40"/>
      <c r="D35" s="40"/>
      <c r="E35" s="40"/>
      <c r="F35" s="40"/>
      <c r="G35" s="40"/>
      <c r="H35" s="40"/>
      <c r="I35" s="13"/>
      <c r="J35" s="13"/>
      <c r="K35" s="13"/>
      <c r="L35" s="13"/>
      <c r="M35" s="13"/>
      <c r="N35" s="14"/>
      <c r="O35" s="3"/>
      <c r="P35" s="3"/>
      <c r="Q35" s="3"/>
    </row>
    <row r="36" spans="1:17" x14ac:dyDescent="0.2">
      <c r="A36" s="36"/>
      <c r="B36" s="39" t="s">
        <v>25</v>
      </c>
      <c r="C36" s="40"/>
      <c r="D36" s="40"/>
      <c r="E36" s="40"/>
      <c r="F36" s="40"/>
      <c r="G36" s="40"/>
      <c r="H36" s="40"/>
      <c r="I36" s="13"/>
      <c r="J36" s="13"/>
      <c r="K36" s="13"/>
      <c r="L36" s="13"/>
      <c r="M36" s="13"/>
      <c r="N36" s="14"/>
      <c r="O36" s="3"/>
      <c r="P36" s="3"/>
      <c r="Q36" s="3"/>
    </row>
    <row r="37" spans="1:17" x14ac:dyDescent="0.2">
      <c r="A37" s="36"/>
      <c r="B37" s="40"/>
      <c r="C37" s="40"/>
      <c r="D37" s="40"/>
      <c r="E37" s="40"/>
      <c r="F37" s="40"/>
      <c r="G37" s="40"/>
      <c r="H37" s="40"/>
      <c r="I37" s="13"/>
      <c r="J37" s="13"/>
      <c r="K37" s="13"/>
      <c r="L37" s="13"/>
      <c r="M37" s="13"/>
      <c r="N37" s="14"/>
      <c r="O37" s="3"/>
      <c r="P37" s="3"/>
      <c r="Q37" s="3"/>
    </row>
    <row r="38" spans="1:17" x14ac:dyDescent="0.2">
      <c r="A38" s="36"/>
      <c r="B38" s="40"/>
      <c r="C38" s="40"/>
      <c r="D38" s="40"/>
      <c r="E38" s="40"/>
      <c r="F38" s="40"/>
      <c r="G38" s="40"/>
      <c r="H38" s="40"/>
      <c r="I38" s="13"/>
      <c r="J38" s="13"/>
      <c r="K38" s="13"/>
      <c r="L38" s="13"/>
      <c r="M38" s="13"/>
      <c r="N38" s="14"/>
      <c r="O38" s="3"/>
      <c r="P38" s="3"/>
      <c r="Q38" s="3"/>
    </row>
    <row r="39" spans="1:17" x14ac:dyDescent="0.2">
      <c r="A39" s="36"/>
      <c r="B39" s="41" t="s">
        <v>17</v>
      </c>
      <c r="C39" s="41" t="s">
        <v>26</v>
      </c>
      <c r="D39" s="44" t="s">
        <v>27</v>
      </c>
      <c r="E39" s="44" t="s">
        <v>28</v>
      </c>
      <c r="F39" s="40"/>
      <c r="G39" s="40"/>
      <c r="H39" s="40"/>
      <c r="I39" s="13"/>
      <c r="J39" s="13"/>
      <c r="K39" s="13"/>
      <c r="L39" s="13"/>
      <c r="M39" s="13"/>
      <c r="N39" s="14"/>
      <c r="O39" s="3"/>
      <c r="P39" s="3"/>
      <c r="Q39" s="3"/>
    </row>
    <row r="40" spans="1:17" ht="28.5" x14ac:dyDescent="0.2">
      <c r="A40" s="36"/>
      <c r="B40" s="45" t="s">
        <v>29</v>
      </c>
      <c r="C40" s="1795">
        <v>40</v>
      </c>
      <c r="D40" s="1787">
        <v>40</v>
      </c>
      <c r="E40" s="2362">
        <f>+D40+D41</f>
        <v>50</v>
      </c>
      <c r="F40" s="40"/>
      <c r="G40" s="40"/>
      <c r="H40" s="40"/>
      <c r="I40" s="13"/>
      <c r="J40" s="13"/>
      <c r="K40" s="13"/>
      <c r="L40" s="13"/>
      <c r="M40" s="13"/>
      <c r="N40" s="14"/>
      <c r="O40" s="3"/>
      <c r="P40" s="3"/>
      <c r="Q40" s="3"/>
    </row>
    <row r="41" spans="1:17" ht="57" x14ac:dyDescent="0.2">
      <c r="A41" s="36"/>
      <c r="B41" s="45" t="s">
        <v>30</v>
      </c>
      <c r="C41" s="1795">
        <v>60</v>
      </c>
      <c r="D41" s="1787">
        <v>10</v>
      </c>
      <c r="E41" s="2363"/>
      <c r="F41" s="40"/>
      <c r="G41" s="40"/>
      <c r="H41" s="40"/>
      <c r="I41" s="13"/>
      <c r="J41" s="13"/>
      <c r="K41" s="13"/>
      <c r="L41" s="13"/>
      <c r="M41" s="13"/>
      <c r="N41" s="14"/>
      <c r="O41" s="3"/>
      <c r="P41" s="3"/>
      <c r="Q41" s="3"/>
    </row>
    <row r="42" spans="1:17" x14ac:dyDescent="0.25">
      <c r="A42" s="36"/>
      <c r="B42" s="3"/>
      <c r="C42" s="37"/>
      <c r="D42" s="21"/>
      <c r="E42" s="38"/>
      <c r="F42" s="34"/>
      <c r="G42" s="34"/>
      <c r="H42" s="34"/>
      <c r="I42" s="35"/>
      <c r="J42" s="35"/>
      <c r="K42" s="35"/>
      <c r="L42" s="35"/>
      <c r="M42" s="35"/>
      <c r="N42" s="3"/>
      <c r="O42" s="3"/>
      <c r="P42" s="3"/>
      <c r="Q42" s="3"/>
    </row>
    <row r="43" spans="1:17" x14ac:dyDescent="0.25">
      <c r="A43" s="36"/>
      <c r="B43" s="3"/>
      <c r="C43" s="37"/>
      <c r="D43" s="21"/>
      <c r="E43" s="38"/>
      <c r="F43" s="34"/>
      <c r="G43" s="34"/>
      <c r="H43" s="34"/>
      <c r="I43" s="35"/>
      <c r="J43" s="35"/>
      <c r="K43" s="35"/>
      <c r="L43" s="35"/>
      <c r="M43" s="35"/>
      <c r="N43" s="3"/>
      <c r="O43" s="3"/>
      <c r="P43" s="3"/>
      <c r="Q43" s="3"/>
    </row>
    <row r="44" spans="1:17" x14ac:dyDescent="0.25">
      <c r="A44" s="36"/>
      <c r="B44" s="3"/>
      <c r="C44" s="37"/>
      <c r="D44" s="21"/>
      <c r="E44" s="38"/>
      <c r="F44" s="34"/>
      <c r="G44" s="34"/>
      <c r="H44" s="34"/>
      <c r="I44" s="35"/>
      <c r="J44" s="35"/>
      <c r="K44" s="35"/>
      <c r="L44" s="35"/>
      <c r="M44" s="35"/>
      <c r="N44" s="3"/>
      <c r="O44" s="3"/>
      <c r="P44" s="3"/>
      <c r="Q44" s="3"/>
    </row>
    <row r="45" spans="1:17" ht="15.75" thickBot="1" x14ac:dyDescent="0.3">
      <c r="B45" s="3"/>
      <c r="C45" s="3"/>
      <c r="D45" s="3"/>
      <c r="E45" s="3"/>
      <c r="F45" s="3"/>
      <c r="G45" s="3"/>
      <c r="H45" s="3"/>
      <c r="I45" s="3"/>
      <c r="J45" s="3"/>
      <c r="K45" s="3"/>
      <c r="L45" s="3"/>
      <c r="M45" s="2291" t="s">
        <v>31</v>
      </c>
      <c r="N45" s="2291"/>
      <c r="O45" s="3"/>
      <c r="P45" s="3"/>
      <c r="Q45" s="3"/>
    </row>
    <row r="46" spans="1:17" x14ac:dyDescent="0.25">
      <c r="B46" s="286"/>
      <c r="C46" s="3"/>
      <c r="D46" s="3"/>
      <c r="E46" s="3"/>
      <c r="F46" s="3"/>
      <c r="G46" s="3"/>
      <c r="H46" s="3"/>
      <c r="I46" s="3"/>
      <c r="J46" s="3"/>
      <c r="K46" s="3"/>
      <c r="L46" s="3"/>
      <c r="M46" s="47"/>
      <c r="N46" s="47"/>
      <c r="O46" s="3"/>
      <c r="P46" s="3"/>
      <c r="Q46" s="3"/>
    </row>
    <row r="47" spans="1:17" ht="15.75" thickBot="1" x14ac:dyDescent="0.3">
      <c r="B47" s="3" t="s">
        <v>689</v>
      </c>
      <c r="C47" s="3"/>
      <c r="D47" s="3"/>
      <c r="E47" s="3"/>
      <c r="F47" s="3"/>
      <c r="G47" s="3"/>
      <c r="H47" s="3"/>
      <c r="I47" s="3"/>
      <c r="J47" s="3"/>
      <c r="K47" s="3"/>
      <c r="L47" s="3"/>
      <c r="M47" s="47"/>
      <c r="N47" s="47"/>
      <c r="O47" s="3"/>
      <c r="P47" s="3"/>
      <c r="Q47" s="3"/>
    </row>
    <row r="48" spans="1:17" s="1789" customFormat="1" ht="60" x14ac:dyDescent="0.25">
      <c r="B48" s="49" t="s">
        <v>33</v>
      </c>
      <c r="C48" s="49" t="s">
        <v>34</v>
      </c>
      <c r="D48" s="49" t="s">
        <v>35</v>
      </c>
      <c r="E48" s="49" t="s">
        <v>36</v>
      </c>
      <c r="F48" s="49" t="s">
        <v>37</v>
      </c>
      <c r="G48" s="49" t="s">
        <v>38</v>
      </c>
      <c r="H48" s="49" t="s">
        <v>39</v>
      </c>
      <c r="I48" s="49" t="s">
        <v>40</v>
      </c>
      <c r="J48" s="49" t="s">
        <v>41</v>
      </c>
      <c r="K48" s="49" t="s">
        <v>42</v>
      </c>
      <c r="L48" s="49" t="s">
        <v>43</v>
      </c>
      <c r="M48" s="50" t="s">
        <v>44</v>
      </c>
      <c r="N48" s="49" t="s">
        <v>45</v>
      </c>
      <c r="O48" s="49" t="s">
        <v>46</v>
      </c>
      <c r="P48" s="51" t="s">
        <v>47</v>
      </c>
      <c r="Q48" s="51" t="s">
        <v>48</v>
      </c>
    </row>
    <row r="49" spans="1:26" s="61" customFormat="1" x14ac:dyDescent="0.25">
      <c r="A49" s="52"/>
      <c r="B49" s="53" t="s">
        <v>589</v>
      </c>
      <c r="C49" s="53" t="s">
        <v>587</v>
      </c>
      <c r="D49" s="54" t="s">
        <v>188</v>
      </c>
      <c r="E49" s="58">
        <v>701820120155</v>
      </c>
      <c r="F49" s="54" t="s">
        <v>18</v>
      </c>
      <c r="G49" s="65">
        <v>1</v>
      </c>
      <c r="H49" s="62">
        <v>40932</v>
      </c>
      <c r="I49" s="62">
        <v>41273</v>
      </c>
      <c r="J49" s="56" t="s">
        <v>19</v>
      </c>
      <c r="K49" s="270">
        <v>11.2</v>
      </c>
      <c r="L49" s="57">
        <v>0</v>
      </c>
      <c r="M49" s="58">
        <v>294</v>
      </c>
      <c r="N49" s="58">
        <v>100</v>
      </c>
      <c r="O49" s="336">
        <v>212045955</v>
      </c>
      <c r="P49" s="59">
        <v>53</v>
      </c>
      <c r="Q49" s="64"/>
      <c r="R49" s="60"/>
      <c r="S49" s="60"/>
      <c r="T49" s="60"/>
      <c r="U49" s="60"/>
      <c r="V49" s="60"/>
      <c r="W49" s="60"/>
      <c r="X49" s="60"/>
      <c r="Y49" s="60"/>
      <c r="Z49" s="60"/>
    </row>
    <row r="50" spans="1:26" s="61" customFormat="1" x14ac:dyDescent="0.25">
      <c r="A50" s="52"/>
      <c r="B50" s="53" t="s">
        <v>589</v>
      </c>
      <c r="C50" s="53" t="s">
        <v>587</v>
      </c>
      <c r="D50" s="54" t="s">
        <v>188</v>
      </c>
      <c r="E50" s="58">
        <v>701820130251</v>
      </c>
      <c r="F50" s="54" t="s">
        <v>18</v>
      </c>
      <c r="G50" s="65">
        <v>1</v>
      </c>
      <c r="H50" s="62">
        <v>41332</v>
      </c>
      <c r="I50" s="62">
        <v>41639</v>
      </c>
      <c r="J50" s="56" t="s">
        <v>19</v>
      </c>
      <c r="K50" s="337">
        <v>10.1</v>
      </c>
      <c r="L50" s="57">
        <v>0</v>
      </c>
      <c r="M50" s="200">
        <v>835</v>
      </c>
      <c r="N50" s="58">
        <v>100</v>
      </c>
      <c r="O50" s="338">
        <v>1526030795</v>
      </c>
      <c r="P50" s="59">
        <v>54</v>
      </c>
      <c r="Q50" s="64"/>
      <c r="R50" s="60"/>
      <c r="S50" s="60"/>
      <c r="T50" s="60"/>
      <c r="U50" s="60"/>
      <c r="V50" s="60"/>
      <c r="W50" s="60"/>
      <c r="X50" s="60"/>
      <c r="Y50" s="60"/>
      <c r="Z50" s="60"/>
    </row>
    <row r="51" spans="1:26" s="61" customFormat="1" x14ac:dyDescent="0.25">
      <c r="A51" s="52"/>
      <c r="B51" s="53" t="s">
        <v>589</v>
      </c>
      <c r="C51" s="53" t="s">
        <v>587</v>
      </c>
      <c r="D51" s="54" t="s">
        <v>188</v>
      </c>
      <c r="E51" s="58">
        <v>701820130249</v>
      </c>
      <c r="F51" s="54" t="s">
        <v>18</v>
      </c>
      <c r="G51" s="65">
        <v>1</v>
      </c>
      <c r="H51" s="62">
        <v>41301</v>
      </c>
      <c r="I51" s="62">
        <v>41639</v>
      </c>
      <c r="J51" s="56" t="s">
        <v>19</v>
      </c>
      <c r="K51" s="199">
        <v>1.06</v>
      </c>
      <c r="L51" s="337">
        <v>10.1</v>
      </c>
      <c r="M51" s="200">
        <v>227</v>
      </c>
      <c r="N51" s="58">
        <v>100</v>
      </c>
      <c r="O51" s="339">
        <v>407772651</v>
      </c>
      <c r="P51" s="59">
        <v>54</v>
      </c>
      <c r="Q51" s="64"/>
      <c r="R51" s="60"/>
      <c r="S51" s="60"/>
      <c r="T51" s="60"/>
      <c r="U51" s="60"/>
      <c r="V51" s="60"/>
      <c r="W51" s="60"/>
      <c r="X51" s="60"/>
      <c r="Y51" s="60"/>
      <c r="Z51" s="60"/>
    </row>
    <row r="52" spans="1:26" s="61" customFormat="1" x14ac:dyDescent="0.25">
      <c r="A52" s="52"/>
      <c r="B52" s="53" t="s">
        <v>658</v>
      </c>
      <c r="C52" s="53" t="s">
        <v>587</v>
      </c>
      <c r="D52" s="54" t="s">
        <v>188</v>
      </c>
      <c r="E52" s="58">
        <v>701820140204</v>
      </c>
      <c r="F52" s="54" t="s">
        <v>18</v>
      </c>
      <c r="G52" s="65">
        <v>1</v>
      </c>
      <c r="H52" s="62">
        <v>41661</v>
      </c>
      <c r="I52" s="62">
        <v>41943</v>
      </c>
      <c r="J52" s="56" t="s">
        <v>19</v>
      </c>
      <c r="K52" s="337">
        <v>8.26</v>
      </c>
      <c r="L52" s="57">
        <v>0</v>
      </c>
      <c r="M52" s="58">
        <v>182</v>
      </c>
      <c r="N52" s="58">
        <v>100</v>
      </c>
      <c r="O52" s="63">
        <v>230791707</v>
      </c>
      <c r="P52" s="59">
        <v>54</v>
      </c>
      <c r="Q52" s="64"/>
      <c r="R52" s="60"/>
      <c r="S52" s="60"/>
      <c r="T52" s="60"/>
      <c r="U52" s="60"/>
      <c r="V52" s="60"/>
      <c r="W52" s="60"/>
      <c r="X52" s="60"/>
      <c r="Y52" s="60"/>
      <c r="Z52" s="60"/>
    </row>
    <row r="53" spans="1:26" s="61" customFormat="1" x14ac:dyDescent="0.25">
      <c r="A53" s="52"/>
      <c r="B53" s="66" t="s">
        <v>28</v>
      </c>
      <c r="C53" s="54"/>
      <c r="D53" s="54"/>
      <c r="E53" s="58"/>
      <c r="F53" s="54"/>
      <c r="G53" s="65"/>
      <c r="H53" s="62"/>
      <c r="I53" s="62"/>
      <c r="J53" s="56"/>
      <c r="K53" s="57">
        <f>SUM(K49:K52)</f>
        <v>30.619999999999997</v>
      </c>
      <c r="L53" s="57"/>
      <c r="M53" s="200">
        <v>1062</v>
      </c>
      <c r="N53" s="57"/>
      <c r="O53" s="63"/>
      <c r="P53" s="59"/>
      <c r="Q53" s="64"/>
      <c r="R53" s="60"/>
      <c r="S53" s="60"/>
    </row>
    <row r="54" spans="1:26" s="69" customFormat="1" x14ac:dyDescent="0.25">
      <c r="B54" s="70"/>
      <c r="C54" s="70"/>
      <c r="D54" s="70"/>
      <c r="E54" s="71"/>
      <c r="F54" s="70"/>
      <c r="G54" s="70"/>
      <c r="H54" s="70"/>
      <c r="I54" s="70"/>
      <c r="J54" s="70"/>
      <c r="K54" s="70"/>
      <c r="L54" s="70"/>
      <c r="M54" s="70"/>
      <c r="N54" s="70"/>
      <c r="O54" s="70"/>
      <c r="P54" s="70"/>
      <c r="Q54" s="70"/>
    </row>
    <row r="55" spans="1:26" s="69" customFormat="1" x14ac:dyDescent="0.25">
      <c r="B55" s="2145" t="s">
        <v>56</v>
      </c>
      <c r="C55" s="2145" t="s">
        <v>57</v>
      </c>
      <c r="D55" s="2147" t="s">
        <v>58</v>
      </c>
      <c r="E55" s="2147"/>
      <c r="F55" s="70"/>
      <c r="G55" s="70"/>
      <c r="H55" s="70"/>
      <c r="I55" s="70"/>
      <c r="J55" s="70"/>
      <c r="K55" s="70"/>
      <c r="L55" s="70"/>
      <c r="M55" s="70"/>
      <c r="N55" s="70"/>
      <c r="O55" s="70"/>
      <c r="P55" s="70"/>
      <c r="Q55" s="70"/>
    </row>
    <row r="56" spans="1:26" s="69" customFormat="1" x14ac:dyDescent="0.25">
      <c r="B56" s="2146"/>
      <c r="C56" s="2146"/>
      <c r="D56" s="1788" t="s">
        <v>59</v>
      </c>
      <c r="E56" s="73" t="s">
        <v>60</v>
      </c>
      <c r="F56" s="70"/>
      <c r="G56" s="70"/>
      <c r="H56" s="70"/>
      <c r="I56" s="70"/>
      <c r="J56" s="70"/>
      <c r="K56" s="70"/>
      <c r="L56" s="70"/>
      <c r="M56" s="70"/>
      <c r="N56" s="70"/>
      <c r="O56" s="70"/>
      <c r="P56" s="70"/>
      <c r="Q56" s="70"/>
    </row>
    <row r="57" spans="1:26" s="69" customFormat="1" ht="18" x14ac:dyDescent="0.25">
      <c r="B57" s="74" t="s">
        <v>61</v>
      </c>
      <c r="C57" s="340">
        <f>+K53</f>
        <v>30.619999999999997</v>
      </c>
      <c r="D57" s="1798" t="s">
        <v>21</v>
      </c>
      <c r="E57" s="1798"/>
      <c r="F57" s="208"/>
      <c r="G57" s="208"/>
      <c r="H57" s="208"/>
      <c r="I57" s="208"/>
      <c r="J57" s="208"/>
      <c r="K57" s="208"/>
      <c r="L57" s="208"/>
      <c r="M57" s="208"/>
      <c r="N57" s="70"/>
      <c r="O57" s="70"/>
      <c r="P57" s="70"/>
      <c r="Q57" s="70"/>
    </row>
    <row r="58" spans="1:26" s="69" customFormat="1" x14ac:dyDescent="0.25">
      <c r="B58" s="74" t="s">
        <v>62</v>
      </c>
      <c r="C58" s="341" t="s">
        <v>690</v>
      </c>
      <c r="D58" s="1798" t="s">
        <v>21</v>
      </c>
      <c r="E58" s="1798"/>
      <c r="F58" s="70"/>
      <c r="G58" s="70"/>
      <c r="H58" s="70"/>
      <c r="I58" s="70"/>
      <c r="J58" s="70"/>
      <c r="K58" s="70"/>
      <c r="L58" s="70"/>
      <c r="M58" s="70"/>
      <c r="N58" s="70"/>
      <c r="O58" s="70"/>
      <c r="P58" s="70"/>
      <c r="Q58" s="70"/>
    </row>
    <row r="59" spans="1:26" s="69" customFormat="1" x14ac:dyDescent="0.25">
      <c r="B59" s="298"/>
      <c r="C59" s="2351"/>
      <c r="D59" s="2351"/>
      <c r="E59" s="2351"/>
      <c r="F59" s="2351"/>
      <c r="G59" s="2351"/>
      <c r="H59" s="2351"/>
      <c r="I59" s="2351"/>
      <c r="J59" s="2351"/>
      <c r="K59" s="2351"/>
      <c r="L59" s="2351"/>
      <c r="M59" s="2351"/>
      <c r="N59" s="2351"/>
      <c r="O59" s="70"/>
      <c r="P59" s="70"/>
      <c r="Q59" s="70"/>
    </row>
    <row r="60" spans="1:26" ht="15.75" thickBot="1" x14ac:dyDescent="0.3">
      <c r="B60" s="3"/>
      <c r="C60" s="3"/>
      <c r="D60" s="3"/>
      <c r="E60" s="3"/>
      <c r="F60" s="3"/>
      <c r="G60" s="3"/>
      <c r="H60" s="3"/>
      <c r="I60" s="3"/>
      <c r="J60" s="3"/>
      <c r="K60" s="3"/>
      <c r="L60" s="3"/>
      <c r="M60" s="3"/>
      <c r="N60" s="3"/>
      <c r="O60" s="3"/>
      <c r="P60" s="3"/>
      <c r="Q60" s="3"/>
    </row>
    <row r="61" spans="1:26" ht="27" thickBot="1" x14ac:dyDescent="0.3">
      <c r="B61" s="2352" t="s">
        <v>63</v>
      </c>
      <c r="C61" s="2352"/>
      <c r="D61" s="2352"/>
      <c r="E61" s="2352"/>
      <c r="F61" s="2352"/>
      <c r="G61" s="2352"/>
      <c r="H61" s="2352"/>
      <c r="I61" s="2352"/>
      <c r="J61" s="2352"/>
      <c r="K61" s="2352"/>
      <c r="L61" s="2352"/>
      <c r="M61" s="2352"/>
      <c r="N61" s="2352"/>
      <c r="O61" s="3"/>
      <c r="P61" s="3"/>
      <c r="Q61" s="3"/>
    </row>
    <row r="62" spans="1:26" x14ac:dyDescent="0.25">
      <c r="B62" s="3"/>
      <c r="C62" s="3"/>
      <c r="D62" s="3"/>
      <c r="E62" s="3"/>
      <c r="F62" s="3"/>
      <c r="G62" s="3"/>
      <c r="H62" s="3"/>
      <c r="I62" s="3"/>
      <c r="J62" s="3"/>
      <c r="K62" s="3"/>
      <c r="L62" s="3"/>
      <c r="M62" s="3"/>
      <c r="N62" s="3"/>
      <c r="O62" s="3"/>
      <c r="P62" s="3"/>
      <c r="Q62" s="3"/>
    </row>
    <row r="63" spans="1:26" x14ac:dyDescent="0.25">
      <c r="B63" s="3"/>
      <c r="C63" s="3"/>
      <c r="D63" s="3"/>
      <c r="E63" s="3"/>
      <c r="F63" s="3"/>
      <c r="G63" s="3"/>
      <c r="H63" s="3"/>
      <c r="I63" s="3"/>
      <c r="J63" s="3"/>
      <c r="K63" s="3"/>
      <c r="L63" s="3"/>
      <c r="M63" s="3"/>
      <c r="N63" s="3"/>
      <c r="O63" s="3"/>
      <c r="P63" s="3"/>
      <c r="Q63" s="3"/>
    </row>
    <row r="64" spans="1:26" ht="99.75" x14ac:dyDescent="0.25">
      <c r="B64" s="342" t="s">
        <v>64</v>
      </c>
      <c r="C64" s="342" t="s">
        <v>65</v>
      </c>
      <c r="D64" s="342" t="s">
        <v>66</v>
      </c>
      <c r="E64" s="342" t="s">
        <v>67</v>
      </c>
      <c r="F64" s="342" t="s">
        <v>68</v>
      </c>
      <c r="G64" s="342" t="s">
        <v>69</v>
      </c>
      <c r="H64" s="342" t="s">
        <v>70</v>
      </c>
      <c r="I64" s="342" t="s">
        <v>71</v>
      </c>
      <c r="J64" s="342" t="s">
        <v>72</v>
      </c>
      <c r="K64" s="342" t="s">
        <v>73</v>
      </c>
      <c r="L64" s="342" t="s">
        <v>74</v>
      </c>
      <c r="M64" s="1794" t="s">
        <v>75</v>
      </c>
      <c r="N64" s="1794" t="s">
        <v>76</v>
      </c>
      <c r="O64" s="2294" t="s">
        <v>77</v>
      </c>
      <c r="P64" s="2295"/>
      <c r="Q64" s="342" t="s">
        <v>78</v>
      </c>
    </row>
    <row r="65" spans="2:38" ht="28.5" x14ac:dyDescent="0.2">
      <c r="B65" s="88" t="s">
        <v>691</v>
      </c>
      <c r="C65" s="88" t="s">
        <v>692</v>
      </c>
      <c r="D65" s="88" t="s">
        <v>693</v>
      </c>
      <c r="E65" s="83">
        <v>50</v>
      </c>
      <c r="F65" s="343" t="s">
        <v>19</v>
      </c>
      <c r="G65" s="343" t="s">
        <v>19</v>
      </c>
      <c r="H65" s="84" t="s">
        <v>18</v>
      </c>
      <c r="I65" s="84" t="s">
        <v>694</v>
      </c>
      <c r="J65" s="84" t="s">
        <v>18</v>
      </c>
      <c r="K65" s="84" t="s">
        <v>18</v>
      </c>
      <c r="L65" s="1798" t="s">
        <v>694</v>
      </c>
      <c r="M65" s="300" t="s">
        <v>694</v>
      </c>
      <c r="N65" s="1798" t="s">
        <v>18</v>
      </c>
      <c r="O65" s="2178" t="s">
        <v>52</v>
      </c>
      <c r="P65" s="2179"/>
      <c r="Q65" s="76" t="s">
        <v>18</v>
      </c>
    </row>
    <row r="66" spans="2:38" ht="28.5" x14ac:dyDescent="0.2">
      <c r="B66" s="88" t="s">
        <v>691</v>
      </c>
      <c r="C66" s="88" t="s">
        <v>692</v>
      </c>
      <c r="D66" s="88" t="s">
        <v>695</v>
      </c>
      <c r="E66" s="83">
        <v>50</v>
      </c>
      <c r="F66" s="84" t="s">
        <v>694</v>
      </c>
      <c r="G66" s="84" t="s">
        <v>694</v>
      </c>
      <c r="H66" s="84" t="s">
        <v>694</v>
      </c>
      <c r="I66" s="84" t="s">
        <v>18</v>
      </c>
      <c r="J66" s="84" t="s">
        <v>694</v>
      </c>
      <c r="K66" s="1787" t="s">
        <v>694</v>
      </c>
      <c r="L66" s="1787" t="s">
        <v>694</v>
      </c>
      <c r="M66" s="1787" t="s">
        <v>694</v>
      </c>
      <c r="N66" s="1787" t="s">
        <v>18</v>
      </c>
      <c r="O66" s="2178" t="s">
        <v>52</v>
      </c>
      <c r="P66" s="2179"/>
      <c r="Q66" s="76" t="s">
        <v>18</v>
      </c>
    </row>
    <row r="67" spans="2:38" ht="28.5" x14ac:dyDescent="0.2">
      <c r="B67" s="88" t="s">
        <v>696</v>
      </c>
      <c r="C67" s="88" t="s">
        <v>692</v>
      </c>
      <c r="D67" s="83" t="s">
        <v>697</v>
      </c>
      <c r="E67" s="83">
        <v>50</v>
      </c>
      <c r="F67" s="84" t="s">
        <v>694</v>
      </c>
      <c r="G67" s="84" t="s">
        <v>694</v>
      </c>
      <c r="H67" s="84" t="s">
        <v>694</v>
      </c>
      <c r="I67" s="84" t="s">
        <v>18</v>
      </c>
      <c r="J67" s="84" t="s">
        <v>694</v>
      </c>
      <c r="K67" s="84" t="s">
        <v>694</v>
      </c>
      <c r="L67" s="84" t="s">
        <v>694</v>
      </c>
      <c r="M67" s="84" t="s">
        <v>694</v>
      </c>
      <c r="N67" s="1787" t="s">
        <v>18</v>
      </c>
      <c r="O67" s="2178" t="s">
        <v>52</v>
      </c>
      <c r="P67" s="2179"/>
      <c r="Q67" s="76" t="s">
        <v>18</v>
      </c>
    </row>
    <row r="68" spans="2:38" ht="28.5" x14ac:dyDescent="0.2">
      <c r="B68" s="88" t="s">
        <v>698</v>
      </c>
      <c r="C68" s="88" t="s">
        <v>692</v>
      </c>
      <c r="D68" s="83" t="s">
        <v>699</v>
      </c>
      <c r="E68" s="83">
        <v>50</v>
      </c>
      <c r="F68" s="84" t="s">
        <v>694</v>
      </c>
      <c r="G68" s="84" t="s">
        <v>694</v>
      </c>
      <c r="H68" s="84" t="s">
        <v>694</v>
      </c>
      <c r="I68" s="84" t="s">
        <v>18</v>
      </c>
      <c r="J68" s="84" t="s">
        <v>694</v>
      </c>
      <c r="K68" s="84" t="s">
        <v>694</v>
      </c>
      <c r="L68" s="84" t="s">
        <v>694</v>
      </c>
      <c r="M68" s="84" t="s">
        <v>694</v>
      </c>
      <c r="N68" s="1787" t="s">
        <v>18</v>
      </c>
      <c r="O68" s="2178" t="s">
        <v>52</v>
      </c>
      <c r="P68" s="2179"/>
      <c r="Q68" s="76" t="s">
        <v>18</v>
      </c>
    </row>
    <row r="69" spans="2:38" ht="28.5" x14ac:dyDescent="0.2">
      <c r="B69" s="88" t="s">
        <v>700</v>
      </c>
      <c r="C69" s="88" t="s">
        <v>692</v>
      </c>
      <c r="D69" s="83" t="s">
        <v>701</v>
      </c>
      <c r="E69" s="83">
        <v>50</v>
      </c>
      <c r="F69" s="84" t="s">
        <v>694</v>
      </c>
      <c r="G69" s="84" t="s">
        <v>694</v>
      </c>
      <c r="H69" s="84" t="s">
        <v>694</v>
      </c>
      <c r="I69" s="84" t="s">
        <v>18</v>
      </c>
      <c r="J69" s="84" t="s">
        <v>694</v>
      </c>
      <c r="K69" s="84" t="s">
        <v>694</v>
      </c>
      <c r="L69" s="84" t="s">
        <v>694</v>
      </c>
      <c r="M69" s="84" t="s">
        <v>694</v>
      </c>
      <c r="N69" s="1787" t="s">
        <v>18</v>
      </c>
      <c r="O69" s="2178" t="s">
        <v>52</v>
      </c>
      <c r="P69" s="2179"/>
      <c r="Q69" s="76" t="s">
        <v>18</v>
      </c>
    </row>
    <row r="70" spans="2:38" ht="28.5" x14ac:dyDescent="0.2">
      <c r="B70" s="88" t="s">
        <v>702</v>
      </c>
      <c r="C70" s="88" t="s">
        <v>692</v>
      </c>
      <c r="D70" s="83" t="s">
        <v>701</v>
      </c>
      <c r="E70" s="83">
        <v>50</v>
      </c>
      <c r="F70" s="84" t="s">
        <v>694</v>
      </c>
      <c r="G70" s="84" t="s">
        <v>694</v>
      </c>
      <c r="H70" s="84" t="s">
        <v>694</v>
      </c>
      <c r="I70" s="84" t="s">
        <v>18</v>
      </c>
      <c r="J70" s="84" t="s">
        <v>694</v>
      </c>
      <c r="K70" s="84" t="s">
        <v>694</v>
      </c>
      <c r="L70" s="84" t="s">
        <v>694</v>
      </c>
      <c r="M70" s="84" t="s">
        <v>694</v>
      </c>
      <c r="N70" s="1787" t="s">
        <v>18</v>
      </c>
      <c r="O70" s="2178" t="s">
        <v>52</v>
      </c>
      <c r="P70" s="2179"/>
      <c r="Q70" s="76" t="s">
        <v>18</v>
      </c>
    </row>
    <row r="71" spans="2:38" ht="28.5" x14ac:dyDescent="0.2">
      <c r="B71" s="88" t="s">
        <v>703</v>
      </c>
      <c r="C71" s="88" t="s">
        <v>692</v>
      </c>
      <c r="D71" s="83" t="s">
        <v>704</v>
      </c>
      <c r="E71" s="83">
        <v>50</v>
      </c>
      <c r="F71" s="84" t="s">
        <v>694</v>
      </c>
      <c r="G71" s="84" t="s">
        <v>694</v>
      </c>
      <c r="H71" s="84" t="s">
        <v>694</v>
      </c>
      <c r="I71" s="84" t="s">
        <v>18</v>
      </c>
      <c r="J71" s="84" t="s">
        <v>694</v>
      </c>
      <c r="K71" s="84" t="s">
        <v>694</v>
      </c>
      <c r="L71" s="84" t="s">
        <v>694</v>
      </c>
      <c r="M71" s="84" t="s">
        <v>694</v>
      </c>
      <c r="N71" s="1787" t="s">
        <v>18</v>
      </c>
      <c r="O71" s="2178" t="s">
        <v>52</v>
      </c>
      <c r="P71" s="2179"/>
      <c r="Q71" s="76" t="s">
        <v>18</v>
      </c>
    </row>
    <row r="72" spans="2:38" ht="28.5" x14ac:dyDescent="0.2">
      <c r="B72" s="88" t="s">
        <v>705</v>
      </c>
      <c r="C72" s="88" t="s">
        <v>692</v>
      </c>
      <c r="D72" s="83" t="s">
        <v>706</v>
      </c>
      <c r="E72" s="83">
        <v>50</v>
      </c>
      <c r="F72" s="84" t="s">
        <v>694</v>
      </c>
      <c r="G72" s="84" t="s">
        <v>694</v>
      </c>
      <c r="H72" s="84" t="s">
        <v>694</v>
      </c>
      <c r="I72" s="84" t="s">
        <v>18</v>
      </c>
      <c r="J72" s="84" t="s">
        <v>694</v>
      </c>
      <c r="K72" s="84" t="s">
        <v>694</v>
      </c>
      <c r="L72" s="84" t="s">
        <v>694</v>
      </c>
      <c r="M72" s="84" t="s">
        <v>694</v>
      </c>
      <c r="N72" s="1787" t="s">
        <v>18</v>
      </c>
      <c r="O72" s="2178" t="s">
        <v>52</v>
      </c>
      <c r="P72" s="2179"/>
      <c r="Q72" s="76" t="s">
        <v>18</v>
      </c>
    </row>
    <row r="73" spans="2:38" ht="28.5" x14ac:dyDescent="0.2">
      <c r="B73" s="88" t="s">
        <v>707</v>
      </c>
      <c r="C73" s="88" t="s">
        <v>692</v>
      </c>
      <c r="D73" s="88" t="s">
        <v>708</v>
      </c>
      <c r="E73" s="83">
        <v>50</v>
      </c>
      <c r="F73" s="84" t="s">
        <v>694</v>
      </c>
      <c r="G73" s="84" t="s">
        <v>694</v>
      </c>
      <c r="H73" s="84" t="s">
        <v>694</v>
      </c>
      <c r="I73" s="84" t="s">
        <v>18</v>
      </c>
      <c r="J73" s="84" t="s">
        <v>694</v>
      </c>
      <c r="K73" s="84" t="s">
        <v>694</v>
      </c>
      <c r="L73" s="84" t="s">
        <v>694</v>
      </c>
      <c r="M73" s="84" t="s">
        <v>694</v>
      </c>
      <c r="N73" s="1787" t="s">
        <v>18</v>
      </c>
      <c r="O73" s="2178" t="s">
        <v>52</v>
      </c>
      <c r="P73" s="2179"/>
      <c r="Q73" s="76" t="s">
        <v>18</v>
      </c>
    </row>
    <row r="74" spans="2:38" ht="28.5" x14ac:dyDescent="0.2">
      <c r="B74" s="88" t="s">
        <v>709</v>
      </c>
      <c r="C74" s="88" t="s">
        <v>692</v>
      </c>
      <c r="D74" s="88" t="s">
        <v>710</v>
      </c>
      <c r="E74" s="83">
        <v>50</v>
      </c>
      <c r="F74" s="84" t="s">
        <v>694</v>
      </c>
      <c r="G74" s="84" t="s">
        <v>694</v>
      </c>
      <c r="H74" s="84" t="s">
        <v>694</v>
      </c>
      <c r="I74" s="84" t="s">
        <v>18</v>
      </c>
      <c r="J74" s="84" t="s">
        <v>694</v>
      </c>
      <c r="K74" s="84" t="s">
        <v>694</v>
      </c>
      <c r="L74" s="84" t="s">
        <v>694</v>
      </c>
      <c r="M74" s="84" t="s">
        <v>694</v>
      </c>
      <c r="N74" s="1787" t="s">
        <v>18</v>
      </c>
      <c r="O74" s="2178" t="s">
        <v>52</v>
      </c>
      <c r="P74" s="2179"/>
      <c r="Q74" s="76" t="s">
        <v>18</v>
      </c>
    </row>
    <row r="75" spans="2:38" ht="28.5" x14ac:dyDescent="0.2">
      <c r="B75" s="88" t="s">
        <v>711</v>
      </c>
      <c r="C75" s="88" t="s">
        <v>692</v>
      </c>
      <c r="D75" s="88" t="s">
        <v>712</v>
      </c>
      <c r="E75" s="83">
        <v>50</v>
      </c>
      <c r="F75" s="84" t="s">
        <v>694</v>
      </c>
      <c r="G75" s="84" t="s">
        <v>694</v>
      </c>
      <c r="H75" s="84" t="s">
        <v>694</v>
      </c>
      <c r="I75" s="84" t="s">
        <v>18</v>
      </c>
      <c r="J75" s="84" t="s">
        <v>694</v>
      </c>
      <c r="K75" s="84" t="s">
        <v>694</v>
      </c>
      <c r="L75" s="84" t="s">
        <v>694</v>
      </c>
      <c r="M75" s="84" t="s">
        <v>694</v>
      </c>
      <c r="N75" s="1787" t="s">
        <v>18</v>
      </c>
      <c r="O75" s="2178" t="s">
        <v>52</v>
      </c>
      <c r="P75" s="2179"/>
      <c r="Q75" s="76" t="s">
        <v>18</v>
      </c>
    </row>
    <row r="76" spans="2:38" ht="28.5" x14ac:dyDescent="0.2">
      <c r="B76" s="88" t="s">
        <v>713</v>
      </c>
      <c r="C76" s="88" t="s">
        <v>692</v>
      </c>
      <c r="D76" s="83" t="s">
        <v>714</v>
      </c>
      <c r="E76" s="83">
        <v>50</v>
      </c>
      <c r="F76" s="84" t="s">
        <v>694</v>
      </c>
      <c r="G76" s="84" t="s">
        <v>694</v>
      </c>
      <c r="H76" s="84" t="s">
        <v>694</v>
      </c>
      <c r="I76" s="84" t="s">
        <v>18</v>
      </c>
      <c r="J76" s="84" t="s">
        <v>694</v>
      </c>
      <c r="K76" s="84" t="s">
        <v>694</v>
      </c>
      <c r="L76" s="84" t="s">
        <v>694</v>
      </c>
      <c r="M76" s="84" t="s">
        <v>694</v>
      </c>
      <c r="N76" s="1787" t="s">
        <v>18</v>
      </c>
      <c r="O76" s="2178" t="s">
        <v>52</v>
      </c>
      <c r="P76" s="2179"/>
      <c r="Q76" s="76" t="s">
        <v>18</v>
      </c>
    </row>
    <row r="77" spans="2:38" ht="28.5" x14ac:dyDescent="0.2">
      <c r="B77" s="88" t="s">
        <v>715</v>
      </c>
      <c r="C77" s="88" t="s">
        <v>692</v>
      </c>
      <c r="D77" s="83" t="s">
        <v>716</v>
      </c>
      <c r="E77" s="83">
        <v>50</v>
      </c>
      <c r="F77" s="84" t="s">
        <v>694</v>
      </c>
      <c r="G77" s="84" t="s">
        <v>694</v>
      </c>
      <c r="H77" s="84" t="s">
        <v>694</v>
      </c>
      <c r="I77" s="84" t="s">
        <v>18</v>
      </c>
      <c r="J77" s="84" t="s">
        <v>694</v>
      </c>
      <c r="K77" s="84" t="s">
        <v>694</v>
      </c>
      <c r="L77" s="84" t="s">
        <v>694</v>
      </c>
      <c r="M77" s="84" t="s">
        <v>694</v>
      </c>
      <c r="N77" s="1787" t="s">
        <v>18</v>
      </c>
      <c r="O77" s="2178" t="s">
        <v>52</v>
      </c>
      <c r="P77" s="2179"/>
      <c r="Q77" s="76" t="s">
        <v>18</v>
      </c>
    </row>
    <row r="78" spans="2:38" ht="28.5" x14ac:dyDescent="0.2">
      <c r="B78" s="88" t="s">
        <v>717</v>
      </c>
      <c r="C78" s="88" t="s">
        <v>692</v>
      </c>
      <c r="D78" s="88" t="s">
        <v>718</v>
      </c>
      <c r="E78" s="83">
        <v>50</v>
      </c>
      <c r="F78" s="84" t="s">
        <v>694</v>
      </c>
      <c r="G78" s="84" t="s">
        <v>694</v>
      </c>
      <c r="H78" s="84" t="s">
        <v>694</v>
      </c>
      <c r="I78" s="84" t="s">
        <v>18</v>
      </c>
      <c r="J78" s="84" t="s">
        <v>694</v>
      </c>
      <c r="K78" s="84" t="s">
        <v>694</v>
      </c>
      <c r="L78" s="84" t="s">
        <v>694</v>
      </c>
      <c r="M78" s="84" t="s">
        <v>694</v>
      </c>
      <c r="N78" s="1787" t="s">
        <v>18</v>
      </c>
      <c r="O78" s="2178" t="s">
        <v>52</v>
      </c>
      <c r="P78" s="2179"/>
      <c r="Q78" s="76" t="s">
        <v>18</v>
      </c>
    </row>
    <row r="79" spans="2:38" ht="28.5" x14ac:dyDescent="0.2">
      <c r="B79" s="88" t="s">
        <v>719</v>
      </c>
      <c r="C79" s="88" t="s">
        <v>692</v>
      </c>
      <c r="D79" s="1802" t="s">
        <v>720</v>
      </c>
      <c r="E79" s="83">
        <v>50</v>
      </c>
      <c r="F79" s="84" t="s">
        <v>694</v>
      </c>
      <c r="G79" s="84" t="s">
        <v>694</v>
      </c>
      <c r="H79" s="84" t="s">
        <v>694</v>
      </c>
      <c r="I79" s="84" t="s">
        <v>18</v>
      </c>
      <c r="J79" s="84" t="s">
        <v>694</v>
      </c>
      <c r="K79" s="84" t="s">
        <v>694</v>
      </c>
      <c r="L79" s="84" t="s">
        <v>694</v>
      </c>
      <c r="M79" s="84" t="s">
        <v>694</v>
      </c>
      <c r="N79" s="1787" t="s">
        <v>18</v>
      </c>
      <c r="O79" s="2178" t="s">
        <v>52</v>
      </c>
      <c r="P79" s="2179"/>
      <c r="Q79" s="76" t="s">
        <v>18</v>
      </c>
    </row>
    <row r="80" spans="2:38" s="1791" customFormat="1" ht="28.5" x14ac:dyDescent="0.2">
      <c r="B80" s="88" t="s">
        <v>721</v>
      </c>
      <c r="C80" s="88" t="s">
        <v>692</v>
      </c>
      <c r="D80" s="42" t="s">
        <v>722</v>
      </c>
      <c r="E80" s="83">
        <v>50</v>
      </c>
      <c r="F80" s="84" t="s">
        <v>694</v>
      </c>
      <c r="G80" s="84" t="s">
        <v>694</v>
      </c>
      <c r="H80" s="84" t="s">
        <v>694</v>
      </c>
      <c r="I80" s="84" t="s">
        <v>18</v>
      </c>
      <c r="J80" s="84" t="s">
        <v>694</v>
      </c>
      <c r="K80" s="84" t="s">
        <v>694</v>
      </c>
      <c r="L80" s="84" t="s">
        <v>694</v>
      </c>
      <c r="M80" s="84" t="s">
        <v>694</v>
      </c>
      <c r="N80" s="1787" t="s">
        <v>18</v>
      </c>
      <c r="O80" s="2178" t="s">
        <v>52</v>
      </c>
      <c r="P80" s="2179"/>
      <c r="Q80" s="76" t="s">
        <v>18</v>
      </c>
      <c r="R80" s="2003"/>
      <c r="S80" s="3013"/>
      <c r="T80" s="3013"/>
      <c r="U80" s="3013"/>
      <c r="V80" s="3013"/>
      <c r="W80" s="3013"/>
      <c r="X80" s="3013"/>
      <c r="Y80" s="3013"/>
      <c r="Z80" s="3013"/>
      <c r="AA80" s="3013"/>
      <c r="AB80" s="3013"/>
      <c r="AC80" s="3013"/>
      <c r="AD80" s="3013"/>
      <c r="AE80" s="3013"/>
      <c r="AF80" s="3013"/>
      <c r="AG80" s="3013"/>
      <c r="AH80" s="3013"/>
      <c r="AI80" s="3013"/>
      <c r="AJ80" s="3013"/>
      <c r="AK80" s="3013"/>
      <c r="AL80" s="2004"/>
    </row>
    <row r="81" spans="2:17" ht="28.5" x14ac:dyDescent="0.2">
      <c r="B81" s="88" t="s">
        <v>723</v>
      </c>
      <c r="C81" s="88" t="s">
        <v>692</v>
      </c>
      <c r="D81" s="91" t="s">
        <v>724</v>
      </c>
      <c r="E81" s="83">
        <v>45</v>
      </c>
      <c r="F81" s="84" t="s">
        <v>694</v>
      </c>
      <c r="G81" s="84" t="s">
        <v>694</v>
      </c>
      <c r="H81" s="84" t="s">
        <v>694</v>
      </c>
      <c r="I81" s="84" t="s">
        <v>18</v>
      </c>
      <c r="J81" s="84" t="s">
        <v>694</v>
      </c>
      <c r="K81" s="84" t="s">
        <v>694</v>
      </c>
      <c r="L81" s="84" t="s">
        <v>694</v>
      </c>
      <c r="M81" s="84" t="s">
        <v>694</v>
      </c>
      <c r="N81" s="1787" t="s">
        <v>18</v>
      </c>
      <c r="O81" s="2178" t="s">
        <v>52</v>
      </c>
      <c r="P81" s="2179"/>
      <c r="Q81" s="76" t="s">
        <v>18</v>
      </c>
    </row>
    <row r="82" spans="2:17" x14ac:dyDescent="0.25">
      <c r="B82" s="29"/>
      <c r="C82" s="344"/>
      <c r="D82" s="29"/>
      <c r="E82" s="29"/>
      <c r="F82" s="29"/>
      <c r="G82" s="29"/>
      <c r="H82" s="29"/>
      <c r="I82" s="29"/>
      <c r="J82" s="29"/>
      <c r="K82" s="29"/>
      <c r="L82" s="29"/>
      <c r="M82" s="29"/>
      <c r="N82" s="29"/>
      <c r="O82" s="303"/>
      <c r="P82" s="303"/>
      <c r="Q82" s="29"/>
    </row>
    <row r="83" spans="2:17" x14ac:dyDescent="0.25">
      <c r="B83" s="29"/>
      <c r="C83" s="29"/>
      <c r="D83" s="29"/>
      <c r="E83" s="29"/>
      <c r="F83" s="29"/>
      <c r="G83" s="29"/>
      <c r="H83" s="29"/>
      <c r="I83" s="29"/>
      <c r="J83" s="29"/>
      <c r="K83" s="29"/>
      <c r="L83" s="29"/>
      <c r="M83" s="29"/>
      <c r="N83" s="29"/>
      <c r="O83" s="303"/>
      <c r="P83" s="303"/>
      <c r="Q83" s="29"/>
    </row>
    <row r="84" spans="2:17" x14ac:dyDescent="0.25">
      <c r="B84" s="3" t="s">
        <v>85</v>
      </c>
      <c r="C84" s="3"/>
      <c r="D84" s="3"/>
      <c r="E84" s="3"/>
      <c r="F84" s="3"/>
      <c r="G84" s="3"/>
      <c r="H84" s="3"/>
      <c r="I84" s="3"/>
      <c r="J84" s="3"/>
      <c r="K84" s="3"/>
      <c r="L84" s="3"/>
      <c r="M84" s="3"/>
      <c r="N84" s="3"/>
      <c r="O84" s="3"/>
      <c r="P84" s="3"/>
      <c r="Q84" s="3"/>
    </row>
    <row r="85" spans="2:17" x14ac:dyDescent="0.25">
      <c r="B85" s="3" t="s">
        <v>86</v>
      </c>
      <c r="C85" s="3"/>
      <c r="D85" s="3"/>
      <c r="E85" s="3"/>
      <c r="F85" s="3"/>
      <c r="G85" s="3"/>
      <c r="H85" s="3"/>
      <c r="I85" s="3"/>
      <c r="J85" s="3"/>
      <c r="K85" s="3"/>
      <c r="L85" s="3"/>
      <c r="M85" s="3"/>
      <c r="N85" s="3"/>
      <c r="O85" s="3"/>
      <c r="P85" s="3"/>
      <c r="Q85" s="3"/>
    </row>
    <row r="86" spans="2:17" x14ac:dyDescent="0.25">
      <c r="B86" s="3" t="s">
        <v>87</v>
      </c>
      <c r="C86" s="3"/>
      <c r="D86" s="3"/>
      <c r="E86" s="3"/>
      <c r="F86" s="3"/>
      <c r="G86" s="3"/>
      <c r="H86" s="3"/>
      <c r="I86" s="3"/>
      <c r="J86" s="3"/>
      <c r="K86" s="3"/>
      <c r="L86" s="3"/>
      <c r="M86" s="3"/>
      <c r="N86" s="3"/>
      <c r="O86" s="3"/>
      <c r="P86" s="3"/>
      <c r="Q86" s="3"/>
    </row>
    <row r="87" spans="2:17" x14ac:dyDescent="0.25">
      <c r="B87" s="3"/>
      <c r="C87" s="3"/>
      <c r="D87" s="3"/>
      <c r="E87" s="3"/>
      <c r="F87" s="3"/>
      <c r="G87" s="3"/>
      <c r="H87" s="3"/>
      <c r="I87" s="3"/>
      <c r="J87" s="3"/>
      <c r="K87" s="3"/>
      <c r="L87" s="3"/>
      <c r="M87" s="3"/>
      <c r="N87" s="3"/>
      <c r="O87" s="3"/>
      <c r="P87" s="3"/>
      <c r="Q87" s="3"/>
    </row>
    <row r="88" spans="2:17" ht="15.75" thickBot="1" x14ac:dyDescent="0.3">
      <c r="B88" s="3"/>
      <c r="C88" s="3"/>
      <c r="D88" s="3"/>
      <c r="E88" s="3"/>
      <c r="F88" s="3"/>
      <c r="G88" s="3"/>
      <c r="H88" s="3"/>
      <c r="I88" s="3"/>
      <c r="J88" s="3"/>
      <c r="K88" s="3"/>
      <c r="L88" s="3"/>
      <c r="M88" s="3"/>
      <c r="N88" s="3"/>
      <c r="O88" s="3"/>
      <c r="P88" s="3"/>
      <c r="Q88" s="3"/>
    </row>
    <row r="89" spans="2:17" ht="27" thickBot="1" x14ac:dyDescent="0.3">
      <c r="B89" s="2359" t="s">
        <v>88</v>
      </c>
      <c r="C89" s="2360"/>
      <c r="D89" s="2360"/>
      <c r="E89" s="2360"/>
      <c r="F89" s="2360"/>
      <c r="G89" s="2360"/>
      <c r="H89" s="2360"/>
      <c r="I89" s="2360"/>
      <c r="J89" s="2360"/>
      <c r="K89" s="2360"/>
      <c r="L89" s="2360"/>
      <c r="M89" s="2360"/>
      <c r="N89" s="2361"/>
      <c r="O89" s="3"/>
      <c r="P89" s="3"/>
      <c r="Q89" s="3"/>
    </row>
    <row r="90" spans="2:17" x14ac:dyDescent="0.25">
      <c r="B90" s="3"/>
      <c r="C90" s="3"/>
      <c r="D90" s="3"/>
      <c r="E90" s="3"/>
      <c r="F90" s="3"/>
      <c r="G90" s="3"/>
      <c r="H90" s="3"/>
      <c r="I90" s="3"/>
      <c r="J90" s="3"/>
      <c r="K90" s="3"/>
      <c r="L90" s="3"/>
      <c r="M90" s="3"/>
      <c r="N90" s="3"/>
      <c r="O90" s="3"/>
      <c r="P90" s="3"/>
      <c r="Q90" s="3"/>
    </row>
    <row r="91" spans="2:17" x14ac:dyDescent="0.25">
      <c r="B91" s="3"/>
      <c r="C91" s="3"/>
      <c r="D91" s="3"/>
      <c r="E91" s="3"/>
      <c r="F91" s="3"/>
      <c r="G91" s="3"/>
      <c r="H91" s="3"/>
      <c r="I91" s="3"/>
      <c r="J91" s="3"/>
      <c r="K91" s="3"/>
      <c r="L91" s="3"/>
      <c r="M91" s="3"/>
      <c r="N91" s="3"/>
      <c r="O91" s="3"/>
      <c r="P91" s="3"/>
      <c r="Q91" s="3"/>
    </row>
    <row r="92" spans="2:17" x14ac:dyDescent="0.25">
      <c r="B92" s="3"/>
      <c r="C92" s="3"/>
      <c r="D92" s="3"/>
      <c r="E92" s="3"/>
      <c r="F92" s="3"/>
      <c r="G92" s="3"/>
      <c r="H92" s="3"/>
      <c r="I92" s="3"/>
      <c r="J92" s="3"/>
      <c r="K92" s="3"/>
      <c r="L92" s="3"/>
      <c r="M92" s="3"/>
      <c r="N92" s="3"/>
      <c r="O92" s="3"/>
      <c r="P92" s="3"/>
      <c r="Q92" s="3"/>
    </row>
    <row r="93" spans="2:17" x14ac:dyDescent="0.25">
      <c r="B93" s="3"/>
      <c r="C93" s="3"/>
      <c r="D93" s="3"/>
      <c r="E93" s="3"/>
      <c r="F93" s="3"/>
      <c r="G93" s="3"/>
      <c r="H93" s="3"/>
      <c r="I93" s="3"/>
      <c r="J93" s="3"/>
      <c r="K93" s="3"/>
      <c r="L93" s="3"/>
      <c r="M93" s="3"/>
      <c r="N93" s="3"/>
      <c r="O93" s="3"/>
      <c r="P93" s="3"/>
      <c r="Q93" s="3"/>
    </row>
    <row r="94" spans="2:17" ht="75" x14ac:dyDescent="0.25">
      <c r="B94" s="41" t="s">
        <v>89</v>
      </c>
      <c r="C94" s="41" t="s">
        <v>90</v>
      </c>
      <c r="D94" s="41" t="s">
        <v>91</v>
      </c>
      <c r="E94" s="41" t="s">
        <v>92</v>
      </c>
      <c r="F94" s="41" t="s">
        <v>93</v>
      </c>
      <c r="G94" s="41" t="s">
        <v>94</v>
      </c>
      <c r="H94" s="41" t="s">
        <v>95</v>
      </c>
      <c r="I94" s="41" t="s">
        <v>96</v>
      </c>
      <c r="J94" s="2189" t="s">
        <v>97</v>
      </c>
      <c r="K94" s="2190"/>
      <c r="L94" s="2191"/>
      <c r="M94" s="41" t="s">
        <v>98</v>
      </c>
      <c r="N94" s="41" t="s">
        <v>405</v>
      </c>
      <c r="O94" s="41" t="s">
        <v>406</v>
      </c>
      <c r="P94" s="2189" t="s">
        <v>77</v>
      </c>
      <c r="Q94" s="2191"/>
    </row>
    <row r="95" spans="2:17" ht="185.25" x14ac:dyDescent="0.25">
      <c r="B95" s="2543" t="s">
        <v>725</v>
      </c>
      <c r="C95" s="2366" t="s">
        <v>102</v>
      </c>
      <c r="D95" s="2366" t="s">
        <v>726</v>
      </c>
      <c r="E95" s="2137">
        <v>92275711</v>
      </c>
      <c r="F95" s="2366" t="s">
        <v>203</v>
      </c>
      <c r="G95" s="2366" t="s">
        <v>727</v>
      </c>
      <c r="H95" s="2102">
        <v>34199</v>
      </c>
      <c r="I95" s="2137" t="s">
        <v>82</v>
      </c>
      <c r="J95" s="117" t="s">
        <v>728</v>
      </c>
      <c r="K95" s="305" t="s">
        <v>729</v>
      </c>
      <c r="L95" s="119" t="s">
        <v>730</v>
      </c>
      <c r="M95" s="2137" t="s">
        <v>18</v>
      </c>
      <c r="N95" s="2137" t="s">
        <v>18</v>
      </c>
      <c r="O95" s="2137" t="s">
        <v>18</v>
      </c>
      <c r="P95" s="2659" t="s">
        <v>52</v>
      </c>
      <c r="Q95" s="2660"/>
    </row>
    <row r="96" spans="2:17" ht="142.5" x14ac:dyDescent="0.25">
      <c r="B96" s="2544"/>
      <c r="C96" s="2372"/>
      <c r="D96" s="2372"/>
      <c r="E96" s="2138"/>
      <c r="F96" s="2372"/>
      <c r="G96" s="2372"/>
      <c r="H96" s="2103"/>
      <c r="I96" s="2138"/>
      <c r="J96" s="117" t="s">
        <v>731</v>
      </c>
      <c r="K96" s="305" t="s">
        <v>732</v>
      </c>
      <c r="L96" s="119" t="s">
        <v>733</v>
      </c>
      <c r="M96" s="2138"/>
      <c r="N96" s="2138"/>
      <c r="O96" s="2138"/>
      <c r="P96" s="2378"/>
      <c r="Q96" s="2379"/>
    </row>
    <row r="97" spans="2:17" s="69" customFormat="1" ht="28.5" x14ac:dyDescent="0.25">
      <c r="B97" s="2545"/>
      <c r="C97" s="2367"/>
      <c r="D97" s="2367"/>
      <c r="E97" s="2139"/>
      <c r="F97" s="2367"/>
      <c r="G97" s="2367"/>
      <c r="H97" s="2104"/>
      <c r="I97" s="2139"/>
      <c r="J97" s="117" t="s">
        <v>734</v>
      </c>
      <c r="K97" s="305" t="s">
        <v>735</v>
      </c>
      <c r="L97" s="119" t="s">
        <v>736</v>
      </c>
      <c r="M97" s="2139"/>
      <c r="N97" s="2139"/>
      <c r="O97" s="2139"/>
      <c r="P97" s="2380"/>
      <c r="Q97" s="2381"/>
    </row>
    <row r="98" spans="2:17" ht="85.5" x14ac:dyDescent="0.25">
      <c r="B98" s="2543" t="s">
        <v>725</v>
      </c>
      <c r="C98" s="2096" t="s">
        <v>102</v>
      </c>
      <c r="D98" s="2096" t="s">
        <v>737</v>
      </c>
      <c r="E98" s="2099">
        <v>64583816</v>
      </c>
      <c r="F98" s="2096" t="s">
        <v>738</v>
      </c>
      <c r="G98" s="2096" t="s">
        <v>601</v>
      </c>
      <c r="H98" s="2134">
        <v>40753</v>
      </c>
      <c r="I98" s="2137" t="s">
        <v>82</v>
      </c>
      <c r="J98" s="117" t="s">
        <v>739</v>
      </c>
      <c r="K98" s="305" t="s">
        <v>740</v>
      </c>
      <c r="L98" s="119" t="s">
        <v>741</v>
      </c>
      <c r="M98" s="2099" t="s">
        <v>18</v>
      </c>
      <c r="N98" s="2099" t="s">
        <v>18</v>
      </c>
      <c r="O98" s="2137" t="s">
        <v>18</v>
      </c>
      <c r="P98" s="2378" t="s">
        <v>52</v>
      </c>
      <c r="Q98" s="2379"/>
    </row>
    <row r="99" spans="2:17" ht="42.75" x14ac:dyDescent="0.25">
      <c r="B99" s="2544"/>
      <c r="C99" s="2097"/>
      <c r="D99" s="2097"/>
      <c r="E99" s="2100"/>
      <c r="F99" s="2097"/>
      <c r="G99" s="2097"/>
      <c r="H99" s="2135"/>
      <c r="I99" s="2138"/>
      <c r="J99" s="201" t="s">
        <v>742</v>
      </c>
      <c r="K99" s="305" t="s">
        <v>743</v>
      </c>
      <c r="L99" s="119" t="s">
        <v>744</v>
      </c>
      <c r="M99" s="2100"/>
      <c r="N99" s="2100"/>
      <c r="O99" s="2138"/>
      <c r="P99" s="2378"/>
      <c r="Q99" s="2379"/>
    </row>
    <row r="100" spans="2:17" ht="71.25" x14ac:dyDescent="0.25">
      <c r="B100" s="2545"/>
      <c r="C100" s="2098"/>
      <c r="D100" s="2098"/>
      <c r="E100" s="2101"/>
      <c r="F100" s="2098"/>
      <c r="G100" s="2098"/>
      <c r="H100" s="2136"/>
      <c r="I100" s="2139"/>
      <c r="J100" s="201" t="s">
        <v>745</v>
      </c>
      <c r="K100" s="305" t="s">
        <v>746</v>
      </c>
      <c r="L100" s="117" t="s">
        <v>747</v>
      </c>
      <c r="M100" s="2101"/>
      <c r="N100" s="2101"/>
      <c r="O100" s="2139"/>
      <c r="P100" s="2380"/>
      <c r="Q100" s="2381"/>
    </row>
    <row r="101" spans="2:17" ht="57" x14ac:dyDescent="0.2">
      <c r="B101" s="2366" t="s">
        <v>725</v>
      </c>
      <c r="C101" s="2096" t="s">
        <v>748</v>
      </c>
      <c r="D101" s="2096" t="s">
        <v>749</v>
      </c>
      <c r="E101" s="2099">
        <v>64585604</v>
      </c>
      <c r="F101" s="2096" t="s">
        <v>370</v>
      </c>
      <c r="G101" s="2096" t="s">
        <v>750</v>
      </c>
      <c r="H101" s="2134">
        <v>37968</v>
      </c>
      <c r="I101" s="2137" t="s">
        <v>82</v>
      </c>
      <c r="J101" s="301" t="s">
        <v>751</v>
      </c>
      <c r="K101" s="345" t="s">
        <v>752</v>
      </c>
      <c r="L101" s="346" t="s">
        <v>753</v>
      </c>
      <c r="M101" s="2099" t="s">
        <v>18</v>
      </c>
      <c r="N101" s="2099" t="s">
        <v>18</v>
      </c>
      <c r="O101" s="2137" t="s">
        <v>18</v>
      </c>
      <c r="P101" s="2659" t="s">
        <v>52</v>
      </c>
      <c r="Q101" s="2660"/>
    </row>
    <row r="102" spans="2:17" ht="128.25" x14ac:dyDescent="0.25">
      <c r="B102" s="2372"/>
      <c r="C102" s="2097"/>
      <c r="D102" s="2097"/>
      <c r="E102" s="2100"/>
      <c r="F102" s="2097"/>
      <c r="G102" s="2097"/>
      <c r="H102" s="2135"/>
      <c r="I102" s="2138"/>
      <c r="J102" s="118" t="s">
        <v>751</v>
      </c>
      <c r="K102" s="347" t="s">
        <v>754</v>
      </c>
      <c r="L102" s="119" t="s">
        <v>755</v>
      </c>
      <c r="M102" s="2100"/>
      <c r="N102" s="2100"/>
      <c r="O102" s="2138"/>
      <c r="P102" s="2378"/>
      <c r="Q102" s="2379"/>
    </row>
    <row r="103" spans="2:17" ht="71.25" x14ac:dyDescent="0.25">
      <c r="B103" s="2367"/>
      <c r="C103" s="2098"/>
      <c r="D103" s="2098"/>
      <c r="E103" s="2101"/>
      <c r="F103" s="2098"/>
      <c r="G103" s="2098"/>
      <c r="H103" s="2136"/>
      <c r="I103" s="2139"/>
      <c r="J103" s="118" t="s">
        <v>756</v>
      </c>
      <c r="K103" s="347" t="s">
        <v>757</v>
      </c>
      <c r="L103" s="119" t="s">
        <v>758</v>
      </c>
      <c r="M103" s="2101"/>
      <c r="N103" s="2101"/>
      <c r="O103" s="2139"/>
      <c r="P103" s="2380"/>
      <c r="Q103" s="2381"/>
    </row>
    <row r="104" spans="2:17" ht="114" x14ac:dyDescent="0.25">
      <c r="B104" s="2366" t="s">
        <v>759</v>
      </c>
      <c r="C104" s="2096" t="s">
        <v>118</v>
      </c>
      <c r="D104" s="2096" t="s">
        <v>760</v>
      </c>
      <c r="E104" s="2099">
        <v>1102847193</v>
      </c>
      <c r="F104" s="2096" t="s">
        <v>370</v>
      </c>
      <c r="G104" s="2096" t="s">
        <v>601</v>
      </c>
      <c r="H104" s="2134">
        <v>41620</v>
      </c>
      <c r="I104" s="2137" t="s">
        <v>82</v>
      </c>
      <c r="J104" s="118" t="s">
        <v>761</v>
      </c>
      <c r="K104" s="347" t="s">
        <v>762</v>
      </c>
      <c r="L104" s="119" t="s">
        <v>763</v>
      </c>
      <c r="M104" s="2099" t="s">
        <v>18</v>
      </c>
      <c r="N104" s="2099" t="s">
        <v>18</v>
      </c>
      <c r="O104" s="2137" t="s">
        <v>18</v>
      </c>
      <c r="P104" s="2659" t="s">
        <v>52</v>
      </c>
      <c r="Q104" s="2660"/>
    </row>
    <row r="105" spans="2:17" ht="99.75" x14ac:dyDescent="0.25">
      <c r="B105" s="2367"/>
      <c r="C105" s="2098"/>
      <c r="D105" s="2098"/>
      <c r="E105" s="2101"/>
      <c r="F105" s="2098"/>
      <c r="G105" s="2098"/>
      <c r="H105" s="2136"/>
      <c r="I105" s="2139"/>
      <c r="J105" s="118" t="s">
        <v>764</v>
      </c>
      <c r="K105" s="347" t="s">
        <v>765</v>
      </c>
      <c r="L105" s="119" t="s">
        <v>766</v>
      </c>
      <c r="M105" s="2101"/>
      <c r="N105" s="2101"/>
      <c r="O105" s="2139"/>
      <c r="P105" s="2380"/>
      <c r="Q105" s="2381"/>
    </row>
    <row r="106" spans="2:17" ht="71.25" x14ac:dyDescent="0.25">
      <c r="B106" s="2366" t="s">
        <v>759</v>
      </c>
      <c r="C106" s="2096" t="s">
        <v>118</v>
      </c>
      <c r="D106" s="2366" t="s">
        <v>767</v>
      </c>
      <c r="E106" s="2366">
        <v>64698458</v>
      </c>
      <c r="F106" s="2366" t="s">
        <v>370</v>
      </c>
      <c r="G106" s="2366" t="s">
        <v>750</v>
      </c>
      <c r="H106" s="2123">
        <v>39620</v>
      </c>
      <c r="I106" s="2366" t="s">
        <v>82</v>
      </c>
      <c r="J106" s="118" t="s">
        <v>728</v>
      </c>
      <c r="K106" s="347" t="s">
        <v>768</v>
      </c>
      <c r="L106" s="119" t="s">
        <v>769</v>
      </c>
      <c r="M106" s="2366" t="s">
        <v>18</v>
      </c>
      <c r="N106" s="2366" t="s">
        <v>18</v>
      </c>
      <c r="O106" s="2366" t="s">
        <v>18</v>
      </c>
      <c r="P106" s="2659" t="s">
        <v>52</v>
      </c>
      <c r="Q106" s="2660"/>
    </row>
    <row r="107" spans="2:17" ht="85.5" x14ac:dyDescent="0.25">
      <c r="B107" s="2372"/>
      <c r="C107" s="2097"/>
      <c r="D107" s="2372"/>
      <c r="E107" s="2372"/>
      <c r="F107" s="2372"/>
      <c r="G107" s="2372"/>
      <c r="H107" s="2124"/>
      <c r="I107" s="2372"/>
      <c r="J107" s="118" t="s">
        <v>770</v>
      </c>
      <c r="K107" s="347" t="s">
        <v>771</v>
      </c>
      <c r="L107" s="119" t="s">
        <v>772</v>
      </c>
      <c r="M107" s="2372"/>
      <c r="N107" s="2372"/>
      <c r="O107" s="2372"/>
      <c r="P107" s="2378"/>
      <c r="Q107" s="2379"/>
    </row>
    <row r="108" spans="2:17" ht="57" x14ac:dyDescent="0.25">
      <c r="B108" s="2372"/>
      <c r="C108" s="2097"/>
      <c r="D108" s="2372"/>
      <c r="E108" s="2372"/>
      <c r="F108" s="2372"/>
      <c r="G108" s="2372"/>
      <c r="H108" s="2124"/>
      <c r="I108" s="2372"/>
      <c r="J108" s="118" t="s">
        <v>773</v>
      </c>
      <c r="K108" s="347" t="s">
        <v>774</v>
      </c>
      <c r="L108" s="119" t="s">
        <v>775</v>
      </c>
      <c r="M108" s="2372"/>
      <c r="N108" s="2372"/>
      <c r="O108" s="2372"/>
      <c r="P108" s="2378"/>
      <c r="Q108" s="2379"/>
    </row>
    <row r="109" spans="2:17" ht="57" x14ac:dyDescent="0.25">
      <c r="B109" s="2367"/>
      <c r="C109" s="2098"/>
      <c r="D109" s="2367"/>
      <c r="E109" s="2367"/>
      <c r="F109" s="2367"/>
      <c r="G109" s="2367"/>
      <c r="H109" s="2125"/>
      <c r="I109" s="2367"/>
      <c r="J109" s="118" t="s">
        <v>776</v>
      </c>
      <c r="K109" s="347" t="s">
        <v>777</v>
      </c>
      <c r="L109" s="119" t="s">
        <v>778</v>
      </c>
      <c r="M109" s="2367"/>
      <c r="N109" s="2367"/>
      <c r="O109" s="2367"/>
      <c r="P109" s="2380"/>
      <c r="Q109" s="2381"/>
    </row>
    <row r="110" spans="2:17" ht="71.25" x14ac:dyDescent="0.25">
      <c r="B110" s="2366" t="s">
        <v>759</v>
      </c>
      <c r="C110" s="2096" t="s">
        <v>118</v>
      </c>
      <c r="D110" s="2096" t="s">
        <v>779</v>
      </c>
      <c r="E110" s="2099">
        <v>64578779</v>
      </c>
      <c r="F110" s="2099" t="s">
        <v>370</v>
      </c>
      <c r="G110" s="2096" t="s">
        <v>750</v>
      </c>
      <c r="H110" s="2134">
        <v>37452</v>
      </c>
      <c r="I110" s="2137" t="s">
        <v>82</v>
      </c>
      <c r="J110" s="118" t="s">
        <v>780</v>
      </c>
      <c r="K110" s="347" t="s">
        <v>781</v>
      </c>
      <c r="L110" s="119" t="s">
        <v>782</v>
      </c>
      <c r="M110" s="2099" t="s">
        <v>18</v>
      </c>
      <c r="N110" s="2099" t="s">
        <v>18</v>
      </c>
      <c r="O110" s="2137" t="s">
        <v>18</v>
      </c>
      <c r="P110" s="2659" t="s">
        <v>52</v>
      </c>
      <c r="Q110" s="2660"/>
    </row>
    <row r="111" spans="2:17" ht="85.5" x14ac:dyDescent="0.25">
      <c r="B111" s="2372"/>
      <c r="C111" s="2097"/>
      <c r="D111" s="2097"/>
      <c r="E111" s="2100"/>
      <c r="F111" s="2100"/>
      <c r="G111" s="2097"/>
      <c r="H111" s="2135"/>
      <c r="I111" s="2138"/>
      <c r="J111" s="118" t="s">
        <v>780</v>
      </c>
      <c r="K111" s="347" t="s">
        <v>783</v>
      </c>
      <c r="L111" s="119" t="s">
        <v>784</v>
      </c>
      <c r="M111" s="2100"/>
      <c r="N111" s="2100"/>
      <c r="O111" s="2138"/>
      <c r="P111" s="2378"/>
      <c r="Q111" s="2379"/>
    </row>
    <row r="112" spans="2:17" ht="85.5" x14ac:dyDescent="0.25">
      <c r="B112" s="2372"/>
      <c r="C112" s="2097"/>
      <c r="D112" s="2097"/>
      <c r="E112" s="2100"/>
      <c r="F112" s="2100"/>
      <c r="G112" s="2097"/>
      <c r="H112" s="2135"/>
      <c r="I112" s="2138"/>
      <c r="J112" s="118" t="s">
        <v>780</v>
      </c>
      <c r="K112" s="347" t="s">
        <v>785</v>
      </c>
      <c r="L112" s="119" t="s">
        <v>786</v>
      </c>
      <c r="M112" s="2100"/>
      <c r="N112" s="2100"/>
      <c r="O112" s="2138"/>
      <c r="P112" s="2378"/>
      <c r="Q112" s="2379"/>
    </row>
    <row r="113" spans="2:17" ht="42.75" x14ac:dyDescent="0.25">
      <c r="B113" s="2367"/>
      <c r="C113" s="2098"/>
      <c r="D113" s="2098"/>
      <c r="E113" s="2101"/>
      <c r="F113" s="2101"/>
      <c r="G113" s="2098"/>
      <c r="H113" s="2136"/>
      <c r="I113" s="2139"/>
      <c r="J113" s="118" t="s">
        <v>787</v>
      </c>
      <c r="K113" s="347" t="s">
        <v>788</v>
      </c>
      <c r="L113" s="119" t="s">
        <v>789</v>
      </c>
      <c r="M113" s="2101"/>
      <c r="N113" s="2101"/>
      <c r="O113" s="2139"/>
      <c r="P113" s="2380"/>
      <c r="Q113" s="2381"/>
    </row>
    <row r="114" spans="2:17" ht="71.25" x14ac:dyDescent="0.25">
      <c r="B114" s="2366" t="s">
        <v>759</v>
      </c>
      <c r="C114" s="2096" t="s">
        <v>118</v>
      </c>
      <c r="D114" s="2096" t="s">
        <v>790</v>
      </c>
      <c r="E114" s="2137">
        <v>64580886</v>
      </c>
      <c r="F114" s="2099" t="s">
        <v>308</v>
      </c>
      <c r="G114" s="2096" t="s">
        <v>601</v>
      </c>
      <c r="H114" s="2134">
        <v>37603</v>
      </c>
      <c r="I114" s="2137" t="s">
        <v>82</v>
      </c>
      <c r="J114" s="117" t="s">
        <v>728</v>
      </c>
      <c r="K114" s="305" t="s">
        <v>791</v>
      </c>
      <c r="L114" s="119" t="s">
        <v>792</v>
      </c>
      <c r="M114" s="2099" t="s">
        <v>18</v>
      </c>
      <c r="N114" s="2099" t="s">
        <v>18</v>
      </c>
      <c r="O114" s="2137" t="s">
        <v>18</v>
      </c>
      <c r="P114" s="2386" t="s">
        <v>52</v>
      </c>
      <c r="Q114" s="2386"/>
    </row>
    <row r="115" spans="2:17" ht="128.25" x14ac:dyDescent="0.25">
      <c r="B115" s="2367"/>
      <c r="C115" s="2097"/>
      <c r="D115" s="2097"/>
      <c r="E115" s="2138"/>
      <c r="F115" s="2100"/>
      <c r="G115" s="2097"/>
      <c r="H115" s="2135"/>
      <c r="I115" s="2138"/>
      <c r="J115" s="117" t="s">
        <v>793</v>
      </c>
      <c r="K115" s="305" t="s">
        <v>794</v>
      </c>
      <c r="L115" s="119" t="s">
        <v>795</v>
      </c>
      <c r="M115" s="2101"/>
      <c r="N115" s="2101"/>
      <c r="O115" s="2139"/>
      <c r="P115" s="2386"/>
      <c r="Q115" s="2386"/>
    </row>
    <row r="116" spans="2:17" ht="71.25" x14ac:dyDescent="0.25">
      <c r="B116" s="2366" t="s">
        <v>796</v>
      </c>
      <c r="C116" s="2096" t="s">
        <v>118</v>
      </c>
      <c r="D116" s="2366" t="s">
        <v>797</v>
      </c>
      <c r="E116" s="2137">
        <v>64587347</v>
      </c>
      <c r="F116" s="2099" t="s">
        <v>308</v>
      </c>
      <c r="G116" s="2366" t="s">
        <v>601</v>
      </c>
      <c r="H116" s="2134">
        <v>38576</v>
      </c>
      <c r="I116" s="2137" t="s">
        <v>82</v>
      </c>
      <c r="J116" s="117" t="s">
        <v>728</v>
      </c>
      <c r="K116" s="305" t="s">
        <v>798</v>
      </c>
      <c r="L116" s="119" t="s">
        <v>792</v>
      </c>
      <c r="M116" s="2099" t="s">
        <v>18</v>
      </c>
      <c r="N116" s="2099" t="s">
        <v>18</v>
      </c>
      <c r="O116" s="2137" t="s">
        <v>18</v>
      </c>
      <c r="P116" s="2659" t="s">
        <v>52</v>
      </c>
      <c r="Q116" s="2660"/>
    </row>
    <row r="117" spans="2:17" ht="99.75" x14ac:dyDescent="0.25">
      <c r="B117" s="2367"/>
      <c r="C117" s="2098"/>
      <c r="D117" s="2367"/>
      <c r="E117" s="2139"/>
      <c r="F117" s="2101"/>
      <c r="G117" s="2367"/>
      <c r="H117" s="2136"/>
      <c r="I117" s="2139"/>
      <c r="J117" s="348" t="s">
        <v>799</v>
      </c>
      <c r="K117" s="305" t="s">
        <v>800</v>
      </c>
      <c r="L117" s="119" t="s">
        <v>801</v>
      </c>
      <c r="M117" s="2101"/>
      <c r="N117" s="2101"/>
      <c r="O117" s="2139"/>
      <c r="P117" s="2380"/>
      <c r="Q117" s="2381"/>
    </row>
    <row r="118" spans="2:17" ht="71.25" x14ac:dyDescent="0.25">
      <c r="B118" s="2366" t="s">
        <v>759</v>
      </c>
      <c r="C118" s="2096" t="s">
        <v>118</v>
      </c>
      <c r="D118" s="2096" t="s">
        <v>802</v>
      </c>
      <c r="E118" s="2099">
        <v>1069463983</v>
      </c>
      <c r="F118" s="2099" t="s">
        <v>308</v>
      </c>
      <c r="G118" s="2096" t="s">
        <v>803</v>
      </c>
      <c r="H118" s="2134">
        <v>39738</v>
      </c>
      <c r="I118" s="2099" t="s">
        <v>82</v>
      </c>
      <c r="J118" s="117" t="s">
        <v>728</v>
      </c>
      <c r="K118" s="305" t="s">
        <v>804</v>
      </c>
      <c r="L118" s="119" t="s">
        <v>792</v>
      </c>
      <c r="M118" s="2099" t="s">
        <v>18</v>
      </c>
      <c r="N118" s="2099" t="s">
        <v>18</v>
      </c>
      <c r="O118" s="2137" t="s">
        <v>18</v>
      </c>
      <c r="P118" s="2659" t="s">
        <v>52</v>
      </c>
      <c r="Q118" s="2660"/>
    </row>
    <row r="119" spans="2:17" ht="85.5" x14ac:dyDescent="0.25">
      <c r="B119" s="2372"/>
      <c r="C119" s="2097"/>
      <c r="D119" s="2097"/>
      <c r="E119" s="2100"/>
      <c r="F119" s="2100"/>
      <c r="G119" s="2097"/>
      <c r="H119" s="2135"/>
      <c r="I119" s="2100"/>
      <c r="J119" s="117" t="s">
        <v>805</v>
      </c>
      <c r="K119" s="305" t="s">
        <v>806</v>
      </c>
      <c r="L119" s="119" t="s">
        <v>807</v>
      </c>
      <c r="M119" s="2101"/>
      <c r="N119" s="2101"/>
      <c r="O119" s="2139"/>
      <c r="P119" s="2380"/>
      <c r="Q119" s="2381"/>
    </row>
    <row r="120" spans="2:17" ht="57" x14ac:dyDescent="0.25">
      <c r="B120" s="2372"/>
      <c r="C120" s="2098"/>
      <c r="D120" s="2098"/>
      <c r="E120" s="2101"/>
      <c r="F120" s="2101"/>
      <c r="G120" s="2098"/>
      <c r="H120" s="2136"/>
      <c r="I120" s="2101"/>
      <c r="J120" s="117" t="s">
        <v>808</v>
      </c>
      <c r="K120" s="305" t="s">
        <v>809</v>
      </c>
      <c r="L120" s="119" t="s">
        <v>810</v>
      </c>
      <c r="M120" s="1785"/>
      <c r="N120" s="1785"/>
      <c r="O120" s="1786"/>
      <c r="P120" s="2178" t="s">
        <v>52</v>
      </c>
      <c r="Q120" s="2179"/>
    </row>
    <row r="121" spans="2:17" s="306" customFormat="1" x14ac:dyDescent="0.2">
      <c r="B121" s="349"/>
      <c r="C121" s="350"/>
      <c r="D121" s="351"/>
      <c r="E121" s="352"/>
      <c r="F121" s="351"/>
      <c r="G121" s="353"/>
      <c r="H121" s="354"/>
      <c r="I121" s="355"/>
      <c r="J121" s="351"/>
      <c r="K121" s="356"/>
      <c r="L121" s="351"/>
      <c r="M121" s="357"/>
      <c r="N121" s="357"/>
      <c r="O121" s="357"/>
      <c r="P121" s="358"/>
      <c r="Q121" s="359"/>
    </row>
    <row r="122" spans="2:17" x14ac:dyDescent="0.2">
      <c r="B122" s="360"/>
      <c r="C122" s="13"/>
      <c r="D122" s="87"/>
      <c r="E122" s="3"/>
      <c r="F122" s="3"/>
      <c r="G122" s="309"/>
      <c r="H122" s="310"/>
      <c r="I122" s="3"/>
      <c r="J122" s="87"/>
      <c r="K122" s="310"/>
      <c r="L122" s="87"/>
      <c r="M122" s="13"/>
      <c r="N122" s="13"/>
      <c r="O122" s="13"/>
      <c r="P122" s="3"/>
      <c r="Q122" s="3"/>
    </row>
    <row r="123" spans="2:17" x14ac:dyDescent="0.2">
      <c r="B123" s="360"/>
      <c r="C123" s="13"/>
      <c r="D123" s="87"/>
      <c r="E123" s="3"/>
      <c r="F123" s="3"/>
      <c r="G123" s="309"/>
      <c r="H123" s="310"/>
      <c r="I123" s="3"/>
      <c r="J123" s="87"/>
      <c r="K123" s="310"/>
      <c r="L123" s="87"/>
      <c r="M123" s="13"/>
      <c r="N123" s="13"/>
      <c r="O123" s="13"/>
      <c r="P123" s="3"/>
      <c r="Q123" s="3"/>
    </row>
    <row r="124" spans="2:17" ht="15.75" thickBot="1" x14ac:dyDescent="0.25">
      <c r="B124" s="360"/>
      <c r="C124" s="13"/>
      <c r="D124" s="87"/>
      <c r="E124" s="3"/>
      <c r="F124" s="3"/>
      <c r="G124" s="309"/>
      <c r="H124" s="310"/>
      <c r="I124" s="3"/>
      <c r="J124" s="87"/>
      <c r="K124" s="310"/>
      <c r="L124" s="87"/>
      <c r="M124" s="13"/>
      <c r="N124" s="13"/>
      <c r="O124" s="13"/>
      <c r="P124" s="3"/>
      <c r="Q124" s="3"/>
    </row>
    <row r="125" spans="2:17" ht="27" thickBot="1" x14ac:dyDescent="0.3">
      <c r="B125" s="3014" t="s">
        <v>184</v>
      </c>
      <c r="C125" s="2360"/>
      <c r="D125" s="2360"/>
      <c r="E125" s="2360"/>
      <c r="F125" s="2360"/>
      <c r="G125" s="2360"/>
      <c r="H125" s="2360"/>
      <c r="I125" s="2360"/>
      <c r="J125" s="2360"/>
      <c r="K125" s="2360"/>
      <c r="L125" s="2360"/>
      <c r="M125" s="2360"/>
      <c r="N125" s="2361"/>
      <c r="O125" s="3"/>
      <c r="P125" s="3"/>
      <c r="Q125" s="3"/>
    </row>
    <row r="126" spans="2:17" x14ac:dyDescent="0.25">
      <c r="B126" s="3"/>
      <c r="C126" s="3"/>
      <c r="D126" s="3"/>
      <c r="E126" s="3"/>
      <c r="F126" s="3"/>
      <c r="G126" s="3"/>
      <c r="H126" s="3"/>
      <c r="I126" s="3"/>
      <c r="J126" s="3"/>
      <c r="K126" s="3"/>
      <c r="L126" s="3"/>
      <c r="M126" s="3"/>
      <c r="N126" s="3"/>
      <c r="O126" s="3"/>
      <c r="P126" s="3"/>
      <c r="Q126" s="3"/>
    </row>
    <row r="127" spans="2:17" x14ac:dyDescent="0.25">
      <c r="B127" s="3"/>
      <c r="C127" s="3"/>
      <c r="D127" s="3"/>
      <c r="E127" s="3"/>
      <c r="F127" s="3"/>
      <c r="G127" s="3"/>
      <c r="H127" s="3"/>
      <c r="I127" s="3"/>
      <c r="J127" s="3"/>
      <c r="K127" s="3"/>
      <c r="L127" s="3"/>
      <c r="M127" s="3"/>
      <c r="N127" s="3"/>
      <c r="O127" s="3"/>
      <c r="P127" s="3"/>
      <c r="Q127" s="3"/>
    </row>
    <row r="128" spans="2:17" ht="30" x14ac:dyDescent="0.25">
      <c r="B128" s="79" t="s">
        <v>17</v>
      </c>
      <c r="C128" s="79" t="s">
        <v>404</v>
      </c>
      <c r="D128" s="2189" t="s">
        <v>77</v>
      </c>
      <c r="E128" s="2191"/>
      <c r="F128" s="3"/>
      <c r="G128" s="3"/>
      <c r="H128" s="3"/>
      <c r="I128" s="3"/>
      <c r="J128" s="3"/>
      <c r="K128" s="3"/>
      <c r="L128" s="3"/>
      <c r="M128" s="3"/>
      <c r="N128" s="3"/>
      <c r="O128" s="3"/>
      <c r="P128" s="3"/>
      <c r="Q128" s="3"/>
    </row>
    <row r="129" spans="1:39" ht="28.5" x14ac:dyDescent="0.25">
      <c r="B129" s="91" t="s">
        <v>185</v>
      </c>
      <c r="C129" s="1798" t="s">
        <v>18</v>
      </c>
      <c r="D129" s="2144"/>
      <c r="E129" s="2144"/>
      <c r="F129" s="3"/>
      <c r="G129" s="3"/>
      <c r="H129" s="3"/>
      <c r="I129" s="3"/>
      <c r="J129" s="3"/>
      <c r="K129" s="3"/>
      <c r="L129" s="3"/>
      <c r="M129" s="3"/>
      <c r="N129" s="3"/>
      <c r="O129" s="3"/>
      <c r="P129" s="3"/>
      <c r="Q129" s="3"/>
    </row>
    <row r="130" spans="1:39" x14ac:dyDescent="0.25">
      <c r="B130" s="3"/>
      <c r="C130" s="3"/>
      <c r="D130" s="3"/>
      <c r="E130" s="3"/>
      <c r="F130" s="3"/>
      <c r="G130" s="3"/>
      <c r="H130" s="3"/>
      <c r="I130" s="3"/>
      <c r="J130" s="3"/>
      <c r="K130" s="3"/>
      <c r="L130" s="3"/>
      <c r="M130" s="3"/>
      <c r="N130" s="3"/>
      <c r="O130" s="3"/>
      <c r="P130" s="3"/>
      <c r="Q130" s="3"/>
    </row>
    <row r="131" spans="1:39" x14ac:dyDescent="0.25">
      <c r="B131" s="3"/>
      <c r="C131" s="3"/>
      <c r="D131" s="3"/>
      <c r="E131" s="3"/>
      <c r="F131" s="3"/>
      <c r="G131" s="3"/>
      <c r="H131" s="3"/>
      <c r="I131" s="3"/>
      <c r="J131" s="3"/>
      <c r="K131" s="3"/>
      <c r="L131" s="3"/>
      <c r="M131" s="3"/>
      <c r="N131" s="3"/>
      <c r="O131" s="3"/>
      <c r="P131" s="3"/>
      <c r="Q131" s="3"/>
    </row>
    <row r="132" spans="1:39" ht="26.25" x14ac:dyDescent="0.25">
      <c r="B132" s="2349" t="s">
        <v>186</v>
      </c>
      <c r="C132" s="2350"/>
      <c r="D132" s="2350"/>
      <c r="E132" s="2350"/>
      <c r="F132" s="2350"/>
      <c r="G132" s="2350"/>
      <c r="H132" s="2350"/>
      <c r="I132" s="2350"/>
      <c r="J132" s="2350"/>
      <c r="K132" s="2350"/>
      <c r="L132" s="2350"/>
      <c r="M132" s="2350"/>
      <c r="N132" s="2350"/>
      <c r="O132" s="2350"/>
      <c r="P132" s="2350"/>
      <c r="Q132" s="3"/>
    </row>
    <row r="133" spans="1:39" x14ac:dyDescent="0.25">
      <c r="B133" s="3"/>
      <c r="C133" s="3"/>
      <c r="D133" s="3"/>
      <c r="E133" s="3"/>
      <c r="F133" s="3"/>
      <c r="G133" s="3"/>
      <c r="H133" s="3"/>
      <c r="I133" s="3"/>
      <c r="J133" s="3"/>
      <c r="K133" s="3"/>
      <c r="L133" s="3"/>
      <c r="M133" s="3"/>
      <c r="N133" s="3"/>
      <c r="O133" s="3"/>
      <c r="P133" s="3"/>
      <c r="Q133" s="3"/>
    </row>
    <row r="134" spans="1:39" ht="15.75" thickBot="1" x14ac:dyDescent="0.3">
      <c r="B134" s="3"/>
      <c r="C134" s="3"/>
      <c r="D134" s="3"/>
      <c r="E134" s="3"/>
      <c r="F134" s="3"/>
      <c r="G134" s="3"/>
      <c r="H134" s="3"/>
      <c r="I134" s="3"/>
      <c r="J134" s="3"/>
      <c r="K134" s="3"/>
      <c r="L134" s="3"/>
      <c r="M134" s="3"/>
      <c r="N134" s="3"/>
      <c r="O134" s="3"/>
      <c r="P134" s="3"/>
      <c r="Q134" s="3"/>
    </row>
    <row r="135" spans="1:39" ht="27" thickBot="1" x14ac:dyDescent="0.3">
      <c r="B135" s="2359" t="s">
        <v>187</v>
      </c>
      <c r="C135" s="2360"/>
      <c r="D135" s="2360"/>
      <c r="E135" s="2360"/>
      <c r="F135" s="2360"/>
      <c r="G135" s="2360"/>
      <c r="H135" s="2360"/>
      <c r="I135" s="2360"/>
      <c r="J135" s="2360"/>
      <c r="K135" s="2360"/>
      <c r="L135" s="2360"/>
      <c r="M135" s="2360"/>
      <c r="N135" s="2361"/>
      <c r="O135" s="3"/>
      <c r="P135" s="3"/>
      <c r="Q135" s="3"/>
    </row>
    <row r="136" spans="1:39" x14ac:dyDescent="0.25">
      <c r="B136" s="3"/>
      <c r="C136" s="3"/>
      <c r="D136" s="3"/>
      <c r="E136" s="3"/>
      <c r="F136" s="3"/>
      <c r="G136" s="3"/>
      <c r="H136" s="3"/>
      <c r="I136" s="3"/>
      <c r="J136" s="3"/>
      <c r="K136" s="3"/>
      <c r="L136" s="3"/>
      <c r="M136" s="3"/>
      <c r="N136" s="3"/>
      <c r="O136" s="3"/>
      <c r="P136" s="3"/>
      <c r="Q136" s="3"/>
    </row>
    <row r="137" spans="1:39" ht="15.75" thickBot="1" x14ac:dyDescent="0.3">
      <c r="B137" s="3"/>
      <c r="C137" s="3"/>
      <c r="D137" s="3"/>
      <c r="E137" s="3"/>
      <c r="F137" s="3"/>
      <c r="G137" s="3"/>
      <c r="H137" s="3"/>
      <c r="I137" s="3"/>
      <c r="J137" s="3"/>
      <c r="K137" s="3"/>
      <c r="L137" s="3"/>
      <c r="M137" s="47"/>
      <c r="N137" s="47"/>
      <c r="O137" s="3"/>
      <c r="P137" s="3"/>
      <c r="Q137" s="3"/>
    </row>
    <row r="138" spans="1:39" s="1789" customFormat="1" ht="60" x14ac:dyDescent="0.25">
      <c r="B138" s="49" t="s">
        <v>33</v>
      </c>
      <c r="C138" s="49" t="s">
        <v>34</v>
      </c>
      <c r="D138" s="49" t="s">
        <v>35</v>
      </c>
      <c r="E138" s="49" t="s">
        <v>36</v>
      </c>
      <c r="F138" s="49" t="s">
        <v>37</v>
      </c>
      <c r="G138" s="49" t="s">
        <v>38</v>
      </c>
      <c r="H138" s="49" t="s">
        <v>39</v>
      </c>
      <c r="I138" s="49" t="s">
        <v>40</v>
      </c>
      <c r="J138" s="49" t="s">
        <v>41</v>
      </c>
      <c r="K138" s="49" t="s">
        <v>42</v>
      </c>
      <c r="L138" s="49" t="s">
        <v>43</v>
      </c>
      <c r="M138" s="50" t="s">
        <v>44</v>
      </c>
      <c r="N138" s="49" t="s">
        <v>45</v>
      </c>
      <c r="O138" s="49" t="s">
        <v>46</v>
      </c>
      <c r="P138" s="51" t="s">
        <v>47</v>
      </c>
      <c r="Q138" s="51" t="s">
        <v>48</v>
      </c>
    </row>
    <row r="139" spans="1:39" s="61" customFormat="1" ht="23.25" customHeight="1" x14ac:dyDescent="0.25">
      <c r="A139" s="52"/>
      <c r="B139" s="53" t="s">
        <v>658</v>
      </c>
      <c r="C139" s="312" t="s">
        <v>587</v>
      </c>
      <c r="D139" s="312" t="s">
        <v>188</v>
      </c>
      <c r="E139" s="58">
        <v>7018201000053</v>
      </c>
      <c r="F139" s="54" t="s">
        <v>18</v>
      </c>
      <c r="G139" s="65">
        <v>1</v>
      </c>
      <c r="H139" s="62">
        <v>40205</v>
      </c>
      <c r="I139" s="62">
        <v>40543</v>
      </c>
      <c r="J139" s="56" t="s">
        <v>19</v>
      </c>
      <c r="K139" s="57">
        <v>11.1</v>
      </c>
      <c r="L139" s="57">
        <v>0</v>
      </c>
      <c r="M139" s="58">
        <v>336</v>
      </c>
      <c r="N139" s="58">
        <v>336</v>
      </c>
      <c r="O139" s="287">
        <v>193572528</v>
      </c>
      <c r="P139" s="59" t="s">
        <v>811</v>
      </c>
      <c r="Q139" s="64"/>
      <c r="R139" s="60"/>
      <c r="S139" s="60"/>
      <c r="T139" s="60"/>
      <c r="U139" s="60"/>
      <c r="V139" s="60"/>
      <c r="W139" s="60"/>
      <c r="X139" s="60"/>
      <c r="Y139" s="60"/>
      <c r="Z139" s="60"/>
    </row>
    <row r="140" spans="1:39" s="61" customFormat="1" ht="18.75" customHeight="1" x14ac:dyDescent="0.25">
      <c r="A140" s="361" t="e">
        <f>+#REF!+1</f>
        <v>#REF!</v>
      </c>
      <c r="B140" s="362" t="s">
        <v>587</v>
      </c>
      <c r="C140" s="363" t="s">
        <v>587</v>
      </c>
      <c r="D140" s="364" t="s">
        <v>188</v>
      </c>
      <c r="E140" s="370">
        <v>701820110098</v>
      </c>
      <c r="F140" s="365" t="s">
        <v>18</v>
      </c>
      <c r="G140" s="366">
        <v>1</v>
      </c>
      <c r="H140" s="367">
        <v>40560</v>
      </c>
      <c r="I140" s="367">
        <v>40908</v>
      </c>
      <c r="J140" s="368" t="s">
        <v>19</v>
      </c>
      <c r="K140" s="369">
        <v>11.43</v>
      </c>
      <c r="L140" s="369">
        <v>0</v>
      </c>
      <c r="M140" s="370">
        <v>420</v>
      </c>
      <c r="N140" s="370">
        <v>420</v>
      </c>
      <c r="O140" s="422">
        <v>249387840</v>
      </c>
      <c r="P140" s="59" t="s">
        <v>811</v>
      </c>
      <c r="Q140" s="1784"/>
      <c r="R140" s="60"/>
      <c r="S140" s="60"/>
      <c r="T140" s="60"/>
      <c r="U140" s="60"/>
      <c r="V140" s="60"/>
      <c r="W140" s="60"/>
      <c r="X140" s="60"/>
      <c r="Y140" s="60"/>
      <c r="Z140" s="60"/>
    </row>
    <row r="141" spans="1:39" s="187" customFormat="1" ht="25.5" customHeight="1" x14ac:dyDescent="0.25">
      <c r="A141" s="52"/>
      <c r="B141" s="53"/>
      <c r="C141" s="94"/>
      <c r="D141" s="93"/>
      <c r="E141" s="320"/>
      <c r="F141" s="289"/>
      <c r="G141" s="207"/>
      <c r="H141" s="290"/>
      <c r="I141" s="291"/>
      <c r="J141" s="291"/>
      <c r="K141" s="372">
        <f>SUM(K139:K140)</f>
        <v>22.53</v>
      </c>
      <c r="L141" s="293"/>
      <c r="M141" s="373">
        <f>SUM(M139:M140)</f>
        <v>756</v>
      </c>
      <c r="N141" s="293"/>
      <c r="O141" s="294"/>
      <c r="P141" s="294"/>
      <c r="Q141" s="64"/>
      <c r="R141" s="60"/>
      <c r="S141" s="60"/>
      <c r="T141" s="60"/>
      <c r="U141" s="60"/>
      <c r="V141" s="60"/>
      <c r="W141" s="60"/>
      <c r="X141" s="60"/>
      <c r="Y141" s="60"/>
      <c r="Z141" s="60"/>
      <c r="AA141" s="374"/>
      <c r="AB141" s="374"/>
      <c r="AC141" s="374"/>
      <c r="AD141" s="374"/>
      <c r="AE141" s="374"/>
      <c r="AF141" s="374"/>
      <c r="AG141" s="374"/>
      <c r="AH141" s="374"/>
      <c r="AI141" s="374"/>
      <c r="AJ141" s="374"/>
      <c r="AK141" s="374"/>
      <c r="AL141" s="374"/>
      <c r="AM141" s="375"/>
    </row>
    <row r="142" spans="1:39" ht="15.75" thickBot="1" x14ac:dyDescent="0.3">
      <c r="B142" s="3"/>
      <c r="C142" s="3"/>
      <c r="D142" s="3"/>
      <c r="E142" s="3"/>
      <c r="F142" s="3"/>
      <c r="G142" s="3"/>
      <c r="H142" s="3"/>
      <c r="I142" s="3"/>
      <c r="J142" s="3"/>
      <c r="K142" s="3"/>
      <c r="L142" s="3"/>
      <c r="M142" s="3"/>
      <c r="N142" s="3"/>
      <c r="O142" s="3"/>
      <c r="P142" s="3"/>
      <c r="Q142" s="3"/>
    </row>
    <row r="143" spans="1:39" ht="30.75" thickBot="1" x14ac:dyDescent="0.3">
      <c r="B143" s="101" t="s">
        <v>193</v>
      </c>
      <c r="C143" s="102" t="s">
        <v>194</v>
      </c>
      <c r="D143" s="101" t="s">
        <v>27</v>
      </c>
      <c r="E143" s="102" t="s">
        <v>195</v>
      </c>
      <c r="F143" s="3"/>
      <c r="G143" s="3"/>
      <c r="H143" s="3"/>
      <c r="I143" s="3"/>
      <c r="J143" s="3"/>
      <c r="K143" s="3"/>
      <c r="L143" s="3"/>
      <c r="M143" s="3"/>
      <c r="N143" s="3"/>
      <c r="O143" s="3"/>
      <c r="P143" s="3"/>
      <c r="Q143" s="3"/>
    </row>
    <row r="144" spans="1:39" x14ac:dyDescent="0.25">
      <c r="B144" s="103" t="s">
        <v>196</v>
      </c>
      <c r="C144" s="104">
        <v>20</v>
      </c>
      <c r="D144" s="104">
        <v>0</v>
      </c>
      <c r="E144" s="2787">
        <v>40</v>
      </c>
      <c r="F144" s="3"/>
      <c r="G144" s="3"/>
      <c r="H144" s="3"/>
      <c r="I144" s="3"/>
      <c r="J144" s="3"/>
      <c r="K144" s="3"/>
      <c r="L144" s="3"/>
      <c r="M144" s="3"/>
      <c r="N144" s="3"/>
      <c r="O144" s="3"/>
      <c r="P144" s="3"/>
      <c r="Q144" s="3"/>
    </row>
    <row r="145" spans="2:17" x14ac:dyDescent="0.25">
      <c r="B145" s="103" t="s">
        <v>197</v>
      </c>
      <c r="C145" s="1798">
        <v>30</v>
      </c>
      <c r="D145" s="1787">
        <v>0</v>
      </c>
      <c r="E145" s="2788"/>
      <c r="F145" s="3"/>
      <c r="G145" s="3"/>
      <c r="H145" s="3"/>
      <c r="I145" s="3"/>
      <c r="J145" s="3"/>
      <c r="K145" s="3"/>
      <c r="L145" s="3"/>
      <c r="M145" s="3"/>
      <c r="N145" s="3"/>
      <c r="O145" s="3"/>
      <c r="P145" s="3"/>
      <c r="Q145" s="3"/>
    </row>
    <row r="146" spans="2:17" ht="15.75" thickBot="1" x14ac:dyDescent="0.3">
      <c r="B146" s="103" t="s">
        <v>198</v>
      </c>
      <c r="C146" s="106">
        <v>40</v>
      </c>
      <c r="D146" s="106">
        <v>40</v>
      </c>
      <c r="E146" s="2789"/>
      <c r="F146" s="3"/>
      <c r="G146" s="3"/>
      <c r="H146" s="3"/>
      <c r="I146" s="3"/>
      <c r="J146" s="3"/>
      <c r="K146" s="3"/>
      <c r="L146" s="3"/>
      <c r="M146" s="3"/>
      <c r="N146" s="3"/>
      <c r="O146" s="3"/>
      <c r="P146" s="3"/>
      <c r="Q146" s="3"/>
    </row>
    <row r="147" spans="2:17" x14ac:dyDescent="0.25">
      <c r="B147" s="3"/>
      <c r="C147" s="3"/>
      <c r="D147" s="3"/>
      <c r="E147" s="3"/>
      <c r="F147" s="3"/>
      <c r="G147" s="3"/>
      <c r="H147" s="3"/>
      <c r="I147" s="3"/>
      <c r="J147" s="3"/>
      <c r="K147" s="3"/>
      <c r="L147" s="3"/>
      <c r="M147" s="3"/>
      <c r="N147" s="3"/>
      <c r="O147" s="3"/>
      <c r="P147" s="3"/>
      <c r="Q147" s="3"/>
    </row>
    <row r="148" spans="2:17" ht="15.75" thickBot="1" x14ac:dyDescent="0.3">
      <c r="B148" s="3"/>
      <c r="C148" s="3"/>
      <c r="D148" s="3"/>
      <c r="E148" s="3"/>
      <c r="F148" s="3"/>
      <c r="G148" s="3"/>
      <c r="H148" s="3"/>
      <c r="I148" s="3"/>
      <c r="J148" s="3"/>
      <c r="K148" s="3"/>
      <c r="L148" s="3"/>
      <c r="M148" s="3"/>
      <c r="N148" s="3"/>
      <c r="O148" s="3"/>
      <c r="P148" s="3"/>
      <c r="Q148" s="3"/>
    </row>
    <row r="149" spans="2:17" ht="27" thickBot="1" x14ac:dyDescent="0.3">
      <c r="B149" s="2359" t="s">
        <v>199</v>
      </c>
      <c r="C149" s="2360"/>
      <c r="D149" s="2360"/>
      <c r="E149" s="2360"/>
      <c r="F149" s="2360"/>
      <c r="G149" s="2360"/>
      <c r="H149" s="2360"/>
      <c r="I149" s="2360"/>
      <c r="J149" s="2360"/>
      <c r="K149" s="2360"/>
      <c r="L149" s="2360"/>
      <c r="M149" s="2360"/>
      <c r="N149" s="2361"/>
      <c r="O149" s="3"/>
      <c r="P149" s="3"/>
      <c r="Q149" s="3"/>
    </row>
    <row r="150" spans="2:17" x14ac:dyDescent="0.25">
      <c r="B150" s="3"/>
      <c r="C150" s="3"/>
      <c r="D150" s="3"/>
      <c r="E150" s="3"/>
      <c r="F150" s="3"/>
      <c r="G150" s="3"/>
      <c r="H150" s="3"/>
      <c r="I150" s="3"/>
      <c r="J150" s="3"/>
      <c r="K150" s="3"/>
      <c r="L150" s="3"/>
      <c r="M150" s="3"/>
      <c r="N150" s="3"/>
      <c r="O150" s="3"/>
      <c r="P150" s="3"/>
      <c r="Q150" s="3"/>
    </row>
    <row r="151" spans="2:17" ht="75" x14ac:dyDescent="0.25">
      <c r="B151" s="41" t="s">
        <v>89</v>
      </c>
      <c r="C151" s="41" t="s">
        <v>90</v>
      </c>
      <c r="D151" s="41" t="s">
        <v>91</v>
      </c>
      <c r="E151" s="41" t="s">
        <v>92</v>
      </c>
      <c r="F151" s="41" t="s">
        <v>93</v>
      </c>
      <c r="G151" s="41" t="s">
        <v>94</v>
      </c>
      <c r="H151" s="41" t="s">
        <v>95</v>
      </c>
      <c r="I151" s="41" t="s">
        <v>96</v>
      </c>
      <c r="J151" s="2189" t="s">
        <v>97</v>
      </c>
      <c r="K151" s="2190"/>
      <c r="L151" s="2191"/>
      <c r="M151" s="41" t="s">
        <v>98</v>
      </c>
      <c r="N151" s="41" t="s">
        <v>405</v>
      </c>
      <c r="O151" s="41" t="s">
        <v>406</v>
      </c>
      <c r="P151" s="2189" t="s">
        <v>77</v>
      </c>
      <c r="Q151" s="2191"/>
    </row>
    <row r="152" spans="2:17" ht="59.25" customHeight="1" x14ac:dyDescent="0.2">
      <c r="B152" s="1801" t="s">
        <v>660</v>
      </c>
      <c r="C152" s="1790" t="s">
        <v>661</v>
      </c>
      <c r="D152" s="1795" t="s">
        <v>662</v>
      </c>
      <c r="E152" s="1787">
        <v>23175895</v>
      </c>
      <c r="F152" s="1795" t="s">
        <v>663</v>
      </c>
      <c r="G152" s="1795" t="s">
        <v>601</v>
      </c>
      <c r="H152" s="1797" t="s">
        <v>664</v>
      </c>
      <c r="I152" s="1798" t="s">
        <v>82</v>
      </c>
      <c r="J152" s="89" t="s">
        <v>665</v>
      </c>
      <c r="K152" s="308" t="s">
        <v>666</v>
      </c>
      <c r="L152" s="88" t="s">
        <v>266</v>
      </c>
      <c r="M152" s="1787" t="s">
        <v>18</v>
      </c>
      <c r="N152" s="1787" t="s">
        <v>19</v>
      </c>
      <c r="O152" s="1787" t="s">
        <v>18</v>
      </c>
      <c r="P152" s="2589" t="s">
        <v>6764</v>
      </c>
      <c r="Q152" s="2590"/>
    </row>
    <row r="153" spans="2:17" ht="78" customHeight="1" x14ac:dyDescent="0.2">
      <c r="B153" s="1801" t="s">
        <v>660</v>
      </c>
      <c r="C153" s="1790" t="s">
        <v>667</v>
      </c>
      <c r="D153" s="1795" t="s">
        <v>6765</v>
      </c>
      <c r="E153" s="1787">
        <v>12614417</v>
      </c>
      <c r="F153" s="1795" t="s">
        <v>669</v>
      </c>
      <c r="G153" s="1787" t="s">
        <v>670</v>
      </c>
      <c r="H153" s="1797">
        <v>32451</v>
      </c>
      <c r="I153" s="1798" t="s">
        <v>82</v>
      </c>
      <c r="J153" s="89" t="s">
        <v>416</v>
      </c>
      <c r="K153" s="308" t="s">
        <v>671</v>
      </c>
      <c r="L153" s="88" t="s">
        <v>266</v>
      </c>
      <c r="M153" s="1787" t="s">
        <v>18</v>
      </c>
      <c r="N153" s="1787" t="s">
        <v>19</v>
      </c>
      <c r="O153" s="1787" t="s">
        <v>403</v>
      </c>
      <c r="P153" s="2700" t="s">
        <v>6766</v>
      </c>
      <c r="Q153" s="2701"/>
    </row>
    <row r="154" spans="2:17" ht="74.25" customHeight="1" x14ac:dyDescent="0.2">
      <c r="B154" s="1801" t="s">
        <v>211</v>
      </c>
      <c r="C154" s="1790" t="s">
        <v>661</v>
      </c>
      <c r="D154" s="1795" t="s">
        <v>672</v>
      </c>
      <c r="E154" s="1787">
        <v>64721103</v>
      </c>
      <c r="F154" s="1795" t="s">
        <v>673</v>
      </c>
      <c r="G154" s="1795" t="s">
        <v>674</v>
      </c>
      <c r="H154" s="1797">
        <v>41157</v>
      </c>
      <c r="I154" s="1798" t="s">
        <v>82</v>
      </c>
      <c r="J154" s="89" t="s">
        <v>675</v>
      </c>
      <c r="K154" s="308" t="s">
        <v>676</v>
      </c>
      <c r="L154" s="88" t="s">
        <v>266</v>
      </c>
      <c r="M154" s="1787" t="s">
        <v>18</v>
      </c>
      <c r="N154" s="1787" t="s">
        <v>413</v>
      </c>
      <c r="O154" s="1787" t="s">
        <v>18</v>
      </c>
      <c r="P154" s="2589" t="s">
        <v>6767</v>
      </c>
      <c r="Q154" s="2590"/>
    </row>
    <row r="155" spans="2:17" ht="124.5" customHeight="1" x14ac:dyDescent="0.25">
      <c r="B155" s="1801" t="s">
        <v>211</v>
      </c>
      <c r="C155" s="1790" t="s">
        <v>667</v>
      </c>
      <c r="D155" s="1795" t="s">
        <v>677</v>
      </c>
      <c r="E155" s="1787">
        <v>64570777</v>
      </c>
      <c r="F155" s="1795" t="s">
        <v>417</v>
      </c>
      <c r="G155" s="1795" t="s">
        <v>601</v>
      </c>
      <c r="H155" s="1797">
        <v>38978</v>
      </c>
      <c r="I155" s="1787" t="s">
        <v>82</v>
      </c>
      <c r="J155" s="42" t="s">
        <v>678</v>
      </c>
      <c r="K155" s="333" t="s">
        <v>679</v>
      </c>
      <c r="L155" s="91" t="s">
        <v>266</v>
      </c>
      <c r="M155" s="1787" t="s">
        <v>18</v>
      </c>
      <c r="N155" s="1787" t="s">
        <v>18</v>
      </c>
      <c r="O155" s="1787" t="s">
        <v>18</v>
      </c>
      <c r="P155" s="2296" t="s">
        <v>680</v>
      </c>
      <c r="Q155" s="3015"/>
    </row>
    <row r="156" spans="2:17" ht="52.5" customHeight="1" x14ac:dyDescent="0.25">
      <c r="B156" s="1801" t="s">
        <v>223</v>
      </c>
      <c r="C156" s="334" t="s">
        <v>681</v>
      </c>
      <c r="D156" s="1795" t="s">
        <v>682</v>
      </c>
      <c r="E156" s="1787">
        <v>64721567</v>
      </c>
      <c r="F156" s="1787" t="s">
        <v>683</v>
      </c>
      <c r="G156" s="1795" t="s">
        <v>684</v>
      </c>
      <c r="H156" s="1797">
        <v>40809</v>
      </c>
      <c r="I156" s="1787">
        <v>179495</v>
      </c>
      <c r="J156" s="42" t="s">
        <v>685</v>
      </c>
      <c r="K156" s="333" t="s">
        <v>686</v>
      </c>
      <c r="L156" s="42" t="s">
        <v>266</v>
      </c>
      <c r="M156" s="1787" t="s">
        <v>18</v>
      </c>
      <c r="N156" s="1787" t="s">
        <v>18</v>
      </c>
      <c r="O156" s="1787" t="s">
        <v>18</v>
      </c>
      <c r="P156" s="2094"/>
      <c r="Q156" s="2095"/>
    </row>
    <row r="157" spans="2:17" x14ac:dyDescent="0.25">
      <c r="B157" s="3"/>
      <c r="C157" s="13"/>
      <c r="D157" s="87"/>
      <c r="E157" s="3"/>
      <c r="F157" s="3"/>
      <c r="G157" s="87"/>
      <c r="H157" s="310"/>
      <c r="I157" s="3"/>
      <c r="J157" s="3"/>
      <c r="K157" s="90"/>
      <c r="L157" s="3"/>
      <c r="M157" s="13"/>
      <c r="N157" s="13"/>
      <c r="O157" s="13"/>
      <c r="P157" s="3"/>
      <c r="Q157" s="3"/>
    </row>
    <row r="158" spans="2:17" ht="15.75" thickBot="1" x14ac:dyDescent="0.3">
      <c r="B158" s="3"/>
      <c r="C158" s="13"/>
      <c r="D158" s="3"/>
      <c r="E158" s="3"/>
      <c r="F158" s="3"/>
      <c r="G158" s="3"/>
      <c r="H158" s="3"/>
      <c r="I158" s="3"/>
      <c r="J158" s="3"/>
      <c r="K158" s="3"/>
      <c r="L158" s="3"/>
      <c r="M158" s="3"/>
      <c r="N158" s="3"/>
      <c r="O158" s="3"/>
      <c r="P158" s="3"/>
      <c r="Q158" s="3"/>
    </row>
    <row r="159" spans="2:17" ht="30" x14ac:dyDescent="0.25">
      <c r="B159" s="44" t="s">
        <v>17</v>
      </c>
      <c r="C159" s="44" t="s">
        <v>193</v>
      </c>
      <c r="D159" s="41" t="s">
        <v>194</v>
      </c>
      <c r="E159" s="44" t="s">
        <v>27</v>
      </c>
      <c r="F159" s="102" t="s">
        <v>235</v>
      </c>
      <c r="G159" s="107"/>
      <c r="H159" s="3"/>
      <c r="I159" s="3"/>
      <c r="J159" s="3"/>
      <c r="K159" s="3"/>
      <c r="L159" s="3"/>
      <c r="M159" s="3"/>
      <c r="N159" s="3"/>
      <c r="O159" s="3"/>
      <c r="P159" s="3"/>
      <c r="Q159" s="3"/>
    </row>
    <row r="160" spans="2:17" ht="96" x14ac:dyDescent="0.2">
      <c r="B160" s="1969" t="s">
        <v>236</v>
      </c>
      <c r="C160" s="196" t="s">
        <v>237</v>
      </c>
      <c r="D160" s="1787">
        <v>25</v>
      </c>
      <c r="E160" s="1787">
        <v>0</v>
      </c>
      <c r="F160" s="2323">
        <f>+E160+E161+E162</f>
        <v>10</v>
      </c>
      <c r="G160" s="109"/>
      <c r="H160" s="3"/>
      <c r="I160" s="3"/>
      <c r="J160" s="3"/>
      <c r="K160" s="3"/>
      <c r="L160" s="3"/>
      <c r="M160" s="3"/>
      <c r="N160" s="3"/>
      <c r="O160" s="3"/>
      <c r="P160" s="3"/>
      <c r="Q160" s="3"/>
    </row>
    <row r="161" spans="2:17" ht="72" x14ac:dyDescent="0.2">
      <c r="B161" s="1969"/>
      <c r="C161" s="196" t="s">
        <v>238</v>
      </c>
      <c r="D161" s="1795">
        <v>25</v>
      </c>
      <c r="E161" s="1787">
        <v>0</v>
      </c>
      <c r="F161" s="2324"/>
      <c r="G161" s="109"/>
      <c r="H161" s="3"/>
      <c r="I161" s="3"/>
      <c r="J161" s="3"/>
      <c r="K161" s="3"/>
      <c r="L161" s="3"/>
      <c r="M161" s="3"/>
      <c r="N161" s="3"/>
      <c r="O161" s="3"/>
      <c r="P161" s="3"/>
      <c r="Q161" s="3"/>
    </row>
    <row r="162" spans="2:17" ht="48" x14ac:dyDescent="0.2">
      <c r="B162" s="1969"/>
      <c r="C162" s="196" t="s">
        <v>239</v>
      </c>
      <c r="D162" s="1787">
        <v>10</v>
      </c>
      <c r="E162" s="1787">
        <v>10</v>
      </c>
      <c r="F162" s="2325"/>
      <c r="G162" s="109"/>
      <c r="H162" s="3"/>
      <c r="I162" s="3"/>
      <c r="J162" s="3"/>
      <c r="K162" s="3"/>
      <c r="L162" s="3"/>
      <c r="M162" s="3"/>
      <c r="N162" s="3"/>
      <c r="O162" s="3"/>
      <c r="P162" s="3"/>
      <c r="Q162" s="3"/>
    </row>
    <row r="163" spans="2:17" x14ac:dyDescent="0.25">
      <c r="C163"/>
    </row>
    <row r="166" spans="2:17" x14ac:dyDescent="0.25">
      <c r="B166" s="160" t="s">
        <v>240</v>
      </c>
    </row>
    <row r="169" spans="2:17" x14ac:dyDescent="0.25">
      <c r="B169" s="41" t="s">
        <v>17</v>
      </c>
      <c r="C169" s="41" t="s">
        <v>26</v>
      </c>
      <c r="D169" s="162" t="s">
        <v>27</v>
      </c>
      <c r="E169" s="162" t="s">
        <v>28</v>
      </c>
    </row>
    <row r="170" spans="2:17" ht="28.5" x14ac:dyDescent="0.25">
      <c r="B170" s="45" t="s">
        <v>812</v>
      </c>
      <c r="C170" s="1795">
        <v>40</v>
      </c>
      <c r="D170" s="1787">
        <f>+E144</f>
        <v>40</v>
      </c>
      <c r="E170" s="2099">
        <f>+D170+D171</f>
        <v>50</v>
      </c>
    </row>
    <row r="171" spans="2:17" ht="57" x14ac:dyDescent="0.25">
      <c r="B171" s="45" t="s">
        <v>813</v>
      </c>
      <c r="C171" s="1795">
        <v>60</v>
      </c>
      <c r="D171" s="1787">
        <v>10</v>
      </c>
      <c r="E171" s="2101"/>
    </row>
  </sheetData>
  <mergeCells count="164">
    <mergeCell ref="P155:Q155"/>
    <mergeCell ref="P156:Q156"/>
    <mergeCell ref="B160:B162"/>
    <mergeCell ref="F160:F162"/>
    <mergeCell ref="E170:E171"/>
    <mergeCell ref="B149:N149"/>
    <mergeCell ref="J151:L151"/>
    <mergeCell ref="P151:Q151"/>
    <mergeCell ref="P152:Q152"/>
    <mergeCell ref="P153:Q153"/>
    <mergeCell ref="P154:Q154"/>
    <mergeCell ref="B125:N125"/>
    <mergeCell ref="D128:E128"/>
    <mergeCell ref="D129:E129"/>
    <mergeCell ref="B132:P132"/>
    <mergeCell ref="B135:N135"/>
    <mergeCell ref="E144:E146"/>
    <mergeCell ref="H118:H120"/>
    <mergeCell ref="I118:I120"/>
    <mergeCell ref="M118:M119"/>
    <mergeCell ref="N118:N119"/>
    <mergeCell ref="O118:O119"/>
    <mergeCell ref="P118:Q119"/>
    <mergeCell ref="P120:Q120"/>
    <mergeCell ref="B118:B120"/>
    <mergeCell ref="C118:C120"/>
    <mergeCell ref="D118:D120"/>
    <mergeCell ref="E118:E120"/>
    <mergeCell ref="F118:F120"/>
    <mergeCell ref="G118:G120"/>
    <mergeCell ref="H116:H117"/>
    <mergeCell ref="I116:I117"/>
    <mergeCell ref="M116:M117"/>
    <mergeCell ref="N116:N117"/>
    <mergeCell ref="O116:O117"/>
    <mergeCell ref="P116:Q117"/>
    <mergeCell ref="B116:B117"/>
    <mergeCell ref="C116:C117"/>
    <mergeCell ref="D116:D117"/>
    <mergeCell ref="E116:E117"/>
    <mergeCell ref="F116:F117"/>
    <mergeCell ref="G116:G117"/>
    <mergeCell ref="H114:H115"/>
    <mergeCell ref="I114:I115"/>
    <mergeCell ref="M114:M115"/>
    <mergeCell ref="N114:N115"/>
    <mergeCell ref="O114:O115"/>
    <mergeCell ref="P114:Q115"/>
    <mergeCell ref="B114:B115"/>
    <mergeCell ref="C114:C115"/>
    <mergeCell ref="D114:D115"/>
    <mergeCell ref="E114:E115"/>
    <mergeCell ref="F114:F115"/>
    <mergeCell ref="G114:G115"/>
    <mergeCell ref="H110:H113"/>
    <mergeCell ref="I110:I113"/>
    <mergeCell ref="M110:M113"/>
    <mergeCell ref="N110:N113"/>
    <mergeCell ref="O110:O113"/>
    <mergeCell ref="P110:Q113"/>
    <mergeCell ref="B110:B113"/>
    <mergeCell ref="C110:C113"/>
    <mergeCell ref="D110:D113"/>
    <mergeCell ref="E110:E113"/>
    <mergeCell ref="F110:F113"/>
    <mergeCell ref="G110:G113"/>
    <mergeCell ref="H106:H109"/>
    <mergeCell ref="I106:I109"/>
    <mergeCell ref="M106:M109"/>
    <mergeCell ref="N106:N109"/>
    <mergeCell ref="O106:O109"/>
    <mergeCell ref="P106:Q109"/>
    <mergeCell ref="B106:B109"/>
    <mergeCell ref="C106:C109"/>
    <mergeCell ref="D106:D109"/>
    <mergeCell ref="E106:E109"/>
    <mergeCell ref="F106:F109"/>
    <mergeCell ref="G106:G109"/>
    <mergeCell ref="H104:H105"/>
    <mergeCell ref="I104:I105"/>
    <mergeCell ref="M104:M105"/>
    <mergeCell ref="N104:N105"/>
    <mergeCell ref="O104:O105"/>
    <mergeCell ref="P104:Q105"/>
    <mergeCell ref="B104:B105"/>
    <mergeCell ref="C104:C105"/>
    <mergeCell ref="D104:D105"/>
    <mergeCell ref="E104:E105"/>
    <mergeCell ref="F104:F105"/>
    <mergeCell ref="G104:G105"/>
    <mergeCell ref="H101:H103"/>
    <mergeCell ref="I101:I103"/>
    <mergeCell ref="M101:M103"/>
    <mergeCell ref="N101:N103"/>
    <mergeCell ref="O101:O103"/>
    <mergeCell ref="P101:Q103"/>
    <mergeCell ref="B101:B103"/>
    <mergeCell ref="C101:C103"/>
    <mergeCell ref="D101:D103"/>
    <mergeCell ref="E101:E103"/>
    <mergeCell ref="F101:F103"/>
    <mergeCell ref="G101:G103"/>
    <mergeCell ref="H98:H100"/>
    <mergeCell ref="I98:I100"/>
    <mergeCell ref="M98:M100"/>
    <mergeCell ref="N98:N100"/>
    <mergeCell ref="O98:O100"/>
    <mergeCell ref="P98:Q100"/>
    <mergeCell ref="B98:B100"/>
    <mergeCell ref="C98:C100"/>
    <mergeCell ref="D98:D100"/>
    <mergeCell ref="E98:E100"/>
    <mergeCell ref="F98:F100"/>
    <mergeCell ref="G98:G100"/>
    <mergeCell ref="H95:H97"/>
    <mergeCell ref="I95:I97"/>
    <mergeCell ref="M95:M97"/>
    <mergeCell ref="N95:N97"/>
    <mergeCell ref="O95:O97"/>
    <mergeCell ref="P95:Q97"/>
    <mergeCell ref="B95:B97"/>
    <mergeCell ref="C95:C97"/>
    <mergeCell ref="D95:D97"/>
    <mergeCell ref="E95:E97"/>
    <mergeCell ref="F95:F97"/>
    <mergeCell ref="G95:G97"/>
    <mergeCell ref="O80:P80"/>
    <mergeCell ref="R80:AL80"/>
    <mergeCell ref="O81:P81"/>
    <mergeCell ref="B89:N89"/>
    <mergeCell ref="J94:L94"/>
    <mergeCell ref="P94:Q94"/>
    <mergeCell ref="O74:P74"/>
    <mergeCell ref="O75:P75"/>
    <mergeCell ref="O76:P76"/>
    <mergeCell ref="O77:P77"/>
    <mergeCell ref="O78:P78"/>
    <mergeCell ref="O79:P79"/>
    <mergeCell ref="O68:P68"/>
    <mergeCell ref="O69:P69"/>
    <mergeCell ref="O70:P70"/>
    <mergeCell ref="O71:P71"/>
    <mergeCell ref="O72:P72"/>
    <mergeCell ref="O73:P73"/>
    <mergeCell ref="C59:N59"/>
    <mergeCell ref="B61:N61"/>
    <mergeCell ref="O64:P64"/>
    <mergeCell ref="O65:P65"/>
    <mergeCell ref="O66:P66"/>
    <mergeCell ref="O67:P67"/>
    <mergeCell ref="C10:E10"/>
    <mergeCell ref="B14:C21"/>
    <mergeCell ref="B22:C22"/>
    <mergeCell ref="E40:E41"/>
    <mergeCell ref="M45:N45"/>
    <mergeCell ref="B55:B56"/>
    <mergeCell ref="C55:C56"/>
    <mergeCell ref="D55:E55"/>
    <mergeCell ref="B2:P2"/>
    <mergeCell ref="B4:P4"/>
    <mergeCell ref="C6:N6"/>
    <mergeCell ref="C7:N7"/>
    <mergeCell ref="C8:N8"/>
    <mergeCell ref="C9:N9"/>
  </mergeCells>
  <dataValidations count="2">
    <dataValidation type="list" allowBlank="1" showInputMessage="1" showErrorMessage="1" sqref="WVE983087 A65583 IS65583 SO65583 ACK65583 AMG65583 AWC65583 BFY65583 BPU65583 BZQ65583 CJM65583 CTI65583 DDE65583 DNA65583 DWW65583 EGS65583 EQO65583 FAK65583 FKG65583 FUC65583 GDY65583 GNU65583 GXQ65583 HHM65583 HRI65583 IBE65583 ILA65583 IUW65583 JES65583 JOO65583 JYK65583 KIG65583 KSC65583 LBY65583 LLU65583 LVQ65583 MFM65583 MPI65583 MZE65583 NJA65583 NSW65583 OCS65583 OMO65583 OWK65583 PGG65583 PQC65583 PZY65583 QJU65583 QTQ65583 RDM65583 RNI65583 RXE65583 SHA65583 SQW65583 TAS65583 TKO65583 TUK65583 UEG65583 UOC65583 UXY65583 VHU65583 VRQ65583 WBM65583 WLI65583 WVE65583 A131119 IS131119 SO131119 ACK131119 AMG131119 AWC131119 BFY131119 BPU131119 BZQ131119 CJM131119 CTI131119 DDE131119 DNA131119 DWW131119 EGS131119 EQO131119 FAK131119 FKG131119 FUC131119 GDY131119 GNU131119 GXQ131119 HHM131119 HRI131119 IBE131119 ILA131119 IUW131119 JES131119 JOO131119 JYK131119 KIG131119 KSC131119 LBY131119 LLU131119 LVQ131119 MFM131119 MPI131119 MZE131119 NJA131119 NSW131119 OCS131119 OMO131119 OWK131119 PGG131119 PQC131119 PZY131119 QJU131119 QTQ131119 RDM131119 RNI131119 RXE131119 SHA131119 SQW131119 TAS131119 TKO131119 TUK131119 UEG131119 UOC131119 UXY131119 VHU131119 VRQ131119 WBM131119 WLI131119 WVE131119 A196655 IS196655 SO196655 ACK196655 AMG196655 AWC196655 BFY196655 BPU196655 BZQ196655 CJM196655 CTI196655 DDE196655 DNA196655 DWW196655 EGS196655 EQO196655 FAK196655 FKG196655 FUC196655 GDY196655 GNU196655 GXQ196655 HHM196655 HRI196655 IBE196655 ILA196655 IUW196655 JES196655 JOO196655 JYK196655 KIG196655 KSC196655 LBY196655 LLU196655 LVQ196655 MFM196655 MPI196655 MZE196655 NJA196655 NSW196655 OCS196655 OMO196655 OWK196655 PGG196655 PQC196655 PZY196655 QJU196655 QTQ196655 RDM196655 RNI196655 RXE196655 SHA196655 SQW196655 TAS196655 TKO196655 TUK196655 UEG196655 UOC196655 UXY196655 VHU196655 VRQ196655 WBM196655 WLI196655 WVE196655 A262191 IS262191 SO262191 ACK262191 AMG262191 AWC262191 BFY262191 BPU262191 BZQ262191 CJM262191 CTI262191 DDE262191 DNA262191 DWW262191 EGS262191 EQO262191 FAK262191 FKG262191 FUC262191 GDY262191 GNU262191 GXQ262191 HHM262191 HRI262191 IBE262191 ILA262191 IUW262191 JES262191 JOO262191 JYK262191 KIG262191 KSC262191 LBY262191 LLU262191 LVQ262191 MFM262191 MPI262191 MZE262191 NJA262191 NSW262191 OCS262191 OMO262191 OWK262191 PGG262191 PQC262191 PZY262191 QJU262191 QTQ262191 RDM262191 RNI262191 RXE262191 SHA262191 SQW262191 TAS262191 TKO262191 TUK262191 UEG262191 UOC262191 UXY262191 VHU262191 VRQ262191 WBM262191 WLI262191 WVE262191 A327727 IS327727 SO327727 ACK327727 AMG327727 AWC327727 BFY327727 BPU327727 BZQ327727 CJM327727 CTI327727 DDE327727 DNA327727 DWW327727 EGS327727 EQO327727 FAK327727 FKG327727 FUC327727 GDY327727 GNU327727 GXQ327727 HHM327727 HRI327727 IBE327727 ILA327727 IUW327727 JES327727 JOO327727 JYK327727 KIG327727 KSC327727 LBY327727 LLU327727 LVQ327727 MFM327727 MPI327727 MZE327727 NJA327727 NSW327727 OCS327727 OMO327727 OWK327727 PGG327727 PQC327727 PZY327727 QJU327727 QTQ327727 RDM327727 RNI327727 RXE327727 SHA327727 SQW327727 TAS327727 TKO327727 TUK327727 UEG327727 UOC327727 UXY327727 VHU327727 VRQ327727 WBM327727 WLI327727 WVE327727 A393263 IS393263 SO393263 ACK393263 AMG393263 AWC393263 BFY393263 BPU393263 BZQ393263 CJM393263 CTI393263 DDE393263 DNA393263 DWW393263 EGS393263 EQO393263 FAK393263 FKG393263 FUC393263 GDY393263 GNU393263 GXQ393263 HHM393263 HRI393263 IBE393263 ILA393263 IUW393263 JES393263 JOO393263 JYK393263 KIG393263 KSC393263 LBY393263 LLU393263 LVQ393263 MFM393263 MPI393263 MZE393263 NJA393263 NSW393263 OCS393263 OMO393263 OWK393263 PGG393263 PQC393263 PZY393263 QJU393263 QTQ393263 RDM393263 RNI393263 RXE393263 SHA393263 SQW393263 TAS393263 TKO393263 TUK393263 UEG393263 UOC393263 UXY393263 VHU393263 VRQ393263 WBM393263 WLI393263 WVE393263 A458799 IS458799 SO458799 ACK458799 AMG458799 AWC458799 BFY458799 BPU458799 BZQ458799 CJM458799 CTI458799 DDE458799 DNA458799 DWW458799 EGS458799 EQO458799 FAK458799 FKG458799 FUC458799 GDY458799 GNU458799 GXQ458799 HHM458799 HRI458799 IBE458799 ILA458799 IUW458799 JES458799 JOO458799 JYK458799 KIG458799 KSC458799 LBY458799 LLU458799 LVQ458799 MFM458799 MPI458799 MZE458799 NJA458799 NSW458799 OCS458799 OMO458799 OWK458799 PGG458799 PQC458799 PZY458799 QJU458799 QTQ458799 RDM458799 RNI458799 RXE458799 SHA458799 SQW458799 TAS458799 TKO458799 TUK458799 UEG458799 UOC458799 UXY458799 VHU458799 VRQ458799 WBM458799 WLI458799 WVE458799 A524335 IS524335 SO524335 ACK524335 AMG524335 AWC524335 BFY524335 BPU524335 BZQ524335 CJM524335 CTI524335 DDE524335 DNA524335 DWW524335 EGS524335 EQO524335 FAK524335 FKG524335 FUC524335 GDY524335 GNU524335 GXQ524335 HHM524335 HRI524335 IBE524335 ILA524335 IUW524335 JES524335 JOO524335 JYK524335 KIG524335 KSC524335 LBY524335 LLU524335 LVQ524335 MFM524335 MPI524335 MZE524335 NJA524335 NSW524335 OCS524335 OMO524335 OWK524335 PGG524335 PQC524335 PZY524335 QJU524335 QTQ524335 RDM524335 RNI524335 RXE524335 SHA524335 SQW524335 TAS524335 TKO524335 TUK524335 UEG524335 UOC524335 UXY524335 VHU524335 VRQ524335 WBM524335 WLI524335 WVE524335 A589871 IS589871 SO589871 ACK589871 AMG589871 AWC589871 BFY589871 BPU589871 BZQ589871 CJM589871 CTI589871 DDE589871 DNA589871 DWW589871 EGS589871 EQO589871 FAK589871 FKG589871 FUC589871 GDY589871 GNU589871 GXQ589871 HHM589871 HRI589871 IBE589871 ILA589871 IUW589871 JES589871 JOO589871 JYK589871 KIG589871 KSC589871 LBY589871 LLU589871 LVQ589871 MFM589871 MPI589871 MZE589871 NJA589871 NSW589871 OCS589871 OMO589871 OWK589871 PGG589871 PQC589871 PZY589871 QJU589871 QTQ589871 RDM589871 RNI589871 RXE589871 SHA589871 SQW589871 TAS589871 TKO589871 TUK589871 UEG589871 UOC589871 UXY589871 VHU589871 VRQ589871 WBM589871 WLI589871 WVE589871 A655407 IS655407 SO655407 ACK655407 AMG655407 AWC655407 BFY655407 BPU655407 BZQ655407 CJM655407 CTI655407 DDE655407 DNA655407 DWW655407 EGS655407 EQO655407 FAK655407 FKG655407 FUC655407 GDY655407 GNU655407 GXQ655407 HHM655407 HRI655407 IBE655407 ILA655407 IUW655407 JES655407 JOO655407 JYK655407 KIG655407 KSC655407 LBY655407 LLU655407 LVQ655407 MFM655407 MPI655407 MZE655407 NJA655407 NSW655407 OCS655407 OMO655407 OWK655407 PGG655407 PQC655407 PZY655407 QJU655407 QTQ655407 RDM655407 RNI655407 RXE655407 SHA655407 SQW655407 TAS655407 TKO655407 TUK655407 UEG655407 UOC655407 UXY655407 VHU655407 VRQ655407 WBM655407 WLI655407 WVE655407 A720943 IS720943 SO720943 ACK720943 AMG720943 AWC720943 BFY720943 BPU720943 BZQ720943 CJM720943 CTI720943 DDE720943 DNA720943 DWW720943 EGS720943 EQO720943 FAK720943 FKG720943 FUC720943 GDY720943 GNU720943 GXQ720943 HHM720943 HRI720943 IBE720943 ILA720943 IUW720943 JES720943 JOO720943 JYK720943 KIG720943 KSC720943 LBY720943 LLU720943 LVQ720943 MFM720943 MPI720943 MZE720943 NJA720943 NSW720943 OCS720943 OMO720943 OWK720943 PGG720943 PQC720943 PZY720943 QJU720943 QTQ720943 RDM720943 RNI720943 RXE720943 SHA720943 SQW720943 TAS720943 TKO720943 TUK720943 UEG720943 UOC720943 UXY720943 VHU720943 VRQ720943 WBM720943 WLI720943 WVE720943 A786479 IS786479 SO786479 ACK786479 AMG786479 AWC786479 BFY786479 BPU786479 BZQ786479 CJM786479 CTI786479 DDE786479 DNA786479 DWW786479 EGS786479 EQO786479 FAK786479 FKG786479 FUC786479 GDY786479 GNU786479 GXQ786479 HHM786479 HRI786479 IBE786479 ILA786479 IUW786479 JES786479 JOO786479 JYK786479 KIG786479 KSC786479 LBY786479 LLU786479 LVQ786479 MFM786479 MPI786479 MZE786479 NJA786479 NSW786479 OCS786479 OMO786479 OWK786479 PGG786479 PQC786479 PZY786479 QJU786479 QTQ786479 RDM786479 RNI786479 RXE786479 SHA786479 SQW786479 TAS786479 TKO786479 TUK786479 UEG786479 UOC786479 UXY786479 VHU786479 VRQ786479 WBM786479 WLI786479 WVE786479 A852015 IS852015 SO852015 ACK852015 AMG852015 AWC852015 BFY852015 BPU852015 BZQ852015 CJM852015 CTI852015 DDE852015 DNA852015 DWW852015 EGS852015 EQO852015 FAK852015 FKG852015 FUC852015 GDY852015 GNU852015 GXQ852015 HHM852015 HRI852015 IBE852015 ILA852015 IUW852015 JES852015 JOO852015 JYK852015 KIG852015 KSC852015 LBY852015 LLU852015 LVQ852015 MFM852015 MPI852015 MZE852015 NJA852015 NSW852015 OCS852015 OMO852015 OWK852015 PGG852015 PQC852015 PZY852015 QJU852015 QTQ852015 RDM852015 RNI852015 RXE852015 SHA852015 SQW852015 TAS852015 TKO852015 TUK852015 UEG852015 UOC852015 UXY852015 VHU852015 VRQ852015 WBM852015 WLI852015 WVE852015 A917551 IS917551 SO917551 ACK917551 AMG917551 AWC917551 BFY917551 BPU917551 BZQ917551 CJM917551 CTI917551 DDE917551 DNA917551 DWW917551 EGS917551 EQO917551 FAK917551 FKG917551 FUC917551 GDY917551 GNU917551 GXQ917551 HHM917551 HRI917551 IBE917551 ILA917551 IUW917551 JES917551 JOO917551 JYK917551 KIG917551 KSC917551 LBY917551 LLU917551 LVQ917551 MFM917551 MPI917551 MZE917551 NJA917551 NSW917551 OCS917551 OMO917551 OWK917551 PGG917551 PQC917551 PZY917551 QJU917551 QTQ917551 RDM917551 RNI917551 RXE917551 SHA917551 SQW917551 TAS917551 TKO917551 TUK917551 UEG917551 UOC917551 UXY917551 VHU917551 VRQ917551 WBM917551 WLI917551 WVE917551 A983087 IS983087 SO983087 ACK983087 AMG983087 AWC983087 BFY983087 BPU983087 BZQ983087 CJM983087 CTI983087 DDE983087 DNA983087 DWW983087 EGS983087 EQO983087 FAK983087 FKG983087 FUC983087 GDY983087 GNU983087 GXQ983087 HHM983087 HRI983087 IBE983087 ILA983087 IUW983087 JES983087 JOO983087 JYK983087 KIG983087 KSC983087 LBY983087 LLU983087 LVQ983087 MFM983087 MPI983087 MZE983087 NJA983087 NSW983087 OCS983087 OMO983087 OWK983087 PGG983087 PQC983087 PZY983087 QJU983087 QTQ983087 RDM983087 RNI983087 RXE983087 SHA983087 SQW983087 TAS983087 TKO983087 TUK983087 UEG983087 UOC983087 UXY983087 VHU983087 VRQ983087 WBM983087 WLI98308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87 WLL983087 C65583 IV65583 SR65583 ACN65583 AMJ65583 AWF65583 BGB65583 BPX65583 BZT65583 CJP65583 CTL65583 DDH65583 DND65583 DWZ65583 EGV65583 EQR65583 FAN65583 FKJ65583 FUF65583 GEB65583 GNX65583 GXT65583 HHP65583 HRL65583 IBH65583 ILD65583 IUZ65583 JEV65583 JOR65583 JYN65583 KIJ65583 KSF65583 LCB65583 LLX65583 LVT65583 MFP65583 MPL65583 MZH65583 NJD65583 NSZ65583 OCV65583 OMR65583 OWN65583 PGJ65583 PQF65583 QAB65583 QJX65583 QTT65583 RDP65583 RNL65583 RXH65583 SHD65583 SQZ65583 TAV65583 TKR65583 TUN65583 UEJ65583 UOF65583 UYB65583 VHX65583 VRT65583 WBP65583 WLL65583 WVH65583 C131119 IV131119 SR131119 ACN131119 AMJ131119 AWF131119 BGB131119 BPX131119 BZT131119 CJP131119 CTL131119 DDH131119 DND131119 DWZ131119 EGV131119 EQR131119 FAN131119 FKJ131119 FUF131119 GEB131119 GNX131119 GXT131119 HHP131119 HRL131119 IBH131119 ILD131119 IUZ131119 JEV131119 JOR131119 JYN131119 KIJ131119 KSF131119 LCB131119 LLX131119 LVT131119 MFP131119 MPL131119 MZH131119 NJD131119 NSZ131119 OCV131119 OMR131119 OWN131119 PGJ131119 PQF131119 QAB131119 QJX131119 QTT131119 RDP131119 RNL131119 RXH131119 SHD131119 SQZ131119 TAV131119 TKR131119 TUN131119 UEJ131119 UOF131119 UYB131119 VHX131119 VRT131119 WBP131119 WLL131119 WVH131119 C196655 IV196655 SR196655 ACN196655 AMJ196655 AWF196655 BGB196655 BPX196655 BZT196655 CJP196655 CTL196655 DDH196655 DND196655 DWZ196655 EGV196655 EQR196655 FAN196655 FKJ196655 FUF196655 GEB196655 GNX196655 GXT196655 HHP196655 HRL196655 IBH196655 ILD196655 IUZ196655 JEV196655 JOR196655 JYN196655 KIJ196655 KSF196655 LCB196655 LLX196655 LVT196655 MFP196655 MPL196655 MZH196655 NJD196655 NSZ196655 OCV196655 OMR196655 OWN196655 PGJ196655 PQF196655 QAB196655 QJX196655 QTT196655 RDP196655 RNL196655 RXH196655 SHD196655 SQZ196655 TAV196655 TKR196655 TUN196655 UEJ196655 UOF196655 UYB196655 VHX196655 VRT196655 WBP196655 WLL196655 WVH196655 C262191 IV262191 SR262191 ACN262191 AMJ262191 AWF262191 BGB262191 BPX262191 BZT262191 CJP262191 CTL262191 DDH262191 DND262191 DWZ262191 EGV262191 EQR262191 FAN262191 FKJ262191 FUF262191 GEB262191 GNX262191 GXT262191 HHP262191 HRL262191 IBH262191 ILD262191 IUZ262191 JEV262191 JOR262191 JYN262191 KIJ262191 KSF262191 LCB262191 LLX262191 LVT262191 MFP262191 MPL262191 MZH262191 NJD262191 NSZ262191 OCV262191 OMR262191 OWN262191 PGJ262191 PQF262191 QAB262191 QJX262191 QTT262191 RDP262191 RNL262191 RXH262191 SHD262191 SQZ262191 TAV262191 TKR262191 TUN262191 UEJ262191 UOF262191 UYB262191 VHX262191 VRT262191 WBP262191 WLL262191 WVH262191 C327727 IV327727 SR327727 ACN327727 AMJ327727 AWF327727 BGB327727 BPX327727 BZT327727 CJP327727 CTL327727 DDH327727 DND327727 DWZ327727 EGV327727 EQR327727 FAN327727 FKJ327727 FUF327727 GEB327727 GNX327727 GXT327727 HHP327727 HRL327727 IBH327727 ILD327727 IUZ327727 JEV327727 JOR327727 JYN327727 KIJ327727 KSF327727 LCB327727 LLX327727 LVT327727 MFP327727 MPL327727 MZH327727 NJD327727 NSZ327727 OCV327727 OMR327727 OWN327727 PGJ327727 PQF327727 QAB327727 QJX327727 QTT327727 RDP327727 RNL327727 RXH327727 SHD327727 SQZ327727 TAV327727 TKR327727 TUN327727 UEJ327727 UOF327727 UYB327727 VHX327727 VRT327727 WBP327727 WLL327727 WVH327727 C393263 IV393263 SR393263 ACN393263 AMJ393263 AWF393263 BGB393263 BPX393263 BZT393263 CJP393263 CTL393263 DDH393263 DND393263 DWZ393263 EGV393263 EQR393263 FAN393263 FKJ393263 FUF393263 GEB393263 GNX393263 GXT393263 HHP393263 HRL393263 IBH393263 ILD393263 IUZ393263 JEV393263 JOR393263 JYN393263 KIJ393263 KSF393263 LCB393263 LLX393263 LVT393263 MFP393263 MPL393263 MZH393263 NJD393263 NSZ393263 OCV393263 OMR393263 OWN393263 PGJ393263 PQF393263 QAB393263 QJX393263 QTT393263 RDP393263 RNL393263 RXH393263 SHD393263 SQZ393263 TAV393263 TKR393263 TUN393263 UEJ393263 UOF393263 UYB393263 VHX393263 VRT393263 WBP393263 WLL393263 WVH393263 C458799 IV458799 SR458799 ACN458799 AMJ458799 AWF458799 BGB458799 BPX458799 BZT458799 CJP458799 CTL458799 DDH458799 DND458799 DWZ458799 EGV458799 EQR458799 FAN458799 FKJ458799 FUF458799 GEB458799 GNX458799 GXT458799 HHP458799 HRL458799 IBH458799 ILD458799 IUZ458799 JEV458799 JOR458799 JYN458799 KIJ458799 KSF458799 LCB458799 LLX458799 LVT458799 MFP458799 MPL458799 MZH458799 NJD458799 NSZ458799 OCV458799 OMR458799 OWN458799 PGJ458799 PQF458799 QAB458799 QJX458799 QTT458799 RDP458799 RNL458799 RXH458799 SHD458799 SQZ458799 TAV458799 TKR458799 TUN458799 UEJ458799 UOF458799 UYB458799 VHX458799 VRT458799 WBP458799 WLL458799 WVH458799 C524335 IV524335 SR524335 ACN524335 AMJ524335 AWF524335 BGB524335 BPX524335 BZT524335 CJP524335 CTL524335 DDH524335 DND524335 DWZ524335 EGV524335 EQR524335 FAN524335 FKJ524335 FUF524335 GEB524335 GNX524335 GXT524335 HHP524335 HRL524335 IBH524335 ILD524335 IUZ524335 JEV524335 JOR524335 JYN524335 KIJ524335 KSF524335 LCB524335 LLX524335 LVT524335 MFP524335 MPL524335 MZH524335 NJD524335 NSZ524335 OCV524335 OMR524335 OWN524335 PGJ524335 PQF524335 QAB524335 QJX524335 QTT524335 RDP524335 RNL524335 RXH524335 SHD524335 SQZ524335 TAV524335 TKR524335 TUN524335 UEJ524335 UOF524335 UYB524335 VHX524335 VRT524335 WBP524335 WLL524335 WVH524335 C589871 IV589871 SR589871 ACN589871 AMJ589871 AWF589871 BGB589871 BPX589871 BZT589871 CJP589871 CTL589871 DDH589871 DND589871 DWZ589871 EGV589871 EQR589871 FAN589871 FKJ589871 FUF589871 GEB589871 GNX589871 GXT589871 HHP589871 HRL589871 IBH589871 ILD589871 IUZ589871 JEV589871 JOR589871 JYN589871 KIJ589871 KSF589871 LCB589871 LLX589871 LVT589871 MFP589871 MPL589871 MZH589871 NJD589871 NSZ589871 OCV589871 OMR589871 OWN589871 PGJ589871 PQF589871 QAB589871 QJX589871 QTT589871 RDP589871 RNL589871 RXH589871 SHD589871 SQZ589871 TAV589871 TKR589871 TUN589871 UEJ589871 UOF589871 UYB589871 VHX589871 VRT589871 WBP589871 WLL589871 WVH589871 C655407 IV655407 SR655407 ACN655407 AMJ655407 AWF655407 BGB655407 BPX655407 BZT655407 CJP655407 CTL655407 DDH655407 DND655407 DWZ655407 EGV655407 EQR655407 FAN655407 FKJ655407 FUF655407 GEB655407 GNX655407 GXT655407 HHP655407 HRL655407 IBH655407 ILD655407 IUZ655407 JEV655407 JOR655407 JYN655407 KIJ655407 KSF655407 LCB655407 LLX655407 LVT655407 MFP655407 MPL655407 MZH655407 NJD655407 NSZ655407 OCV655407 OMR655407 OWN655407 PGJ655407 PQF655407 QAB655407 QJX655407 QTT655407 RDP655407 RNL655407 RXH655407 SHD655407 SQZ655407 TAV655407 TKR655407 TUN655407 UEJ655407 UOF655407 UYB655407 VHX655407 VRT655407 WBP655407 WLL655407 WVH655407 C720943 IV720943 SR720943 ACN720943 AMJ720943 AWF720943 BGB720943 BPX720943 BZT720943 CJP720943 CTL720943 DDH720943 DND720943 DWZ720943 EGV720943 EQR720943 FAN720943 FKJ720943 FUF720943 GEB720943 GNX720943 GXT720943 HHP720943 HRL720943 IBH720943 ILD720943 IUZ720943 JEV720943 JOR720943 JYN720943 KIJ720943 KSF720943 LCB720943 LLX720943 LVT720943 MFP720943 MPL720943 MZH720943 NJD720943 NSZ720943 OCV720943 OMR720943 OWN720943 PGJ720943 PQF720943 QAB720943 QJX720943 QTT720943 RDP720943 RNL720943 RXH720943 SHD720943 SQZ720943 TAV720943 TKR720943 TUN720943 UEJ720943 UOF720943 UYB720943 VHX720943 VRT720943 WBP720943 WLL720943 WVH720943 C786479 IV786479 SR786479 ACN786479 AMJ786479 AWF786479 BGB786479 BPX786479 BZT786479 CJP786479 CTL786479 DDH786479 DND786479 DWZ786479 EGV786479 EQR786479 FAN786479 FKJ786479 FUF786479 GEB786479 GNX786479 GXT786479 HHP786479 HRL786479 IBH786479 ILD786479 IUZ786479 JEV786479 JOR786479 JYN786479 KIJ786479 KSF786479 LCB786479 LLX786479 LVT786479 MFP786479 MPL786479 MZH786479 NJD786479 NSZ786479 OCV786479 OMR786479 OWN786479 PGJ786479 PQF786479 QAB786479 QJX786479 QTT786479 RDP786479 RNL786479 RXH786479 SHD786479 SQZ786479 TAV786479 TKR786479 TUN786479 UEJ786479 UOF786479 UYB786479 VHX786479 VRT786479 WBP786479 WLL786479 WVH786479 C852015 IV852015 SR852015 ACN852015 AMJ852015 AWF852015 BGB852015 BPX852015 BZT852015 CJP852015 CTL852015 DDH852015 DND852015 DWZ852015 EGV852015 EQR852015 FAN852015 FKJ852015 FUF852015 GEB852015 GNX852015 GXT852015 HHP852015 HRL852015 IBH852015 ILD852015 IUZ852015 JEV852015 JOR852015 JYN852015 KIJ852015 KSF852015 LCB852015 LLX852015 LVT852015 MFP852015 MPL852015 MZH852015 NJD852015 NSZ852015 OCV852015 OMR852015 OWN852015 PGJ852015 PQF852015 QAB852015 QJX852015 QTT852015 RDP852015 RNL852015 RXH852015 SHD852015 SQZ852015 TAV852015 TKR852015 TUN852015 UEJ852015 UOF852015 UYB852015 VHX852015 VRT852015 WBP852015 WLL852015 WVH852015 C917551 IV917551 SR917551 ACN917551 AMJ917551 AWF917551 BGB917551 BPX917551 BZT917551 CJP917551 CTL917551 DDH917551 DND917551 DWZ917551 EGV917551 EQR917551 FAN917551 FKJ917551 FUF917551 GEB917551 GNX917551 GXT917551 HHP917551 HRL917551 IBH917551 ILD917551 IUZ917551 JEV917551 JOR917551 JYN917551 KIJ917551 KSF917551 LCB917551 LLX917551 LVT917551 MFP917551 MPL917551 MZH917551 NJD917551 NSZ917551 OCV917551 OMR917551 OWN917551 PGJ917551 PQF917551 QAB917551 QJX917551 QTT917551 RDP917551 RNL917551 RXH917551 SHD917551 SQZ917551 TAV917551 TKR917551 TUN917551 UEJ917551 UOF917551 UYB917551 VHX917551 VRT917551 WBP917551 WLL917551 WVH917551 C983087 IV983087 SR983087 ACN983087 AMJ983087 AWF983087 BGB983087 BPX983087 BZT983087 CJP983087 CTL983087 DDH983087 DND983087 DWZ983087 EGV983087 EQR983087 FAN983087 FKJ983087 FUF983087 GEB983087 GNX983087 GXT983087 HHP983087 HRL983087 IBH983087 ILD983087 IUZ983087 JEV983087 JOR983087 JYN983087 KIJ983087 KSF983087 LCB983087 LLX983087 LVT983087 MFP983087 MPL983087 MZH983087 NJD983087 NSZ983087 OCV983087 OMR983087 OWN983087 PGJ983087 PQF983087 QAB983087 QJX983087 QTT983087 RDP983087 RNL983087 RXH983087 SHD983087 SQZ983087 TAV983087 TKR983087 TUN983087 UEJ983087 UOF983087 UYB983087 VHX983087 VRT983087 WBP98308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4"/>
  <sheetViews>
    <sheetView topLeftCell="A11" zoomScale="90" zoomScaleNormal="90" workbookViewId="0">
      <selection activeCell="C24" sqref="C24"/>
    </sheetView>
  </sheetViews>
  <sheetFormatPr baseColWidth="10" defaultRowHeight="15" x14ac:dyDescent="0.25"/>
  <cols>
    <col min="2" max="2" width="75.85546875" bestFit="1" customWidth="1"/>
    <col min="3" max="3" width="18.140625" bestFit="1" customWidth="1"/>
    <col min="4" max="5" width="19.28515625" bestFit="1" customWidth="1"/>
    <col min="6" max="6" width="12.5703125" bestFit="1" customWidth="1"/>
    <col min="7" max="7" width="12.7109375" bestFit="1" customWidth="1"/>
    <col min="8" max="8" width="13.85546875" bestFit="1" customWidth="1"/>
    <col min="9" max="9" width="12.140625" bestFit="1" customWidth="1"/>
    <col min="10" max="10" width="14.140625" bestFit="1" customWidth="1"/>
    <col min="11" max="11" width="12.85546875" bestFit="1" customWidth="1"/>
    <col min="12" max="12" width="13.42578125" bestFit="1" customWidth="1"/>
    <col min="13" max="13" width="13" bestFit="1" customWidth="1"/>
    <col min="14" max="14" width="16.85546875" bestFit="1" customWidth="1"/>
    <col min="15" max="15" width="13.28515625" customWidth="1"/>
    <col min="18" max="18" width="34.85546875" bestFit="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4" t="s">
        <v>1985</v>
      </c>
      <c r="D6" s="1854"/>
      <c r="E6" s="1854"/>
      <c r="F6" s="1854"/>
      <c r="G6" s="1854"/>
      <c r="H6" s="1854"/>
      <c r="I6" s="1854"/>
      <c r="J6" s="1854"/>
      <c r="K6" s="1854"/>
      <c r="L6" s="1854"/>
      <c r="M6" s="1854"/>
      <c r="N6" s="1855"/>
    </row>
    <row r="7" spans="2:16" ht="16.5" thickBot="1" x14ac:dyDescent="0.3">
      <c r="B7" s="127" t="s">
        <v>4</v>
      </c>
      <c r="C7" s="1854" t="s">
        <v>1986</v>
      </c>
      <c r="D7" s="1854"/>
      <c r="E7" s="1854"/>
      <c r="F7" s="1854"/>
      <c r="G7" s="1854"/>
      <c r="H7" s="1854"/>
      <c r="I7" s="1854"/>
      <c r="J7" s="1854"/>
      <c r="K7" s="1854"/>
      <c r="L7" s="1854"/>
      <c r="M7" s="1854"/>
      <c r="N7" s="1855"/>
    </row>
    <row r="8" spans="2:16" ht="16.5" thickBot="1" x14ac:dyDescent="0.3">
      <c r="B8" s="127" t="s">
        <v>5</v>
      </c>
      <c r="C8" s="1856" t="s">
        <v>1987</v>
      </c>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24</v>
      </c>
      <c r="D10" s="1865"/>
      <c r="E10" s="1866"/>
      <c r="F10" s="216"/>
      <c r="G10" s="216"/>
      <c r="H10" s="216"/>
      <c r="I10" s="216"/>
      <c r="J10" s="216"/>
      <c r="K10" s="216"/>
      <c r="L10" s="216"/>
      <c r="M10" s="216"/>
      <c r="N10" s="217"/>
    </row>
    <row r="11" spans="2:16" ht="16.5" thickBot="1" x14ac:dyDescent="0.3">
      <c r="B11" s="130" t="s">
        <v>8</v>
      </c>
      <c r="C11" s="907">
        <v>41979</v>
      </c>
      <c r="D11" s="218"/>
      <c r="E11" s="218"/>
      <c r="F11" s="218"/>
      <c r="G11" s="218"/>
      <c r="H11" s="218"/>
      <c r="I11" s="218"/>
      <c r="J11" s="218"/>
      <c r="K11" s="218"/>
      <c r="L11" s="218"/>
      <c r="M11" s="218"/>
      <c r="N11" s="219"/>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ht="30" x14ac:dyDescent="0.25">
      <c r="B14" s="1867" t="s">
        <v>9</v>
      </c>
      <c r="C14" s="1867"/>
      <c r="D14" s="702" t="s">
        <v>10</v>
      </c>
      <c r="E14" s="702" t="s">
        <v>11</v>
      </c>
      <c r="F14" s="702" t="s">
        <v>12</v>
      </c>
      <c r="G14" s="139"/>
      <c r="I14" s="140"/>
      <c r="J14" s="140"/>
      <c r="K14" s="140"/>
      <c r="L14" s="140"/>
      <c r="M14" s="140"/>
      <c r="N14" s="137"/>
    </row>
    <row r="15" spans="2:16" x14ac:dyDescent="0.25">
      <c r="B15" s="1867"/>
      <c r="C15" s="1867"/>
      <c r="D15" s="702">
        <v>24</v>
      </c>
      <c r="E15" s="141">
        <v>1041822390</v>
      </c>
      <c r="F15" s="246">
        <v>357</v>
      </c>
      <c r="G15" s="143"/>
      <c r="I15" s="144"/>
      <c r="J15" s="144"/>
      <c r="K15" s="144"/>
      <c r="L15" s="144"/>
      <c r="M15" s="144"/>
      <c r="N15" s="137"/>
    </row>
    <row r="16" spans="2:16" x14ac:dyDescent="0.25">
      <c r="B16" s="1867"/>
      <c r="C16" s="1867"/>
      <c r="D16" s="702"/>
      <c r="E16" s="141"/>
      <c r="F16" s="141"/>
      <c r="G16" s="143"/>
      <c r="I16" s="144"/>
      <c r="J16" s="144"/>
      <c r="K16" s="144"/>
      <c r="L16" s="144"/>
      <c r="M16" s="144"/>
      <c r="N16" s="137"/>
    </row>
    <row r="17" spans="1:14" x14ac:dyDescent="0.25">
      <c r="B17" s="1867"/>
      <c r="C17" s="1867"/>
      <c r="D17" s="702"/>
      <c r="E17" s="141"/>
      <c r="F17" s="141"/>
      <c r="G17" s="143"/>
      <c r="I17" s="144"/>
      <c r="J17" s="144"/>
      <c r="K17" s="144"/>
      <c r="L17" s="144"/>
      <c r="M17" s="144"/>
      <c r="N17" s="137"/>
    </row>
    <row r="18" spans="1:14" x14ac:dyDescent="0.25">
      <c r="B18" s="1867"/>
      <c r="C18" s="1867"/>
      <c r="D18" s="702"/>
      <c r="E18" s="145"/>
      <c r="F18" s="141"/>
      <c r="G18" s="143"/>
      <c r="H18" s="146"/>
      <c r="I18" s="144"/>
      <c r="J18" s="144"/>
      <c r="K18" s="144"/>
      <c r="L18" s="144"/>
      <c r="M18" s="144"/>
      <c r="N18" s="147"/>
    </row>
    <row r="19" spans="1:14" x14ac:dyDescent="0.25">
      <c r="B19" s="1867"/>
      <c r="C19" s="1867"/>
      <c r="D19" s="702"/>
      <c r="E19" s="145"/>
      <c r="F19" s="141"/>
      <c r="G19" s="143"/>
      <c r="H19" s="146"/>
      <c r="I19" s="148"/>
      <c r="J19" s="148"/>
      <c r="K19" s="148"/>
      <c r="L19" s="148"/>
      <c r="M19" s="148"/>
      <c r="N19" s="147"/>
    </row>
    <row r="20" spans="1:14" x14ac:dyDescent="0.25">
      <c r="B20" s="1867"/>
      <c r="C20" s="1867"/>
      <c r="D20" s="702"/>
      <c r="E20" s="145"/>
      <c r="F20" s="141"/>
      <c r="G20" s="143"/>
      <c r="H20" s="146"/>
      <c r="I20" s="48"/>
      <c r="J20" s="48"/>
      <c r="K20" s="48"/>
      <c r="L20" s="48"/>
      <c r="M20" s="48"/>
      <c r="N20" s="147"/>
    </row>
    <row r="21" spans="1:14" x14ac:dyDescent="0.25">
      <c r="B21" s="1867"/>
      <c r="C21" s="1867"/>
      <c r="D21" s="702"/>
      <c r="E21" s="145"/>
      <c r="F21" s="141"/>
      <c r="G21" s="143"/>
      <c r="H21" s="146"/>
      <c r="I21" s="48"/>
      <c r="J21" s="48"/>
      <c r="K21" s="48"/>
      <c r="L21" s="48"/>
      <c r="M21" s="48"/>
      <c r="N21" s="147"/>
    </row>
    <row r="22" spans="1:14" ht="15.75" thickBot="1" x14ac:dyDescent="0.3">
      <c r="B22" s="1868" t="s">
        <v>13</v>
      </c>
      <c r="C22" s="1869"/>
      <c r="D22" s="702">
        <v>24</v>
      </c>
      <c r="E22" s="141">
        <v>1041822390</v>
      </c>
      <c r="F22" s="141">
        <v>357</v>
      </c>
      <c r="G22" s="143"/>
      <c r="H22" s="146"/>
      <c r="I22" s="48"/>
      <c r="J22" s="48"/>
      <c r="K22" s="48"/>
      <c r="L22" s="48"/>
      <c r="M22" s="48"/>
      <c r="N22" s="147"/>
    </row>
    <row r="23" spans="1:14" ht="75.75" thickBot="1" x14ac:dyDescent="0.3">
      <c r="A23" s="27"/>
      <c r="B23" s="150" t="s">
        <v>14</v>
      </c>
      <c r="C23" s="150" t="s">
        <v>15</v>
      </c>
      <c r="E23" s="140"/>
      <c r="F23" s="140"/>
      <c r="G23" s="140"/>
      <c r="H23" s="140"/>
      <c r="I23" s="151"/>
      <c r="J23" s="151"/>
      <c r="K23" s="151"/>
      <c r="L23" s="151"/>
      <c r="M23" s="151"/>
    </row>
    <row r="24" spans="1:14" ht="15.75" thickBot="1" x14ac:dyDescent="0.3">
      <c r="A24" s="30">
        <v>1</v>
      </c>
      <c r="C24" s="153">
        <v>285.60000000000002</v>
      </c>
      <c r="D24" s="154"/>
      <c r="E24" s="155">
        <v>1041822390</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I27" s="48"/>
      <c r="J27" s="48"/>
      <c r="K27" s="48"/>
      <c r="L27" s="48"/>
      <c r="M27" s="48"/>
      <c r="N27" s="137"/>
    </row>
    <row r="28" spans="1:14" x14ac:dyDescent="0.25">
      <c r="A28" s="36"/>
      <c r="I28" s="48"/>
      <c r="J28" s="48"/>
      <c r="K28" s="48"/>
      <c r="L28" s="48"/>
      <c r="M28" s="48"/>
      <c r="N28" s="137"/>
    </row>
    <row r="29" spans="1:14" x14ac:dyDescent="0.25">
      <c r="A29" s="36"/>
      <c r="B29" s="41" t="s">
        <v>17</v>
      </c>
      <c r="C29" s="41" t="s">
        <v>18</v>
      </c>
      <c r="D29" s="41" t="s">
        <v>19</v>
      </c>
      <c r="I29" s="48"/>
      <c r="J29" s="48"/>
      <c r="K29" s="48"/>
      <c r="L29" s="48"/>
      <c r="M29" s="48"/>
      <c r="N29" s="137"/>
    </row>
    <row r="30" spans="1:14" x14ac:dyDescent="0.25">
      <c r="A30" s="36"/>
      <c r="B30" s="152" t="s">
        <v>20</v>
      </c>
      <c r="C30" s="783" t="s">
        <v>21</v>
      </c>
      <c r="D30" s="152"/>
      <c r="I30" s="48"/>
      <c r="J30" s="48"/>
      <c r="K30" s="48"/>
      <c r="L30" s="48"/>
      <c r="M30" s="48"/>
      <c r="N30" s="137"/>
    </row>
    <row r="31" spans="1:14" x14ac:dyDescent="0.25">
      <c r="A31" s="36"/>
      <c r="B31" s="152" t="s">
        <v>22</v>
      </c>
      <c r="C31" s="715" t="s">
        <v>21</v>
      </c>
      <c r="D31" s="715"/>
      <c r="I31" s="48"/>
      <c r="J31" s="48"/>
      <c r="K31" s="48"/>
      <c r="L31" s="48"/>
      <c r="M31" s="48"/>
      <c r="N31" s="137"/>
    </row>
    <row r="32" spans="1:14" x14ac:dyDescent="0.25">
      <c r="A32" s="36"/>
      <c r="B32" s="152" t="s">
        <v>23</v>
      </c>
      <c r="C32" s="783" t="s">
        <v>21</v>
      </c>
      <c r="D32" s="152"/>
      <c r="I32" s="48"/>
      <c r="J32" s="48"/>
      <c r="K32" s="48"/>
      <c r="L32" s="48"/>
      <c r="M32" s="48"/>
      <c r="N32" s="137"/>
    </row>
    <row r="33" spans="1:17" x14ac:dyDescent="0.25">
      <c r="A33" s="36"/>
      <c r="B33" s="152" t="s">
        <v>24</v>
      </c>
      <c r="C33" s="783" t="s">
        <v>21</v>
      </c>
      <c r="D33" s="715"/>
      <c r="I33" s="48"/>
      <c r="J33" s="48"/>
      <c r="K33" s="48"/>
      <c r="L33" s="48"/>
      <c r="M33" s="48"/>
      <c r="N33" s="137"/>
    </row>
    <row r="34" spans="1:17" x14ac:dyDescent="0.25">
      <c r="A34" s="36"/>
      <c r="I34" s="48"/>
      <c r="J34" s="48"/>
      <c r="K34" s="48"/>
      <c r="L34" s="48"/>
      <c r="M34" s="48"/>
      <c r="N34" s="137"/>
    </row>
    <row r="35" spans="1:17" x14ac:dyDescent="0.25">
      <c r="A35" s="36"/>
      <c r="I35" s="48"/>
      <c r="J35" s="48"/>
      <c r="K35" s="48"/>
      <c r="L35" s="48"/>
      <c r="M35" s="48"/>
      <c r="N35" s="137"/>
    </row>
    <row r="36" spans="1:17" x14ac:dyDescent="0.25">
      <c r="A36" s="36"/>
      <c r="B36" s="160" t="s">
        <v>25</v>
      </c>
      <c r="I36" s="48"/>
      <c r="J36" s="48"/>
      <c r="K36" s="48"/>
      <c r="L36" s="48"/>
      <c r="M36" s="48"/>
      <c r="N36" s="137"/>
    </row>
    <row r="37" spans="1:17" x14ac:dyDescent="0.25">
      <c r="A37" s="36"/>
      <c r="I37" s="48"/>
      <c r="J37" s="48"/>
      <c r="K37" s="48"/>
      <c r="L37" s="48"/>
      <c r="M37" s="48"/>
      <c r="N37" s="137"/>
    </row>
    <row r="38" spans="1:17" x14ac:dyDescent="0.25">
      <c r="A38" s="36"/>
      <c r="I38" s="48"/>
      <c r="J38" s="48"/>
      <c r="K38" s="48"/>
      <c r="L38" s="48"/>
      <c r="M38" s="48"/>
      <c r="N38" s="137"/>
    </row>
    <row r="39" spans="1:17" ht="30" x14ac:dyDescent="0.25">
      <c r="A39" s="36"/>
      <c r="B39" s="41" t="s">
        <v>17</v>
      </c>
      <c r="C39" s="41" t="s">
        <v>26</v>
      </c>
      <c r="D39" s="162" t="s">
        <v>27</v>
      </c>
      <c r="E39" s="162" t="s">
        <v>28</v>
      </c>
      <c r="I39" s="48"/>
      <c r="J39" s="48"/>
      <c r="K39" s="48"/>
      <c r="L39" s="48"/>
      <c r="M39" s="48"/>
      <c r="N39" s="137"/>
    </row>
    <row r="40" spans="1:17" ht="36.75" customHeight="1" x14ac:dyDescent="0.25">
      <c r="A40" s="36"/>
      <c r="B40" s="45" t="s">
        <v>29</v>
      </c>
      <c r="C40" s="684">
        <v>40</v>
      </c>
      <c r="D40" s="715">
        <v>40</v>
      </c>
      <c r="E40" s="1870">
        <v>100</v>
      </c>
      <c r="I40" s="48"/>
      <c r="J40" s="48"/>
      <c r="K40" s="48"/>
      <c r="L40" s="48"/>
      <c r="M40" s="48"/>
      <c r="N40" s="137"/>
    </row>
    <row r="41" spans="1:17" ht="45" customHeight="1" x14ac:dyDescent="0.25">
      <c r="A41" s="36"/>
      <c r="B41" s="45" t="s">
        <v>30</v>
      </c>
      <c r="C41" s="684">
        <v>60</v>
      </c>
      <c r="D41" s="715">
        <v>60</v>
      </c>
      <c r="E41" s="187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ht="105" x14ac:dyDescent="0.25">
      <c r="A48" s="48"/>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ht="120" x14ac:dyDescent="0.25">
      <c r="A49" s="52"/>
      <c r="B49" s="993" t="s">
        <v>1988</v>
      </c>
      <c r="C49" s="993" t="s">
        <v>1988</v>
      </c>
      <c r="D49" s="994" t="s">
        <v>1187</v>
      </c>
      <c r="E49" s="995">
        <v>701820130316</v>
      </c>
      <c r="F49" s="996" t="s">
        <v>18</v>
      </c>
      <c r="G49" s="997">
        <v>1</v>
      </c>
      <c r="H49" s="998">
        <v>41508</v>
      </c>
      <c r="I49" s="998">
        <v>42004</v>
      </c>
      <c r="J49" s="999" t="s">
        <v>19</v>
      </c>
      <c r="K49" s="1000">
        <v>0</v>
      </c>
      <c r="L49" s="1000" t="s">
        <v>1989</v>
      </c>
      <c r="M49" s="995">
        <v>200</v>
      </c>
      <c r="N49" s="995">
        <v>200</v>
      </c>
      <c r="O49" s="1001">
        <v>554090050</v>
      </c>
      <c r="P49" s="1001">
        <v>34</v>
      </c>
      <c r="Q49" s="181" t="s">
        <v>1990</v>
      </c>
      <c r="R49" s="60"/>
      <c r="S49" s="60"/>
      <c r="T49" s="60"/>
      <c r="U49" s="60"/>
      <c r="V49" s="60"/>
      <c r="W49" s="60"/>
      <c r="X49" s="60"/>
      <c r="Y49" s="60"/>
      <c r="Z49" s="60"/>
    </row>
    <row r="50" spans="1:26" ht="45" x14ac:dyDescent="0.25">
      <c r="A50" s="52" t="e">
        <v>#REF!</v>
      </c>
      <c r="B50" s="993" t="s">
        <v>1988</v>
      </c>
      <c r="C50" s="993" t="s">
        <v>1988</v>
      </c>
      <c r="D50" s="994" t="s">
        <v>1187</v>
      </c>
      <c r="E50" s="995">
        <v>70182130175</v>
      </c>
      <c r="F50" s="996" t="s">
        <v>18</v>
      </c>
      <c r="G50" s="1002">
        <v>1</v>
      </c>
      <c r="H50" s="998">
        <v>41309</v>
      </c>
      <c r="I50" s="998">
        <v>41639</v>
      </c>
      <c r="J50" s="999" t="s">
        <v>19</v>
      </c>
      <c r="K50" s="1000">
        <v>5</v>
      </c>
      <c r="L50" s="1000">
        <v>7.85</v>
      </c>
      <c r="M50" s="995">
        <v>270</v>
      </c>
      <c r="N50" s="995">
        <v>270</v>
      </c>
      <c r="O50" s="1001">
        <v>246614305</v>
      </c>
      <c r="P50" s="1001">
        <v>36</v>
      </c>
      <c r="Q50" s="181"/>
      <c r="R50" s="60"/>
      <c r="S50" s="60"/>
      <c r="T50" s="60"/>
      <c r="U50" s="60"/>
      <c r="V50" s="60"/>
      <c r="W50" s="60"/>
      <c r="X50" s="60"/>
      <c r="Y50" s="60"/>
      <c r="Z50" s="60"/>
    </row>
    <row r="51" spans="1:26" ht="45" x14ac:dyDescent="0.25">
      <c r="A51" s="52" t="e">
        <v>#REF!</v>
      </c>
      <c r="B51" s="993" t="s">
        <v>1988</v>
      </c>
      <c r="C51" s="993" t="s">
        <v>1988</v>
      </c>
      <c r="D51" s="994" t="s">
        <v>1187</v>
      </c>
      <c r="E51" s="995">
        <v>701820120169</v>
      </c>
      <c r="F51" s="996" t="s">
        <v>18</v>
      </c>
      <c r="G51" s="1002">
        <v>1</v>
      </c>
      <c r="H51" s="998">
        <v>40943</v>
      </c>
      <c r="I51" s="998">
        <v>41274</v>
      </c>
      <c r="J51" s="999" t="s">
        <v>19</v>
      </c>
      <c r="K51" s="1000">
        <v>10.8</v>
      </c>
      <c r="L51" s="1000"/>
      <c r="M51" s="995">
        <v>298</v>
      </c>
      <c r="N51" s="995">
        <v>298</v>
      </c>
      <c r="O51" s="1001">
        <v>193446739</v>
      </c>
      <c r="P51" s="1001">
        <v>38</v>
      </c>
      <c r="Q51" s="181"/>
      <c r="R51" s="60"/>
      <c r="S51" s="60"/>
      <c r="T51" s="60"/>
      <c r="U51" s="60"/>
      <c r="V51" s="60"/>
      <c r="W51" s="60"/>
      <c r="X51" s="60"/>
      <c r="Y51" s="60"/>
      <c r="Z51" s="60"/>
    </row>
    <row r="52" spans="1:26" ht="30" x14ac:dyDescent="0.25">
      <c r="A52" s="1003" t="e">
        <v>#REF!</v>
      </c>
      <c r="B52" s="993" t="s">
        <v>1991</v>
      </c>
      <c r="C52" s="993" t="s">
        <v>1991</v>
      </c>
      <c r="D52" s="994" t="s">
        <v>1187</v>
      </c>
      <c r="E52" s="995">
        <v>701820140209</v>
      </c>
      <c r="F52" s="996" t="s">
        <v>18</v>
      </c>
      <c r="G52" s="1002">
        <v>1</v>
      </c>
      <c r="H52" s="998">
        <v>41674</v>
      </c>
      <c r="I52" s="998">
        <v>42004</v>
      </c>
      <c r="J52" s="999" t="s">
        <v>19</v>
      </c>
      <c r="K52" s="1000">
        <v>7.8</v>
      </c>
      <c r="L52" s="1000"/>
      <c r="M52" s="995">
        <v>218</v>
      </c>
      <c r="N52" s="995">
        <v>218</v>
      </c>
      <c r="O52" s="1001">
        <v>162983342</v>
      </c>
      <c r="P52" s="1001">
        <v>40</v>
      </c>
      <c r="Q52" s="834"/>
      <c r="R52" s="949"/>
      <c r="S52" s="949"/>
      <c r="T52" s="949"/>
      <c r="U52" s="949"/>
      <c r="V52" s="949"/>
      <c r="W52" s="949"/>
      <c r="X52" s="949"/>
      <c r="Y52" s="949"/>
      <c r="Z52" s="949"/>
    </row>
    <row r="53" spans="1:26" ht="30" x14ac:dyDescent="0.25">
      <c r="A53" s="1003" t="e">
        <v>#REF!</v>
      </c>
      <c r="B53" s="993" t="s">
        <v>1991</v>
      </c>
      <c r="C53" s="993" t="s">
        <v>1991</v>
      </c>
      <c r="D53" s="994" t="s">
        <v>1187</v>
      </c>
      <c r="E53" s="995">
        <v>701820130180</v>
      </c>
      <c r="F53" s="996" t="s">
        <v>18</v>
      </c>
      <c r="G53" s="1002">
        <v>1</v>
      </c>
      <c r="H53" s="998">
        <v>41309</v>
      </c>
      <c r="I53" s="998">
        <v>41639</v>
      </c>
      <c r="J53" s="999" t="s">
        <v>19</v>
      </c>
      <c r="K53" s="1000">
        <v>10.8</v>
      </c>
      <c r="L53" s="999"/>
      <c r="M53" s="995">
        <v>218</v>
      </c>
      <c r="N53" s="995">
        <v>218</v>
      </c>
      <c r="O53" s="1001">
        <v>157297888</v>
      </c>
      <c r="P53" s="1001">
        <v>60</v>
      </c>
      <c r="Q53" s="834"/>
      <c r="R53" s="949"/>
      <c r="S53" s="949"/>
      <c r="T53" s="949"/>
      <c r="U53" s="949"/>
      <c r="V53" s="949"/>
      <c r="W53" s="949"/>
      <c r="X53" s="949"/>
      <c r="Y53" s="949"/>
      <c r="Z53" s="949"/>
    </row>
    <row r="54" spans="1:26" ht="30" x14ac:dyDescent="0.25">
      <c r="A54" s="1003" t="e">
        <v>#REF!</v>
      </c>
      <c r="B54" s="993" t="s">
        <v>1991</v>
      </c>
      <c r="C54" s="993" t="s">
        <v>1991</v>
      </c>
      <c r="D54" s="994" t="s">
        <v>1187</v>
      </c>
      <c r="E54" s="995">
        <v>701820120190</v>
      </c>
      <c r="F54" s="996" t="s">
        <v>18</v>
      </c>
      <c r="G54" s="1002">
        <v>1</v>
      </c>
      <c r="H54" s="998">
        <v>40939</v>
      </c>
      <c r="I54" s="998">
        <v>41274</v>
      </c>
      <c r="J54" s="999" t="s">
        <v>19</v>
      </c>
      <c r="K54" s="1000">
        <v>11</v>
      </c>
      <c r="L54" s="999"/>
      <c r="M54" s="995">
        <v>218</v>
      </c>
      <c r="N54" s="995">
        <v>218</v>
      </c>
      <c r="O54" s="1001">
        <v>137866159</v>
      </c>
      <c r="P54" s="1001">
        <v>101</v>
      </c>
      <c r="Q54" s="834"/>
      <c r="R54" s="949"/>
      <c r="S54" s="949"/>
      <c r="T54" s="949"/>
      <c r="U54" s="949"/>
      <c r="V54" s="949"/>
      <c r="W54" s="949"/>
      <c r="X54" s="949"/>
      <c r="Y54" s="949"/>
      <c r="Z54" s="949"/>
    </row>
    <row r="55" spans="1:26" ht="30" x14ac:dyDescent="0.25">
      <c r="A55" s="1003" t="e">
        <v>#REF!</v>
      </c>
      <c r="B55" s="993" t="s">
        <v>1991</v>
      </c>
      <c r="C55" s="993" t="s">
        <v>1991</v>
      </c>
      <c r="D55" s="994" t="s">
        <v>1187</v>
      </c>
      <c r="E55" s="995">
        <v>701820110081</v>
      </c>
      <c r="F55" s="996" t="s">
        <v>18</v>
      </c>
      <c r="G55" s="1002">
        <v>1</v>
      </c>
      <c r="H55" s="998">
        <v>40576</v>
      </c>
      <c r="I55" s="998">
        <v>40908</v>
      </c>
      <c r="J55" s="999" t="s">
        <v>19</v>
      </c>
      <c r="K55" s="1000">
        <v>10.86</v>
      </c>
      <c r="L55" s="999"/>
      <c r="M55" s="995">
        <v>354</v>
      </c>
      <c r="N55" s="995">
        <v>354</v>
      </c>
      <c r="O55" s="1001">
        <v>187634339</v>
      </c>
      <c r="P55" s="1001">
        <v>109</v>
      </c>
      <c r="Q55" s="834"/>
      <c r="R55" s="949"/>
      <c r="S55" s="949"/>
      <c r="T55" s="949"/>
      <c r="U55" s="949"/>
      <c r="V55" s="949"/>
      <c r="W55" s="949"/>
      <c r="X55" s="949"/>
      <c r="Y55" s="949"/>
      <c r="Z55" s="949"/>
    </row>
    <row r="56" spans="1:26" x14ac:dyDescent="0.25">
      <c r="A56" s="52"/>
      <c r="B56" s="1004" t="s">
        <v>28</v>
      </c>
      <c r="C56" s="1004"/>
      <c r="D56" s="993"/>
      <c r="E56" s="1002"/>
      <c r="F56" s="996"/>
      <c r="G56" s="996"/>
      <c r="H56" s="996"/>
      <c r="I56" s="999"/>
      <c r="J56" s="999"/>
      <c r="K56" s="1005">
        <v>56.260000000000005</v>
      </c>
      <c r="L56" s="1005" t="s">
        <v>1992</v>
      </c>
      <c r="M56" s="878">
        <v>354</v>
      </c>
      <c r="N56" s="878">
        <v>1776</v>
      </c>
      <c r="O56" s="1001">
        <v>1639932822</v>
      </c>
      <c r="P56" s="1001"/>
      <c r="Q56" s="187"/>
      <c r="R56" s="61"/>
      <c r="S56" s="61"/>
      <c r="T56" s="61"/>
      <c r="U56" s="61"/>
      <c r="V56" s="61"/>
      <c r="W56" s="61"/>
      <c r="X56" s="61"/>
      <c r="Y56" s="61"/>
      <c r="Z56" s="61"/>
    </row>
    <row r="57" spans="1:26" x14ac:dyDescent="0.25">
      <c r="A57" s="69"/>
      <c r="B57" s="69"/>
      <c r="C57" s="69"/>
      <c r="D57" s="69"/>
      <c r="E57" s="188"/>
      <c r="F57" s="69"/>
      <c r="G57" s="69"/>
      <c r="H57" s="69"/>
      <c r="I57" s="69"/>
      <c r="J57" s="69"/>
      <c r="K57" s="69"/>
      <c r="L57" s="69"/>
      <c r="M57" s="69"/>
      <c r="N57" s="69"/>
      <c r="O57" s="69"/>
      <c r="P57" s="69"/>
      <c r="Q57" s="69"/>
      <c r="R57" s="69"/>
      <c r="S57" s="69"/>
      <c r="T57" s="69"/>
      <c r="U57" s="69"/>
      <c r="V57" s="69"/>
      <c r="W57" s="69"/>
      <c r="X57" s="69"/>
      <c r="Y57" s="69"/>
      <c r="Z57" s="69"/>
    </row>
    <row r="58" spans="1:26" x14ac:dyDescent="0.25">
      <c r="A58" s="69"/>
      <c r="B58" s="1860" t="s">
        <v>56</v>
      </c>
      <c r="C58" s="1860" t="s">
        <v>57</v>
      </c>
      <c r="D58" s="1862" t="s">
        <v>58</v>
      </c>
      <c r="E58" s="1862"/>
      <c r="F58" s="69"/>
      <c r="G58" s="69"/>
      <c r="H58" s="69"/>
      <c r="I58" s="69"/>
      <c r="J58" s="69"/>
      <c r="K58" s="69"/>
      <c r="L58" s="69"/>
      <c r="M58" s="69"/>
      <c r="N58" s="69"/>
      <c r="O58" s="69"/>
      <c r="P58" s="69"/>
      <c r="Q58" s="69"/>
      <c r="R58" s="69"/>
      <c r="S58" s="69"/>
      <c r="T58" s="69"/>
      <c r="U58" s="69"/>
      <c r="V58" s="69"/>
      <c r="W58" s="69"/>
      <c r="X58" s="69"/>
      <c r="Y58" s="69"/>
      <c r="Z58" s="69"/>
    </row>
    <row r="59" spans="1:26" x14ac:dyDescent="0.25">
      <c r="A59" s="69"/>
      <c r="B59" s="1861"/>
      <c r="C59" s="1861"/>
      <c r="D59" s="703" t="s">
        <v>59</v>
      </c>
      <c r="E59" s="190" t="s">
        <v>60</v>
      </c>
      <c r="F59" s="69"/>
      <c r="G59" s="69"/>
      <c r="H59" s="69"/>
      <c r="I59" s="69"/>
      <c r="J59" s="69"/>
      <c r="K59" s="69"/>
      <c r="L59" s="69"/>
      <c r="M59" s="69"/>
      <c r="N59" s="69"/>
      <c r="O59" s="69"/>
      <c r="P59" s="69"/>
      <c r="Q59" s="69"/>
      <c r="R59" s="69"/>
      <c r="S59" s="69"/>
      <c r="T59" s="69"/>
      <c r="U59" s="69"/>
      <c r="V59" s="69"/>
      <c r="W59" s="69"/>
      <c r="X59" s="69"/>
      <c r="Y59" s="69"/>
      <c r="Z59" s="69"/>
    </row>
    <row r="60" spans="1:26" ht="18.75" x14ac:dyDescent="0.25">
      <c r="A60" s="69"/>
      <c r="B60" s="222" t="s">
        <v>61</v>
      </c>
      <c r="C60" s="798">
        <v>56.260000000000005</v>
      </c>
      <c r="D60" s="774" t="s">
        <v>21</v>
      </c>
      <c r="E60" s="774"/>
      <c r="F60" s="191"/>
      <c r="G60" s="191"/>
      <c r="H60" s="191"/>
      <c r="I60" s="191"/>
      <c r="J60" s="191"/>
      <c r="K60" s="191"/>
      <c r="L60" s="191"/>
      <c r="M60" s="191"/>
      <c r="N60" s="69"/>
      <c r="O60" s="69"/>
      <c r="P60" s="69"/>
      <c r="Q60" s="69"/>
      <c r="R60" s="69"/>
      <c r="S60" s="69"/>
      <c r="T60" s="69"/>
      <c r="U60" s="69"/>
      <c r="V60" s="69"/>
      <c r="W60" s="69"/>
      <c r="X60" s="69"/>
      <c r="Y60" s="69"/>
      <c r="Z60" s="69"/>
    </row>
    <row r="61" spans="1:26" x14ac:dyDescent="0.25">
      <c r="A61" s="69"/>
      <c r="B61" s="222" t="s">
        <v>62</v>
      </c>
      <c r="C61" s="978" t="s">
        <v>1993</v>
      </c>
      <c r="D61" s="774" t="s">
        <v>21</v>
      </c>
      <c r="E61" s="774"/>
      <c r="F61" s="69"/>
      <c r="G61" s="69"/>
      <c r="H61" s="69"/>
      <c r="I61" s="69"/>
      <c r="J61" s="69"/>
      <c r="K61" s="69"/>
      <c r="L61" s="69"/>
      <c r="M61" s="69"/>
      <c r="N61" s="69"/>
      <c r="O61" s="69"/>
      <c r="P61" s="69"/>
      <c r="Q61" s="69"/>
      <c r="R61" s="69"/>
      <c r="S61" s="69"/>
      <c r="T61" s="69"/>
      <c r="U61" s="69"/>
      <c r="V61" s="69"/>
      <c r="W61" s="69"/>
      <c r="X61" s="69"/>
      <c r="Y61" s="69"/>
      <c r="Z61" s="69"/>
    </row>
    <row r="62" spans="1:26" x14ac:dyDescent="0.25">
      <c r="A62" s="69"/>
      <c r="B62" s="192"/>
      <c r="C62" s="1863"/>
      <c r="D62" s="1863"/>
      <c r="E62" s="1863"/>
      <c r="F62" s="1863"/>
      <c r="G62" s="1863"/>
      <c r="H62" s="1863"/>
      <c r="I62" s="1863"/>
      <c r="J62" s="1863"/>
      <c r="K62" s="1863"/>
      <c r="L62" s="1863"/>
      <c r="M62" s="1863"/>
      <c r="N62" s="1863"/>
      <c r="O62" s="69"/>
      <c r="P62" s="69"/>
      <c r="Q62" s="69"/>
      <c r="R62" s="69"/>
      <c r="S62" s="69"/>
      <c r="T62" s="69"/>
      <c r="U62" s="69"/>
      <c r="V62" s="69"/>
      <c r="W62" s="69"/>
      <c r="X62" s="69"/>
      <c r="Y62" s="69"/>
      <c r="Z62" s="69"/>
    </row>
    <row r="63" spans="1:26" ht="15.75" thickBot="1" x14ac:dyDescent="0.3"/>
    <row r="64" spans="1:26" ht="27" thickBot="1" x14ac:dyDescent="0.3">
      <c r="B64" s="1864" t="s">
        <v>63</v>
      </c>
      <c r="C64" s="1864"/>
      <c r="D64" s="1864"/>
      <c r="E64" s="1864"/>
      <c r="F64" s="1864"/>
      <c r="G64" s="1864"/>
      <c r="H64" s="1864"/>
      <c r="I64" s="1864"/>
      <c r="J64" s="1864"/>
      <c r="K64" s="1864"/>
      <c r="L64" s="1864"/>
      <c r="M64" s="1864"/>
      <c r="N64" s="1864"/>
    </row>
    <row r="67" spans="2:17" ht="112.5" customHeight="1" x14ac:dyDescent="0.25">
      <c r="B67" s="193" t="s">
        <v>64</v>
      </c>
      <c r="C67" s="194" t="s">
        <v>65</v>
      </c>
      <c r="D67" s="194" t="s">
        <v>66</v>
      </c>
      <c r="E67" s="194" t="s">
        <v>67</v>
      </c>
      <c r="F67" s="194" t="s">
        <v>68</v>
      </c>
      <c r="G67" s="194" t="s">
        <v>69</v>
      </c>
      <c r="H67" s="194" t="s">
        <v>70</v>
      </c>
      <c r="I67" s="194" t="s">
        <v>71</v>
      </c>
      <c r="J67" s="194" t="s">
        <v>72</v>
      </c>
      <c r="K67" s="194" t="s">
        <v>73</v>
      </c>
      <c r="L67" s="194" t="s">
        <v>74</v>
      </c>
      <c r="M67" s="195" t="s">
        <v>75</v>
      </c>
      <c r="N67" s="195" t="s">
        <v>76</v>
      </c>
      <c r="O67" s="1875" t="s">
        <v>77</v>
      </c>
      <c r="P67" s="1876"/>
      <c r="Q67" s="194" t="s">
        <v>78</v>
      </c>
    </row>
    <row r="68" spans="2:17" x14ac:dyDescent="0.25">
      <c r="B68" s="224" t="s">
        <v>1994</v>
      </c>
      <c r="C68" s="224" t="s">
        <v>1266</v>
      </c>
      <c r="D68" s="227" t="s">
        <v>1995</v>
      </c>
      <c r="E68" s="227" t="s">
        <v>19</v>
      </c>
      <c r="F68" s="1006">
        <v>200</v>
      </c>
      <c r="G68" s="1006" t="s">
        <v>18</v>
      </c>
      <c r="H68" s="378" t="s">
        <v>19</v>
      </c>
      <c r="I68" s="223" t="s">
        <v>18</v>
      </c>
      <c r="J68" s="223" t="s">
        <v>18</v>
      </c>
      <c r="K68" s="152" t="s">
        <v>18</v>
      </c>
      <c r="L68" s="152" t="s">
        <v>18</v>
      </c>
      <c r="M68" s="1007" t="s">
        <v>18</v>
      </c>
      <c r="N68" s="152" t="s">
        <v>18</v>
      </c>
      <c r="O68" s="1963"/>
      <c r="P68" s="1964"/>
      <c r="Q68" s="152" t="s">
        <v>18</v>
      </c>
    </row>
    <row r="69" spans="2:17" x14ac:dyDescent="0.25">
      <c r="B69" s="224"/>
      <c r="C69" s="224"/>
      <c r="D69" s="227"/>
      <c r="E69" s="227"/>
      <c r="F69" s="378"/>
      <c r="G69" s="378"/>
      <c r="H69" s="378"/>
      <c r="I69" s="223"/>
      <c r="J69" s="223"/>
      <c r="K69" s="152"/>
      <c r="L69" s="152"/>
      <c r="M69" s="152"/>
      <c r="N69" s="152"/>
      <c r="O69" s="2003"/>
      <c r="P69" s="2004"/>
      <c r="Q69" s="152"/>
    </row>
    <row r="70" spans="2:17" x14ac:dyDescent="0.25">
      <c r="B70" s="224"/>
      <c r="C70" s="224"/>
      <c r="D70" s="227"/>
      <c r="E70" s="227"/>
      <c r="F70" s="378"/>
      <c r="G70" s="378"/>
      <c r="H70" s="378"/>
      <c r="I70" s="223"/>
      <c r="J70" s="223"/>
      <c r="K70" s="152"/>
      <c r="L70" s="152"/>
      <c r="M70" s="152"/>
      <c r="N70" s="152"/>
      <c r="O70" s="2003"/>
      <c r="P70" s="2004"/>
      <c r="Q70" s="152"/>
    </row>
    <row r="71" spans="2:17" x14ac:dyDescent="0.25">
      <c r="B71" s="224"/>
      <c r="C71" s="224"/>
      <c r="D71" s="227"/>
      <c r="E71" s="227"/>
      <c r="F71" s="378"/>
      <c r="G71" s="378"/>
      <c r="H71" s="378"/>
      <c r="I71" s="223"/>
      <c r="J71" s="223"/>
      <c r="K71" s="152"/>
      <c r="L71" s="152"/>
      <c r="M71" s="152"/>
      <c r="N71" s="152"/>
      <c r="O71" s="2003"/>
      <c r="P71" s="2004"/>
      <c r="Q71" s="152"/>
    </row>
    <row r="72" spans="2:17" x14ac:dyDescent="0.25">
      <c r="B72" s="1" t="s">
        <v>85</v>
      </c>
    </row>
    <row r="73" spans="2:17" x14ac:dyDescent="0.25">
      <c r="B73" s="1" t="s">
        <v>86</v>
      </c>
    </row>
    <row r="74" spans="2:17" x14ac:dyDescent="0.25">
      <c r="B74" s="1" t="s">
        <v>87</v>
      </c>
    </row>
    <row r="76" spans="2:17" ht="15.75" thickBot="1" x14ac:dyDescent="0.3"/>
    <row r="77" spans="2:17" ht="27" thickBot="1" x14ac:dyDescent="0.3">
      <c r="B77" s="1879" t="s">
        <v>88</v>
      </c>
      <c r="C77" s="1880"/>
      <c r="D77" s="1880"/>
      <c r="E77" s="1880"/>
      <c r="F77" s="1880"/>
      <c r="G77" s="1880"/>
      <c r="H77" s="1880"/>
      <c r="I77" s="1880"/>
      <c r="J77" s="1880"/>
      <c r="K77" s="1880"/>
      <c r="L77" s="1880"/>
      <c r="M77" s="1880"/>
      <c r="N77" s="1881"/>
    </row>
    <row r="82" spans="2:18" ht="90" x14ac:dyDescent="0.25">
      <c r="B82" s="193" t="s">
        <v>89</v>
      </c>
      <c r="C82" s="193" t="s">
        <v>90</v>
      </c>
      <c r="D82" s="193" t="s">
        <v>91</v>
      </c>
      <c r="E82" s="193" t="s">
        <v>92</v>
      </c>
      <c r="F82" s="193" t="s">
        <v>93</v>
      </c>
      <c r="G82" s="193" t="s">
        <v>94</v>
      </c>
      <c r="H82" s="193" t="s">
        <v>95</v>
      </c>
      <c r="I82" s="193" t="s">
        <v>96</v>
      </c>
      <c r="J82" s="1875" t="s">
        <v>97</v>
      </c>
      <c r="K82" s="1882"/>
      <c r="L82" s="1876"/>
      <c r="M82" s="193" t="s">
        <v>98</v>
      </c>
      <c r="N82" s="193" t="s">
        <v>254</v>
      </c>
      <c r="O82" s="193" t="s">
        <v>255</v>
      </c>
      <c r="P82" s="1875" t="s">
        <v>77</v>
      </c>
      <c r="Q82" s="1876"/>
    </row>
    <row r="83" spans="2:18" ht="45" x14ac:dyDescent="0.25">
      <c r="B83" s="1980" t="s">
        <v>1996</v>
      </c>
      <c r="C83" s="1980" t="s">
        <v>868</v>
      </c>
      <c r="D83" s="1980" t="s">
        <v>1997</v>
      </c>
      <c r="E83" s="1870">
        <v>64580408</v>
      </c>
      <c r="F83" s="1980" t="s">
        <v>1998</v>
      </c>
      <c r="G83" s="1980" t="s">
        <v>1999</v>
      </c>
      <c r="H83" s="2252">
        <v>40781</v>
      </c>
      <c r="I83" s="2066" t="s">
        <v>82</v>
      </c>
      <c r="J83" s="242" t="s">
        <v>2000</v>
      </c>
      <c r="K83" s="817" t="s">
        <v>2001</v>
      </c>
      <c r="L83" s="248" t="s">
        <v>2002</v>
      </c>
      <c r="M83" s="1870" t="s">
        <v>18</v>
      </c>
      <c r="N83" s="1870" t="s">
        <v>403</v>
      </c>
      <c r="O83" s="1870" t="s">
        <v>18</v>
      </c>
      <c r="P83" s="2018" t="s">
        <v>2003</v>
      </c>
      <c r="Q83" s="2019"/>
    </row>
    <row r="84" spans="2:18" ht="30" x14ac:dyDescent="0.25">
      <c r="B84" s="1981"/>
      <c r="C84" s="1981"/>
      <c r="D84" s="1981"/>
      <c r="E84" s="1924"/>
      <c r="F84" s="1981"/>
      <c r="G84" s="1981"/>
      <c r="H84" s="2204"/>
      <c r="I84" s="2067"/>
      <c r="J84" s="242" t="s">
        <v>2004</v>
      </c>
      <c r="K84" s="817" t="s">
        <v>2005</v>
      </c>
      <c r="L84" s="248" t="s">
        <v>2006</v>
      </c>
      <c r="M84" s="1924"/>
      <c r="N84" s="1924"/>
      <c r="O84" s="1924"/>
      <c r="P84" s="2020"/>
      <c r="Q84" s="2021"/>
    </row>
    <row r="85" spans="2:18" ht="30" x14ac:dyDescent="0.25">
      <c r="B85" s="2025"/>
      <c r="C85" s="2025"/>
      <c r="D85" s="2025"/>
      <c r="E85" s="1871"/>
      <c r="F85" s="2025"/>
      <c r="G85" s="2025"/>
      <c r="H85" s="2205"/>
      <c r="I85" s="2068"/>
      <c r="J85" s="831" t="s">
        <v>1987</v>
      </c>
      <c r="K85" s="835" t="s">
        <v>2007</v>
      </c>
      <c r="L85" s="783" t="s">
        <v>2008</v>
      </c>
      <c r="M85" s="1871"/>
      <c r="N85" s="1871"/>
      <c r="O85" s="1871"/>
      <c r="P85" s="1967"/>
      <c r="Q85" s="2022"/>
    </row>
    <row r="86" spans="2:18" ht="120" customHeight="1" x14ac:dyDescent="0.25">
      <c r="B86" s="1990" t="s">
        <v>1996</v>
      </c>
      <c r="C86" s="2051" t="s">
        <v>2009</v>
      </c>
      <c r="D86" s="2162" t="s">
        <v>2010</v>
      </c>
      <c r="E86" s="3016">
        <v>64584669</v>
      </c>
      <c r="F86" s="2162" t="s">
        <v>2011</v>
      </c>
      <c r="G86" s="2162" t="s">
        <v>258</v>
      </c>
      <c r="H86" s="3018">
        <v>38158</v>
      </c>
      <c r="I86" s="2525" t="s">
        <v>82</v>
      </c>
      <c r="J86" s="1008" t="s">
        <v>2012</v>
      </c>
      <c r="K86" s="1009" t="s">
        <v>2013</v>
      </c>
      <c r="L86" s="52" t="s">
        <v>161</v>
      </c>
      <c r="M86" s="3016" t="s">
        <v>18</v>
      </c>
      <c r="N86" s="3016" t="s">
        <v>18</v>
      </c>
      <c r="O86" s="3016" t="s">
        <v>18</v>
      </c>
      <c r="P86" s="2018" t="s">
        <v>2003</v>
      </c>
      <c r="Q86" s="2019"/>
    </row>
    <row r="87" spans="2:18" ht="30" x14ac:dyDescent="0.25">
      <c r="B87" s="2006"/>
      <c r="C87" s="2053"/>
      <c r="D87" s="2163"/>
      <c r="E87" s="3017"/>
      <c r="F87" s="2163"/>
      <c r="G87" s="2163"/>
      <c r="H87" s="3019"/>
      <c r="I87" s="2526"/>
      <c r="J87" s="1008" t="s">
        <v>2014</v>
      </c>
      <c r="K87" s="1009" t="s">
        <v>2015</v>
      </c>
      <c r="L87" s="52" t="s">
        <v>2008</v>
      </c>
      <c r="M87" s="3017"/>
      <c r="N87" s="3017"/>
      <c r="O87" s="3017"/>
      <c r="P87" s="1967"/>
      <c r="Q87" s="2022"/>
    </row>
    <row r="88" spans="2:18" ht="253.5" customHeight="1" x14ac:dyDescent="0.25">
      <c r="B88" s="893" t="s">
        <v>2016</v>
      </c>
      <c r="C88" s="1010" t="s">
        <v>868</v>
      </c>
      <c r="D88" s="1008" t="s">
        <v>2017</v>
      </c>
      <c r="E88" s="1011">
        <v>23175793</v>
      </c>
      <c r="F88" s="1008" t="s">
        <v>120</v>
      </c>
      <c r="G88" s="1008" t="s">
        <v>258</v>
      </c>
      <c r="H88" s="1012">
        <v>38322</v>
      </c>
      <c r="I88" s="1013" t="s">
        <v>298</v>
      </c>
      <c r="J88" s="1008" t="s">
        <v>2018</v>
      </c>
      <c r="K88" s="1009" t="s">
        <v>2019</v>
      </c>
      <c r="L88" s="52" t="s">
        <v>266</v>
      </c>
      <c r="M88" s="1011" t="s">
        <v>403</v>
      </c>
      <c r="N88" s="1011" t="s">
        <v>18</v>
      </c>
      <c r="O88" s="1011" t="s">
        <v>18</v>
      </c>
      <c r="P88" s="2743" t="s">
        <v>2020</v>
      </c>
      <c r="Q88" s="2744"/>
      <c r="R88" s="1014" t="s">
        <v>2021</v>
      </c>
    </row>
    <row r="89" spans="2:18" ht="75" x14ac:dyDescent="0.25">
      <c r="B89" s="1008" t="s">
        <v>2022</v>
      </c>
      <c r="C89" s="1015" t="s">
        <v>2009</v>
      </c>
      <c r="D89" s="242" t="s">
        <v>2023</v>
      </c>
      <c r="E89" s="715">
        <v>30579373</v>
      </c>
      <c r="F89" s="242" t="s">
        <v>203</v>
      </c>
      <c r="G89" s="242" t="s">
        <v>329</v>
      </c>
      <c r="H89" s="1016">
        <v>40165</v>
      </c>
      <c r="I89" s="235" t="s">
        <v>82</v>
      </c>
      <c r="J89" s="242" t="s">
        <v>2024</v>
      </c>
      <c r="K89" s="817" t="s">
        <v>2025</v>
      </c>
      <c r="L89" s="248" t="s">
        <v>266</v>
      </c>
      <c r="M89" s="715" t="s">
        <v>18</v>
      </c>
      <c r="N89" s="715" t="s">
        <v>18</v>
      </c>
      <c r="O89" s="715" t="s">
        <v>18</v>
      </c>
      <c r="P89" s="884"/>
      <c r="Q89" s="886"/>
    </row>
    <row r="90" spans="2:18" ht="15.75" thickBot="1" x14ac:dyDescent="0.3">
      <c r="B90" s="1017"/>
      <c r="C90" s="903"/>
      <c r="D90" s="225"/>
      <c r="E90" s="224"/>
      <c r="F90" s="225"/>
      <c r="G90" s="893"/>
      <c r="H90" s="909"/>
      <c r="I90" s="378"/>
      <c r="J90" s="225"/>
      <c r="K90" s="898"/>
      <c r="L90" s="226"/>
      <c r="M90" s="715"/>
      <c r="N90" s="715"/>
      <c r="O90" s="715"/>
      <c r="P90" s="3020"/>
      <c r="Q90" s="3021"/>
    </row>
    <row r="91" spans="2:18" ht="27" thickBot="1" x14ac:dyDescent="0.3">
      <c r="B91" s="1879" t="s">
        <v>184</v>
      </c>
      <c r="C91" s="1880"/>
      <c r="D91" s="1880"/>
      <c r="E91" s="1880"/>
      <c r="F91" s="1880"/>
      <c r="G91" s="1880"/>
      <c r="H91" s="1880"/>
      <c r="I91" s="1880"/>
      <c r="J91" s="1880"/>
      <c r="K91" s="1880"/>
      <c r="L91" s="1880"/>
      <c r="M91" s="1880"/>
      <c r="N91" s="1881"/>
    </row>
    <row r="94" spans="2:18" ht="30" x14ac:dyDescent="0.25">
      <c r="B94" s="194" t="s">
        <v>17</v>
      </c>
      <c r="C94" s="194" t="s">
        <v>415</v>
      </c>
      <c r="D94" s="1875" t="s">
        <v>77</v>
      </c>
      <c r="E94" s="1876"/>
    </row>
    <row r="95" spans="2:18" ht="103.5" customHeight="1" x14ac:dyDescent="0.25">
      <c r="B95" s="229" t="s">
        <v>185</v>
      </c>
      <c r="C95" s="715" t="s">
        <v>18</v>
      </c>
      <c r="D95" s="1922" t="s">
        <v>52</v>
      </c>
      <c r="E95" s="1922"/>
    </row>
    <row r="98" spans="1:26" ht="26.25" x14ac:dyDescent="0.25">
      <c r="B98" s="1851" t="s">
        <v>186</v>
      </c>
      <c r="C98" s="1852"/>
      <c r="D98" s="1852"/>
      <c r="E98" s="1852"/>
      <c r="F98" s="1852"/>
      <c r="G98" s="1852"/>
      <c r="H98" s="1852"/>
      <c r="I98" s="1852"/>
      <c r="J98" s="1852"/>
      <c r="K98" s="1852"/>
      <c r="L98" s="1852"/>
      <c r="M98" s="1852"/>
      <c r="N98" s="1852"/>
      <c r="O98" s="1852"/>
      <c r="P98" s="1852"/>
    </row>
    <row r="100" spans="1:26" ht="15.75" thickBot="1" x14ac:dyDescent="0.3"/>
    <row r="101" spans="1:26" ht="27" thickBot="1" x14ac:dyDescent="0.3">
      <c r="B101" s="1879" t="s">
        <v>187</v>
      </c>
      <c r="C101" s="1880"/>
      <c r="D101" s="1880"/>
      <c r="E101" s="1880"/>
      <c r="F101" s="1880"/>
      <c r="G101" s="1880"/>
      <c r="H101" s="1880"/>
      <c r="I101" s="1880"/>
      <c r="J101" s="1880"/>
      <c r="K101" s="1880"/>
      <c r="L101" s="1880"/>
      <c r="M101" s="1880"/>
      <c r="N101" s="1881"/>
    </row>
    <row r="103" spans="1:26" ht="15.75" thickBot="1" x14ac:dyDescent="0.3">
      <c r="M103" s="163"/>
      <c r="N103" s="163"/>
    </row>
    <row r="104" spans="1:26" ht="105.75" thickBot="1" x14ac:dyDescent="0.3">
      <c r="A104" s="48"/>
      <c r="B104" s="164" t="s">
        <v>33</v>
      </c>
      <c r="C104" s="164" t="s">
        <v>34</v>
      </c>
      <c r="D104" s="164" t="s">
        <v>35</v>
      </c>
      <c r="E104" s="164" t="s">
        <v>36</v>
      </c>
      <c r="F104" s="164" t="s">
        <v>37</v>
      </c>
      <c r="G104" s="164" t="s">
        <v>38</v>
      </c>
      <c r="H104" s="164" t="s">
        <v>39</v>
      </c>
      <c r="I104" s="164" t="s">
        <v>40</v>
      </c>
      <c r="J104" s="164" t="s">
        <v>41</v>
      </c>
      <c r="K104" s="164" t="s">
        <v>42</v>
      </c>
      <c r="L104" s="164" t="s">
        <v>43</v>
      </c>
      <c r="M104" s="165" t="s">
        <v>44</v>
      </c>
      <c r="N104" s="164" t="s">
        <v>45</v>
      </c>
      <c r="O104" s="164" t="s">
        <v>46</v>
      </c>
      <c r="P104" s="166" t="s">
        <v>47</v>
      </c>
      <c r="Q104" s="166" t="s">
        <v>48</v>
      </c>
      <c r="R104" s="48"/>
      <c r="S104" s="48"/>
      <c r="T104" s="48"/>
      <c r="U104" s="48"/>
      <c r="V104" s="48"/>
      <c r="W104" s="48"/>
      <c r="X104" s="48"/>
      <c r="Y104" s="48"/>
      <c r="Z104" s="48"/>
    </row>
    <row r="105" spans="1:26" ht="15.75" thickBot="1" x14ac:dyDescent="0.3">
      <c r="A105" s="52">
        <v>1</v>
      </c>
      <c r="B105" s="1854"/>
      <c r="C105" s="1854"/>
      <c r="D105" s="1854"/>
      <c r="E105" s="1854"/>
      <c r="F105" s="1854"/>
      <c r="G105" s="1854"/>
      <c r="H105" s="1854"/>
      <c r="I105" s="1854"/>
      <c r="J105" s="1854"/>
      <c r="K105" s="1854"/>
      <c r="L105" s="1854"/>
      <c r="M105" s="1855"/>
      <c r="N105" s="178"/>
      <c r="O105" s="1020"/>
      <c r="P105" s="1020"/>
      <c r="Q105" s="181"/>
      <c r="R105" s="60"/>
      <c r="S105" s="60"/>
      <c r="T105" s="60"/>
      <c r="U105" s="60"/>
      <c r="V105" s="60"/>
      <c r="W105" s="60"/>
      <c r="X105" s="60"/>
      <c r="Y105" s="60"/>
      <c r="Z105" s="60"/>
    </row>
    <row r="106" spans="1:26" x14ac:dyDescent="0.25">
      <c r="A106" s="52">
        <v>2</v>
      </c>
      <c r="B106" s="173" t="s">
        <v>1988</v>
      </c>
      <c r="C106" s="172" t="s">
        <v>416</v>
      </c>
      <c r="D106" s="172" t="s">
        <v>416</v>
      </c>
      <c r="E106" s="221">
        <v>701820130083</v>
      </c>
      <c r="F106" s="175" t="s">
        <v>18</v>
      </c>
      <c r="G106" s="247">
        <v>1</v>
      </c>
      <c r="H106" s="220">
        <v>40576</v>
      </c>
      <c r="I106" s="220">
        <v>40908</v>
      </c>
      <c r="J106" s="176" t="s">
        <v>19</v>
      </c>
      <c r="K106" s="178">
        <v>10.92</v>
      </c>
      <c r="L106" s="178"/>
      <c r="M106" s="221">
        <v>270</v>
      </c>
      <c r="N106" s="221">
        <v>270</v>
      </c>
      <c r="O106" s="1020">
        <v>532042624</v>
      </c>
      <c r="P106" s="1020" t="s">
        <v>2026</v>
      </c>
      <c r="Q106" s="181"/>
      <c r="R106" s="60"/>
      <c r="S106" s="60"/>
      <c r="T106" s="60"/>
      <c r="U106" s="60"/>
      <c r="V106" s="60"/>
      <c r="W106" s="60"/>
      <c r="X106" s="60"/>
      <c r="Y106" s="60"/>
      <c r="Z106" s="60"/>
    </row>
    <row r="107" spans="1:26" x14ac:dyDescent="0.25">
      <c r="A107" s="52">
        <v>3</v>
      </c>
      <c r="B107" s="173" t="s">
        <v>1988</v>
      </c>
      <c r="C107" s="172" t="s">
        <v>416</v>
      </c>
      <c r="D107" s="172" t="s">
        <v>416</v>
      </c>
      <c r="E107" s="221">
        <v>70182130056</v>
      </c>
      <c r="F107" s="175" t="s">
        <v>18</v>
      </c>
      <c r="G107" s="182">
        <v>1</v>
      </c>
      <c r="H107" s="220">
        <v>40213</v>
      </c>
      <c r="I107" s="220">
        <v>40543</v>
      </c>
      <c r="J107" s="176" t="s">
        <v>19</v>
      </c>
      <c r="K107" s="178">
        <v>10.85</v>
      </c>
      <c r="L107" s="178"/>
      <c r="M107" s="221">
        <v>868</v>
      </c>
      <c r="N107" s="221">
        <v>868</v>
      </c>
      <c r="O107" s="1020">
        <v>532042624</v>
      </c>
      <c r="P107" s="1020">
        <v>168</v>
      </c>
      <c r="Q107" s="181"/>
      <c r="R107" s="60"/>
      <c r="S107" s="60"/>
      <c r="T107" s="60"/>
      <c r="U107" s="60"/>
      <c r="V107" s="60"/>
      <c r="W107" s="60"/>
      <c r="X107" s="60"/>
      <c r="Y107" s="60"/>
      <c r="Z107" s="60"/>
    </row>
    <row r="108" spans="1:26" x14ac:dyDescent="0.25">
      <c r="A108" s="52" t="e">
        <v>#REF!</v>
      </c>
      <c r="B108" s="173" t="s">
        <v>1991</v>
      </c>
      <c r="C108" s="173" t="s">
        <v>416</v>
      </c>
      <c r="D108" s="173" t="s">
        <v>416</v>
      </c>
      <c r="E108" s="221">
        <v>701820140054</v>
      </c>
      <c r="F108" s="175" t="s">
        <v>18</v>
      </c>
      <c r="G108" s="182">
        <v>1</v>
      </c>
      <c r="H108" s="220">
        <v>40205</v>
      </c>
      <c r="I108" s="220">
        <v>40543</v>
      </c>
      <c r="J108" s="176" t="s">
        <v>19</v>
      </c>
      <c r="K108" s="178">
        <v>11.1</v>
      </c>
      <c r="L108" s="178"/>
      <c r="M108" s="221">
        <v>208</v>
      </c>
      <c r="N108" s="221">
        <v>208</v>
      </c>
      <c r="O108" s="1020">
        <v>100364228</v>
      </c>
      <c r="P108" s="1020">
        <v>186</v>
      </c>
      <c r="Q108" s="181"/>
      <c r="R108" s="60"/>
      <c r="S108" s="60"/>
      <c r="T108" s="60"/>
      <c r="U108" s="60"/>
      <c r="V108" s="60"/>
      <c r="W108" s="60"/>
      <c r="X108" s="60"/>
      <c r="Y108" s="60"/>
      <c r="Z108" s="60"/>
    </row>
    <row r="109" spans="1:26" x14ac:dyDescent="0.25">
      <c r="A109" s="52" t="e">
        <v>#REF!</v>
      </c>
      <c r="B109" s="173" t="s">
        <v>1991</v>
      </c>
      <c r="C109" s="173" t="s">
        <v>416</v>
      </c>
      <c r="D109" s="173" t="s">
        <v>416</v>
      </c>
      <c r="E109" s="221">
        <v>701820130164</v>
      </c>
      <c r="F109" s="175" t="s">
        <v>18</v>
      </c>
      <c r="G109" s="182">
        <v>1</v>
      </c>
      <c r="H109" s="220">
        <v>39843</v>
      </c>
      <c r="I109" s="220">
        <v>40177</v>
      </c>
      <c r="J109" s="176" t="s">
        <v>19</v>
      </c>
      <c r="K109" s="178">
        <v>11.03</v>
      </c>
      <c r="L109" s="176"/>
      <c r="M109" s="221">
        <v>272</v>
      </c>
      <c r="N109" s="221">
        <v>272</v>
      </c>
      <c r="O109" s="1020">
        <v>139749422</v>
      </c>
      <c r="P109" s="1020">
        <v>203</v>
      </c>
      <c r="Q109" s="181"/>
      <c r="R109" s="60"/>
      <c r="S109" s="60"/>
      <c r="T109" s="60"/>
      <c r="U109" s="60"/>
      <c r="V109" s="60"/>
      <c r="W109" s="60"/>
      <c r="X109" s="60"/>
      <c r="Y109" s="60"/>
      <c r="Z109" s="60"/>
    </row>
    <row r="110" spans="1:26" x14ac:dyDescent="0.25">
      <c r="A110" s="52"/>
      <c r="B110" s="173"/>
      <c r="C110" s="172"/>
      <c r="D110" s="173"/>
      <c r="E110" s="182"/>
      <c r="F110" s="175"/>
      <c r="G110" s="182"/>
      <c r="H110" s="220"/>
      <c r="I110" s="220"/>
      <c r="J110" s="176"/>
      <c r="K110" s="178"/>
      <c r="L110" s="176"/>
      <c r="M110" s="178"/>
      <c r="N110" s="178"/>
      <c r="O110" s="1020"/>
      <c r="P110" s="1020"/>
      <c r="Q110" s="181"/>
      <c r="R110" s="60"/>
      <c r="S110" s="60"/>
      <c r="T110" s="60"/>
      <c r="U110" s="60"/>
      <c r="V110" s="60"/>
      <c r="W110" s="60"/>
      <c r="X110" s="60"/>
      <c r="Y110" s="60"/>
      <c r="Z110" s="60"/>
    </row>
    <row r="111" spans="1:26" x14ac:dyDescent="0.25">
      <c r="A111" s="52"/>
      <c r="B111" s="173"/>
      <c r="C111" s="172"/>
      <c r="D111" s="173"/>
      <c r="E111" s="182"/>
      <c r="F111" s="175"/>
      <c r="G111" s="182"/>
      <c r="H111" s="220"/>
      <c r="I111" s="220"/>
      <c r="J111" s="176"/>
      <c r="K111" s="178"/>
      <c r="L111" s="176"/>
      <c r="M111" s="178"/>
      <c r="N111" s="178"/>
      <c r="O111" s="1020"/>
      <c r="P111" s="1020"/>
      <c r="Q111" s="181"/>
      <c r="R111" s="60"/>
      <c r="S111" s="60"/>
      <c r="T111" s="60"/>
      <c r="U111" s="60"/>
      <c r="V111" s="60"/>
      <c r="W111" s="60"/>
      <c r="X111" s="60"/>
      <c r="Y111" s="60"/>
      <c r="Z111" s="60"/>
    </row>
    <row r="112" spans="1:26" x14ac:dyDescent="0.25">
      <c r="A112" s="52"/>
      <c r="B112" s="183" t="s">
        <v>28</v>
      </c>
      <c r="C112" s="172"/>
      <c r="D112" s="173"/>
      <c r="E112" s="182"/>
      <c r="F112" s="175"/>
      <c r="G112" s="175"/>
      <c r="H112" s="175"/>
      <c r="I112" s="176"/>
      <c r="J112" s="176"/>
      <c r="K112" s="185">
        <v>43.9</v>
      </c>
      <c r="L112" s="185">
        <v>0</v>
      </c>
      <c r="M112" s="245">
        <v>539</v>
      </c>
      <c r="N112" s="185" t="s">
        <v>2027</v>
      </c>
      <c r="O112" s="1020"/>
      <c r="P112" s="1020"/>
      <c r="Q112" s="187"/>
      <c r="R112" s="61"/>
      <c r="S112" s="61"/>
      <c r="T112" s="61"/>
      <c r="U112" s="61"/>
      <c r="V112" s="61"/>
      <c r="W112" s="61"/>
      <c r="X112" s="61"/>
      <c r="Y112" s="61"/>
      <c r="Z112" s="61"/>
    </row>
    <row r="113" spans="2:17" x14ac:dyDescent="0.25">
      <c r="B113" s="69"/>
      <c r="C113" s="69"/>
      <c r="D113" s="69"/>
      <c r="E113" s="188"/>
      <c r="F113" s="69"/>
      <c r="G113" s="69"/>
      <c r="H113" s="69"/>
      <c r="I113" s="69"/>
      <c r="J113" s="69"/>
      <c r="K113" s="69"/>
      <c r="L113" s="69"/>
      <c r="M113" s="69"/>
      <c r="N113" s="69"/>
      <c r="O113" s="69"/>
      <c r="P113" s="69"/>
    </row>
    <row r="114" spans="2:17" ht="18.75" x14ac:dyDescent="0.25">
      <c r="B114" s="222" t="s">
        <v>192</v>
      </c>
      <c r="C114" s="250">
        <v>43.9</v>
      </c>
      <c r="H114" s="191"/>
      <c r="I114" s="191"/>
      <c r="J114" s="191"/>
      <c r="K114" s="191"/>
      <c r="L114" s="191"/>
      <c r="M114" s="191"/>
      <c r="N114" s="69"/>
      <c r="O114" s="69"/>
      <c r="P114" s="69"/>
    </row>
    <row r="116" spans="2:17" ht="15.75" thickBot="1" x14ac:dyDescent="0.3"/>
    <row r="117" spans="2:17" ht="30.75" thickBot="1" x14ac:dyDescent="0.3">
      <c r="B117" s="232" t="s">
        <v>193</v>
      </c>
      <c r="C117" s="233" t="s">
        <v>194</v>
      </c>
      <c r="D117" s="232" t="s">
        <v>27</v>
      </c>
      <c r="E117" s="233" t="s">
        <v>195</v>
      </c>
    </row>
    <row r="118" spans="2:17" x14ac:dyDescent="0.25">
      <c r="B118" s="103" t="s">
        <v>196</v>
      </c>
      <c r="C118" s="234">
        <v>20</v>
      </c>
      <c r="D118" s="234"/>
      <c r="E118" s="1923">
        <v>40</v>
      </c>
    </row>
    <row r="119" spans="2:17" x14ac:dyDescent="0.25">
      <c r="B119" s="103" t="s">
        <v>197</v>
      </c>
      <c r="C119" s="235">
        <v>30</v>
      </c>
      <c r="D119" s="715">
        <v>0</v>
      </c>
      <c r="E119" s="1924"/>
    </row>
    <row r="120" spans="2:17" ht="15.75" thickBot="1" x14ac:dyDescent="0.3">
      <c r="B120" s="103" t="s">
        <v>198</v>
      </c>
      <c r="C120" s="236">
        <v>40</v>
      </c>
      <c r="D120" s="236">
        <v>40</v>
      </c>
      <c r="E120" s="1925"/>
    </row>
    <row r="122" spans="2:17" ht="15.75" thickBot="1" x14ac:dyDescent="0.3"/>
    <row r="123" spans="2:17" ht="27" thickBot="1" x14ac:dyDescent="0.3">
      <c r="B123" s="1879" t="s">
        <v>199</v>
      </c>
      <c r="C123" s="1880"/>
      <c r="D123" s="1880"/>
      <c r="E123" s="1880"/>
      <c r="F123" s="1880"/>
      <c r="G123" s="1880"/>
      <c r="H123" s="1880"/>
      <c r="I123" s="1880"/>
      <c r="J123" s="1880"/>
      <c r="K123" s="1880"/>
      <c r="L123" s="1880"/>
      <c r="M123" s="1880"/>
      <c r="N123" s="1881"/>
    </row>
    <row r="125" spans="2:17" ht="90" x14ac:dyDescent="0.25">
      <c r="B125" s="193" t="s">
        <v>89</v>
      </c>
      <c r="C125" s="193" t="s">
        <v>90</v>
      </c>
      <c r="D125" s="193" t="s">
        <v>91</v>
      </c>
      <c r="E125" s="193" t="s">
        <v>92</v>
      </c>
      <c r="F125" s="193" t="s">
        <v>93</v>
      </c>
      <c r="G125" s="193" t="s">
        <v>94</v>
      </c>
      <c r="H125" s="193" t="s">
        <v>95</v>
      </c>
      <c r="I125" s="193" t="s">
        <v>96</v>
      </c>
      <c r="J125" s="1875" t="s">
        <v>97</v>
      </c>
      <c r="K125" s="1882"/>
      <c r="L125" s="1876"/>
      <c r="M125" s="193" t="s">
        <v>98</v>
      </c>
      <c r="N125" s="193" t="s">
        <v>254</v>
      </c>
      <c r="O125" s="193" t="s">
        <v>255</v>
      </c>
      <c r="P125" s="1875" t="s">
        <v>77</v>
      </c>
      <c r="Q125" s="1876"/>
    </row>
    <row r="126" spans="2:17" ht="60" x14ac:dyDescent="0.25">
      <c r="B126" s="1017" t="s">
        <v>2028</v>
      </c>
      <c r="C126" s="903" t="s">
        <v>2029</v>
      </c>
      <c r="D126" s="1017" t="s">
        <v>2030</v>
      </c>
      <c r="E126" s="1011">
        <v>92191030</v>
      </c>
      <c r="F126" s="1017" t="s">
        <v>2031</v>
      </c>
      <c r="G126" s="903" t="s">
        <v>258</v>
      </c>
      <c r="H126" s="1021">
        <v>39436</v>
      </c>
      <c r="I126" s="1013" t="s">
        <v>82</v>
      </c>
      <c r="J126" s="1017" t="s">
        <v>2032</v>
      </c>
      <c r="K126" s="1022" t="s">
        <v>2033</v>
      </c>
      <c r="L126" s="1023" t="s">
        <v>266</v>
      </c>
      <c r="M126" s="1011" t="s">
        <v>18</v>
      </c>
      <c r="N126" s="1011" t="s">
        <v>18</v>
      </c>
      <c r="O126" s="1011" t="s">
        <v>18</v>
      </c>
      <c r="P126" s="3005"/>
      <c r="Q126" s="3006"/>
    </row>
    <row r="127" spans="2:17" ht="60" x14ac:dyDescent="0.25">
      <c r="B127" s="225" t="s">
        <v>1238</v>
      </c>
      <c r="C127" s="893" t="s">
        <v>2029</v>
      </c>
      <c r="D127" s="225" t="s">
        <v>2034</v>
      </c>
      <c r="E127" s="715">
        <v>64589591</v>
      </c>
      <c r="F127" s="225" t="s">
        <v>417</v>
      </c>
      <c r="G127" s="894" t="s">
        <v>258</v>
      </c>
      <c r="H127" s="909">
        <v>38310</v>
      </c>
      <c r="I127" s="235" t="s">
        <v>82</v>
      </c>
      <c r="J127" s="225" t="s">
        <v>1991</v>
      </c>
      <c r="K127" s="898" t="s">
        <v>2035</v>
      </c>
      <c r="L127" s="226" t="s">
        <v>266</v>
      </c>
      <c r="M127" s="715" t="s">
        <v>18</v>
      </c>
      <c r="N127" s="715" t="s">
        <v>18</v>
      </c>
      <c r="O127" s="715" t="s">
        <v>18</v>
      </c>
      <c r="P127" s="1998"/>
      <c r="Q127" s="1998"/>
    </row>
    <row r="128" spans="2:17" ht="60" x14ac:dyDescent="0.25">
      <c r="B128" s="225" t="s">
        <v>1244</v>
      </c>
      <c r="C128" s="893" t="s">
        <v>2029</v>
      </c>
      <c r="D128" s="225" t="s">
        <v>2036</v>
      </c>
      <c r="E128" s="715">
        <v>92536314</v>
      </c>
      <c r="F128" s="225" t="s">
        <v>1246</v>
      </c>
      <c r="G128" s="894" t="s">
        <v>2037</v>
      </c>
      <c r="H128" s="909">
        <v>37970</v>
      </c>
      <c r="I128" s="235" t="s">
        <v>82</v>
      </c>
      <c r="J128" s="225" t="s">
        <v>2038</v>
      </c>
      <c r="K128" s="898" t="s">
        <v>2039</v>
      </c>
      <c r="L128" s="226" t="s">
        <v>266</v>
      </c>
      <c r="M128" s="715" t="s">
        <v>18</v>
      </c>
      <c r="N128" s="715" t="s">
        <v>18</v>
      </c>
      <c r="O128" s="715" t="s">
        <v>18</v>
      </c>
      <c r="P128" s="2003"/>
      <c r="Q128" s="2004"/>
    </row>
    <row r="129" spans="2:15" x14ac:dyDescent="0.25">
      <c r="B129" s="225"/>
      <c r="C129" s="48"/>
      <c r="F129" s="230"/>
      <c r="H129" s="987"/>
      <c r="K129" s="987"/>
      <c r="M129" s="48"/>
      <c r="N129" s="48"/>
      <c r="O129" s="48"/>
    </row>
    <row r="130" spans="2:15" x14ac:dyDescent="0.25">
      <c r="C130" s="48"/>
      <c r="D130" s="230"/>
      <c r="G130" s="230"/>
      <c r="K130" s="987"/>
      <c r="M130" s="48"/>
      <c r="N130" s="48"/>
      <c r="O130" s="48"/>
    </row>
    <row r="131" spans="2:15" ht="15.75" thickBot="1" x14ac:dyDescent="0.3">
      <c r="C131" s="48"/>
    </row>
    <row r="132" spans="2:15" ht="45" x14ac:dyDescent="0.25">
      <c r="B132" s="162" t="s">
        <v>17</v>
      </c>
      <c r="C132" s="162" t="s">
        <v>193</v>
      </c>
      <c r="D132" s="193" t="s">
        <v>194</v>
      </c>
      <c r="E132" s="162" t="s">
        <v>27</v>
      </c>
      <c r="F132" s="233" t="s">
        <v>235</v>
      </c>
      <c r="G132" s="857"/>
    </row>
    <row r="133" spans="2:15" ht="192.75" x14ac:dyDescent="0.25">
      <c r="B133" s="1969" t="s">
        <v>236</v>
      </c>
      <c r="C133" s="196" t="s">
        <v>237</v>
      </c>
      <c r="D133" s="715">
        <v>25</v>
      </c>
      <c r="E133" s="715">
        <v>25</v>
      </c>
      <c r="F133" s="1970">
        <v>60</v>
      </c>
      <c r="G133" s="858"/>
    </row>
    <row r="134" spans="2:15" ht="144.75" x14ac:dyDescent="0.25">
      <c r="B134" s="1969"/>
      <c r="C134" s="196" t="s">
        <v>238</v>
      </c>
      <c r="D134" s="242">
        <v>25</v>
      </c>
      <c r="E134" s="715">
        <v>25</v>
      </c>
      <c r="F134" s="1971"/>
      <c r="G134" s="858"/>
    </row>
    <row r="135" spans="2:15" ht="120.75" x14ac:dyDescent="0.25">
      <c r="B135" s="1969"/>
      <c r="C135" s="196" t="s">
        <v>239</v>
      </c>
      <c r="D135" s="715">
        <v>10</v>
      </c>
      <c r="E135" s="715">
        <v>10</v>
      </c>
      <c r="F135" s="1972"/>
      <c r="G135" s="858"/>
    </row>
    <row r="139" spans="2:15" x14ac:dyDescent="0.25">
      <c r="B139" s="160" t="s">
        <v>240</v>
      </c>
    </row>
    <row r="142" spans="2:15" ht="30" x14ac:dyDescent="0.25">
      <c r="B142" s="41" t="s">
        <v>17</v>
      </c>
      <c r="C142" s="41" t="s">
        <v>26</v>
      </c>
      <c r="D142" s="162" t="s">
        <v>27</v>
      </c>
      <c r="E142" s="162" t="s">
        <v>28</v>
      </c>
    </row>
    <row r="143" spans="2:15" ht="28.5" x14ac:dyDescent="0.25">
      <c r="B143" s="45" t="s">
        <v>393</v>
      </c>
      <c r="C143" s="684">
        <v>40</v>
      </c>
      <c r="D143" s="715">
        <v>40</v>
      </c>
      <c r="E143" s="1870">
        <v>100</v>
      </c>
    </row>
    <row r="144" spans="2:15" ht="57" x14ac:dyDescent="0.25">
      <c r="B144" s="45" t="s">
        <v>394</v>
      </c>
      <c r="C144" s="684">
        <v>60</v>
      </c>
      <c r="D144" s="715">
        <v>60</v>
      </c>
      <c r="E144" s="1871"/>
    </row>
  </sheetData>
  <mergeCells count="66">
    <mergeCell ref="P126:Q126"/>
    <mergeCell ref="P127:Q127"/>
    <mergeCell ref="P128:Q128"/>
    <mergeCell ref="B133:B135"/>
    <mergeCell ref="F133:F135"/>
    <mergeCell ref="E143:E144"/>
    <mergeCell ref="B101:N101"/>
    <mergeCell ref="B105:M105"/>
    <mergeCell ref="E118:E120"/>
    <mergeCell ref="B123:N123"/>
    <mergeCell ref="J125:L125"/>
    <mergeCell ref="P125:Q125"/>
    <mergeCell ref="P88:Q88"/>
    <mergeCell ref="P90:Q90"/>
    <mergeCell ref="B91:N91"/>
    <mergeCell ref="D94:E94"/>
    <mergeCell ref="D95:E95"/>
    <mergeCell ref="B98:P98"/>
    <mergeCell ref="P86:Q87"/>
    <mergeCell ref="B86:B87"/>
    <mergeCell ref="C86:C87"/>
    <mergeCell ref="D86:D87"/>
    <mergeCell ref="E86:E87"/>
    <mergeCell ref="F86:F87"/>
    <mergeCell ref="G86:G87"/>
    <mergeCell ref="H86:H87"/>
    <mergeCell ref="I86:I87"/>
    <mergeCell ref="M86:M87"/>
    <mergeCell ref="N86:N87"/>
    <mergeCell ref="O86:O87"/>
    <mergeCell ref="P83:Q85"/>
    <mergeCell ref="O71:P71"/>
    <mergeCell ref="B77:N77"/>
    <mergeCell ref="J82:L82"/>
    <mergeCell ref="P82:Q82"/>
    <mergeCell ref="B83:B85"/>
    <mergeCell ref="C83:C85"/>
    <mergeCell ref="D83:D85"/>
    <mergeCell ref="E83:E85"/>
    <mergeCell ref="F83:F85"/>
    <mergeCell ref="G83:G85"/>
    <mergeCell ref="H83:H85"/>
    <mergeCell ref="I83:I85"/>
    <mergeCell ref="M83:M85"/>
    <mergeCell ref="N83:N85"/>
    <mergeCell ref="O83:O85"/>
    <mergeCell ref="O70:P70"/>
    <mergeCell ref="C10:E10"/>
    <mergeCell ref="B14:C21"/>
    <mergeCell ref="B22:C22"/>
    <mergeCell ref="E40:E41"/>
    <mergeCell ref="M45:N45"/>
    <mergeCell ref="B58:B59"/>
    <mergeCell ref="C58:C59"/>
    <mergeCell ref="D58:E58"/>
    <mergeCell ref="C62:N62"/>
    <mergeCell ref="B64:N64"/>
    <mergeCell ref="O67:P67"/>
    <mergeCell ref="O68:P68"/>
    <mergeCell ref="O69:P69"/>
    <mergeCell ref="C9:N9"/>
    <mergeCell ref="B2:P2"/>
    <mergeCell ref="B4:P4"/>
    <mergeCell ref="C6:N6"/>
    <mergeCell ref="C7:N7"/>
    <mergeCell ref="C8:N8"/>
  </mergeCells>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2"/>
  <sheetViews>
    <sheetView zoomScale="80" zoomScaleNormal="80" workbookViewId="0">
      <selection activeCell="B9" sqref="B9"/>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41.140625" style="1" customWidth="1"/>
    <col min="18" max="18" width="6.42578125" style="1" customWidth="1"/>
    <col min="19" max="19" width="15" style="1" customWidth="1"/>
    <col min="20"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4" t="s">
        <v>5901</v>
      </c>
      <c r="D6" s="1854"/>
      <c r="E6" s="1854"/>
      <c r="F6" s="1854"/>
      <c r="G6" s="1854"/>
      <c r="H6" s="1854"/>
      <c r="I6" s="1854"/>
      <c r="J6" s="1854"/>
      <c r="K6" s="1854"/>
      <c r="L6" s="1854"/>
      <c r="M6" s="1854"/>
      <c r="N6" s="1855"/>
    </row>
    <row r="7" spans="2:16" ht="16.5" thickBot="1" x14ac:dyDescent="0.3">
      <c r="B7" s="127" t="s">
        <v>4</v>
      </c>
      <c r="C7" s="1854"/>
      <c r="D7" s="1854"/>
      <c r="E7" s="1854"/>
      <c r="F7" s="1854"/>
      <c r="G7" s="1854"/>
      <c r="H7" s="1854"/>
      <c r="I7" s="1854"/>
      <c r="J7" s="1854"/>
      <c r="K7" s="1854"/>
      <c r="L7" s="1854"/>
      <c r="M7" s="1854"/>
      <c r="N7" s="1855"/>
    </row>
    <row r="8" spans="2:16" ht="16.5" thickBot="1" x14ac:dyDescent="0.3">
      <c r="B8" s="127" t="s">
        <v>5</v>
      </c>
      <c r="C8" s="1856"/>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25</v>
      </c>
      <c r="D10" s="1865"/>
      <c r="E10" s="1866"/>
      <c r="F10" s="216"/>
      <c r="G10" s="216"/>
      <c r="H10" s="216"/>
      <c r="I10" s="216"/>
      <c r="J10" s="216"/>
      <c r="K10" s="216"/>
      <c r="L10" s="216"/>
      <c r="M10" s="216"/>
      <c r="N10" s="217"/>
    </row>
    <row r="11" spans="2:16" ht="16.5" thickBot="1" x14ac:dyDescent="0.3">
      <c r="B11" s="130" t="s">
        <v>8</v>
      </c>
      <c r="C11" s="664">
        <v>41978</v>
      </c>
      <c r="D11" s="1534"/>
      <c r="E11" s="1534"/>
      <c r="F11" s="1534"/>
      <c r="G11" s="1534"/>
      <c r="H11" s="1534"/>
      <c r="I11" s="1534"/>
      <c r="J11" s="1534"/>
      <c r="K11" s="1534"/>
      <c r="L11" s="1534"/>
      <c r="M11" s="1534"/>
      <c r="N11" s="1535"/>
    </row>
    <row r="12" spans="2:16" ht="15.75" x14ac:dyDescent="0.25">
      <c r="B12" s="134"/>
      <c r="C12" s="135"/>
      <c r="D12" s="136"/>
      <c r="E12" s="136"/>
      <c r="F12" s="136"/>
      <c r="G12" s="136"/>
      <c r="H12" s="136"/>
      <c r="I12" s="1529"/>
      <c r="J12" s="1529"/>
      <c r="K12" s="1529"/>
      <c r="L12" s="1529"/>
      <c r="M12" s="1529"/>
      <c r="N12" s="136"/>
    </row>
    <row r="13" spans="2:16" x14ac:dyDescent="0.25">
      <c r="I13" s="1529"/>
      <c r="J13" s="1529"/>
      <c r="K13" s="1529"/>
      <c r="L13" s="1529"/>
      <c r="M13" s="1529"/>
      <c r="N13" s="137"/>
    </row>
    <row r="14" spans="2:16" x14ac:dyDescent="0.25">
      <c r="B14" s="1867" t="s">
        <v>9</v>
      </c>
      <c r="C14" s="1867"/>
      <c r="D14" s="1524" t="s">
        <v>10</v>
      </c>
      <c r="E14" s="1524" t="s">
        <v>11</v>
      </c>
      <c r="F14" s="1524" t="s">
        <v>12</v>
      </c>
      <c r="G14" s="139"/>
      <c r="I14" s="140"/>
      <c r="J14" s="140"/>
      <c r="K14" s="140"/>
      <c r="L14" s="140"/>
      <c r="M14" s="140"/>
      <c r="N14" s="137"/>
    </row>
    <row r="15" spans="2:16" x14ac:dyDescent="0.25">
      <c r="B15" s="1867"/>
      <c r="C15" s="1867"/>
      <c r="D15" s="1524">
        <v>25</v>
      </c>
      <c r="E15" s="141">
        <v>2401523150</v>
      </c>
      <c r="F15" s="246">
        <v>1150</v>
      </c>
      <c r="G15" s="143"/>
      <c r="I15" s="144"/>
      <c r="J15" s="144"/>
      <c r="K15" s="144"/>
      <c r="L15" s="144"/>
      <c r="M15" s="144"/>
      <c r="N15" s="137"/>
    </row>
    <row r="16" spans="2:16" x14ac:dyDescent="0.25">
      <c r="B16" s="1867"/>
      <c r="C16" s="1867"/>
      <c r="D16" s="1524"/>
      <c r="E16" s="141"/>
      <c r="F16" s="141"/>
      <c r="G16" s="143"/>
      <c r="I16" s="144"/>
      <c r="J16" s="144"/>
      <c r="K16" s="144"/>
      <c r="L16" s="144"/>
      <c r="M16" s="144"/>
      <c r="N16" s="137"/>
    </row>
    <row r="17" spans="1:14" x14ac:dyDescent="0.25">
      <c r="B17" s="1867"/>
      <c r="C17" s="1867"/>
      <c r="D17" s="1524"/>
      <c r="E17" s="141"/>
      <c r="F17" s="141"/>
      <c r="G17" s="143"/>
      <c r="I17" s="144"/>
      <c r="J17" s="144"/>
      <c r="K17" s="144"/>
      <c r="L17" s="144"/>
      <c r="M17" s="144"/>
      <c r="N17" s="137"/>
    </row>
    <row r="18" spans="1:14" x14ac:dyDescent="0.25">
      <c r="B18" s="1867"/>
      <c r="C18" s="1867"/>
      <c r="D18" s="1524"/>
      <c r="E18" s="145"/>
      <c r="F18" s="141"/>
      <c r="G18" s="143"/>
      <c r="H18" s="146"/>
      <c r="I18" s="144"/>
      <c r="J18" s="144"/>
      <c r="K18" s="144"/>
      <c r="L18" s="144"/>
      <c r="M18" s="144"/>
      <c r="N18" s="147"/>
    </row>
    <row r="19" spans="1:14" x14ac:dyDescent="0.25">
      <c r="B19" s="1867"/>
      <c r="C19" s="1867"/>
      <c r="D19" s="1524"/>
      <c r="E19" s="145"/>
      <c r="F19" s="141"/>
      <c r="G19" s="143"/>
      <c r="H19" s="146"/>
      <c r="I19" s="148"/>
      <c r="J19" s="148"/>
      <c r="K19" s="148"/>
      <c r="L19" s="148"/>
      <c r="M19" s="148"/>
      <c r="N19" s="147"/>
    </row>
    <row r="20" spans="1:14" x14ac:dyDescent="0.25">
      <c r="B20" s="1867"/>
      <c r="C20" s="1867"/>
      <c r="D20" s="1524"/>
      <c r="E20" s="145"/>
      <c r="F20" s="141"/>
      <c r="G20" s="143"/>
      <c r="H20" s="146"/>
      <c r="I20" s="1529"/>
      <c r="J20" s="1529"/>
      <c r="K20" s="1529"/>
      <c r="L20" s="1529"/>
      <c r="M20" s="1529"/>
      <c r="N20" s="147"/>
    </row>
    <row r="21" spans="1:14" x14ac:dyDescent="0.25">
      <c r="B21" s="1867"/>
      <c r="C21" s="1867"/>
      <c r="D21" s="1524"/>
      <c r="E21" s="145"/>
      <c r="F21" s="141"/>
      <c r="G21" s="143"/>
      <c r="H21" s="146"/>
      <c r="I21" s="1529"/>
      <c r="J21" s="1529"/>
      <c r="K21" s="1529"/>
      <c r="L21" s="1529"/>
      <c r="M21" s="1529"/>
      <c r="N21" s="147"/>
    </row>
    <row r="22" spans="1:14" ht="15.75" thickBot="1" x14ac:dyDescent="0.3">
      <c r="B22" s="1868" t="s">
        <v>13</v>
      </c>
      <c r="C22" s="1869"/>
      <c r="D22" s="1524">
        <v>25</v>
      </c>
      <c r="E22" s="149">
        <v>2401523150</v>
      </c>
      <c r="F22" s="246">
        <v>1150</v>
      </c>
      <c r="G22" s="143"/>
      <c r="H22" s="146"/>
      <c r="I22" s="1529"/>
      <c r="J22" s="1529"/>
      <c r="K22" s="1529"/>
      <c r="L22" s="1529"/>
      <c r="M22" s="1529"/>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920</v>
      </c>
      <c r="D24" s="154"/>
      <c r="E24" s="155">
        <f>E22</f>
        <v>2401523150</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1529"/>
      <c r="J27" s="1529"/>
      <c r="K27" s="1529"/>
      <c r="L27" s="1529"/>
      <c r="M27" s="1529"/>
      <c r="N27" s="137"/>
    </row>
    <row r="28" spans="1:14" x14ac:dyDescent="0.25">
      <c r="A28" s="36"/>
      <c r="B28"/>
      <c r="C28"/>
      <c r="D28"/>
      <c r="E28"/>
      <c r="F28"/>
      <c r="G28"/>
      <c r="H28"/>
      <c r="I28" s="1529"/>
      <c r="J28" s="1529"/>
      <c r="K28" s="1529"/>
      <c r="L28" s="1529"/>
      <c r="M28" s="1529"/>
      <c r="N28" s="137"/>
    </row>
    <row r="29" spans="1:14" x14ac:dyDescent="0.25">
      <c r="A29" s="36"/>
      <c r="B29" s="41" t="s">
        <v>17</v>
      </c>
      <c r="C29" s="41" t="s">
        <v>18</v>
      </c>
      <c r="D29" s="41" t="s">
        <v>19</v>
      </c>
      <c r="E29"/>
      <c r="F29"/>
      <c r="G29"/>
      <c r="H29"/>
      <c r="I29" s="1529"/>
      <c r="J29" s="1529"/>
      <c r="K29" s="1529"/>
      <c r="L29" s="1529"/>
      <c r="M29" s="1529"/>
      <c r="N29" s="137"/>
    </row>
    <row r="30" spans="1:14" x14ac:dyDescent="0.25">
      <c r="A30" s="36"/>
      <c r="B30" s="1530" t="s">
        <v>20</v>
      </c>
      <c r="C30" s="1525" t="s">
        <v>21</v>
      </c>
      <c r="D30" s="1530"/>
      <c r="E30"/>
      <c r="F30"/>
      <c r="G30"/>
      <c r="H30"/>
      <c r="I30" s="1529"/>
      <c r="J30" s="1529"/>
      <c r="K30" s="1529"/>
      <c r="L30" s="1529"/>
      <c r="M30" s="1529"/>
      <c r="N30" s="137"/>
    </row>
    <row r="31" spans="1:14" x14ac:dyDescent="0.25">
      <c r="A31" s="36"/>
      <c r="B31" s="1530" t="s">
        <v>22</v>
      </c>
      <c r="C31" s="1533" t="s">
        <v>21</v>
      </c>
      <c r="D31" s="1539"/>
      <c r="E31"/>
      <c r="F31"/>
      <c r="G31"/>
      <c r="H31"/>
      <c r="I31" s="1529"/>
      <c r="J31" s="1529"/>
      <c r="K31" s="1529"/>
      <c r="L31" s="1529"/>
      <c r="M31" s="1529"/>
      <c r="N31" s="137"/>
    </row>
    <row r="32" spans="1:14" x14ac:dyDescent="0.25">
      <c r="A32" s="36"/>
      <c r="B32" s="1530" t="s">
        <v>23</v>
      </c>
      <c r="C32" s="1533" t="s">
        <v>21</v>
      </c>
      <c r="D32" s="1539"/>
      <c r="E32"/>
      <c r="F32"/>
      <c r="G32"/>
      <c r="H32"/>
      <c r="I32" s="1529"/>
      <c r="J32" s="1529"/>
      <c r="K32" s="1529"/>
      <c r="L32" s="1529"/>
      <c r="M32" s="1529"/>
      <c r="N32" s="137"/>
    </row>
    <row r="33" spans="1:17" x14ac:dyDescent="0.25">
      <c r="A33" s="36"/>
      <c r="B33" s="1530" t="s">
        <v>24</v>
      </c>
      <c r="C33" s="1530"/>
      <c r="D33" s="1539" t="s">
        <v>21</v>
      </c>
      <c r="E33"/>
      <c r="F33"/>
      <c r="G33"/>
      <c r="H33"/>
      <c r="I33" s="1529"/>
      <c r="J33" s="1529"/>
      <c r="K33" s="1529"/>
      <c r="L33" s="1529"/>
      <c r="M33" s="1529"/>
      <c r="N33" s="137"/>
    </row>
    <row r="34" spans="1:17" x14ac:dyDescent="0.25">
      <c r="A34" s="36"/>
      <c r="B34"/>
      <c r="C34"/>
      <c r="D34"/>
      <c r="E34"/>
      <c r="F34"/>
      <c r="G34"/>
      <c r="H34"/>
      <c r="I34" s="1529"/>
      <c r="J34" s="1529"/>
      <c r="K34" s="1529"/>
      <c r="L34" s="1529"/>
      <c r="M34" s="1529"/>
      <c r="N34" s="137"/>
    </row>
    <row r="35" spans="1:17" x14ac:dyDescent="0.25">
      <c r="A35" s="36"/>
      <c r="B35"/>
      <c r="C35"/>
      <c r="D35"/>
      <c r="E35"/>
      <c r="F35"/>
      <c r="G35"/>
      <c r="H35"/>
      <c r="I35" s="1529"/>
      <c r="J35" s="1529"/>
      <c r="K35" s="1529"/>
      <c r="L35" s="1529"/>
      <c r="M35" s="1529"/>
      <c r="N35" s="137"/>
    </row>
    <row r="36" spans="1:17" x14ac:dyDescent="0.25">
      <c r="A36" s="36"/>
      <c r="B36" s="160" t="s">
        <v>25</v>
      </c>
      <c r="C36"/>
      <c r="D36"/>
      <c r="E36"/>
      <c r="F36"/>
      <c r="G36"/>
      <c r="H36"/>
      <c r="I36" s="1529"/>
      <c r="J36" s="1529"/>
      <c r="K36" s="1529"/>
      <c r="L36" s="1529"/>
      <c r="M36" s="1529"/>
      <c r="N36" s="137"/>
    </row>
    <row r="37" spans="1:17" x14ac:dyDescent="0.25">
      <c r="A37" s="36"/>
      <c r="B37"/>
      <c r="C37"/>
      <c r="D37"/>
      <c r="E37"/>
      <c r="F37"/>
      <c r="G37"/>
      <c r="H37"/>
      <c r="I37" s="1529"/>
      <c r="J37" s="1529"/>
      <c r="K37" s="1529"/>
      <c r="L37" s="1529"/>
      <c r="M37" s="1529"/>
      <c r="N37" s="137"/>
    </row>
    <row r="38" spans="1:17" x14ac:dyDescent="0.25">
      <c r="A38" s="36"/>
      <c r="B38"/>
      <c r="C38"/>
      <c r="D38"/>
      <c r="E38"/>
      <c r="F38"/>
      <c r="G38"/>
      <c r="H38"/>
      <c r="I38" s="1529"/>
      <c r="J38" s="1529"/>
      <c r="K38" s="1529"/>
      <c r="L38" s="1529"/>
      <c r="M38" s="1529"/>
      <c r="N38" s="137"/>
    </row>
    <row r="39" spans="1:17" x14ac:dyDescent="0.25">
      <c r="A39" s="36"/>
      <c r="B39" s="41" t="s">
        <v>17</v>
      </c>
      <c r="C39" s="41" t="s">
        <v>26</v>
      </c>
      <c r="D39" s="162" t="s">
        <v>27</v>
      </c>
      <c r="E39" s="162" t="s">
        <v>28</v>
      </c>
      <c r="F39"/>
      <c r="G39"/>
      <c r="H39"/>
      <c r="I39" s="1529"/>
      <c r="J39" s="1529"/>
      <c r="K39" s="1529"/>
      <c r="L39" s="1529"/>
      <c r="M39" s="1529"/>
      <c r="N39" s="137"/>
    </row>
    <row r="40" spans="1:17" ht="28.5" x14ac:dyDescent="0.25">
      <c r="A40" s="36"/>
      <c r="B40" s="45" t="s">
        <v>29</v>
      </c>
      <c r="C40" s="1532">
        <v>40</v>
      </c>
      <c r="D40" s="1525">
        <v>40</v>
      </c>
      <c r="E40" s="1870">
        <f>+D40+D41</f>
        <v>75</v>
      </c>
      <c r="F40"/>
      <c r="G40"/>
      <c r="H40"/>
      <c r="I40" s="1529"/>
      <c r="J40" s="1529"/>
      <c r="K40" s="1529"/>
      <c r="L40" s="1529"/>
      <c r="M40" s="1529"/>
      <c r="N40" s="137"/>
    </row>
    <row r="41" spans="1:17" ht="42.75" x14ac:dyDescent="0.25">
      <c r="A41" s="36"/>
      <c r="B41" s="45" t="s">
        <v>30</v>
      </c>
      <c r="C41" s="1532">
        <v>60</v>
      </c>
      <c r="D41" s="1525">
        <v>35</v>
      </c>
      <c r="E41" s="1871"/>
      <c r="F41"/>
      <c r="G41"/>
      <c r="H41"/>
      <c r="I41" s="1529"/>
      <c r="J41" s="1529"/>
      <c r="K41" s="1529"/>
      <c r="L41" s="1529"/>
      <c r="M41" s="1529"/>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1529"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x14ac:dyDescent="0.25">
      <c r="A49" s="52">
        <v>1</v>
      </c>
      <c r="B49" s="173" t="s">
        <v>5902</v>
      </c>
      <c r="C49" s="172" t="s">
        <v>3027</v>
      </c>
      <c r="D49" s="173" t="s">
        <v>416</v>
      </c>
      <c r="E49" s="221">
        <v>701820130330</v>
      </c>
      <c r="F49" s="175" t="s">
        <v>18</v>
      </c>
      <c r="G49" s="247">
        <v>1</v>
      </c>
      <c r="H49" s="220">
        <v>41512</v>
      </c>
      <c r="I49" s="220">
        <v>41988</v>
      </c>
      <c r="J49" s="176" t="s">
        <v>19</v>
      </c>
      <c r="K49" s="178">
        <v>13.13</v>
      </c>
      <c r="L49" s="178">
        <v>2.5</v>
      </c>
      <c r="M49" s="221">
        <v>350</v>
      </c>
      <c r="N49" s="221">
        <f>+M49*G49</f>
        <v>350</v>
      </c>
      <c r="O49" s="180">
        <v>685861400</v>
      </c>
      <c r="P49" s="180">
        <v>38</v>
      </c>
      <c r="Q49" s="181"/>
      <c r="R49" s="60"/>
      <c r="S49" s="60"/>
      <c r="T49" s="60"/>
      <c r="U49" s="60"/>
      <c r="V49" s="60"/>
      <c r="W49" s="60"/>
      <c r="X49" s="60"/>
      <c r="Y49" s="60"/>
      <c r="Z49" s="60"/>
    </row>
    <row r="50" spans="1:26" s="61" customFormat="1" x14ac:dyDescent="0.25">
      <c r="A50" s="52">
        <f t="shared" ref="A50:A56" si="0">+A49+1</f>
        <v>2</v>
      </c>
      <c r="B50" s="173" t="s">
        <v>5902</v>
      </c>
      <c r="C50" s="172" t="s">
        <v>3027</v>
      </c>
      <c r="D50" s="173" t="s">
        <v>416</v>
      </c>
      <c r="E50" s="221">
        <v>701820110067</v>
      </c>
      <c r="F50" s="175" t="s">
        <v>18</v>
      </c>
      <c r="G50" s="182">
        <v>1</v>
      </c>
      <c r="H50" s="220">
        <v>40560</v>
      </c>
      <c r="I50" s="220">
        <v>40908</v>
      </c>
      <c r="J50" s="176" t="s">
        <v>19</v>
      </c>
      <c r="K50" s="178">
        <v>11.43</v>
      </c>
      <c r="L50" s="178">
        <v>0</v>
      </c>
      <c r="M50" s="221">
        <v>420</v>
      </c>
      <c r="N50" s="221">
        <v>420</v>
      </c>
      <c r="O50" s="180">
        <v>251104261</v>
      </c>
      <c r="P50" s="180" t="s">
        <v>2940</v>
      </c>
      <c r="Q50" s="181"/>
      <c r="R50" s="60"/>
      <c r="S50" s="60"/>
      <c r="T50" s="60"/>
      <c r="U50" s="60"/>
      <c r="V50" s="60"/>
      <c r="W50" s="60"/>
      <c r="X50" s="60"/>
      <c r="Y50" s="60"/>
      <c r="Z50" s="60"/>
    </row>
    <row r="51" spans="1:26" s="61" customFormat="1" x14ac:dyDescent="0.25">
      <c r="A51" s="52">
        <f t="shared" si="0"/>
        <v>3</v>
      </c>
      <c r="B51" s="173" t="s">
        <v>5902</v>
      </c>
      <c r="C51" s="172" t="s">
        <v>3027</v>
      </c>
      <c r="D51" s="173" t="s">
        <v>416</v>
      </c>
      <c r="E51" s="221">
        <v>701820100070</v>
      </c>
      <c r="F51" s="175" t="s">
        <v>18</v>
      </c>
      <c r="G51" s="182">
        <v>1</v>
      </c>
      <c r="H51" s="220">
        <v>40208</v>
      </c>
      <c r="I51" s="220">
        <v>40543</v>
      </c>
      <c r="J51" s="176" t="s">
        <v>19</v>
      </c>
      <c r="K51" s="178">
        <v>11</v>
      </c>
      <c r="L51" s="178">
        <v>0</v>
      </c>
      <c r="M51" s="221">
        <v>474</v>
      </c>
      <c r="N51" s="221">
        <v>474</v>
      </c>
      <c r="O51" s="180">
        <v>250599106</v>
      </c>
      <c r="P51" s="180" t="s">
        <v>5903</v>
      </c>
      <c r="Q51" s="181"/>
      <c r="R51" s="60"/>
      <c r="S51" s="60"/>
      <c r="T51" s="60"/>
      <c r="U51" s="60"/>
      <c r="V51" s="60"/>
      <c r="W51" s="60"/>
      <c r="X51" s="60"/>
      <c r="Y51" s="60"/>
      <c r="Z51" s="60"/>
    </row>
    <row r="52" spans="1:26" s="61" customFormat="1" ht="165" customHeight="1" x14ac:dyDescent="0.25">
      <c r="A52" s="52">
        <f t="shared" si="0"/>
        <v>4</v>
      </c>
      <c r="B52" s="173" t="s">
        <v>5902</v>
      </c>
      <c r="C52" s="172" t="s">
        <v>3027</v>
      </c>
      <c r="D52" s="173" t="s">
        <v>5904</v>
      </c>
      <c r="E52" s="178" t="s">
        <v>5905</v>
      </c>
      <c r="F52" s="175" t="s">
        <v>18</v>
      </c>
      <c r="G52" s="182">
        <v>1</v>
      </c>
      <c r="H52" s="220">
        <v>40200</v>
      </c>
      <c r="I52" s="220">
        <v>40564</v>
      </c>
      <c r="J52" s="176" t="s">
        <v>19</v>
      </c>
      <c r="K52" s="178" t="s">
        <v>5906</v>
      </c>
      <c r="L52" s="178" t="s">
        <v>5907</v>
      </c>
      <c r="M52" s="221">
        <v>577</v>
      </c>
      <c r="N52" s="221">
        <v>577</v>
      </c>
      <c r="O52" s="180">
        <v>0</v>
      </c>
      <c r="P52" s="1672" t="s">
        <v>5908</v>
      </c>
      <c r="Q52" s="2091" t="s">
        <v>5909</v>
      </c>
      <c r="R52" s="60"/>
      <c r="S52" s="60"/>
      <c r="T52" s="60"/>
      <c r="U52" s="60"/>
      <c r="V52" s="60"/>
      <c r="W52" s="60"/>
      <c r="X52" s="60"/>
      <c r="Y52" s="60"/>
      <c r="Z52" s="60"/>
    </row>
    <row r="53" spans="1:26" s="61" customFormat="1" x14ac:dyDescent="0.25">
      <c r="A53" s="52">
        <f t="shared" si="0"/>
        <v>5</v>
      </c>
      <c r="B53" s="173"/>
      <c r="C53" s="172"/>
      <c r="D53" s="173"/>
      <c r="E53" s="178"/>
      <c r="F53" s="175"/>
      <c r="G53" s="182"/>
      <c r="H53" s="220"/>
      <c r="I53" s="220"/>
      <c r="J53" s="176"/>
      <c r="K53" s="178"/>
      <c r="L53" s="178"/>
      <c r="M53" s="221"/>
      <c r="N53" s="221"/>
      <c r="O53" s="180"/>
      <c r="P53" s="180"/>
      <c r="Q53" s="2092"/>
      <c r="R53" s="60"/>
      <c r="S53" s="60"/>
      <c r="T53" s="60"/>
      <c r="U53" s="60"/>
      <c r="V53" s="60"/>
      <c r="W53" s="60"/>
      <c r="X53" s="60"/>
      <c r="Y53" s="60"/>
      <c r="Z53" s="60"/>
    </row>
    <row r="54" spans="1:26" s="61" customFormat="1" x14ac:dyDescent="0.25">
      <c r="A54" s="52">
        <f t="shared" si="0"/>
        <v>6</v>
      </c>
      <c r="B54" s="173"/>
      <c r="C54" s="172"/>
      <c r="D54" s="173"/>
      <c r="E54" s="182"/>
      <c r="F54" s="175"/>
      <c r="G54" s="175"/>
      <c r="H54" s="175"/>
      <c r="I54" s="176"/>
      <c r="J54" s="176"/>
      <c r="K54" s="176"/>
      <c r="L54" s="176"/>
      <c r="M54" s="178"/>
      <c r="N54" s="178"/>
      <c r="O54" s="180"/>
      <c r="P54" s="180"/>
      <c r="Q54" s="181"/>
      <c r="R54" s="60"/>
      <c r="S54" s="60"/>
      <c r="T54" s="60"/>
      <c r="U54" s="60"/>
      <c r="V54" s="60"/>
      <c r="W54" s="60"/>
      <c r="X54" s="60"/>
      <c r="Y54" s="60"/>
      <c r="Z54" s="60"/>
    </row>
    <row r="55" spans="1:26" s="61" customFormat="1" x14ac:dyDescent="0.25">
      <c r="A55" s="52">
        <f t="shared" si="0"/>
        <v>7</v>
      </c>
      <c r="B55" s="173"/>
      <c r="C55" s="172"/>
      <c r="D55" s="173"/>
      <c r="E55" s="182"/>
      <c r="F55" s="175"/>
      <c r="G55" s="175"/>
      <c r="H55" s="175"/>
      <c r="I55" s="176"/>
      <c r="J55" s="176"/>
      <c r="K55" s="176"/>
      <c r="L55" s="176"/>
      <c r="M55" s="178"/>
      <c r="N55" s="178"/>
      <c r="O55" s="180"/>
      <c r="P55" s="180"/>
      <c r="Q55" s="181"/>
      <c r="R55" s="60"/>
      <c r="S55" s="60"/>
      <c r="T55" s="60"/>
      <c r="U55" s="60"/>
      <c r="V55" s="60"/>
      <c r="W55" s="60"/>
      <c r="X55" s="60"/>
      <c r="Y55" s="60"/>
      <c r="Z55" s="60"/>
    </row>
    <row r="56" spans="1:26" s="61" customFormat="1" x14ac:dyDescent="0.25">
      <c r="A56" s="52">
        <f t="shared" si="0"/>
        <v>8</v>
      </c>
      <c r="B56" s="173"/>
      <c r="C56" s="172"/>
      <c r="D56" s="173"/>
      <c r="E56" s="182"/>
      <c r="F56" s="175"/>
      <c r="G56" s="175"/>
      <c r="H56" s="175"/>
      <c r="I56" s="176"/>
      <c r="J56" s="176"/>
      <c r="K56" s="176"/>
      <c r="L56" s="176"/>
      <c r="M56" s="178"/>
      <c r="N56" s="178"/>
      <c r="O56" s="180"/>
      <c r="P56" s="180"/>
      <c r="Q56" s="181"/>
      <c r="R56" s="60"/>
      <c r="S56" s="60"/>
      <c r="T56" s="60"/>
      <c r="U56" s="60"/>
      <c r="V56" s="60"/>
      <c r="W56" s="60"/>
      <c r="X56" s="60"/>
      <c r="Y56" s="60"/>
      <c r="Z56" s="60"/>
    </row>
    <row r="57" spans="1:26" s="61" customFormat="1" x14ac:dyDescent="0.25">
      <c r="A57" s="52"/>
      <c r="B57" s="183" t="s">
        <v>28</v>
      </c>
      <c r="C57" s="172"/>
      <c r="D57" s="173"/>
      <c r="E57" s="182"/>
      <c r="F57" s="175"/>
      <c r="G57" s="175"/>
      <c r="H57" s="175"/>
      <c r="I57" s="176"/>
      <c r="J57" s="176"/>
      <c r="K57" s="185" t="s">
        <v>5910</v>
      </c>
      <c r="L57" s="185">
        <f>SUM(L49:L56)</f>
        <v>2.5</v>
      </c>
      <c r="M57" s="797">
        <v>1471</v>
      </c>
      <c r="N57" s="185"/>
      <c r="O57" s="180"/>
      <c r="P57" s="180"/>
      <c r="Q57" s="187"/>
    </row>
    <row r="58" spans="1:26" s="69" customFormat="1" x14ac:dyDescent="0.25">
      <c r="E58" s="188"/>
    </row>
    <row r="59" spans="1:26" s="69" customFormat="1" x14ac:dyDescent="0.25">
      <c r="B59" s="1860" t="s">
        <v>56</v>
      </c>
      <c r="C59" s="1860" t="s">
        <v>57</v>
      </c>
      <c r="D59" s="1862" t="s">
        <v>58</v>
      </c>
      <c r="E59" s="1862"/>
    </row>
    <row r="60" spans="1:26" s="69" customFormat="1" x14ac:dyDescent="0.25">
      <c r="B60" s="1861"/>
      <c r="C60" s="1861"/>
      <c r="D60" s="1523" t="s">
        <v>59</v>
      </c>
      <c r="E60" s="190" t="s">
        <v>60</v>
      </c>
    </row>
    <row r="61" spans="1:26" s="69" customFormat="1" ht="18.75" x14ac:dyDescent="0.25">
      <c r="B61" s="222" t="s">
        <v>61</v>
      </c>
      <c r="C61" s="798" t="str">
        <f>+K57</f>
        <v>36.38</v>
      </c>
      <c r="D61" s="774" t="s">
        <v>21</v>
      </c>
      <c r="E61" s="774"/>
      <c r="F61" s="191"/>
      <c r="G61" s="191"/>
      <c r="H61" s="191"/>
      <c r="I61" s="191"/>
      <c r="J61" s="191"/>
      <c r="K61" s="191"/>
      <c r="L61" s="191"/>
      <c r="M61" s="191"/>
    </row>
    <row r="62" spans="1:26" s="69" customFormat="1" x14ac:dyDescent="0.25">
      <c r="B62" s="222" t="s">
        <v>62</v>
      </c>
      <c r="C62" s="882" t="s">
        <v>5911</v>
      </c>
      <c r="D62" s="856" t="s">
        <v>21</v>
      </c>
      <c r="E62" s="774"/>
    </row>
    <row r="63" spans="1:26" s="69" customFormat="1" x14ac:dyDescent="0.25">
      <c r="B63" s="192"/>
      <c r="C63" s="1863"/>
      <c r="D63" s="1863"/>
      <c r="E63" s="1863"/>
      <c r="F63" s="1863"/>
      <c r="G63" s="1863"/>
      <c r="H63" s="1863"/>
      <c r="I63" s="1863"/>
      <c r="J63" s="1863"/>
      <c r="K63" s="1863"/>
      <c r="L63" s="1863"/>
      <c r="M63" s="1863"/>
      <c r="N63" s="1863"/>
    </row>
    <row r="64" spans="1:26" ht="15.75" thickBot="1" x14ac:dyDescent="0.3"/>
    <row r="65" spans="2:21" ht="27" thickBot="1" x14ac:dyDescent="0.3">
      <c r="B65" s="1864" t="s">
        <v>63</v>
      </c>
      <c r="C65" s="1864"/>
      <c r="D65" s="1864"/>
      <c r="E65" s="1864"/>
      <c r="F65" s="1864"/>
      <c r="G65" s="1864"/>
      <c r="H65" s="1864"/>
      <c r="I65" s="1864"/>
      <c r="J65" s="1864"/>
      <c r="K65" s="1864"/>
      <c r="L65" s="1864"/>
      <c r="M65" s="1864"/>
      <c r="N65" s="1864"/>
    </row>
    <row r="68" spans="2:21" ht="105" x14ac:dyDescent="0.25">
      <c r="B68" s="1570" t="s">
        <v>64</v>
      </c>
      <c r="C68" s="194" t="s">
        <v>65</v>
      </c>
      <c r="D68" s="194" t="s">
        <v>66</v>
      </c>
      <c r="E68" s="194" t="s">
        <v>67</v>
      </c>
      <c r="F68" s="194" t="s">
        <v>68</v>
      </c>
      <c r="G68" s="194" t="s">
        <v>69</v>
      </c>
      <c r="H68" s="194" t="s">
        <v>70</v>
      </c>
      <c r="I68" s="194" t="s">
        <v>71</v>
      </c>
      <c r="J68" s="194" t="s">
        <v>72</v>
      </c>
      <c r="K68" s="194" t="s">
        <v>73</v>
      </c>
      <c r="L68" s="194" t="s">
        <v>74</v>
      </c>
      <c r="M68" s="195" t="s">
        <v>75</v>
      </c>
      <c r="N68" s="195" t="s">
        <v>76</v>
      </c>
      <c r="O68" s="1875" t="s">
        <v>77</v>
      </c>
      <c r="P68" s="1876"/>
      <c r="Q68" s="194" t="s">
        <v>78</v>
      </c>
    </row>
    <row r="69" spans="2:21" ht="128.25" customHeight="1" x14ac:dyDescent="0.25">
      <c r="B69" s="1525" t="s">
        <v>1925</v>
      </c>
      <c r="C69" s="1528" t="s">
        <v>5912</v>
      </c>
      <c r="D69" s="1537" t="s">
        <v>5913</v>
      </c>
      <c r="E69" s="1537">
        <v>300</v>
      </c>
      <c r="F69" s="1537" t="s">
        <v>18</v>
      </c>
      <c r="G69" s="1537" t="s">
        <v>18</v>
      </c>
      <c r="H69" s="1537" t="s">
        <v>5914</v>
      </c>
      <c r="I69" s="1537" t="s">
        <v>18</v>
      </c>
      <c r="J69" s="1537" t="s">
        <v>18</v>
      </c>
      <c r="K69" s="1528" t="s">
        <v>18</v>
      </c>
      <c r="L69" s="1528" t="s">
        <v>18</v>
      </c>
      <c r="M69" s="1528" t="s">
        <v>18</v>
      </c>
      <c r="N69" s="1528" t="s">
        <v>18</v>
      </c>
      <c r="O69" s="1963" t="s">
        <v>5915</v>
      </c>
      <c r="P69" s="1964"/>
      <c r="Q69" s="1528" t="s">
        <v>18</v>
      </c>
      <c r="R69" s="2041" t="s">
        <v>5916</v>
      </c>
      <c r="S69" s="2346"/>
      <c r="T69" s="2346"/>
      <c r="U69" s="2346"/>
    </row>
    <row r="70" spans="2:21" ht="30" x14ac:dyDescent="0.25">
      <c r="B70" s="1525" t="s">
        <v>1925</v>
      </c>
      <c r="C70" s="1528" t="s">
        <v>5917</v>
      </c>
      <c r="D70" s="1537" t="s">
        <v>5918</v>
      </c>
      <c r="E70" s="1537">
        <v>50</v>
      </c>
      <c r="F70" s="1537" t="s">
        <v>18</v>
      </c>
      <c r="G70" s="1537" t="s">
        <v>18</v>
      </c>
      <c r="H70" s="1537" t="s">
        <v>5914</v>
      </c>
      <c r="I70" s="1537" t="s">
        <v>18</v>
      </c>
      <c r="J70" s="1537" t="s">
        <v>18</v>
      </c>
      <c r="K70" s="1528" t="s">
        <v>18</v>
      </c>
      <c r="L70" s="1528" t="s">
        <v>18</v>
      </c>
      <c r="M70" s="1528" t="s">
        <v>18</v>
      </c>
      <c r="N70" s="1528" t="s">
        <v>18</v>
      </c>
      <c r="O70" s="1963"/>
      <c r="P70" s="1964"/>
      <c r="Q70" s="1528" t="s">
        <v>18</v>
      </c>
      <c r="R70" s="2041"/>
      <c r="S70" s="2346"/>
      <c r="T70" s="2346"/>
      <c r="U70" s="2346"/>
    </row>
    <row r="71" spans="2:21" ht="30" x14ac:dyDescent="0.25">
      <c r="B71" s="1528" t="s">
        <v>1925</v>
      </c>
      <c r="C71" s="1528" t="s">
        <v>5919</v>
      </c>
      <c r="D71" s="1537" t="s">
        <v>5920</v>
      </c>
      <c r="E71" s="1537">
        <v>50</v>
      </c>
      <c r="F71" s="1537" t="s">
        <v>18</v>
      </c>
      <c r="G71" s="1537" t="s">
        <v>18</v>
      </c>
      <c r="H71" s="1537" t="s">
        <v>5914</v>
      </c>
      <c r="I71" s="1537" t="s">
        <v>18</v>
      </c>
      <c r="J71" s="1537" t="s">
        <v>18</v>
      </c>
      <c r="K71" s="1528" t="s">
        <v>18</v>
      </c>
      <c r="L71" s="1528" t="s">
        <v>18</v>
      </c>
      <c r="M71" s="1528" t="s">
        <v>18</v>
      </c>
      <c r="N71" s="1528" t="s">
        <v>18</v>
      </c>
      <c r="O71" s="1963"/>
      <c r="P71" s="1964"/>
      <c r="Q71" s="1528" t="s">
        <v>18</v>
      </c>
      <c r="R71" s="2041"/>
      <c r="S71" s="2346"/>
      <c r="T71" s="2346"/>
      <c r="U71" s="2346"/>
    </row>
    <row r="72" spans="2:21" ht="30" x14ac:dyDescent="0.25">
      <c r="B72" s="1528" t="s">
        <v>1925</v>
      </c>
      <c r="C72" s="1528" t="s">
        <v>5917</v>
      </c>
      <c r="D72" s="1537" t="s">
        <v>5921</v>
      </c>
      <c r="E72" s="1537">
        <v>50</v>
      </c>
      <c r="F72" s="1537" t="s">
        <v>18</v>
      </c>
      <c r="G72" s="1537" t="s">
        <v>18</v>
      </c>
      <c r="H72" s="1537" t="s">
        <v>5914</v>
      </c>
      <c r="I72" s="1537" t="s">
        <v>18</v>
      </c>
      <c r="J72" s="1537" t="s">
        <v>18</v>
      </c>
      <c r="K72" s="1528" t="s">
        <v>18</v>
      </c>
      <c r="L72" s="1528" t="s">
        <v>18</v>
      </c>
      <c r="M72" s="1528" t="s">
        <v>18</v>
      </c>
      <c r="N72" s="1528" t="s">
        <v>18</v>
      </c>
      <c r="O72" s="1963"/>
      <c r="P72" s="1964"/>
      <c r="Q72" s="1528" t="s">
        <v>18</v>
      </c>
      <c r="R72" s="2041"/>
      <c r="S72" s="2346"/>
      <c r="T72" s="2346"/>
      <c r="U72" s="2346"/>
    </row>
    <row r="73" spans="2:21" ht="30" x14ac:dyDescent="0.25">
      <c r="B73" s="1528" t="s">
        <v>1925</v>
      </c>
      <c r="C73" s="1528" t="s">
        <v>5919</v>
      </c>
      <c r="D73" s="1537" t="s">
        <v>5922</v>
      </c>
      <c r="E73" s="1537">
        <v>50</v>
      </c>
      <c r="F73" s="1537" t="s">
        <v>18</v>
      </c>
      <c r="G73" s="1537" t="s">
        <v>18</v>
      </c>
      <c r="H73" s="1537" t="s">
        <v>5914</v>
      </c>
      <c r="I73" s="1537" t="s">
        <v>18</v>
      </c>
      <c r="J73" s="1537" t="s">
        <v>18</v>
      </c>
      <c r="K73" s="1528" t="s">
        <v>18</v>
      </c>
      <c r="L73" s="1528" t="s">
        <v>18</v>
      </c>
      <c r="M73" s="1528" t="s">
        <v>18</v>
      </c>
      <c r="N73" s="1528" t="s">
        <v>18</v>
      </c>
      <c r="O73" s="1963"/>
      <c r="P73" s="1964"/>
      <c r="Q73" s="1528" t="s">
        <v>18</v>
      </c>
      <c r="R73" s="2041"/>
      <c r="S73" s="2346"/>
      <c r="T73" s="2346"/>
      <c r="U73" s="2346"/>
    </row>
    <row r="74" spans="2:21" ht="30" x14ac:dyDescent="0.25">
      <c r="B74" s="1528" t="s">
        <v>1925</v>
      </c>
      <c r="C74" s="1528" t="s">
        <v>5923</v>
      </c>
      <c r="D74" s="1537" t="s">
        <v>5924</v>
      </c>
      <c r="E74" s="1537">
        <v>50</v>
      </c>
      <c r="F74" s="1537" t="s">
        <v>18</v>
      </c>
      <c r="G74" s="1537" t="s">
        <v>18</v>
      </c>
      <c r="H74" s="1537" t="s">
        <v>5914</v>
      </c>
      <c r="I74" s="1537" t="s">
        <v>18</v>
      </c>
      <c r="J74" s="1537" t="s">
        <v>18</v>
      </c>
      <c r="K74" s="1528" t="s">
        <v>18</v>
      </c>
      <c r="L74" s="1528" t="s">
        <v>18</v>
      </c>
      <c r="M74" s="1528" t="s">
        <v>18</v>
      </c>
      <c r="N74" s="1528" t="s">
        <v>18</v>
      </c>
      <c r="O74" s="1963"/>
      <c r="P74" s="1964"/>
      <c r="Q74" s="1528" t="s">
        <v>18</v>
      </c>
      <c r="R74" s="2041"/>
      <c r="S74" s="2346"/>
      <c r="T74" s="2346"/>
      <c r="U74" s="2346"/>
    </row>
    <row r="75" spans="2:21" ht="45" x14ac:dyDescent="0.25">
      <c r="B75" s="1528" t="s">
        <v>1925</v>
      </c>
      <c r="C75" s="1528" t="s">
        <v>5925</v>
      </c>
      <c r="D75" s="1537" t="s">
        <v>5926</v>
      </c>
      <c r="E75" s="1537">
        <v>50</v>
      </c>
      <c r="F75" s="1537" t="s">
        <v>18</v>
      </c>
      <c r="G75" s="1537" t="s">
        <v>18</v>
      </c>
      <c r="H75" s="1537" t="s">
        <v>5914</v>
      </c>
      <c r="I75" s="1537" t="s">
        <v>18</v>
      </c>
      <c r="J75" s="1537" t="s">
        <v>18</v>
      </c>
      <c r="K75" s="1528" t="s">
        <v>18</v>
      </c>
      <c r="L75" s="1528" t="s">
        <v>18</v>
      </c>
      <c r="M75" s="1528" t="s">
        <v>18</v>
      </c>
      <c r="N75" s="1528" t="s">
        <v>18</v>
      </c>
      <c r="O75" s="1526"/>
      <c r="P75" s="1527"/>
      <c r="Q75" s="1528" t="s">
        <v>18</v>
      </c>
      <c r="R75" s="2041"/>
      <c r="S75" s="2346"/>
      <c r="T75" s="2346"/>
      <c r="U75" s="2346"/>
    </row>
    <row r="76" spans="2:21" ht="45" x14ac:dyDescent="0.25">
      <c r="B76" s="1528" t="s">
        <v>1925</v>
      </c>
      <c r="C76" s="1528" t="s">
        <v>5927</v>
      </c>
      <c r="D76" s="1537" t="s">
        <v>5926</v>
      </c>
      <c r="E76" s="1537">
        <v>50</v>
      </c>
      <c r="F76" s="1537" t="s">
        <v>18</v>
      </c>
      <c r="G76" s="1537" t="s">
        <v>18</v>
      </c>
      <c r="H76" s="1537" t="s">
        <v>5914</v>
      </c>
      <c r="I76" s="1537" t="s">
        <v>18</v>
      </c>
      <c r="J76" s="1537" t="s">
        <v>18</v>
      </c>
      <c r="K76" s="1528" t="s">
        <v>18</v>
      </c>
      <c r="L76" s="1528" t="s">
        <v>18</v>
      </c>
      <c r="M76" s="1528" t="s">
        <v>18</v>
      </c>
      <c r="N76" s="1528" t="s">
        <v>18</v>
      </c>
      <c r="O76" s="1526"/>
      <c r="P76" s="1527"/>
      <c r="Q76" s="1528" t="s">
        <v>18</v>
      </c>
      <c r="R76" s="2041"/>
      <c r="S76" s="2346"/>
      <c r="T76" s="2346"/>
      <c r="U76" s="2346"/>
    </row>
    <row r="77" spans="2:21" ht="60" x14ac:dyDescent="0.25">
      <c r="B77" s="1528" t="s">
        <v>1925</v>
      </c>
      <c r="C77" s="1528" t="s">
        <v>5928</v>
      </c>
      <c r="D77" s="1537" t="s">
        <v>5929</v>
      </c>
      <c r="E77" s="1537">
        <v>200</v>
      </c>
      <c r="F77" s="1537" t="s">
        <v>18</v>
      </c>
      <c r="G77" s="1537" t="s">
        <v>18</v>
      </c>
      <c r="H77" s="1537" t="s">
        <v>5914</v>
      </c>
      <c r="I77" s="1537" t="s">
        <v>18</v>
      </c>
      <c r="J77" s="1537" t="s">
        <v>18</v>
      </c>
      <c r="K77" s="1528" t="s">
        <v>18</v>
      </c>
      <c r="L77" s="1528" t="s">
        <v>18</v>
      </c>
      <c r="M77" s="1528" t="s">
        <v>18</v>
      </c>
      <c r="N77" s="1528" t="s">
        <v>18</v>
      </c>
      <c r="O77" s="1526"/>
      <c r="P77" s="1527"/>
      <c r="Q77" s="1528" t="s">
        <v>18</v>
      </c>
      <c r="R77" s="2041"/>
      <c r="S77" s="2346"/>
      <c r="T77" s="2346"/>
      <c r="U77" s="2346"/>
    </row>
    <row r="78" spans="2:21" ht="45" x14ac:dyDescent="0.25">
      <c r="B78" s="1528" t="s">
        <v>1925</v>
      </c>
      <c r="C78" s="1528" t="s">
        <v>5930</v>
      </c>
      <c r="D78" s="1528" t="s">
        <v>5931</v>
      </c>
      <c r="E78" s="1528">
        <v>300</v>
      </c>
      <c r="F78" s="1537" t="s">
        <v>18</v>
      </c>
      <c r="G78" s="1537" t="s">
        <v>18</v>
      </c>
      <c r="H78" s="1537" t="s">
        <v>5914</v>
      </c>
      <c r="I78" s="1537" t="s">
        <v>18</v>
      </c>
      <c r="J78" s="1537" t="s">
        <v>18</v>
      </c>
      <c r="K78" s="1528" t="s">
        <v>18</v>
      </c>
      <c r="L78" s="1528" t="s">
        <v>18</v>
      </c>
      <c r="M78" s="1528" t="s">
        <v>18</v>
      </c>
      <c r="N78" s="1528" t="s">
        <v>18</v>
      </c>
      <c r="O78" s="1963"/>
      <c r="P78" s="1964"/>
      <c r="Q78" s="1528" t="s">
        <v>18</v>
      </c>
      <c r="R78" s="2041"/>
      <c r="S78" s="2346"/>
      <c r="T78" s="2346"/>
      <c r="U78" s="2346"/>
    </row>
    <row r="79" spans="2:21" x14ac:dyDescent="0.25">
      <c r="B79" s="1" t="s">
        <v>85</v>
      </c>
    </row>
    <row r="80" spans="2:21" x14ac:dyDescent="0.25">
      <c r="B80" s="1" t="s">
        <v>86</v>
      </c>
    </row>
    <row r="81" spans="2:17" x14ac:dyDescent="0.25">
      <c r="B81" s="1" t="s">
        <v>87</v>
      </c>
    </row>
    <row r="83" spans="2:17" ht="15.75" thickBot="1" x14ac:dyDescent="0.3"/>
    <row r="84" spans="2:17" ht="27" thickBot="1" x14ac:dyDescent="0.3">
      <c r="B84" s="1879" t="s">
        <v>88</v>
      </c>
      <c r="C84" s="1880"/>
      <c r="D84" s="1880"/>
      <c r="E84" s="1880"/>
      <c r="F84" s="1880"/>
      <c r="G84" s="1880"/>
      <c r="H84" s="1880"/>
      <c r="I84" s="1880"/>
      <c r="J84" s="1880"/>
      <c r="K84" s="1880"/>
      <c r="L84" s="1880"/>
      <c r="M84" s="1880"/>
      <c r="N84" s="1881"/>
    </row>
    <row r="89" spans="2:17" ht="75" x14ac:dyDescent="0.25">
      <c r="B89" s="1570" t="s">
        <v>89</v>
      </c>
      <c r="C89" s="1570" t="s">
        <v>90</v>
      </c>
      <c r="D89" s="1570" t="s">
        <v>91</v>
      </c>
      <c r="E89" s="1570" t="s">
        <v>92</v>
      </c>
      <c r="F89" s="1570" t="s">
        <v>93</v>
      </c>
      <c r="G89" s="1570" t="s">
        <v>94</v>
      </c>
      <c r="H89" s="1570" t="s">
        <v>95</v>
      </c>
      <c r="I89" s="1570" t="s">
        <v>96</v>
      </c>
      <c r="J89" s="1875" t="s">
        <v>97</v>
      </c>
      <c r="K89" s="1882"/>
      <c r="L89" s="1876"/>
      <c r="M89" s="1570" t="s">
        <v>98</v>
      </c>
      <c r="N89" s="1570" t="s">
        <v>254</v>
      </c>
      <c r="O89" s="1570" t="s">
        <v>255</v>
      </c>
      <c r="P89" s="1875" t="s">
        <v>77</v>
      </c>
      <c r="Q89" s="1876"/>
    </row>
    <row r="90" spans="2:17" ht="45" customHeight="1" x14ac:dyDescent="0.25">
      <c r="B90" s="1990" t="s">
        <v>2156</v>
      </c>
      <c r="C90" s="1980" t="s">
        <v>102</v>
      </c>
      <c r="D90" s="1990" t="s">
        <v>5932</v>
      </c>
      <c r="E90" s="1994">
        <v>64570434</v>
      </c>
      <c r="F90" s="1990" t="s">
        <v>5933</v>
      </c>
      <c r="G90" s="1990" t="s">
        <v>5934</v>
      </c>
      <c r="H90" s="1999">
        <v>37183</v>
      </c>
      <c r="I90" s="2001" t="s">
        <v>82</v>
      </c>
      <c r="J90" s="251" t="s">
        <v>5902</v>
      </c>
      <c r="K90" s="898" t="s">
        <v>5935</v>
      </c>
      <c r="L90" s="223" t="s">
        <v>2008</v>
      </c>
      <c r="M90" s="1870" t="s">
        <v>18</v>
      </c>
      <c r="N90" s="1870" t="s">
        <v>18</v>
      </c>
      <c r="O90" s="1870" t="s">
        <v>18</v>
      </c>
      <c r="P90" s="2158"/>
      <c r="Q90" s="2159"/>
    </row>
    <row r="91" spans="2:17" ht="30" x14ac:dyDescent="0.25">
      <c r="B91" s="2006"/>
      <c r="C91" s="2025"/>
      <c r="D91" s="2006"/>
      <c r="E91" s="2009"/>
      <c r="F91" s="2006"/>
      <c r="G91" s="2006"/>
      <c r="H91" s="2000"/>
      <c r="I91" s="2002"/>
      <c r="J91" s="1673" t="s">
        <v>5936</v>
      </c>
      <c r="K91" s="1674" t="s">
        <v>5937</v>
      </c>
      <c r="L91" s="1675" t="s">
        <v>2008</v>
      </c>
      <c r="M91" s="1871"/>
      <c r="N91" s="1871"/>
      <c r="O91" s="1871"/>
      <c r="P91" s="2160"/>
      <c r="Q91" s="2161"/>
    </row>
    <row r="92" spans="2:17" ht="30" x14ac:dyDescent="0.25">
      <c r="B92" s="3022" t="s">
        <v>2156</v>
      </c>
      <c r="C92" s="3022" t="s">
        <v>102</v>
      </c>
      <c r="D92" s="3022" t="s">
        <v>5938</v>
      </c>
      <c r="E92" s="3022">
        <v>33083200</v>
      </c>
      <c r="F92" s="3022" t="s">
        <v>5939</v>
      </c>
      <c r="G92" s="3022" t="s">
        <v>258</v>
      </c>
      <c r="H92" s="3025">
        <v>36602</v>
      </c>
      <c r="I92" s="2001" t="s">
        <v>82</v>
      </c>
      <c r="J92" s="1673" t="s">
        <v>5940</v>
      </c>
      <c r="K92" s="1198" t="s">
        <v>4887</v>
      </c>
      <c r="L92" s="1675" t="s">
        <v>2008</v>
      </c>
      <c r="M92" s="3022" t="s">
        <v>18</v>
      </c>
      <c r="N92" s="3022" t="s">
        <v>18</v>
      </c>
      <c r="O92" s="3022" t="s">
        <v>18</v>
      </c>
      <c r="P92" s="2158"/>
      <c r="Q92" s="2159"/>
    </row>
    <row r="93" spans="2:17" ht="26.25" customHeight="1" x14ac:dyDescent="0.25">
      <c r="B93" s="3023"/>
      <c r="C93" s="3023"/>
      <c r="D93" s="3023"/>
      <c r="E93" s="3023"/>
      <c r="F93" s="3023"/>
      <c r="G93" s="3023"/>
      <c r="H93" s="3027"/>
      <c r="I93" s="2002"/>
      <c r="J93" s="1676" t="s">
        <v>5902</v>
      </c>
      <c r="K93" s="1127">
        <v>41883</v>
      </c>
      <c r="L93" s="1128" t="s">
        <v>1606</v>
      </c>
      <c r="M93" s="3023"/>
      <c r="N93" s="3023"/>
      <c r="O93" s="3023"/>
      <c r="P93" s="2160"/>
      <c r="Q93" s="2161"/>
    </row>
    <row r="94" spans="2:17" ht="26.25" customHeight="1" x14ac:dyDescent="0.25">
      <c r="B94" s="3022" t="s">
        <v>2156</v>
      </c>
      <c r="C94" s="3022" t="s">
        <v>102</v>
      </c>
      <c r="D94" s="3022" t="s">
        <v>5941</v>
      </c>
      <c r="E94" s="3022">
        <v>64695179</v>
      </c>
      <c r="F94" s="3022" t="s">
        <v>308</v>
      </c>
      <c r="G94" s="3022" t="s">
        <v>258</v>
      </c>
      <c r="H94" s="3025">
        <v>37974</v>
      </c>
      <c r="I94" s="2001" t="s">
        <v>82</v>
      </c>
      <c r="J94" s="1126" t="s">
        <v>5942</v>
      </c>
      <c r="K94" s="1127" t="s">
        <v>5943</v>
      </c>
      <c r="L94" s="1128" t="s">
        <v>2008</v>
      </c>
      <c r="M94" s="3022" t="s">
        <v>18</v>
      </c>
      <c r="N94" s="3022" t="s">
        <v>18</v>
      </c>
      <c r="O94" s="3022" t="s">
        <v>18</v>
      </c>
      <c r="P94" s="2158"/>
      <c r="Q94" s="2159"/>
    </row>
    <row r="95" spans="2:17" ht="26.25" customHeight="1" x14ac:dyDescent="0.25">
      <c r="B95" s="3024"/>
      <c r="C95" s="3024"/>
      <c r="D95" s="3024"/>
      <c r="E95" s="3024"/>
      <c r="F95" s="3024"/>
      <c r="G95" s="3024"/>
      <c r="H95" s="3026"/>
      <c r="I95" s="2011"/>
      <c r="J95" s="1126" t="s">
        <v>5942</v>
      </c>
      <c r="K95" s="1127" t="s">
        <v>5944</v>
      </c>
      <c r="L95" s="1128" t="s">
        <v>2008</v>
      </c>
      <c r="M95" s="3024"/>
      <c r="N95" s="3024"/>
      <c r="O95" s="3024"/>
      <c r="P95" s="3028"/>
      <c r="Q95" s="3029"/>
    </row>
    <row r="96" spans="2:17" ht="30" x14ac:dyDescent="0.25">
      <c r="B96" s="3023"/>
      <c r="C96" s="3023"/>
      <c r="D96" s="3023"/>
      <c r="E96" s="3023"/>
      <c r="F96" s="3023"/>
      <c r="G96" s="3023"/>
      <c r="H96" s="3027"/>
      <c r="I96" s="2002"/>
      <c r="J96" s="1126" t="s">
        <v>5945</v>
      </c>
      <c r="K96" s="1127" t="s">
        <v>5946</v>
      </c>
      <c r="L96" s="1128" t="s">
        <v>1606</v>
      </c>
      <c r="M96" s="3023"/>
      <c r="N96" s="3023"/>
      <c r="O96" s="3023"/>
      <c r="P96" s="2160"/>
      <c r="Q96" s="2161"/>
    </row>
    <row r="97" spans="2:21" ht="45" x14ac:dyDescent="0.25">
      <c r="B97" s="1990" t="s">
        <v>2156</v>
      </c>
      <c r="C97" s="1980" t="s">
        <v>294</v>
      </c>
      <c r="D97" s="1990" t="s">
        <v>5947</v>
      </c>
      <c r="E97" s="1994">
        <v>23175593</v>
      </c>
      <c r="F97" s="1990" t="s">
        <v>308</v>
      </c>
      <c r="G97" s="1990" t="s">
        <v>258</v>
      </c>
      <c r="H97" s="1999">
        <v>37974</v>
      </c>
      <c r="I97" s="2001" t="s">
        <v>82</v>
      </c>
      <c r="J97" s="1126" t="s">
        <v>5948</v>
      </c>
      <c r="K97" s="1127" t="s">
        <v>5949</v>
      </c>
      <c r="L97" s="1128" t="s">
        <v>2008</v>
      </c>
      <c r="M97" s="1870" t="s">
        <v>18</v>
      </c>
      <c r="N97" s="1870" t="s">
        <v>18</v>
      </c>
      <c r="O97" s="1870" t="s">
        <v>18</v>
      </c>
      <c r="P97" s="1905" t="s">
        <v>5950</v>
      </c>
      <c r="Q97" s="1906"/>
    </row>
    <row r="98" spans="2:21" ht="177.75" customHeight="1" x14ac:dyDescent="0.25">
      <c r="B98" s="2006"/>
      <c r="C98" s="2025"/>
      <c r="D98" s="2006"/>
      <c r="E98" s="2009"/>
      <c r="F98" s="2006"/>
      <c r="G98" s="2006"/>
      <c r="H98" s="2000"/>
      <c r="I98" s="2002"/>
      <c r="J98" s="225" t="s">
        <v>5945</v>
      </c>
      <c r="K98" s="898">
        <v>41646</v>
      </c>
      <c r="L98" s="223" t="s">
        <v>1606</v>
      </c>
      <c r="M98" s="1871"/>
      <c r="N98" s="1871"/>
      <c r="O98" s="1871"/>
      <c r="P98" s="1917"/>
      <c r="Q98" s="1918"/>
    </row>
    <row r="99" spans="2:21" ht="30" x14ac:dyDescent="0.25">
      <c r="B99" s="225" t="s">
        <v>1773</v>
      </c>
      <c r="C99" s="1540" t="s">
        <v>118</v>
      </c>
      <c r="D99" s="225" t="s">
        <v>5951</v>
      </c>
      <c r="E99" s="1531">
        <v>1102810888</v>
      </c>
      <c r="F99" s="1531" t="s">
        <v>203</v>
      </c>
      <c r="G99" s="1541" t="s">
        <v>329</v>
      </c>
      <c r="H99" s="909">
        <v>40355</v>
      </c>
      <c r="I99" s="227" t="s">
        <v>82</v>
      </c>
      <c r="J99" s="225" t="s">
        <v>5952</v>
      </c>
      <c r="K99" s="226" t="s">
        <v>5953</v>
      </c>
      <c r="L99" s="223" t="s">
        <v>370</v>
      </c>
      <c r="M99" s="1525" t="s">
        <v>18</v>
      </c>
      <c r="N99" s="1525" t="s">
        <v>18</v>
      </c>
      <c r="O99" s="1525" t="s">
        <v>18</v>
      </c>
      <c r="P99" s="1922"/>
      <c r="Q99" s="1922"/>
    </row>
    <row r="100" spans="2:21" ht="198.75" customHeight="1" x14ac:dyDescent="0.25">
      <c r="B100" s="225" t="s">
        <v>1773</v>
      </c>
      <c r="C100" s="1540" t="s">
        <v>118</v>
      </c>
      <c r="D100" s="226" t="s">
        <v>5954</v>
      </c>
      <c r="E100" s="223">
        <v>1102827829</v>
      </c>
      <c r="F100" s="1531" t="s">
        <v>203</v>
      </c>
      <c r="G100" s="1541" t="s">
        <v>258</v>
      </c>
      <c r="H100" s="909">
        <v>41117</v>
      </c>
      <c r="I100" s="227" t="s">
        <v>82</v>
      </c>
      <c r="J100" s="225" t="s">
        <v>5955</v>
      </c>
      <c r="K100" s="805">
        <v>41683</v>
      </c>
      <c r="L100" s="223" t="s">
        <v>370</v>
      </c>
      <c r="M100" s="1525" t="s">
        <v>18</v>
      </c>
      <c r="N100" s="1525" t="s">
        <v>18</v>
      </c>
      <c r="O100" s="1525" t="s">
        <v>18</v>
      </c>
      <c r="P100" s="2277" t="s">
        <v>5956</v>
      </c>
      <c r="Q100" s="2277"/>
      <c r="R100" s="2041" t="s">
        <v>5957</v>
      </c>
      <c r="S100" s="2550"/>
      <c r="T100" s="2550"/>
      <c r="U100" s="2550"/>
    </row>
    <row r="101" spans="2:21" ht="30" x14ac:dyDescent="0.25">
      <c r="B101" s="225" t="s">
        <v>1773</v>
      </c>
      <c r="C101" s="1540" t="s">
        <v>118</v>
      </c>
      <c r="D101" s="226" t="s">
        <v>5958</v>
      </c>
      <c r="E101" s="223">
        <v>64582506</v>
      </c>
      <c r="F101" s="1531" t="s">
        <v>203</v>
      </c>
      <c r="G101" s="226" t="s">
        <v>5959</v>
      </c>
      <c r="H101" s="909">
        <v>39430</v>
      </c>
      <c r="I101" s="227" t="s">
        <v>82</v>
      </c>
      <c r="J101" s="226" t="s">
        <v>5942</v>
      </c>
      <c r="K101" s="805">
        <v>41958</v>
      </c>
      <c r="L101" s="223" t="s">
        <v>370</v>
      </c>
      <c r="M101" s="1525" t="s">
        <v>18</v>
      </c>
      <c r="N101" s="1525" t="s">
        <v>18</v>
      </c>
      <c r="O101" s="1525" t="s">
        <v>18</v>
      </c>
      <c r="P101" s="2003"/>
      <c r="Q101" s="2004"/>
      <c r="R101" s="2041"/>
      <c r="S101" s="2550"/>
      <c r="T101" s="2550"/>
      <c r="U101" s="2550"/>
    </row>
    <row r="102" spans="2:21" ht="30" x14ac:dyDescent="0.25">
      <c r="B102" s="225" t="s">
        <v>1773</v>
      </c>
      <c r="C102" s="1525" t="s">
        <v>118</v>
      </c>
      <c r="D102" s="1530" t="s">
        <v>5960</v>
      </c>
      <c r="E102" s="1530">
        <v>1102844295</v>
      </c>
      <c r="F102" s="1530" t="s">
        <v>203</v>
      </c>
      <c r="G102" s="229" t="s">
        <v>5961</v>
      </c>
      <c r="H102" s="892">
        <v>41613</v>
      </c>
      <c r="I102" s="227" t="s">
        <v>82</v>
      </c>
      <c r="J102" s="1530" t="s">
        <v>5962</v>
      </c>
      <c r="K102" s="892">
        <v>41950</v>
      </c>
      <c r="L102" s="1530" t="s">
        <v>370</v>
      </c>
      <c r="M102" s="1525" t="s">
        <v>18</v>
      </c>
      <c r="N102" s="1525" t="s">
        <v>18</v>
      </c>
      <c r="O102" s="1525" t="s">
        <v>18</v>
      </c>
      <c r="P102" s="1542"/>
      <c r="Q102" s="1543"/>
    </row>
    <row r="103" spans="2:21" ht="30" x14ac:dyDescent="0.25">
      <c r="B103" s="225" t="s">
        <v>1773</v>
      </c>
      <c r="C103" s="1525" t="s">
        <v>118</v>
      </c>
      <c r="D103" s="1530" t="s">
        <v>5963</v>
      </c>
      <c r="E103" s="1530">
        <v>1102838743</v>
      </c>
      <c r="F103" s="1530" t="s">
        <v>308</v>
      </c>
      <c r="G103" s="1525" t="s">
        <v>258</v>
      </c>
      <c r="H103" s="892">
        <v>41620</v>
      </c>
      <c r="I103" s="227" t="s">
        <v>82</v>
      </c>
      <c r="J103" s="1530" t="s">
        <v>5962</v>
      </c>
      <c r="K103" s="892">
        <v>41953</v>
      </c>
      <c r="L103" s="229" t="s">
        <v>308</v>
      </c>
      <c r="M103" s="1525" t="s">
        <v>18</v>
      </c>
      <c r="N103" s="1525" t="s">
        <v>18</v>
      </c>
      <c r="O103" s="1525" t="s">
        <v>18</v>
      </c>
      <c r="P103" s="2003"/>
      <c r="Q103" s="2004"/>
    </row>
    <row r="104" spans="2:21" ht="201" customHeight="1" x14ac:dyDescent="0.25">
      <c r="B104" s="225" t="s">
        <v>1773</v>
      </c>
      <c r="C104" s="1525" t="s">
        <v>118</v>
      </c>
      <c r="D104" s="229" t="s">
        <v>5964</v>
      </c>
      <c r="E104" s="1530">
        <v>102822275</v>
      </c>
      <c r="F104" s="1530" t="s">
        <v>203</v>
      </c>
      <c r="G104" s="1528" t="s">
        <v>5965</v>
      </c>
      <c r="H104" s="892">
        <v>41042</v>
      </c>
      <c r="I104" s="227" t="s">
        <v>82</v>
      </c>
      <c r="J104" s="1530" t="s">
        <v>5966</v>
      </c>
      <c r="K104" s="892">
        <v>41646</v>
      </c>
      <c r="L104" s="1530" t="s">
        <v>370</v>
      </c>
      <c r="M104" s="1525" t="s">
        <v>18</v>
      </c>
      <c r="N104" s="1525" t="s">
        <v>18</v>
      </c>
      <c r="O104" s="1525" t="s">
        <v>18</v>
      </c>
      <c r="P104" s="1877" t="s">
        <v>5967</v>
      </c>
      <c r="Q104" s="1878"/>
    </row>
    <row r="105" spans="2:21" ht="30" x14ac:dyDescent="0.25">
      <c r="B105" s="225" t="s">
        <v>1773</v>
      </c>
      <c r="C105" s="1525" t="s">
        <v>118</v>
      </c>
      <c r="D105" s="229" t="s">
        <v>5968</v>
      </c>
      <c r="E105" s="1530">
        <v>1102799988</v>
      </c>
      <c r="F105" s="1530" t="s">
        <v>308</v>
      </c>
      <c r="G105" s="1528" t="s">
        <v>258</v>
      </c>
      <c r="H105" s="892">
        <v>39640</v>
      </c>
      <c r="I105" s="227" t="s">
        <v>82</v>
      </c>
      <c r="J105" s="229" t="s">
        <v>5945</v>
      </c>
      <c r="K105" s="892">
        <v>41977</v>
      </c>
      <c r="L105" s="229" t="s">
        <v>308</v>
      </c>
      <c r="M105" s="1525" t="s">
        <v>18</v>
      </c>
      <c r="N105" s="1525" t="s">
        <v>18</v>
      </c>
      <c r="O105" s="1525" t="s">
        <v>18</v>
      </c>
      <c r="P105" s="2003"/>
      <c r="Q105" s="2004"/>
    </row>
    <row r="106" spans="2:21" ht="30" x14ac:dyDescent="0.25">
      <c r="B106" s="225" t="s">
        <v>1773</v>
      </c>
      <c r="C106" s="1525" t="s">
        <v>361</v>
      </c>
      <c r="D106" s="229" t="s">
        <v>5969</v>
      </c>
      <c r="E106" s="1530">
        <v>1102812290</v>
      </c>
      <c r="F106" s="1530" t="s">
        <v>203</v>
      </c>
      <c r="G106" s="1528" t="s">
        <v>258</v>
      </c>
      <c r="H106" s="892">
        <v>41354</v>
      </c>
      <c r="I106" s="227" t="s">
        <v>82</v>
      </c>
      <c r="J106" s="229" t="s">
        <v>5970</v>
      </c>
      <c r="K106" s="892">
        <v>41961</v>
      </c>
      <c r="L106" s="229" t="s">
        <v>370</v>
      </c>
      <c r="M106" s="1525" t="s">
        <v>18</v>
      </c>
      <c r="N106" s="1525" t="s">
        <v>18</v>
      </c>
      <c r="O106" s="1525" t="s">
        <v>18</v>
      </c>
      <c r="P106" s="2003"/>
      <c r="Q106" s="2004"/>
    </row>
    <row r="107" spans="2:21" ht="15.75" thickBot="1" x14ac:dyDescent="0.3">
      <c r="B107" s="225"/>
      <c r="C107" s="1529"/>
      <c r="D107" s="230"/>
      <c r="G107" s="1544"/>
      <c r="H107" s="987"/>
      <c r="J107" s="230"/>
      <c r="K107" s="987"/>
      <c r="L107" s="230"/>
      <c r="M107" s="1529"/>
      <c r="N107" s="1529"/>
      <c r="O107" s="1529"/>
    </row>
    <row r="108" spans="2:21" ht="27" thickBot="1" x14ac:dyDescent="0.3">
      <c r="B108" s="1879" t="s">
        <v>184</v>
      </c>
      <c r="C108" s="1880"/>
      <c r="D108" s="1880"/>
      <c r="E108" s="1880"/>
      <c r="F108" s="1880"/>
      <c r="G108" s="1880"/>
      <c r="H108" s="1880"/>
      <c r="I108" s="1880"/>
      <c r="J108" s="1880"/>
      <c r="K108" s="1880"/>
      <c r="L108" s="1880"/>
      <c r="M108" s="1880"/>
      <c r="N108" s="1881"/>
    </row>
    <row r="111" spans="2:21" ht="30" x14ac:dyDescent="0.25">
      <c r="B111" s="194" t="s">
        <v>17</v>
      </c>
      <c r="C111" s="194" t="s">
        <v>415</v>
      </c>
      <c r="D111" s="1875" t="s">
        <v>77</v>
      </c>
      <c r="E111" s="1876"/>
    </row>
    <row r="112" spans="2:21" x14ac:dyDescent="0.25">
      <c r="B112" s="229" t="s">
        <v>185</v>
      </c>
      <c r="C112" s="1525" t="s">
        <v>18</v>
      </c>
      <c r="D112" s="1922"/>
      <c r="E112" s="1922"/>
    </row>
    <row r="115" spans="1:26" ht="26.25" x14ac:dyDescent="0.25">
      <c r="B115" s="1851" t="s">
        <v>186</v>
      </c>
      <c r="C115" s="1852"/>
      <c r="D115" s="1852"/>
      <c r="E115" s="1852"/>
      <c r="F115" s="1852"/>
      <c r="G115" s="1852"/>
      <c r="H115" s="1852"/>
      <c r="I115" s="1852"/>
      <c r="J115" s="1852"/>
      <c r="K115" s="1852"/>
      <c r="L115" s="1852"/>
      <c r="M115" s="1852"/>
      <c r="N115" s="1852"/>
      <c r="O115" s="1852"/>
      <c r="P115" s="1852"/>
    </row>
    <row r="117" spans="1:26" ht="15.75" thickBot="1" x14ac:dyDescent="0.3"/>
    <row r="118" spans="1:26" ht="27" thickBot="1" x14ac:dyDescent="0.3">
      <c r="B118" s="1879" t="s">
        <v>187</v>
      </c>
      <c r="C118" s="1880"/>
      <c r="D118" s="1880"/>
      <c r="E118" s="1880"/>
      <c r="F118" s="1880"/>
      <c r="G118" s="1880"/>
      <c r="H118" s="1880"/>
      <c r="I118" s="1880"/>
      <c r="J118" s="1880"/>
      <c r="K118" s="1880"/>
      <c r="L118" s="1880"/>
      <c r="M118" s="1880"/>
      <c r="N118" s="1881"/>
    </row>
    <row r="120" spans="1:26" ht="15.75" thickBot="1" x14ac:dyDescent="0.3">
      <c r="M120" s="163"/>
      <c r="N120" s="163"/>
    </row>
    <row r="121" spans="1:26" s="1529" customFormat="1" ht="60.75" thickBot="1" x14ac:dyDescent="0.3">
      <c r="B121" s="164" t="s">
        <v>33</v>
      </c>
      <c r="C121" s="164" t="s">
        <v>34</v>
      </c>
      <c r="D121" s="164" t="s">
        <v>35</v>
      </c>
      <c r="E121" s="164" t="s">
        <v>36</v>
      </c>
      <c r="F121" s="164" t="s">
        <v>37</v>
      </c>
      <c r="G121" s="164" t="s">
        <v>38</v>
      </c>
      <c r="H121" s="164" t="s">
        <v>39</v>
      </c>
      <c r="I121" s="164" t="s">
        <v>40</v>
      </c>
      <c r="J121" s="164" t="s">
        <v>41</v>
      </c>
      <c r="K121" s="164" t="s">
        <v>42</v>
      </c>
      <c r="L121" s="164" t="s">
        <v>43</v>
      </c>
      <c r="M121" s="165" t="s">
        <v>44</v>
      </c>
      <c r="N121" s="164" t="s">
        <v>45</v>
      </c>
      <c r="O121" s="164" t="s">
        <v>46</v>
      </c>
      <c r="P121" s="166" t="s">
        <v>47</v>
      </c>
      <c r="Q121" s="166" t="s">
        <v>48</v>
      </c>
    </row>
    <row r="122" spans="1:26" s="61" customFormat="1" ht="15.75" thickBot="1" x14ac:dyDescent="0.3">
      <c r="A122" s="52">
        <v>1</v>
      </c>
      <c r="B122" s="1854"/>
      <c r="C122" s="1854"/>
      <c r="D122" s="1854"/>
      <c r="E122" s="1854"/>
      <c r="F122" s="1854"/>
      <c r="G122" s="1854"/>
      <c r="H122" s="1854"/>
      <c r="I122" s="1854"/>
      <c r="J122" s="1854"/>
      <c r="K122" s="1854"/>
      <c r="L122" s="1854"/>
      <c r="M122" s="1855"/>
      <c r="N122" s="178"/>
      <c r="O122" s="180"/>
      <c r="P122" s="180"/>
      <c r="Q122" s="181"/>
      <c r="R122" s="60"/>
      <c r="S122" s="60"/>
      <c r="T122" s="60"/>
      <c r="U122" s="60"/>
      <c r="V122" s="60"/>
      <c r="W122" s="60"/>
      <c r="X122" s="60"/>
      <c r="Y122" s="60"/>
      <c r="Z122" s="60"/>
    </row>
    <row r="123" spans="1:26" s="61" customFormat="1" x14ac:dyDescent="0.25">
      <c r="A123" s="52" t="e">
        <f>+#REF!+1</f>
        <v>#REF!</v>
      </c>
      <c r="B123" s="173" t="s">
        <v>5902</v>
      </c>
      <c r="C123" s="172" t="s">
        <v>416</v>
      </c>
      <c r="D123" s="173" t="s">
        <v>416</v>
      </c>
      <c r="E123" s="221">
        <v>701820120185</v>
      </c>
      <c r="F123" s="175" t="s">
        <v>18</v>
      </c>
      <c r="G123" s="175">
        <v>100</v>
      </c>
      <c r="H123" s="220">
        <v>40932</v>
      </c>
      <c r="I123" s="220">
        <v>41273</v>
      </c>
      <c r="J123" s="176" t="s">
        <v>19</v>
      </c>
      <c r="K123" s="178">
        <v>11.2</v>
      </c>
      <c r="L123" s="178">
        <v>0</v>
      </c>
      <c r="M123" s="221">
        <v>300</v>
      </c>
      <c r="N123" s="221">
        <v>300</v>
      </c>
      <c r="O123" s="180">
        <v>214660380</v>
      </c>
      <c r="P123" s="180" t="s">
        <v>5971</v>
      </c>
      <c r="Q123" s="181"/>
      <c r="R123" s="60"/>
      <c r="S123" s="60"/>
      <c r="T123" s="60"/>
      <c r="U123" s="60"/>
      <c r="V123" s="60"/>
      <c r="W123" s="60"/>
      <c r="X123" s="60"/>
      <c r="Y123" s="60"/>
      <c r="Z123" s="60"/>
    </row>
    <row r="124" spans="1:26" s="61" customFormat="1" x14ac:dyDescent="0.25">
      <c r="A124" s="52" t="e">
        <f>+A123+1</f>
        <v>#REF!</v>
      </c>
      <c r="B124" s="173" t="s">
        <v>5902</v>
      </c>
      <c r="C124" s="172" t="s">
        <v>416</v>
      </c>
      <c r="D124" s="173" t="s">
        <v>416</v>
      </c>
      <c r="E124" s="221">
        <v>701820130152</v>
      </c>
      <c r="F124" s="175" t="s">
        <v>18</v>
      </c>
      <c r="G124" s="175">
        <v>100</v>
      </c>
      <c r="H124" s="220">
        <v>41304</v>
      </c>
      <c r="I124" s="220">
        <v>41639</v>
      </c>
      <c r="J124" s="176" t="s">
        <v>19</v>
      </c>
      <c r="K124" s="178">
        <v>11</v>
      </c>
      <c r="L124" s="178">
        <v>0</v>
      </c>
      <c r="M124" s="221">
        <v>539</v>
      </c>
      <c r="N124" s="221">
        <v>539</v>
      </c>
      <c r="O124" s="180">
        <v>462820458</v>
      </c>
      <c r="P124" s="180" t="s">
        <v>5972</v>
      </c>
      <c r="Q124" s="181"/>
      <c r="R124" s="60"/>
      <c r="S124" s="60"/>
      <c r="T124" s="60"/>
      <c r="U124" s="60"/>
      <c r="V124" s="60"/>
      <c r="W124" s="60"/>
      <c r="X124" s="60"/>
      <c r="Y124" s="60"/>
      <c r="Z124" s="60"/>
    </row>
    <row r="125" spans="1:26" s="61" customFormat="1" x14ac:dyDescent="0.25">
      <c r="A125" s="52" t="e">
        <f>+A124+1</f>
        <v>#REF!</v>
      </c>
      <c r="B125" s="173"/>
      <c r="C125" s="172"/>
      <c r="D125" s="173"/>
      <c r="E125" s="182"/>
      <c r="F125" s="175"/>
      <c r="G125" s="175"/>
      <c r="H125" s="175"/>
      <c r="I125" s="176"/>
      <c r="J125" s="176"/>
      <c r="K125" s="176"/>
      <c r="L125" s="176"/>
      <c r="M125" s="221"/>
      <c r="N125" s="221"/>
      <c r="O125" s="180"/>
      <c r="P125" s="180"/>
      <c r="Q125" s="181"/>
      <c r="R125" s="60"/>
      <c r="S125" s="60"/>
      <c r="T125" s="60"/>
      <c r="U125" s="60"/>
      <c r="V125" s="60"/>
      <c r="W125" s="60"/>
      <c r="X125" s="60"/>
      <c r="Y125" s="60"/>
      <c r="Z125" s="60"/>
    </row>
    <row r="126" spans="1:26" s="61" customFormat="1" x14ac:dyDescent="0.25">
      <c r="A126" s="52" t="e">
        <f>+A125+1</f>
        <v>#REF!</v>
      </c>
      <c r="B126" s="173"/>
      <c r="C126" s="172"/>
      <c r="D126" s="173"/>
      <c r="E126" s="182"/>
      <c r="F126" s="175"/>
      <c r="G126" s="175"/>
      <c r="H126" s="175"/>
      <c r="I126" s="176"/>
      <c r="J126" s="176"/>
      <c r="K126" s="176"/>
      <c r="L126" s="176"/>
      <c r="M126" s="178"/>
      <c r="N126" s="178"/>
      <c r="O126" s="180"/>
      <c r="P126" s="180"/>
      <c r="Q126" s="181"/>
      <c r="R126" s="60"/>
      <c r="S126" s="60"/>
      <c r="T126" s="60"/>
      <c r="U126" s="60"/>
      <c r="V126" s="60"/>
      <c r="W126" s="60"/>
      <c r="X126" s="60"/>
      <c r="Y126" s="60"/>
      <c r="Z126" s="60"/>
    </row>
    <row r="127" spans="1:26" s="61" customFormat="1" x14ac:dyDescent="0.25">
      <c r="A127" s="52"/>
      <c r="B127" s="183" t="s">
        <v>28</v>
      </c>
      <c r="C127" s="172"/>
      <c r="D127" s="173"/>
      <c r="E127" s="182"/>
      <c r="F127" s="175"/>
      <c r="G127" s="175"/>
      <c r="H127" s="175"/>
      <c r="I127" s="176"/>
      <c r="J127" s="176"/>
      <c r="K127" s="185">
        <f>SUM(K122:K126)</f>
        <v>22.2</v>
      </c>
      <c r="L127" s="185">
        <f>SUM(L122:L126)</f>
        <v>0</v>
      </c>
      <c r="M127" s="245">
        <v>539</v>
      </c>
      <c r="N127" s="185" t="s">
        <v>2027</v>
      </c>
      <c r="O127" s="180"/>
      <c r="P127" s="180"/>
      <c r="Q127" s="187"/>
    </row>
    <row r="128" spans="1:26" x14ac:dyDescent="0.25">
      <c r="B128" s="69"/>
      <c r="C128" s="69"/>
      <c r="D128" s="69"/>
      <c r="E128" s="188"/>
      <c r="F128" s="69"/>
      <c r="G128" s="69"/>
      <c r="H128" s="69"/>
      <c r="I128" s="69"/>
      <c r="J128" s="69"/>
      <c r="K128" s="69"/>
      <c r="L128" s="69"/>
      <c r="M128" s="69"/>
      <c r="N128" s="69"/>
      <c r="O128" s="69"/>
      <c r="P128" s="69"/>
    </row>
    <row r="129" spans="2:23" ht="18.75" x14ac:dyDescent="0.25">
      <c r="B129" s="222" t="s">
        <v>192</v>
      </c>
      <c r="C129" s="250">
        <f>+K127</f>
        <v>22.2</v>
      </c>
      <c r="H129" s="191"/>
      <c r="I129" s="191"/>
      <c r="J129" s="191"/>
      <c r="K129" s="191"/>
      <c r="L129" s="191"/>
      <c r="M129" s="191"/>
      <c r="N129" s="69"/>
      <c r="O129" s="69"/>
      <c r="P129" s="69"/>
    </row>
    <row r="131" spans="2:23" ht="15.75" thickBot="1" x14ac:dyDescent="0.3"/>
    <row r="132" spans="2:23" ht="30.75" thickBot="1" x14ac:dyDescent="0.3">
      <c r="B132" s="232" t="s">
        <v>193</v>
      </c>
      <c r="C132" s="233" t="s">
        <v>194</v>
      </c>
      <c r="D132" s="232" t="s">
        <v>27</v>
      </c>
      <c r="E132" s="233" t="s">
        <v>195</v>
      </c>
    </row>
    <row r="133" spans="2:23" x14ac:dyDescent="0.25">
      <c r="B133" s="103" t="s">
        <v>196</v>
      </c>
      <c r="C133" s="234">
        <v>20</v>
      </c>
      <c r="D133" s="234"/>
      <c r="E133" s="1923">
        <f>+D133+D134+D135</f>
        <v>40</v>
      </c>
    </row>
    <row r="134" spans="2:23" x14ac:dyDescent="0.25">
      <c r="B134" s="103" t="s">
        <v>197</v>
      </c>
      <c r="C134" s="1536">
        <v>30</v>
      </c>
      <c r="D134" s="1525">
        <v>0</v>
      </c>
      <c r="E134" s="1924"/>
    </row>
    <row r="135" spans="2:23" ht="15.75" thickBot="1" x14ac:dyDescent="0.3">
      <c r="B135" s="103" t="s">
        <v>198</v>
      </c>
      <c r="C135" s="236">
        <v>40</v>
      </c>
      <c r="D135" s="236">
        <v>40</v>
      </c>
      <c r="E135" s="1925"/>
    </row>
    <row r="137" spans="2:23" ht="15.75" thickBot="1" x14ac:dyDescent="0.3"/>
    <row r="138" spans="2:23" ht="27" thickBot="1" x14ac:dyDescent="0.3">
      <c r="B138" s="1879" t="s">
        <v>199</v>
      </c>
      <c r="C138" s="1880"/>
      <c r="D138" s="1880"/>
      <c r="E138" s="1880"/>
      <c r="F138" s="1880"/>
      <c r="G138" s="1880"/>
      <c r="H138" s="1880"/>
      <c r="I138" s="1880"/>
      <c r="J138" s="1880"/>
      <c r="K138" s="1880"/>
      <c r="L138" s="1880"/>
      <c r="M138" s="1880"/>
      <c r="N138" s="1881"/>
    </row>
    <row r="140" spans="2:23" ht="75" x14ac:dyDescent="0.25">
      <c r="B140" s="1570" t="s">
        <v>89</v>
      </c>
      <c r="C140" s="1570" t="s">
        <v>90</v>
      </c>
      <c r="D140" s="1570" t="s">
        <v>91</v>
      </c>
      <c r="E140" s="1570" t="s">
        <v>92</v>
      </c>
      <c r="F140" s="1570" t="s">
        <v>93</v>
      </c>
      <c r="G140" s="1570" t="s">
        <v>94</v>
      </c>
      <c r="H140" s="1570" t="s">
        <v>95</v>
      </c>
      <c r="I140" s="1570" t="s">
        <v>96</v>
      </c>
      <c r="J140" s="1875" t="s">
        <v>97</v>
      </c>
      <c r="K140" s="1882"/>
      <c r="L140" s="1876"/>
      <c r="M140" s="1570" t="s">
        <v>98</v>
      </c>
      <c r="N140" s="1570" t="s">
        <v>254</v>
      </c>
      <c r="O140" s="1570" t="s">
        <v>255</v>
      </c>
      <c r="P140" s="1875" t="s">
        <v>77</v>
      </c>
      <c r="Q140" s="1876"/>
    </row>
    <row r="141" spans="2:23" ht="60" x14ac:dyDescent="0.25">
      <c r="B141" s="225" t="s">
        <v>554</v>
      </c>
      <c r="C141" s="1540" t="s">
        <v>661</v>
      </c>
      <c r="D141" s="225" t="s">
        <v>5973</v>
      </c>
      <c r="E141" s="1531">
        <v>92513440</v>
      </c>
      <c r="F141" s="1531" t="s">
        <v>1548</v>
      </c>
      <c r="G141" s="1541" t="s">
        <v>5965</v>
      </c>
      <c r="H141" s="909">
        <v>34907</v>
      </c>
      <c r="I141" s="227" t="s">
        <v>82</v>
      </c>
      <c r="J141" s="225" t="s">
        <v>5974</v>
      </c>
      <c r="K141" s="898" t="s">
        <v>5975</v>
      </c>
      <c r="L141" s="223" t="s">
        <v>2008</v>
      </c>
      <c r="M141" s="1525" t="s">
        <v>18</v>
      </c>
      <c r="N141" s="1525" t="s">
        <v>18</v>
      </c>
      <c r="O141" s="1525" t="s">
        <v>18</v>
      </c>
      <c r="P141" s="1922"/>
      <c r="Q141" s="1922"/>
    </row>
    <row r="142" spans="2:23" ht="165" customHeight="1" x14ac:dyDescent="0.25">
      <c r="B142" s="225" t="s">
        <v>554</v>
      </c>
      <c r="C142" s="1540" t="s">
        <v>118</v>
      </c>
      <c r="D142" s="225" t="s">
        <v>5976</v>
      </c>
      <c r="E142" s="1531">
        <v>64547320</v>
      </c>
      <c r="F142" s="225" t="s">
        <v>417</v>
      </c>
      <c r="G142" s="1541" t="s">
        <v>258</v>
      </c>
      <c r="H142" s="909">
        <v>37124</v>
      </c>
      <c r="I142" s="227" t="s">
        <v>82</v>
      </c>
      <c r="J142" s="251" t="s">
        <v>5977</v>
      </c>
      <c r="K142" s="898" t="s">
        <v>5978</v>
      </c>
      <c r="L142" s="223" t="s">
        <v>1218</v>
      </c>
      <c r="M142" s="1525" t="s">
        <v>18</v>
      </c>
      <c r="N142" s="1525" t="s">
        <v>19</v>
      </c>
      <c r="O142" s="1525" t="s">
        <v>18</v>
      </c>
      <c r="P142" s="1963" t="s">
        <v>5979</v>
      </c>
      <c r="Q142" s="1964"/>
      <c r="R142" s="2041" t="s">
        <v>5980</v>
      </c>
      <c r="S142" s="2550"/>
      <c r="T142" s="2550"/>
      <c r="U142" s="2550"/>
      <c r="V142" s="2550"/>
      <c r="W142" s="2550"/>
    </row>
    <row r="143" spans="2:23" ht="44.25" customHeight="1" x14ac:dyDescent="0.25">
      <c r="B143" s="2886" t="s">
        <v>211</v>
      </c>
      <c r="C143" s="2886" t="s">
        <v>661</v>
      </c>
      <c r="D143" s="2886" t="s">
        <v>5981</v>
      </c>
      <c r="E143" s="2888">
        <v>64546213</v>
      </c>
      <c r="F143" s="2886" t="s">
        <v>417</v>
      </c>
      <c r="G143" s="2888" t="s">
        <v>258</v>
      </c>
      <c r="H143" s="2975">
        <v>37897</v>
      </c>
      <c r="I143" s="2976" t="s">
        <v>82</v>
      </c>
      <c r="J143" s="251" t="s">
        <v>5902</v>
      </c>
      <c r="K143" s="839" t="s">
        <v>5982</v>
      </c>
      <c r="L143" s="223" t="s">
        <v>5983</v>
      </c>
      <c r="M143" s="1922" t="s">
        <v>18</v>
      </c>
      <c r="N143" s="1922" t="s">
        <v>18</v>
      </c>
      <c r="O143" s="1922" t="s">
        <v>18</v>
      </c>
      <c r="P143" s="1922"/>
      <c r="Q143" s="1922"/>
    </row>
    <row r="144" spans="2:23" x14ac:dyDescent="0.25">
      <c r="B144" s="2886"/>
      <c r="C144" s="2886"/>
      <c r="D144" s="2886"/>
      <c r="E144" s="2888"/>
      <c r="F144" s="2886"/>
      <c r="G144" s="2888"/>
      <c r="H144" s="2975"/>
      <c r="I144" s="2976"/>
      <c r="J144" s="251" t="s">
        <v>5984</v>
      </c>
      <c r="K144" s="805" t="s">
        <v>5985</v>
      </c>
      <c r="L144" s="223" t="s">
        <v>2008</v>
      </c>
      <c r="M144" s="1922"/>
      <c r="N144" s="1922"/>
      <c r="O144" s="1922"/>
      <c r="P144" s="1922"/>
      <c r="Q144" s="1922"/>
    </row>
    <row r="145" spans="2:17" ht="30" x14ac:dyDescent="0.25">
      <c r="B145" s="2886" t="s">
        <v>211</v>
      </c>
      <c r="C145" s="1922" t="s">
        <v>118</v>
      </c>
      <c r="D145" s="1922" t="s">
        <v>5986</v>
      </c>
      <c r="E145" s="1922">
        <v>64565305</v>
      </c>
      <c r="F145" s="1998" t="s">
        <v>417</v>
      </c>
      <c r="G145" s="1922" t="s">
        <v>258</v>
      </c>
      <c r="H145" s="2253">
        <v>37897</v>
      </c>
      <c r="I145" s="1922" t="s">
        <v>82</v>
      </c>
      <c r="J145" s="1530" t="s">
        <v>5902</v>
      </c>
      <c r="K145" s="1538" t="s">
        <v>5987</v>
      </c>
      <c r="L145" s="1530" t="s">
        <v>107</v>
      </c>
      <c r="M145" s="1922" t="s">
        <v>18</v>
      </c>
      <c r="N145" s="1922" t="s">
        <v>18</v>
      </c>
      <c r="O145" s="1922" t="s">
        <v>18</v>
      </c>
      <c r="P145" s="1922"/>
      <c r="Q145" s="1922"/>
    </row>
    <row r="146" spans="2:17" ht="30" x14ac:dyDescent="0.25">
      <c r="B146" s="2886"/>
      <c r="C146" s="1922"/>
      <c r="D146" s="1922"/>
      <c r="E146" s="1922"/>
      <c r="F146" s="1998"/>
      <c r="G146" s="1922"/>
      <c r="H146" s="2253"/>
      <c r="I146" s="1922"/>
      <c r="J146" s="1530" t="s">
        <v>5988</v>
      </c>
      <c r="K146" s="1538" t="s">
        <v>5989</v>
      </c>
      <c r="L146" s="1530" t="s">
        <v>2008</v>
      </c>
      <c r="M146" s="1922"/>
      <c r="N146" s="1922"/>
      <c r="O146" s="1922"/>
      <c r="P146" s="1922"/>
      <c r="Q146" s="1922"/>
    </row>
    <row r="147" spans="2:17" ht="30" x14ac:dyDescent="0.25">
      <c r="B147" s="2886"/>
      <c r="C147" s="1922"/>
      <c r="D147" s="1922"/>
      <c r="E147" s="1922"/>
      <c r="F147" s="1998"/>
      <c r="G147" s="1922"/>
      <c r="H147" s="2253"/>
      <c r="I147" s="1922"/>
      <c r="J147" s="1530" t="s">
        <v>5988</v>
      </c>
      <c r="K147" s="1538" t="s">
        <v>5990</v>
      </c>
      <c r="L147" s="1530" t="s">
        <v>2008</v>
      </c>
      <c r="M147" s="1922"/>
      <c r="N147" s="1922"/>
      <c r="O147" s="1922"/>
      <c r="P147" s="1922"/>
      <c r="Q147" s="1922"/>
    </row>
    <row r="148" spans="2:17" ht="30" x14ac:dyDescent="0.25">
      <c r="B148" s="1530" t="s">
        <v>5991</v>
      </c>
      <c r="C148" s="1525" t="s">
        <v>368</v>
      </c>
      <c r="D148" s="229" t="s">
        <v>5992</v>
      </c>
      <c r="E148" s="1530">
        <v>64546326</v>
      </c>
      <c r="F148" s="1530" t="s">
        <v>683</v>
      </c>
      <c r="G148" s="229" t="s">
        <v>5493</v>
      </c>
      <c r="H148" s="1530" t="s">
        <v>5993</v>
      </c>
      <c r="I148" s="1530" t="s">
        <v>5994</v>
      </c>
      <c r="J148" s="1530" t="s">
        <v>5995</v>
      </c>
      <c r="K148" s="892">
        <v>41949</v>
      </c>
      <c r="L148" s="1530" t="s">
        <v>5996</v>
      </c>
      <c r="M148" s="1525" t="s">
        <v>18</v>
      </c>
      <c r="N148" s="1525" t="s">
        <v>18</v>
      </c>
      <c r="O148" s="1525" t="s">
        <v>18</v>
      </c>
      <c r="P148" s="1530"/>
      <c r="Q148" s="1530"/>
    </row>
    <row r="149" spans="2:17" ht="15.75" thickBot="1" x14ac:dyDescent="0.3">
      <c r="C149" s="1529"/>
    </row>
    <row r="150" spans="2:17" ht="30" x14ac:dyDescent="0.25">
      <c r="B150" s="162" t="s">
        <v>17</v>
      </c>
      <c r="C150" s="162" t="s">
        <v>193</v>
      </c>
      <c r="D150" s="1570" t="s">
        <v>194</v>
      </c>
      <c r="E150" s="162" t="s">
        <v>27</v>
      </c>
      <c r="F150" s="233" t="s">
        <v>235</v>
      </c>
      <c r="G150" s="857"/>
    </row>
    <row r="151" spans="2:17" ht="108" x14ac:dyDescent="0.2">
      <c r="B151" s="1969" t="s">
        <v>236</v>
      </c>
      <c r="C151" s="196" t="s">
        <v>237</v>
      </c>
      <c r="D151" s="1525">
        <v>25</v>
      </c>
      <c r="E151" s="1525">
        <v>0</v>
      </c>
      <c r="F151" s="1970">
        <f>+E151+E152+E153</f>
        <v>35</v>
      </c>
      <c r="G151" s="858"/>
    </row>
    <row r="152" spans="2:17" ht="96" x14ac:dyDescent="0.2">
      <c r="B152" s="1969"/>
      <c r="C152" s="196" t="s">
        <v>238</v>
      </c>
      <c r="D152" s="1528">
        <v>25</v>
      </c>
      <c r="E152" s="1525">
        <v>25</v>
      </c>
      <c r="F152" s="1971"/>
      <c r="G152" s="858"/>
    </row>
    <row r="153" spans="2:17" ht="60" x14ac:dyDescent="0.2">
      <c r="B153" s="1969"/>
      <c r="C153" s="196" t="s">
        <v>239</v>
      </c>
      <c r="D153" s="1525">
        <v>10</v>
      </c>
      <c r="E153" s="1525">
        <v>10</v>
      </c>
      <c r="F153" s="1972"/>
      <c r="G153" s="858"/>
    </row>
    <row r="154" spans="2:17" x14ac:dyDescent="0.25">
      <c r="C154"/>
    </row>
    <row r="157" spans="2:17" x14ac:dyDescent="0.25">
      <c r="B157" s="160" t="s">
        <v>240</v>
      </c>
    </row>
    <row r="160" spans="2:17" x14ac:dyDescent="0.25">
      <c r="B160" s="41" t="s">
        <v>17</v>
      </c>
      <c r="C160" s="41" t="s">
        <v>26</v>
      </c>
      <c r="D160" s="162" t="s">
        <v>27</v>
      </c>
      <c r="E160" s="162" t="s">
        <v>28</v>
      </c>
    </row>
    <row r="161" spans="2:5" ht="28.5" x14ac:dyDescent="0.25">
      <c r="B161" s="45" t="s">
        <v>393</v>
      </c>
      <c r="C161" s="1532">
        <v>40</v>
      </c>
      <c r="D161" s="1525">
        <f>+E133</f>
        <v>40</v>
      </c>
      <c r="E161" s="1870">
        <f>+D161+D162</f>
        <v>75</v>
      </c>
    </row>
    <row r="162" spans="2:5" ht="42.75" x14ac:dyDescent="0.25">
      <c r="B162" s="45" t="s">
        <v>394</v>
      </c>
      <c r="C162" s="1532">
        <v>60</v>
      </c>
      <c r="D162" s="1525">
        <f>+F151</f>
        <v>35</v>
      </c>
      <c r="E162" s="1871"/>
    </row>
  </sheetData>
  <mergeCells count="125">
    <mergeCell ref="C10:E10"/>
    <mergeCell ref="B14:C21"/>
    <mergeCell ref="B22:C22"/>
    <mergeCell ref="E40:E41"/>
    <mergeCell ref="M45:N45"/>
    <mergeCell ref="Q52:Q53"/>
    <mergeCell ref="B2:P2"/>
    <mergeCell ref="B4:P4"/>
    <mergeCell ref="C6:N6"/>
    <mergeCell ref="C7:N7"/>
    <mergeCell ref="C8:N8"/>
    <mergeCell ref="C9:N9"/>
    <mergeCell ref="O69:P69"/>
    <mergeCell ref="R69:U78"/>
    <mergeCell ref="O70:P70"/>
    <mergeCell ref="O71:P71"/>
    <mergeCell ref="O72:P72"/>
    <mergeCell ref="O73:P73"/>
    <mergeCell ref="O74:P74"/>
    <mergeCell ref="O78:P78"/>
    <mergeCell ref="B59:B60"/>
    <mergeCell ref="C59:C60"/>
    <mergeCell ref="D59:E59"/>
    <mergeCell ref="C63:N63"/>
    <mergeCell ref="B65:N65"/>
    <mergeCell ref="O68:P68"/>
    <mergeCell ref="B84:N84"/>
    <mergeCell ref="J89:L89"/>
    <mergeCell ref="P89:Q89"/>
    <mergeCell ref="B90:B91"/>
    <mergeCell ref="C90:C91"/>
    <mergeCell ref="D90:D91"/>
    <mergeCell ref="E90:E91"/>
    <mergeCell ref="F90:F91"/>
    <mergeCell ref="G90:G91"/>
    <mergeCell ref="H90:H91"/>
    <mergeCell ref="I90:I91"/>
    <mergeCell ref="M90:M91"/>
    <mergeCell ref="N90:N91"/>
    <mergeCell ref="O90:O91"/>
    <mergeCell ref="P90:Q91"/>
    <mergeCell ref="B92:B93"/>
    <mergeCell ref="C92:C93"/>
    <mergeCell ref="D92:D93"/>
    <mergeCell ref="E92:E93"/>
    <mergeCell ref="F92:F93"/>
    <mergeCell ref="P92:Q93"/>
    <mergeCell ref="B94:B96"/>
    <mergeCell ref="C94:C96"/>
    <mergeCell ref="D94:D96"/>
    <mergeCell ref="E94:E96"/>
    <mergeCell ref="F94:F96"/>
    <mergeCell ref="G94:G96"/>
    <mergeCell ref="H94:H96"/>
    <mergeCell ref="I94:I96"/>
    <mergeCell ref="M94:M96"/>
    <mergeCell ref="G92:G93"/>
    <mergeCell ref="H92:H93"/>
    <mergeCell ref="I92:I93"/>
    <mergeCell ref="M92:M93"/>
    <mergeCell ref="N92:N93"/>
    <mergeCell ref="O92:O93"/>
    <mergeCell ref="N94:N96"/>
    <mergeCell ref="O94:O96"/>
    <mergeCell ref="P94:Q96"/>
    <mergeCell ref="B97:B98"/>
    <mergeCell ref="C97:C98"/>
    <mergeCell ref="D97:D98"/>
    <mergeCell ref="E97:E98"/>
    <mergeCell ref="F97:F98"/>
    <mergeCell ref="G97:G98"/>
    <mergeCell ref="H97:H98"/>
    <mergeCell ref="P100:Q100"/>
    <mergeCell ref="R100:U101"/>
    <mergeCell ref="P101:Q101"/>
    <mergeCell ref="P103:Q103"/>
    <mergeCell ref="P104:Q104"/>
    <mergeCell ref="P105:Q105"/>
    <mergeCell ref="I97:I98"/>
    <mergeCell ref="M97:M98"/>
    <mergeCell ref="N97:N98"/>
    <mergeCell ref="O97:O98"/>
    <mergeCell ref="P97:Q98"/>
    <mergeCell ref="P99:Q99"/>
    <mergeCell ref="B122:M122"/>
    <mergeCell ref="E133:E135"/>
    <mergeCell ref="B138:N138"/>
    <mergeCell ref="J140:L140"/>
    <mergeCell ref="P140:Q140"/>
    <mergeCell ref="P141:Q141"/>
    <mergeCell ref="P106:Q106"/>
    <mergeCell ref="B108:N108"/>
    <mergeCell ref="D111:E111"/>
    <mergeCell ref="D112:E112"/>
    <mergeCell ref="B115:P115"/>
    <mergeCell ref="B118:N118"/>
    <mergeCell ref="R142:W142"/>
    <mergeCell ref="B143:B144"/>
    <mergeCell ref="C143:C144"/>
    <mergeCell ref="D143:D144"/>
    <mergeCell ref="E143:E144"/>
    <mergeCell ref="F143:F144"/>
    <mergeCell ref="G143:G144"/>
    <mergeCell ref="H143:H144"/>
    <mergeCell ref="I143:I144"/>
    <mergeCell ref="M143:M144"/>
    <mergeCell ref="N143:N144"/>
    <mergeCell ref="O143:O144"/>
    <mergeCell ref="P143:Q144"/>
    <mergeCell ref="C145:C147"/>
    <mergeCell ref="D145:D147"/>
    <mergeCell ref="E145:E147"/>
    <mergeCell ref="F145:F147"/>
    <mergeCell ref="G145:G147"/>
    <mergeCell ref="B151:B153"/>
    <mergeCell ref="F151:F153"/>
    <mergeCell ref="E161:E162"/>
    <mergeCell ref="P142:Q142"/>
    <mergeCell ref="H145:H147"/>
    <mergeCell ref="I145:I147"/>
    <mergeCell ref="M145:M147"/>
    <mergeCell ref="N145:N147"/>
    <mergeCell ref="O145:O147"/>
    <mergeCell ref="P145:Q147"/>
    <mergeCell ref="B145:B147"/>
  </mergeCells>
  <dataValidations count="2">
    <dataValidation type="decimal" allowBlank="1" showInputMessage="1" showErrorMessage="1" sqref="WVH983078 WLL983078 C65574 IV65574 SR65574 ACN65574 AMJ65574 AWF65574 BGB65574 BPX65574 BZT65574 CJP65574 CTL65574 DDH65574 DND65574 DWZ65574 EGV65574 EQR65574 FAN65574 FKJ65574 FUF65574 GEB65574 GNX65574 GXT65574 HHP65574 HRL65574 IBH65574 ILD65574 IUZ65574 JEV65574 JOR65574 JYN65574 KIJ65574 KSF65574 LCB65574 LLX65574 LVT65574 MFP65574 MPL65574 MZH65574 NJD65574 NSZ65574 OCV65574 OMR65574 OWN65574 PGJ65574 PQF65574 QAB65574 QJX65574 QTT65574 RDP65574 RNL65574 RXH65574 SHD65574 SQZ65574 TAV65574 TKR65574 TUN65574 UEJ65574 UOF65574 UYB65574 VHX65574 VRT65574 WBP65574 WLL65574 WVH65574 C131110 IV131110 SR131110 ACN131110 AMJ131110 AWF131110 BGB131110 BPX131110 BZT131110 CJP131110 CTL131110 DDH131110 DND131110 DWZ131110 EGV131110 EQR131110 FAN131110 FKJ131110 FUF131110 GEB131110 GNX131110 GXT131110 HHP131110 HRL131110 IBH131110 ILD131110 IUZ131110 JEV131110 JOR131110 JYN131110 KIJ131110 KSF131110 LCB131110 LLX131110 LVT131110 MFP131110 MPL131110 MZH131110 NJD131110 NSZ131110 OCV131110 OMR131110 OWN131110 PGJ131110 PQF131110 QAB131110 QJX131110 QTT131110 RDP131110 RNL131110 RXH131110 SHD131110 SQZ131110 TAV131110 TKR131110 TUN131110 UEJ131110 UOF131110 UYB131110 VHX131110 VRT131110 WBP131110 WLL131110 WVH131110 C196646 IV196646 SR196646 ACN196646 AMJ196646 AWF196646 BGB196646 BPX196646 BZT196646 CJP196646 CTL196646 DDH196646 DND196646 DWZ196646 EGV196646 EQR196646 FAN196646 FKJ196646 FUF196646 GEB196646 GNX196646 GXT196646 HHP196646 HRL196646 IBH196646 ILD196646 IUZ196646 JEV196646 JOR196646 JYN196646 KIJ196646 KSF196646 LCB196646 LLX196646 LVT196646 MFP196646 MPL196646 MZH196646 NJD196646 NSZ196646 OCV196646 OMR196646 OWN196646 PGJ196646 PQF196646 QAB196646 QJX196646 QTT196646 RDP196646 RNL196646 RXH196646 SHD196646 SQZ196646 TAV196646 TKR196646 TUN196646 UEJ196646 UOF196646 UYB196646 VHX196646 VRT196646 WBP196646 WLL196646 WVH196646 C262182 IV262182 SR262182 ACN262182 AMJ262182 AWF262182 BGB262182 BPX262182 BZT262182 CJP262182 CTL262182 DDH262182 DND262182 DWZ262182 EGV262182 EQR262182 FAN262182 FKJ262182 FUF262182 GEB262182 GNX262182 GXT262182 HHP262182 HRL262182 IBH262182 ILD262182 IUZ262182 JEV262182 JOR262182 JYN262182 KIJ262182 KSF262182 LCB262182 LLX262182 LVT262182 MFP262182 MPL262182 MZH262182 NJD262182 NSZ262182 OCV262182 OMR262182 OWN262182 PGJ262182 PQF262182 QAB262182 QJX262182 QTT262182 RDP262182 RNL262182 RXH262182 SHD262182 SQZ262182 TAV262182 TKR262182 TUN262182 UEJ262182 UOF262182 UYB262182 VHX262182 VRT262182 WBP262182 WLL262182 WVH262182 C327718 IV327718 SR327718 ACN327718 AMJ327718 AWF327718 BGB327718 BPX327718 BZT327718 CJP327718 CTL327718 DDH327718 DND327718 DWZ327718 EGV327718 EQR327718 FAN327718 FKJ327718 FUF327718 GEB327718 GNX327718 GXT327718 HHP327718 HRL327718 IBH327718 ILD327718 IUZ327718 JEV327718 JOR327718 JYN327718 KIJ327718 KSF327718 LCB327718 LLX327718 LVT327718 MFP327718 MPL327718 MZH327718 NJD327718 NSZ327718 OCV327718 OMR327718 OWN327718 PGJ327718 PQF327718 QAB327718 QJX327718 QTT327718 RDP327718 RNL327718 RXH327718 SHD327718 SQZ327718 TAV327718 TKR327718 TUN327718 UEJ327718 UOF327718 UYB327718 VHX327718 VRT327718 WBP327718 WLL327718 WVH327718 C393254 IV393254 SR393254 ACN393254 AMJ393254 AWF393254 BGB393254 BPX393254 BZT393254 CJP393254 CTL393254 DDH393254 DND393254 DWZ393254 EGV393254 EQR393254 FAN393254 FKJ393254 FUF393254 GEB393254 GNX393254 GXT393254 HHP393254 HRL393254 IBH393254 ILD393254 IUZ393254 JEV393254 JOR393254 JYN393254 KIJ393254 KSF393254 LCB393254 LLX393254 LVT393254 MFP393254 MPL393254 MZH393254 NJD393254 NSZ393254 OCV393254 OMR393254 OWN393254 PGJ393254 PQF393254 QAB393254 QJX393254 QTT393254 RDP393254 RNL393254 RXH393254 SHD393254 SQZ393254 TAV393254 TKR393254 TUN393254 UEJ393254 UOF393254 UYB393254 VHX393254 VRT393254 WBP393254 WLL393254 WVH393254 C458790 IV458790 SR458790 ACN458790 AMJ458790 AWF458790 BGB458790 BPX458790 BZT458790 CJP458790 CTL458790 DDH458790 DND458790 DWZ458790 EGV458790 EQR458790 FAN458790 FKJ458790 FUF458790 GEB458790 GNX458790 GXT458790 HHP458790 HRL458790 IBH458790 ILD458790 IUZ458790 JEV458790 JOR458790 JYN458790 KIJ458790 KSF458790 LCB458790 LLX458790 LVT458790 MFP458790 MPL458790 MZH458790 NJD458790 NSZ458790 OCV458790 OMR458790 OWN458790 PGJ458790 PQF458790 QAB458790 QJX458790 QTT458790 RDP458790 RNL458790 RXH458790 SHD458790 SQZ458790 TAV458790 TKR458790 TUN458790 UEJ458790 UOF458790 UYB458790 VHX458790 VRT458790 WBP458790 WLL458790 WVH458790 C524326 IV524326 SR524326 ACN524326 AMJ524326 AWF524326 BGB524326 BPX524326 BZT524326 CJP524326 CTL524326 DDH524326 DND524326 DWZ524326 EGV524326 EQR524326 FAN524326 FKJ524326 FUF524326 GEB524326 GNX524326 GXT524326 HHP524326 HRL524326 IBH524326 ILD524326 IUZ524326 JEV524326 JOR524326 JYN524326 KIJ524326 KSF524326 LCB524326 LLX524326 LVT524326 MFP524326 MPL524326 MZH524326 NJD524326 NSZ524326 OCV524326 OMR524326 OWN524326 PGJ524326 PQF524326 QAB524326 QJX524326 QTT524326 RDP524326 RNL524326 RXH524326 SHD524326 SQZ524326 TAV524326 TKR524326 TUN524326 UEJ524326 UOF524326 UYB524326 VHX524326 VRT524326 WBP524326 WLL524326 WVH524326 C589862 IV589862 SR589862 ACN589862 AMJ589862 AWF589862 BGB589862 BPX589862 BZT589862 CJP589862 CTL589862 DDH589862 DND589862 DWZ589862 EGV589862 EQR589862 FAN589862 FKJ589862 FUF589862 GEB589862 GNX589862 GXT589862 HHP589862 HRL589862 IBH589862 ILD589862 IUZ589862 JEV589862 JOR589862 JYN589862 KIJ589862 KSF589862 LCB589862 LLX589862 LVT589862 MFP589862 MPL589862 MZH589862 NJD589862 NSZ589862 OCV589862 OMR589862 OWN589862 PGJ589862 PQF589862 QAB589862 QJX589862 QTT589862 RDP589862 RNL589862 RXH589862 SHD589862 SQZ589862 TAV589862 TKR589862 TUN589862 UEJ589862 UOF589862 UYB589862 VHX589862 VRT589862 WBP589862 WLL589862 WVH589862 C655398 IV655398 SR655398 ACN655398 AMJ655398 AWF655398 BGB655398 BPX655398 BZT655398 CJP655398 CTL655398 DDH655398 DND655398 DWZ655398 EGV655398 EQR655398 FAN655398 FKJ655398 FUF655398 GEB655398 GNX655398 GXT655398 HHP655398 HRL655398 IBH655398 ILD655398 IUZ655398 JEV655398 JOR655398 JYN655398 KIJ655398 KSF655398 LCB655398 LLX655398 LVT655398 MFP655398 MPL655398 MZH655398 NJD655398 NSZ655398 OCV655398 OMR655398 OWN655398 PGJ655398 PQF655398 QAB655398 QJX655398 QTT655398 RDP655398 RNL655398 RXH655398 SHD655398 SQZ655398 TAV655398 TKR655398 TUN655398 UEJ655398 UOF655398 UYB655398 VHX655398 VRT655398 WBP655398 WLL655398 WVH655398 C720934 IV720934 SR720934 ACN720934 AMJ720934 AWF720934 BGB720934 BPX720934 BZT720934 CJP720934 CTL720934 DDH720934 DND720934 DWZ720934 EGV720934 EQR720934 FAN720934 FKJ720934 FUF720934 GEB720934 GNX720934 GXT720934 HHP720934 HRL720934 IBH720934 ILD720934 IUZ720934 JEV720934 JOR720934 JYN720934 KIJ720934 KSF720934 LCB720934 LLX720934 LVT720934 MFP720934 MPL720934 MZH720934 NJD720934 NSZ720934 OCV720934 OMR720934 OWN720934 PGJ720934 PQF720934 QAB720934 QJX720934 QTT720934 RDP720934 RNL720934 RXH720934 SHD720934 SQZ720934 TAV720934 TKR720934 TUN720934 UEJ720934 UOF720934 UYB720934 VHX720934 VRT720934 WBP720934 WLL720934 WVH720934 C786470 IV786470 SR786470 ACN786470 AMJ786470 AWF786470 BGB786470 BPX786470 BZT786470 CJP786470 CTL786470 DDH786470 DND786470 DWZ786470 EGV786470 EQR786470 FAN786470 FKJ786470 FUF786470 GEB786470 GNX786470 GXT786470 HHP786470 HRL786470 IBH786470 ILD786470 IUZ786470 JEV786470 JOR786470 JYN786470 KIJ786470 KSF786470 LCB786470 LLX786470 LVT786470 MFP786470 MPL786470 MZH786470 NJD786470 NSZ786470 OCV786470 OMR786470 OWN786470 PGJ786470 PQF786470 QAB786470 QJX786470 QTT786470 RDP786470 RNL786470 RXH786470 SHD786470 SQZ786470 TAV786470 TKR786470 TUN786470 UEJ786470 UOF786470 UYB786470 VHX786470 VRT786470 WBP786470 WLL786470 WVH786470 C852006 IV852006 SR852006 ACN852006 AMJ852006 AWF852006 BGB852006 BPX852006 BZT852006 CJP852006 CTL852006 DDH852006 DND852006 DWZ852006 EGV852006 EQR852006 FAN852006 FKJ852006 FUF852006 GEB852006 GNX852006 GXT852006 HHP852006 HRL852006 IBH852006 ILD852006 IUZ852006 JEV852006 JOR852006 JYN852006 KIJ852006 KSF852006 LCB852006 LLX852006 LVT852006 MFP852006 MPL852006 MZH852006 NJD852006 NSZ852006 OCV852006 OMR852006 OWN852006 PGJ852006 PQF852006 QAB852006 QJX852006 QTT852006 RDP852006 RNL852006 RXH852006 SHD852006 SQZ852006 TAV852006 TKR852006 TUN852006 UEJ852006 UOF852006 UYB852006 VHX852006 VRT852006 WBP852006 WLL852006 WVH852006 C917542 IV917542 SR917542 ACN917542 AMJ917542 AWF917542 BGB917542 BPX917542 BZT917542 CJP917542 CTL917542 DDH917542 DND917542 DWZ917542 EGV917542 EQR917542 FAN917542 FKJ917542 FUF917542 GEB917542 GNX917542 GXT917542 HHP917542 HRL917542 IBH917542 ILD917542 IUZ917542 JEV917542 JOR917542 JYN917542 KIJ917542 KSF917542 LCB917542 LLX917542 LVT917542 MFP917542 MPL917542 MZH917542 NJD917542 NSZ917542 OCV917542 OMR917542 OWN917542 PGJ917542 PQF917542 QAB917542 QJX917542 QTT917542 RDP917542 RNL917542 RXH917542 SHD917542 SQZ917542 TAV917542 TKR917542 TUN917542 UEJ917542 UOF917542 UYB917542 VHX917542 VRT917542 WBP917542 WLL917542 WVH917542 C983078 IV983078 SR983078 ACN983078 AMJ983078 AWF983078 BGB983078 BPX983078 BZT983078 CJP983078 CTL983078 DDH983078 DND983078 DWZ983078 EGV983078 EQR983078 FAN983078 FKJ983078 FUF983078 GEB983078 GNX983078 GXT983078 HHP983078 HRL983078 IBH983078 ILD983078 IUZ983078 JEV983078 JOR983078 JYN983078 KIJ983078 KSF983078 LCB983078 LLX983078 LVT983078 MFP983078 MPL983078 MZH983078 NJD983078 NSZ983078 OCV983078 OMR983078 OWN983078 PGJ983078 PQF983078 QAB983078 QJX983078 QTT983078 RDP983078 RNL983078 RXH983078 SHD983078 SQZ983078 TAV983078 TKR983078 TUN983078 UEJ983078 UOF983078 UYB983078 VHX983078 VRT983078 WBP98307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8 A65574 IS65574 SO65574 ACK65574 AMG65574 AWC65574 BFY65574 BPU65574 BZQ65574 CJM65574 CTI65574 DDE65574 DNA65574 DWW65574 EGS65574 EQO65574 FAK65574 FKG65574 FUC65574 GDY65574 GNU65574 GXQ65574 HHM65574 HRI65574 IBE65574 ILA65574 IUW65574 JES65574 JOO65574 JYK65574 KIG65574 KSC65574 LBY65574 LLU65574 LVQ65574 MFM65574 MPI65574 MZE65574 NJA65574 NSW65574 OCS65574 OMO65574 OWK65574 PGG65574 PQC65574 PZY65574 QJU65574 QTQ65574 RDM65574 RNI65574 RXE65574 SHA65574 SQW65574 TAS65574 TKO65574 TUK65574 UEG65574 UOC65574 UXY65574 VHU65574 VRQ65574 WBM65574 WLI65574 WVE65574 A131110 IS131110 SO131110 ACK131110 AMG131110 AWC131110 BFY131110 BPU131110 BZQ131110 CJM131110 CTI131110 DDE131110 DNA131110 DWW131110 EGS131110 EQO131110 FAK131110 FKG131110 FUC131110 GDY131110 GNU131110 GXQ131110 HHM131110 HRI131110 IBE131110 ILA131110 IUW131110 JES131110 JOO131110 JYK131110 KIG131110 KSC131110 LBY131110 LLU131110 LVQ131110 MFM131110 MPI131110 MZE131110 NJA131110 NSW131110 OCS131110 OMO131110 OWK131110 PGG131110 PQC131110 PZY131110 QJU131110 QTQ131110 RDM131110 RNI131110 RXE131110 SHA131110 SQW131110 TAS131110 TKO131110 TUK131110 UEG131110 UOC131110 UXY131110 VHU131110 VRQ131110 WBM131110 WLI131110 WVE131110 A196646 IS196646 SO196646 ACK196646 AMG196646 AWC196646 BFY196646 BPU196646 BZQ196646 CJM196646 CTI196646 DDE196646 DNA196646 DWW196646 EGS196646 EQO196646 FAK196646 FKG196646 FUC196646 GDY196646 GNU196646 GXQ196646 HHM196646 HRI196646 IBE196646 ILA196646 IUW196646 JES196646 JOO196646 JYK196646 KIG196646 KSC196646 LBY196646 LLU196646 LVQ196646 MFM196646 MPI196646 MZE196646 NJA196646 NSW196646 OCS196646 OMO196646 OWK196646 PGG196646 PQC196646 PZY196646 QJU196646 QTQ196646 RDM196646 RNI196646 RXE196646 SHA196646 SQW196646 TAS196646 TKO196646 TUK196646 UEG196646 UOC196646 UXY196646 VHU196646 VRQ196646 WBM196646 WLI196646 WVE196646 A262182 IS262182 SO262182 ACK262182 AMG262182 AWC262182 BFY262182 BPU262182 BZQ262182 CJM262182 CTI262182 DDE262182 DNA262182 DWW262182 EGS262182 EQO262182 FAK262182 FKG262182 FUC262182 GDY262182 GNU262182 GXQ262182 HHM262182 HRI262182 IBE262182 ILA262182 IUW262182 JES262182 JOO262182 JYK262182 KIG262182 KSC262182 LBY262182 LLU262182 LVQ262182 MFM262182 MPI262182 MZE262182 NJA262182 NSW262182 OCS262182 OMO262182 OWK262182 PGG262182 PQC262182 PZY262182 QJU262182 QTQ262182 RDM262182 RNI262182 RXE262182 SHA262182 SQW262182 TAS262182 TKO262182 TUK262182 UEG262182 UOC262182 UXY262182 VHU262182 VRQ262182 WBM262182 WLI262182 WVE262182 A327718 IS327718 SO327718 ACK327718 AMG327718 AWC327718 BFY327718 BPU327718 BZQ327718 CJM327718 CTI327718 DDE327718 DNA327718 DWW327718 EGS327718 EQO327718 FAK327718 FKG327718 FUC327718 GDY327718 GNU327718 GXQ327718 HHM327718 HRI327718 IBE327718 ILA327718 IUW327718 JES327718 JOO327718 JYK327718 KIG327718 KSC327718 LBY327718 LLU327718 LVQ327718 MFM327718 MPI327718 MZE327718 NJA327718 NSW327718 OCS327718 OMO327718 OWK327718 PGG327718 PQC327718 PZY327718 QJU327718 QTQ327718 RDM327718 RNI327718 RXE327718 SHA327718 SQW327718 TAS327718 TKO327718 TUK327718 UEG327718 UOC327718 UXY327718 VHU327718 VRQ327718 WBM327718 WLI327718 WVE327718 A393254 IS393254 SO393254 ACK393254 AMG393254 AWC393254 BFY393254 BPU393254 BZQ393254 CJM393254 CTI393254 DDE393254 DNA393254 DWW393254 EGS393254 EQO393254 FAK393254 FKG393254 FUC393254 GDY393254 GNU393254 GXQ393254 HHM393254 HRI393254 IBE393254 ILA393254 IUW393254 JES393254 JOO393254 JYK393254 KIG393254 KSC393254 LBY393254 LLU393254 LVQ393254 MFM393254 MPI393254 MZE393254 NJA393254 NSW393254 OCS393254 OMO393254 OWK393254 PGG393254 PQC393254 PZY393254 QJU393254 QTQ393254 RDM393254 RNI393254 RXE393254 SHA393254 SQW393254 TAS393254 TKO393254 TUK393254 UEG393254 UOC393254 UXY393254 VHU393254 VRQ393254 WBM393254 WLI393254 WVE393254 A458790 IS458790 SO458790 ACK458790 AMG458790 AWC458790 BFY458790 BPU458790 BZQ458790 CJM458790 CTI458790 DDE458790 DNA458790 DWW458790 EGS458790 EQO458790 FAK458790 FKG458790 FUC458790 GDY458790 GNU458790 GXQ458790 HHM458790 HRI458790 IBE458790 ILA458790 IUW458790 JES458790 JOO458790 JYK458790 KIG458790 KSC458790 LBY458790 LLU458790 LVQ458790 MFM458790 MPI458790 MZE458790 NJA458790 NSW458790 OCS458790 OMO458790 OWK458790 PGG458790 PQC458790 PZY458790 QJU458790 QTQ458790 RDM458790 RNI458790 RXE458790 SHA458790 SQW458790 TAS458790 TKO458790 TUK458790 UEG458790 UOC458790 UXY458790 VHU458790 VRQ458790 WBM458790 WLI458790 WVE458790 A524326 IS524326 SO524326 ACK524326 AMG524326 AWC524326 BFY524326 BPU524326 BZQ524326 CJM524326 CTI524326 DDE524326 DNA524326 DWW524326 EGS524326 EQO524326 FAK524326 FKG524326 FUC524326 GDY524326 GNU524326 GXQ524326 HHM524326 HRI524326 IBE524326 ILA524326 IUW524326 JES524326 JOO524326 JYK524326 KIG524326 KSC524326 LBY524326 LLU524326 LVQ524326 MFM524326 MPI524326 MZE524326 NJA524326 NSW524326 OCS524326 OMO524326 OWK524326 PGG524326 PQC524326 PZY524326 QJU524326 QTQ524326 RDM524326 RNI524326 RXE524326 SHA524326 SQW524326 TAS524326 TKO524326 TUK524326 UEG524326 UOC524326 UXY524326 VHU524326 VRQ524326 WBM524326 WLI524326 WVE524326 A589862 IS589862 SO589862 ACK589862 AMG589862 AWC589862 BFY589862 BPU589862 BZQ589862 CJM589862 CTI589862 DDE589862 DNA589862 DWW589862 EGS589862 EQO589862 FAK589862 FKG589862 FUC589862 GDY589862 GNU589862 GXQ589862 HHM589862 HRI589862 IBE589862 ILA589862 IUW589862 JES589862 JOO589862 JYK589862 KIG589862 KSC589862 LBY589862 LLU589862 LVQ589862 MFM589862 MPI589862 MZE589862 NJA589862 NSW589862 OCS589862 OMO589862 OWK589862 PGG589862 PQC589862 PZY589862 QJU589862 QTQ589862 RDM589862 RNI589862 RXE589862 SHA589862 SQW589862 TAS589862 TKO589862 TUK589862 UEG589862 UOC589862 UXY589862 VHU589862 VRQ589862 WBM589862 WLI589862 WVE589862 A655398 IS655398 SO655398 ACK655398 AMG655398 AWC655398 BFY655398 BPU655398 BZQ655398 CJM655398 CTI655398 DDE655398 DNA655398 DWW655398 EGS655398 EQO655398 FAK655398 FKG655398 FUC655398 GDY655398 GNU655398 GXQ655398 HHM655398 HRI655398 IBE655398 ILA655398 IUW655398 JES655398 JOO655398 JYK655398 KIG655398 KSC655398 LBY655398 LLU655398 LVQ655398 MFM655398 MPI655398 MZE655398 NJA655398 NSW655398 OCS655398 OMO655398 OWK655398 PGG655398 PQC655398 PZY655398 QJU655398 QTQ655398 RDM655398 RNI655398 RXE655398 SHA655398 SQW655398 TAS655398 TKO655398 TUK655398 UEG655398 UOC655398 UXY655398 VHU655398 VRQ655398 WBM655398 WLI655398 WVE655398 A720934 IS720934 SO720934 ACK720934 AMG720934 AWC720934 BFY720934 BPU720934 BZQ720934 CJM720934 CTI720934 DDE720934 DNA720934 DWW720934 EGS720934 EQO720934 FAK720934 FKG720934 FUC720934 GDY720934 GNU720934 GXQ720934 HHM720934 HRI720934 IBE720934 ILA720934 IUW720934 JES720934 JOO720934 JYK720934 KIG720934 KSC720934 LBY720934 LLU720934 LVQ720934 MFM720934 MPI720934 MZE720934 NJA720934 NSW720934 OCS720934 OMO720934 OWK720934 PGG720934 PQC720934 PZY720934 QJU720934 QTQ720934 RDM720934 RNI720934 RXE720934 SHA720934 SQW720934 TAS720934 TKO720934 TUK720934 UEG720934 UOC720934 UXY720934 VHU720934 VRQ720934 WBM720934 WLI720934 WVE720934 A786470 IS786470 SO786470 ACK786470 AMG786470 AWC786470 BFY786470 BPU786470 BZQ786470 CJM786470 CTI786470 DDE786470 DNA786470 DWW786470 EGS786470 EQO786470 FAK786470 FKG786470 FUC786470 GDY786470 GNU786470 GXQ786470 HHM786470 HRI786470 IBE786470 ILA786470 IUW786470 JES786470 JOO786470 JYK786470 KIG786470 KSC786470 LBY786470 LLU786470 LVQ786470 MFM786470 MPI786470 MZE786470 NJA786470 NSW786470 OCS786470 OMO786470 OWK786470 PGG786470 PQC786470 PZY786470 QJU786470 QTQ786470 RDM786470 RNI786470 RXE786470 SHA786470 SQW786470 TAS786470 TKO786470 TUK786470 UEG786470 UOC786470 UXY786470 VHU786470 VRQ786470 WBM786470 WLI786470 WVE786470 A852006 IS852006 SO852006 ACK852006 AMG852006 AWC852006 BFY852006 BPU852006 BZQ852006 CJM852006 CTI852006 DDE852006 DNA852006 DWW852006 EGS852006 EQO852006 FAK852006 FKG852006 FUC852006 GDY852006 GNU852006 GXQ852006 HHM852006 HRI852006 IBE852006 ILA852006 IUW852006 JES852006 JOO852006 JYK852006 KIG852006 KSC852006 LBY852006 LLU852006 LVQ852006 MFM852006 MPI852006 MZE852006 NJA852006 NSW852006 OCS852006 OMO852006 OWK852006 PGG852006 PQC852006 PZY852006 QJU852006 QTQ852006 RDM852006 RNI852006 RXE852006 SHA852006 SQW852006 TAS852006 TKO852006 TUK852006 UEG852006 UOC852006 UXY852006 VHU852006 VRQ852006 WBM852006 WLI852006 WVE852006 A917542 IS917542 SO917542 ACK917542 AMG917542 AWC917542 BFY917542 BPU917542 BZQ917542 CJM917542 CTI917542 DDE917542 DNA917542 DWW917542 EGS917542 EQO917542 FAK917542 FKG917542 FUC917542 GDY917542 GNU917542 GXQ917542 HHM917542 HRI917542 IBE917542 ILA917542 IUW917542 JES917542 JOO917542 JYK917542 KIG917542 KSC917542 LBY917542 LLU917542 LVQ917542 MFM917542 MPI917542 MZE917542 NJA917542 NSW917542 OCS917542 OMO917542 OWK917542 PGG917542 PQC917542 PZY917542 QJU917542 QTQ917542 RDM917542 RNI917542 RXE917542 SHA917542 SQW917542 TAS917542 TKO917542 TUK917542 UEG917542 UOC917542 UXY917542 VHU917542 VRQ917542 WBM917542 WLI917542 WVE917542 A983078 IS983078 SO983078 ACK983078 AMG983078 AWC983078 BFY983078 BPU983078 BZQ983078 CJM983078 CTI983078 DDE983078 DNA983078 DWW983078 EGS983078 EQO983078 FAK983078 FKG983078 FUC983078 GDY983078 GNU983078 GXQ983078 HHM983078 HRI983078 IBE983078 ILA983078 IUW983078 JES983078 JOO983078 JYK983078 KIG983078 KSC983078 LBY983078 LLU983078 LVQ983078 MFM983078 MPI983078 MZE983078 NJA983078 NSW983078 OCS983078 OMO983078 OWK983078 PGG983078 PQC983078 PZY983078 QJU983078 QTQ983078 RDM983078 RNI983078 RXE983078 SHA983078 SQW983078 TAS983078 TKO983078 TUK983078 UEG983078 UOC983078 UXY983078 VHU983078 VRQ983078 WBM983078 WLI98307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300" verticalDpi="3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90"/>
  <sheetViews>
    <sheetView zoomScale="80" zoomScaleNormal="80" workbookViewId="0">
      <selection activeCell="B23" sqref="B23"/>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20.85546875" style="1" customWidth="1"/>
    <col min="12" max="13" width="18.7109375" style="1" customWidth="1"/>
    <col min="14" max="14" width="22.140625" style="1" customWidth="1"/>
    <col min="15" max="15" width="26.140625" style="1" customWidth="1"/>
    <col min="16" max="16" width="19.5703125" style="1" bestFit="1" customWidth="1"/>
    <col min="17" max="17" width="38" style="1" customWidth="1"/>
    <col min="18" max="18" width="40.570312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3" t="s">
        <v>245</v>
      </c>
      <c r="D6" s="1853"/>
      <c r="E6" s="1853"/>
      <c r="F6" s="1853"/>
      <c r="G6" s="1853"/>
      <c r="H6" s="1853"/>
      <c r="I6" s="1853"/>
      <c r="J6" s="1853"/>
      <c r="K6" s="1853"/>
      <c r="L6" s="1853"/>
      <c r="M6" s="1853"/>
      <c r="N6" s="2027"/>
    </row>
    <row r="7" spans="2:16" ht="16.5" thickBot="1" x14ac:dyDescent="0.3">
      <c r="B7" s="127" t="s">
        <v>4</v>
      </c>
      <c r="C7" s="1853"/>
      <c r="D7" s="1853"/>
      <c r="E7" s="1853"/>
      <c r="F7" s="1853"/>
      <c r="G7" s="1853"/>
      <c r="H7" s="1853"/>
      <c r="I7" s="1853"/>
      <c r="J7" s="1853"/>
      <c r="K7" s="1853"/>
      <c r="L7" s="1853"/>
      <c r="M7" s="1853"/>
      <c r="N7" s="2027"/>
    </row>
    <row r="8" spans="2:16" ht="16.5" thickBot="1" x14ac:dyDescent="0.3">
      <c r="B8" s="127" t="s">
        <v>5</v>
      </c>
      <c r="C8" s="1853"/>
      <c r="D8" s="1853"/>
      <c r="E8" s="1853"/>
      <c r="F8" s="1853"/>
      <c r="G8" s="1853"/>
      <c r="H8" s="1853"/>
      <c r="I8" s="1853"/>
      <c r="J8" s="1853"/>
      <c r="K8" s="1853"/>
      <c r="L8" s="1853"/>
      <c r="M8" s="1853"/>
      <c r="N8" s="2027"/>
    </row>
    <row r="9" spans="2:16" ht="16.5" thickBot="1" x14ac:dyDescent="0.3">
      <c r="B9" s="127" t="s">
        <v>6</v>
      </c>
      <c r="C9" s="1853"/>
      <c r="D9" s="1853"/>
      <c r="E9" s="1853"/>
      <c r="F9" s="1853"/>
      <c r="G9" s="1853"/>
      <c r="H9" s="1853"/>
      <c r="I9" s="1853"/>
      <c r="J9" s="1853"/>
      <c r="K9" s="1853"/>
      <c r="L9" s="1853"/>
      <c r="M9" s="1853"/>
      <c r="N9" s="2027"/>
    </row>
    <row r="10" spans="2:16" ht="16.5" thickBot="1" x14ac:dyDescent="0.3">
      <c r="B10" s="127" t="s">
        <v>7</v>
      </c>
      <c r="C10" s="2028">
        <v>25</v>
      </c>
      <c r="D10" s="2028"/>
      <c r="E10" s="2029"/>
      <c r="F10" s="128"/>
      <c r="G10" s="128"/>
      <c r="H10" s="128"/>
      <c r="I10" s="128"/>
      <c r="J10" s="128"/>
      <c r="K10" s="128"/>
      <c r="L10" s="128"/>
      <c r="M10" s="128"/>
      <c r="N10" s="129"/>
    </row>
    <row r="11" spans="2:16" ht="16.5" thickBot="1" x14ac:dyDescent="0.3">
      <c r="B11" s="130" t="s">
        <v>8</v>
      </c>
      <c r="C11" s="131">
        <v>41988</v>
      </c>
      <c r="D11" s="132"/>
      <c r="E11" s="132"/>
      <c r="F11" s="132"/>
      <c r="G11" s="132"/>
      <c r="H11" s="132"/>
      <c r="I11" s="132"/>
      <c r="J11" s="132"/>
      <c r="K11" s="132"/>
      <c r="L11" s="132"/>
      <c r="M11" s="132"/>
      <c r="N11" s="133"/>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c r="C14" s="1867"/>
      <c r="D14" s="138" t="s">
        <v>10</v>
      </c>
      <c r="E14" s="138" t="s">
        <v>11</v>
      </c>
      <c r="F14" s="138" t="s">
        <v>12</v>
      </c>
      <c r="G14" s="139"/>
      <c r="I14" s="140"/>
      <c r="J14" s="140"/>
      <c r="K14" s="140"/>
      <c r="L14" s="140"/>
      <c r="M14" s="140"/>
      <c r="N14" s="137"/>
    </row>
    <row r="15" spans="2:16" x14ac:dyDescent="0.25">
      <c r="B15" s="1867"/>
      <c r="C15" s="1867"/>
      <c r="D15" s="138">
        <v>25</v>
      </c>
      <c r="E15" s="141">
        <v>2401523150</v>
      </c>
      <c r="F15" s="142">
        <v>1150</v>
      </c>
      <c r="G15" s="143"/>
      <c r="I15" s="144"/>
      <c r="J15" s="144"/>
      <c r="K15" s="144"/>
      <c r="L15" s="144"/>
      <c r="M15" s="144"/>
      <c r="N15" s="137"/>
    </row>
    <row r="16" spans="2:16" x14ac:dyDescent="0.25">
      <c r="B16" s="1867"/>
      <c r="C16" s="1867"/>
      <c r="D16" s="138"/>
      <c r="E16" s="141"/>
      <c r="F16" s="142"/>
      <c r="G16" s="143"/>
      <c r="I16" s="144"/>
      <c r="J16" s="144"/>
      <c r="K16" s="144"/>
      <c r="L16" s="144"/>
      <c r="M16" s="144"/>
      <c r="N16" s="137"/>
    </row>
    <row r="17" spans="1:14" x14ac:dyDescent="0.25">
      <c r="B17" s="1867"/>
      <c r="C17" s="1867"/>
      <c r="D17" s="138"/>
      <c r="E17" s="141"/>
      <c r="F17" s="142"/>
      <c r="G17" s="143"/>
      <c r="I17" s="144"/>
      <c r="J17" s="144"/>
      <c r="K17" s="144"/>
      <c r="L17" s="144"/>
      <c r="M17" s="144"/>
      <c r="N17" s="137"/>
    </row>
    <row r="18" spans="1:14" x14ac:dyDescent="0.25">
      <c r="B18" s="1867"/>
      <c r="C18" s="1867"/>
      <c r="D18" s="138"/>
      <c r="E18" s="145"/>
      <c r="F18" s="142"/>
      <c r="G18" s="143"/>
      <c r="H18" s="146"/>
      <c r="I18" s="144"/>
      <c r="J18" s="144"/>
      <c r="K18" s="144"/>
      <c r="L18" s="144"/>
      <c r="M18" s="144"/>
      <c r="N18" s="147"/>
    </row>
    <row r="19" spans="1:14" x14ac:dyDescent="0.25">
      <c r="B19" s="1867"/>
      <c r="C19" s="1867"/>
      <c r="D19" s="138"/>
      <c r="E19" s="145"/>
      <c r="F19" s="142"/>
      <c r="G19" s="143"/>
      <c r="H19" s="146"/>
      <c r="I19" s="148"/>
      <c r="J19" s="148"/>
      <c r="K19" s="148"/>
      <c r="L19" s="148"/>
      <c r="M19" s="148"/>
      <c r="N19" s="147"/>
    </row>
    <row r="20" spans="1:14" x14ac:dyDescent="0.25">
      <c r="B20" s="1867"/>
      <c r="C20" s="1867"/>
      <c r="D20" s="138"/>
      <c r="E20" s="145"/>
      <c r="F20" s="142"/>
      <c r="G20" s="143"/>
      <c r="H20" s="146"/>
      <c r="I20" s="48"/>
      <c r="J20" s="48"/>
      <c r="K20" s="48"/>
      <c r="L20" s="48"/>
      <c r="M20" s="48"/>
      <c r="N20" s="147"/>
    </row>
    <row r="21" spans="1:14" x14ac:dyDescent="0.25">
      <c r="B21" s="1867"/>
      <c r="C21" s="1867"/>
      <c r="D21" s="138"/>
      <c r="E21" s="145"/>
      <c r="F21" s="142"/>
      <c r="G21" s="143"/>
      <c r="H21" s="146"/>
      <c r="I21" s="48"/>
      <c r="J21" s="48"/>
      <c r="K21" s="48"/>
      <c r="L21" s="48"/>
      <c r="M21" s="48"/>
      <c r="N21" s="147"/>
    </row>
    <row r="22" spans="1:14" ht="15.75" thickBot="1" x14ac:dyDescent="0.3">
      <c r="B22" s="1868" t="s">
        <v>13</v>
      </c>
      <c r="C22" s="1869"/>
      <c r="D22" s="138"/>
      <c r="E22" s="149">
        <f>SUM(E15:E21)</f>
        <v>2401523150</v>
      </c>
      <c r="F22" s="197">
        <f>SUM(F15:F21)</f>
        <v>1150</v>
      </c>
      <c r="G22" s="143"/>
      <c r="H22" s="146"/>
      <c r="I22" s="48"/>
      <c r="J22" s="48"/>
      <c r="K22" s="48"/>
      <c r="L22" s="48"/>
      <c r="M22" s="48"/>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B24" s="152"/>
      <c r="C24" s="153">
        <f>F22*0.8</f>
        <v>920</v>
      </c>
      <c r="D24" s="154"/>
      <c r="E24" s="155">
        <f>E22</f>
        <v>2401523150</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161" t="s">
        <v>21</v>
      </c>
      <c r="D30" s="161"/>
      <c r="E30"/>
      <c r="F30"/>
      <c r="G30"/>
      <c r="H30"/>
      <c r="I30" s="48"/>
      <c r="J30" s="48"/>
      <c r="K30" s="48"/>
      <c r="L30" s="48"/>
      <c r="M30" s="48"/>
      <c r="N30" s="137"/>
    </row>
    <row r="31" spans="1:14" x14ac:dyDescent="0.25">
      <c r="A31" s="36"/>
      <c r="B31" s="152" t="s">
        <v>22</v>
      </c>
      <c r="C31" s="161" t="s">
        <v>21</v>
      </c>
      <c r="D31" s="161"/>
      <c r="E31"/>
      <c r="F31"/>
      <c r="G31"/>
      <c r="H31"/>
      <c r="I31" s="48"/>
      <c r="J31" s="48"/>
      <c r="K31" s="48"/>
      <c r="L31" s="48"/>
      <c r="M31" s="48"/>
      <c r="N31" s="137"/>
    </row>
    <row r="32" spans="1:14" x14ac:dyDescent="0.25">
      <c r="A32" s="36"/>
      <c r="B32" s="152" t="s">
        <v>23</v>
      </c>
      <c r="C32" s="161" t="s">
        <v>21</v>
      </c>
      <c r="D32" s="161"/>
      <c r="E32"/>
      <c r="F32"/>
      <c r="G32"/>
      <c r="H32"/>
      <c r="I32" s="48"/>
      <c r="J32" s="48"/>
      <c r="K32" s="48"/>
      <c r="L32" s="48"/>
      <c r="M32" s="48"/>
      <c r="N32" s="137"/>
    </row>
    <row r="33" spans="1:17" x14ac:dyDescent="0.25">
      <c r="A33" s="36"/>
      <c r="B33" s="152" t="s">
        <v>24</v>
      </c>
      <c r="C33" s="161"/>
      <c r="D33" s="161" t="s">
        <v>21</v>
      </c>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46">
        <v>40</v>
      </c>
      <c r="D40" s="43">
        <v>40</v>
      </c>
      <c r="E40" s="2099">
        <f>+D40+D41</f>
        <v>100</v>
      </c>
      <c r="F40"/>
      <c r="G40"/>
      <c r="H40"/>
      <c r="I40" s="48"/>
      <c r="J40" s="48"/>
      <c r="K40" s="48"/>
      <c r="L40" s="48"/>
      <c r="M40" s="48"/>
      <c r="N40" s="137"/>
    </row>
    <row r="41" spans="1:17" ht="42.75" x14ac:dyDescent="0.25">
      <c r="A41" s="36"/>
      <c r="B41" s="45" t="s">
        <v>30</v>
      </c>
      <c r="C41" s="46">
        <v>60</v>
      </c>
      <c r="D41" s="43">
        <v>60</v>
      </c>
      <c r="E41" s="210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48" customFormat="1" ht="60" x14ac:dyDescent="0.25">
      <c r="B48" s="164" t="s">
        <v>33</v>
      </c>
      <c r="C48" s="198"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99.75" x14ac:dyDescent="0.25">
      <c r="A49" s="52">
        <v>1</v>
      </c>
      <c r="B49" s="167" t="s">
        <v>245</v>
      </c>
      <c r="C49" s="66" t="s">
        <v>49</v>
      </c>
      <c r="D49" s="53" t="s">
        <v>246</v>
      </c>
      <c r="E49" s="416">
        <v>701820130331</v>
      </c>
      <c r="F49" s="54" t="s">
        <v>18</v>
      </c>
      <c r="G49" s="169">
        <v>1</v>
      </c>
      <c r="H49" s="62">
        <v>41512</v>
      </c>
      <c r="I49" s="62">
        <v>41988</v>
      </c>
      <c r="J49" s="56" t="s">
        <v>19</v>
      </c>
      <c r="K49" s="170">
        <v>13.13</v>
      </c>
      <c r="L49" s="57">
        <v>2.5</v>
      </c>
      <c r="M49" s="168">
        <v>300</v>
      </c>
      <c r="N49" s="58">
        <f>+M49*G49</f>
        <v>300</v>
      </c>
      <c r="O49" s="171">
        <v>826347717</v>
      </c>
      <c r="P49" s="59">
        <v>51</v>
      </c>
      <c r="Q49" s="64" t="s">
        <v>396</v>
      </c>
      <c r="R49" s="60"/>
      <c r="S49" s="60"/>
      <c r="T49" s="60"/>
      <c r="U49" s="60"/>
      <c r="V49" s="60"/>
      <c r="W49" s="60"/>
      <c r="X49" s="60"/>
      <c r="Y49" s="60"/>
      <c r="Z49" s="60"/>
    </row>
    <row r="50" spans="1:26" s="61" customFormat="1" ht="121.5" customHeight="1" x14ac:dyDescent="0.25">
      <c r="A50" s="52">
        <v>2</v>
      </c>
      <c r="B50" s="167" t="s">
        <v>245</v>
      </c>
      <c r="C50" s="66" t="s">
        <v>49</v>
      </c>
      <c r="D50" s="53" t="s">
        <v>246</v>
      </c>
      <c r="E50" s="416">
        <v>701820130270</v>
      </c>
      <c r="F50" s="54" t="s">
        <v>18</v>
      </c>
      <c r="G50" s="65">
        <v>1</v>
      </c>
      <c r="H50" s="62">
        <v>41381</v>
      </c>
      <c r="I50" s="62">
        <v>41639</v>
      </c>
      <c r="J50" s="56" t="s">
        <v>19</v>
      </c>
      <c r="K50" s="57">
        <v>4.3</v>
      </c>
      <c r="L50" s="199">
        <v>4.26</v>
      </c>
      <c r="M50" s="168">
        <v>6272</v>
      </c>
      <c r="N50" s="58">
        <f>+M50*G50</f>
        <v>6272</v>
      </c>
      <c r="O50" s="171">
        <v>1987922944</v>
      </c>
      <c r="P50" s="63" t="s">
        <v>249</v>
      </c>
      <c r="Q50" s="64" t="s">
        <v>395</v>
      </c>
      <c r="R50" s="60"/>
      <c r="S50" s="60"/>
      <c r="T50" s="60"/>
      <c r="U50" s="60"/>
      <c r="V50" s="60"/>
      <c r="W50" s="60"/>
      <c r="X50" s="60"/>
      <c r="Y50" s="60"/>
      <c r="Z50" s="60"/>
    </row>
    <row r="51" spans="1:26" s="61" customFormat="1" ht="110.25" customHeight="1" x14ac:dyDescent="0.25">
      <c r="A51" s="52">
        <v>3</v>
      </c>
      <c r="B51" s="167" t="s">
        <v>245</v>
      </c>
      <c r="C51" s="66" t="s">
        <v>49</v>
      </c>
      <c r="D51" s="53" t="s">
        <v>250</v>
      </c>
      <c r="E51" s="416" t="s">
        <v>251</v>
      </c>
      <c r="F51" s="54" t="s">
        <v>18</v>
      </c>
      <c r="G51" s="65">
        <v>1</v>
      </c>
      <c r="H51" s="62">
        <v>40940</v>
      </c>
      <c r="I51" s="62">
        <v>41243</v>
      </c>
      <c r="J51" s="56" t="s">
        <v>19</v>
      </c>
      <c r="K51" s="170">
        <v>9.9</v>
      </c>
      <c r="L51" s="57">
        <v>0</v>
      </c>
      <c r="M51" s="168">
        <v>60</v>
      </c>
      <c r="N51" s="58">
        <f>+M51*G51</f>
        <v>60</v>
      </c>
      <c r="O51" s="171">
        <v>10000000</v>
      </c>
      <c r="P51" s="59">
        <v>54</v>
      </c>
      <c r="Q51" s="64"/>
      <c r="R51" s="60"/>
      <c r="S51" s="60"/>
      <c r="T51" s="60"/>
      <c r="U51" s="60"/>
      <c r="V51" s="60"/>
      <c r="W51" s="60"/>
      <c r="X51" s="60"/>
      <c r="Y51" s="60"/>
      <c r="Z51" s="60"/>
    </row>
    <row r="52" spans="1:26" s="61" customFormat="1" x14ac:dyDescent="0.25">
      <c r="A52" s="52" t="e">
        <f>+#REF!+1</f>
        <v>#REF!</v>
      </c>
      <c r="B52" s="173"/>
      <c r="C52" s="172"/>
      <c r="D52" s="173"/>
      <c r="E52" s="174"/>
      <c r="F52" s="175"/>
      <c r="G52" s="182"/>
      <c r="H52" s="175"/>
      <c r="I52" s="176"/>
      <c r="J52" s="176"/>
      <c r="K52" s="177">
        <f>SUM(K49:K51)</f>
        <v>27.33</v>
      </c>
      <c r="L52" s="176"/>
      <c r="M52" s="174"/>
      <c r="N52" s="178"/>
      <c r="O52" s="179"/>
      <c r="P52" s="180"/>
      <c r="Q52" s="181"/>
      <c r="R52" s="60"/>
      <c r="S52" s="60"/>
      <c r="T52" s="60"/>
      <c r="U52" s="60"/>
      <c r="V52" s="60"/>
      <c r="W52" s="60"/>
      <c r="X52" s="60"/>
      <c r="Y52" s="60"/>
      <c r="Z52" s="60"/>
    </row>
    <row r="53" spans="1:26" s="61" customFormat="1" x14ac:dyDescent="0.25">
      <c r="A53" s="52"/>
      <c r="B53" s="183" t="s">
        <v>28</v>
      </c>
      <c r="C53" s="172"/>
      <c r="D53" s="173"/>
      <c r="E53" s="174"/>
      <c r="F53" s="175"/>
      <c r="G53" s="182"/>
      <c r="H53" s="175"/>
      <c r="I53" s="176"/>
      <c r="J53" s="176"/>
      <c r="K53" s="184"/>
      <c r="L53" s="185" t="s">
        <v>247</v>
      </c>
      <c r="M53" s="186">
        <v>6272</v>
      </c>
      <c r="N53" s="185"/>
      <c r="O53" s="179"/>
      <c r="P53" s="180"/>
      <c r="Q53" s="187"/>
    </row>
    <row r="54" spans="1:26" s="69" customFormat="1" x14ac:dyDescent="0.25">
      <c r="E54" s="188"/>
    </row>
    <row r="55" spans="1:26" s="69" customFormat="1" x14ac:dyDescent="0.25">
      <c r="B55" s="1860" t="s">
        <v>56</v>
      </c>
      <c r="C55" s="1860" t="s">
        <v>57</v>
      </c>
      <c r="D55" s="1862" t="s">
        <v>58</v>
      </c>
      <c r="E55" s="1862"/>
    </row>
    <row r="56" spans="1:26" s="69" customFormat="1" x14ac:dyDescent="0.25">
      <c r="B56" s="1861"/>
      <c r="C56" s="1861"/>
      <c r="D56" s="189" t="s">
        <v>59</v>
      </c>
      <c r="E56" s="190" t="s">
        <v>60</v>
      </c>
    </row>
    <row r="57" spans="1:26" s="69" customFormat="1" ht="18.75" x14ac:dyDescent="0.25">
      <c r="B57" s="74" t="s">
        <v>61</v>
      </c>
      <c r="C57" s="213">
        <v>27.33</v>
      </c>
      <c r="D57" s="105" t="s">
        <v>21</v>
      </c>
      <c r="E57" s="105"/>
      <c r="F57" s="191"/>
      <c r="G57" s="191"/>
      <c r="H57" s="191"/>
      <c r="I57" s="191"/>
      <c r="J57" s="191"/>
      <c r="K57" s="191"/>
      <c r="L57" s="191"/>
      <c r="M57" s="191"/>
    </row>
    <row r="58" spans="1:26" s="69" customFormat="1" x14ac:dyDescent="0.25">
      <c r="B58" s="74" t="s">
        <v>62</v>
      </c>
      <c r="C58" s="214">
        <v>6572</v>
      </c>
      <c r="D58" s="105" t="s">
        <v>21</v>
      </c>
      <c r="E58" s="105"/>
    </row>
    <row r="59" spans="1:26" s="69" customFormat="1" x14ac:dyDescent="0.25">
      <c r="B59" s="192"/>
      <c r="C59" s="1863"/>
      <c r="D59" s="1863"/>
      <c r="E59" s="1863"/>
      <c r="F59" s="1863"/>
      <c r="G59" s="1863"/>
      <c r="H59" s="1863"/>
      <c r="I59" s="1863"/>
      <c r="J59" s="1863"/>
      <c r="K59" s="1863"/>
      <c r="L59" s="1863"/>
      <c r="M59" s="1863"/>
      <c r="N59" s="1863"/>
    </row>
    <row r="60" spans="1:26" ht="15.75" thickBot="1" x14ac:dyDescent="0.3"/>
    <row r="61" spans="1:26" ht="27" thickBot="1" x14ac:dyDescent="0.3">
      <c r="B61" s="1864" t="s">
        <v>63</v>
      </c>
      <c r="C61" s="1864"/>
      <c r="D61" s="1864"/>
      <c r="E61" s="1864"/>
      <c r="F61" s="1864"/>
      <c r="G61" s="1864"/>
      <c r="H61" s="1864"/>
      <c r="I61" s="1864"/>
      <c r="J61" s="1864"/>
      <c r="K61" s="1864"/>
      <c r="L61" s="1864"/>
      <c r="M61" s="1864"/>
      <c r="N61" s="1864"/>
    </row>
    <row r="64" spans="1:26" ht="90" x14ac:dyDescent="0.25">
      <c r="B64" s="193" t="s">
        <v>64</v>
      </c>
      <c r="C64" s="194" t="s">
        <v>65</v>
      </c>
      <c r="D64" s="194" t="s">
        <v>66</v>
      </c>
      <c r="E64" s="194" t="s">
        <v>67</v>
      </c>
      <c r="F64" s="194" t="s">
        <v>68</v>
      </c>
      <c r="G64" s="194" t="s">
        <v>69</v>
      </c>
      <c r="H64" s="194" t="s">
        <v>70</v>
      </c>
      <c r="I64" s="194" t="s">
        <v>71</v>
      </c>
      <c r="J64" s="194" t="s">
        <v>72</v>
      </c>
      <c r="K64" s="194" t="s">
        <v>73</v>
      </c>
      <c r="L64" s="194" t="s">
        <v>74</v>
      </c>
      <c r="M64" s="195" t="s">
        <v>75</v>
      </c>
      <c r="N64" s="195" t="s">
        <v>76</v>
      </c>
      <c r="O64" s="1875" t="s">
        <v>77</v>
      </c>
      <c r="P64" s="1876"/>
      <c r="Q64" s="194" t="s">
        <v>78</v>
      </c>
    </row>
    <row r="65" spans="2:17" ht="156.75" x14ac:dyDescent="0.25">
      <c r="B65" s="43" t="s">
        <v>252</v>
      </c>
      <c r="C65" s="43" t="s">
        <v>80</v>
      </c>
      <c r="D65" s="117" t="s">
        <v>253</v>
      </c>
      <c r="E65" s="76">
        <v>1150</v>
      </c>
      <c r="F65" s="105" t="s">
        <v>82</v>
      </c>
      <c r="G65" s="105" t="s">
        <v>82</v>
      </c>
      <c r="H65" s="105" t="s">
        <v>82</v>
      </c>
      <c r="I65" s="76" t="s">
        <v>18</v>
      </c>
      <c r="J65" s="76" t="s">
        <v>18</v>
      </c>
      <c r="K65" s="76" t="s">
        <v>18</v>
      </c>
      <c r="L65" s="76" t="s">
        <v>18</v>
      </c>
      <c r="M65" s="76" t="s">
        <v>18</v>
      </c>
      <c r="N65" s="76" t="s">
        <v>18</v>
      </c>
      <c r="O65" s="3030"/>
      <c r="P65" s="3031"/>
      <c r="Q65" s="212" t="s">
        <v>18</v>
      </c>
    </row>
    <row r="66" spans="2:17" x14ac:dyDescent="0.25">
      <c r="B66" s="152"/>
      <c r="C66" s="152"/>
      <c r="D66" s="152"/>
      <c r="E66" s="152"/>
      <c r="F66" s="152"/>
      <c r="G66" s="152"/>
      <c r="H66" s="152"/>
      <c r="I66" s="152"/>
      <c r="J66" s="152"/>
      <c r="K66" s="152"/>
      <c r="L66" s="152"/>
      <c r="M66" s="152"/>
      <c r="N66" s="152"/>
      <c r="O66" s="2003"/>
      <c r="P66" s="2004"/>
      <c r="Q66" s="152"/>
    </row>
    <row r="67" spans="2:17" x14ac:dyDescent="0.25">
      <c r="B67" s="1" t="s">
        <v>85</v>
      </c>
    </row>
    <row r="68" spans="2:17" x14ac:dyDescent="0.25">
      <c r="B68" s="1" t="s">
        <v>86</v>
      </c>
    </row>
    <row r="69" spans="2:17" x14ac:dyDescent="0.25">
      <c r="B69" s="1" t="s">
        <v>87</v>
      </c>
    </row>
    <row r="71" spans="2:17" ht="15.75" thickBot="1" x14ac:dyDescent="0.3"/>
    <row r="72" spans="2:17" ht="27" thickBot="1" x14ac:dyDescent="0.3">
      <c r="B72" s="1879" t="s">
        <v>88</v>
      </c>
      <c r="C72" s="1880"/>
      <c r="D72" s="1880"/>
      <c r="E72" s="1880"/>
      <c r="F72" s="1880"/>
      <c r="G72" s="1880"/>
      <c r="H72" s="1880"/>
      <c r="I72" s="1880"/>
      <c r="J72" s="1880"/>
      <c r="K72" s="1880"/>
      <c r="L72" s="1880"/>
      <c r="M72" s="1880"/>
      <c r="N72" s="1881"/>
    </row>
    <row r="77" spans="2:17" ht="75" x14ac:dyDescent="0.25">
      <c r="B77" s="193" t="s">
        <v>89</v>
      </c>
      <c r="C77" s="193" t="s">
        <v>90</v>
      </c>
      <c r="D77" s="193" t="s">
        <v>91</v>
      </c>
      <c r="E77" s="193" t="s">
        <v>92</v>
      </c>
      <c r="F77" s="193" t="s">
        <v>93</v>
      </c>
      <c r="G77" s="193" t="s">
        <v>94</v>
      </c>
      <c r="H77" s="193" t="s">
        <v>95</v>
      </c>
      <c r="I77" s="193" t="s">
        <v>96</v>
      </c>
      <c r="J77" s="1875" t="s">
        <v>97</v>
      </c>
      <c r="K77" s="1882"/>
      <c r="L77" s="1876"/>
      <c r="M77" s="193" t="s">
        <v>98</v>
      </c>
      <c r="N77" s="193" t="s">
        <v>254</v>
      </c>
      <c r="O77" s="193" t="s">
        <v>255</v>
      </c>
      <c r="P77" s="1875" t="s">
        <v>77</v>
      </c>
      <c r="Q77" s="1876"/>
    </row>
    <row r="78" spans="2:17" ht="104.25" customHeight="1" x14ac:dyDescent="0.25">
      <c r="B78" s="46" t="s">
        <v>256</v>
      </c>
      <c r="C78" s="46" t="s">
        <v>102</v>
      </c>
      <c r="D78" s="46" t="s">
        <v>257</v>
      </c>
      <c r="E78" s="43">
        <v>1102809859</v>
      </c>
      <c r="F78" s="46" t="s">
        <v>203</v>
      </c>
      <c r="G78" s="43" t="s">
        <v>258</v>
      </c>
      <c r="H78" s="204">
        <v>40522</v>
      </c>
      <c r="I78" s="105" t="s">
        <v>82</v>
      </c>
      <c r="J78" s="91" t="s">
        <v>259</v>
      </c>
      <c r="K78" s="86" t="s">
        <v>260</v>
      </c>
      <c r="L78" s="86" t="s">
        <v>261</v>
      </c>
      <c r="M78" s="42" t="s">
        <v>18</v>
      </c>
      <c r="N78" s="42" t="s">
        <v>18</v>
      </c>
      <c r="O78" s="42" t="s">
        <v>18</v>
      </c>
      <c r="P78" s="2132"/>
      <c r="Q78" s="2133"/>
    </row>
    <row r="79" spans="2:17" ht="99.75" x14ac:dyDescent="0.25">
      <c r="B79" s="2096" t="s">
        <v>256</v>
      </c>
      <c r="C79" s="2096" t="s">
        <v>102</v>
      </c>
      <c r="D79" s="2096" t="s">
        <v>262</v>
      </c>
      <c r="E79" s="2099">
        <v>1102809105</v>
      </c>
      <c r="F79" s="2096" t="s">
        <v>203</v>
      </c>
      <c r="G79" s="2096" t="s">
        <v>263</v>
      </c>
      <c r="H79" s="2134">
        <v>40263</v>
      </c>
      <c r="I79" s="205"/>
      <c r="J79" s="201" t="s">
        <v>264</v>
      </c>
      <c r="K79" s="117" t="s">
        <v>265</v>
      </c>
      <c r="L79" s="117" t="s">
        <v>266</v>
      </c>
      <c r="M79" s="2465" t="s">
        <v>18</v>
      </c>
      <c r="N79" s="2465" t="s">
        <v>18</v>
      </c>
      <c r="O79" s="2465" t="s">
        <v>18</v>
      </c>
      <c r="P79" s="3033"/>
      <c r="Q79" s="3034"/>
    </row>
    <row r="80" spans="2:17" ht="57" x14ac:dyDescent="0.25">
      <c r="B80" s="2097"/>
      <c r="C80" s="2097"/>
      <c r="D80" s="2097"/>
      <c r="E80" s="2100"/>
      <c r="F80" s="2097"/>
      <c r="G80" s="2097"/>
      <c r="H80" s="2135"/>
      <c r="I80" s="205"/>
      <c r="J80" s="201" t="s">
        <v>267</v>
      </c>
      <c r="K80" s="117" t="s">
        <v>268</v>
      </c>
      <c r="L80" s="117" t="s">
        <v>266</v>
      </c>
      <c r="M80" s="2461"/>
      <c r="N80" s="2461"/>
      <c r="O80" s="2461"/>
      <c r="P80" s="3035"/>
      <c r="Q80" s="3036"/>
    </row>
    <row r="81" spans="2:17" ht="42.75" x14ac:dyDescent="0.25">
      <c r="B81" s="2097"/>
      <c r="C81" s="2097"/>
      <c r="D81" s="2097"/>
      <c r="E81" s="2100"/>
      <c r="F81" s="2097"/>
      <c r="G81" s="2097"/>
      <c r="H81" s="2135"/>
      <c r="I81" s="205"/>
      <c r="J81" s="201" t="s">
        <v>269</v>
      </c>
      <c r="K81" s="117" t="s">
        <v>270</v>
      </c>
      <c r="L81" s="117" t="s">
        <v>266</v>
      </c>
      <c r="M81" s="2461"/>
      <c r="N81" s="2461"/>
      <c r="O81" s="2461"/>
      <c r="P81" s="3035"/>
      <c r="Q81" s="3036"/>
    </row>
    <row r="82" spans="2:17" ht="42.75" x14ac:dyDescent="0.25">
      <c r="B82" s="2097"/>
      <c r="C82" s="2097"/>
      <c r="D82" s="2097"/>
      <c r="E82" s="2100"/>
      <c r="F82" s="2097"/>
      <c r="G82" s="2097"/>
      <c r="H82" s="2135"/>
      <c r="I82" s="205"/>
      <c r="J82" s="201" t="s">
        <v>271</v>
      </c>
      <c r="K82" s="117" t="s">
        <v>272</v>
      </c>
      <c r="L82" s="117" t="s">
        <v>266</v>
      </c>
      <c r="M82" s="2461"/>
      <c r="N82" s="2461"/>
      <c r="O82" s="2461"/>
      <c r="P82" s="3035"/>
      <c r="Q82" s="3036"/>
    </row>
    <row r="83" spans="2:17" ht="42.75" x14ac:dyDescent="0.25">
      <c r="B83" s="2097"/>
      <c r="C83" s="2097"/>
      <c r="D83" s="2097"/>
      <c r="E83" s="2100"/>
      <c r="F83" s="2097"/>
      <c r="G83" s="2097"/>
      <c r="H83" s="2135"/>
      <c r="I83" s="205"/>
      <c r="J83" s="201" t="s">
        <v>273</v>
      </c>
      <c r="K83" s="117" t="s">
        <v>274</v>
      </c>
      <c r="L83" s="117" t="s">
        <v>266</v>
      </c>
      <c r="M83" s="2461"/>
      <c r="N83" s="2461"/>
      <c r="O83" s="2461"/>
      <c r="P83" s="3035"/>
      <c r="Q83" s="3036"/>
    </row>
    <row r="84" spans="2:17" ht="71.25" x14ac:dyDescent="0.25">
      <c r="B84" s="2097"/>
      <c r="C84" s="2097"/>
      <c r="D84" s="2097"/>
      <c r="E84" s="2100"/>
      <c r="F84" s="2097"/>
      <c r="G84" s="2097"/>
      <c r="H84" s="2135"/>
      <c r="I84" s="205"/>
      <c r="J84" s="201" t="s">
        <v>275</v>
      </c>
      <c r="K84" s="117" t="s">
        <v>276</v>
      </c>
      <c r="L84" s="117" t="s">
        <v>277</v>
      </c>
      <c r="M84" s="2461"/>
      <c r="N84" s="2461"/>
      <c r="O84" s="2461"/>
      <c r="P84" s="3035"/>
      <c r="Q84" s="3036"/>
    </row>
    <row r="85" spans="2:17" ht="142.5" x14ac:dyDescent="0.25">
      <c r="B85" s="2098"/>
      <c r="C85" s="2098"/>
      <c r="D85" s="2098"/>
      <c r="E85" s="2101"/>
      <c r="F85" s="2098"/>
      <c r="G85" s="2098"/>
      <c r="H85" s="2136"/>
      <c r="I85" s="205"/>
      <c r="J85" s="167" t="s">
        <v>245</v>
      </c>
      <c r="K85" s="117" t="s">
        <v>278</v>
      </c>
      <c r="L85" s="117" t="s">
        <v>266</v>
      </c>
      <c r="M85" s="3032"/>
      <c r="N85" s="3032"/>
      <c r="O85" s="3032"/>
      <c r="P85" s="3037"/>
      <c r="Q85" s="3038"/>
    </row>
    <row r="86" spans="2:17" ht="142.5" x14ac:dyDescent="0.25">
      <c r="B86" s="2096" t="s">
        <v>279</v>
      </c>
      <c r="C86" s="2096" t="s">
        <v>102</v>
      </c>
      <c r="D86" s="2096" t="s">
        <v>280</v>
      </c>
      <c r="E86" s="2445">
        <v>1102794656</v>
      </c>
      <c r="F86" s="2690" t="s">
        <v>203</v>
      </c>
      <c r="G86" s="2445" t="s">
        <v>258</v>
      </c>
      <c r="H86" s="2694">
        <v>39631</v>
      </c>
      <c r="I86" s="2697">
        <v>106872</v>
      </c>
      <c r="J86" s="167" t="s">
        <v>245</v>
      </c>
      <c r="K86" s="117" t="s">
        <v>281</v>
      </c>
      <c r="L86" s="117" t="s">
        <v>266</v>
      </c>
      <c r="M86" s="2229" t="s">
        <v>18</v>
      </c>
      <c r="N86" s="2229" t="s">
        <v>18</v>
      </c>
      <c r="O86" s="2229" t="s">
        <v>18</v>
      </c>
      <c r="P86" s="2232"/>
      <c r="Q86" s="2233"/>
    </row>
    <row r="87" spans="2:17" ht="28.5" x14ac:dyDescent="0.25">
      <c r="B87" s="2097"/>
      <c r="C87" s="2097"/>
      <c r="D87" s="2097"/>
      <c r="E87" s="2446"/>
      <c r="F87" s="2691"/>
      <c r="G87" s="2446"/>
      <c r="H87" s="2695"/>
      <c r="I87" s="2698"/>
      <c r="J87" s="201" t="s">
        <v>282</v>
      </c>
      <c r="K87" s="117" t="s">
        <v>283</v>
      </c>
      <c r="L87" s="117" t="s">
        <v>266</v>
      </c>
      <c r="M87" s="2230"/>
      <c r="N87" s="2230"/>
      <c r="O87" s="2230"/>
      <c r="P87" s="2234"/>
      <c r="Q87" s="2235"/>
    </row>
    <row r="88" spans="2:17" ht="28.5" x14ac:dyDescent="0.25">
      <c r="B88" s="2097"/>
      <c r="C88" s="2097"/>
      <c r="D88" s="2097"/>
      <c r="E88" s="2446"/>
      <c r="F88" s="2691"/>
      <c r="G88" s="2446"/>
      <c r="H88" s="2695"/>
      <c r="I88" s="2698"/>
      <c r="J88" s="201" t="s">
        <v>284</v>
      </c>
      <c r="K88" s="117" t="s">
        <v>285</v>
      </c>
      <c r="L88" s="117" t="s">
        <v>286</v>
      </c>
      <c r="M88" s="2230"/>
      <c r="N88" s="2230"/>
      <c r="O88" s="2230"/>
      <c r="P88" s="2234"/>
      <c r="Q88" s="2235"/>
    </row>
    <row r="89" spans="2:17" ht="28.5" x14ac:dyDescent="0.25">
      <c r="B89" s="2097"/>
      <c r="C89" s="2097"/>
      <c r="D89" s="2097"/>
      <c r="E89" s="2446"/>
      <c r="F89" s="2691"/>
      <c r="G89" s="2446"/>
      <c r="H89" s="2695"/>
      <c r="I89" s="2698"/>
      <c r="J89" s="201" t="s">
        <v>287</v>
      </c>
      <c r="K89" s="117" t="s">
        <v>285</v>
      </c>
      <c r="L89" s="117" t="s">
        <v>286</v>
      </c>
      <c r="M89" s="2230"/>
      <c r="N89" s="2230"/>
      <c r="O89" s="2230"/>
      <c r="P89" s="2234"/>
      <c r="Q89" s="2235"/>
    </row>
    <row r="90" spans="2:17" ht="28.5" x14ac:dyDescent="0.25">
      <c r="B90" s="2097"/>
      <c r="C90" s="2097"/>
      <c r="D90" s="2097"/>
      <c r="E90" s="2446"/>
      <c r="F90" s="2691"/>
      <c r="G90" s="2446"/>
      <c r="H90" s="2695"/>
      <c r="I90" s="2698"/>
      <c r="J90" s="201" t="s">
        <v>288</v>
      </c>
      <c r="K90" s="117" t="s">
        <v>289</v>
      </c>
      <c r="L90" s="117" t="s">
        <v>286</v>
      </c>
      <c r="M90" s="2230"/>
      <c r="N90" s="2230"/>
      <c r="O90" s="2230"/>
      <c r="P90" s="2234"/>
      <c r="Q90" s="2235"/>
    </row>
    <row r="91" spans="2:17" ht="28.5" x14ac:dyDescent="0.25">
      <c r="B91" s="2097"/>
      <c r="C91" s="2097"/>
      <c r="D91" s="2097"/>
      <c r="E91" s="2446"/>
      <c r="F91" s="2691"/>
      <c r="G91" s="2446"/>
      <c r="H91" s="2695"/>
      <c r="I91" s="2698"/>
      <c r="J91" s="2217" t="s">
        <v>290</v>
      </c>
      <c r="K91" s="117" t="s">
        <v>291</v>
      </c>
      <c r="L91" s="117" t="s">
        <v>266</v>
      </c>
      <c r="M91" s="2230"/>
      <c r="N91" s="2230"/>
      <c r="O91" s="2230"/>
      <c r="P91" s="2234"/>
      <c r="Q91" s="2235"/>
    </row>
    <row r="92" spans="2:17" ht="28.5" x14ac:dyDescent="0.25">
      <c r="B92" s="2097"/>
      <c r="C92" s="2097"/>
      <c r="D92" s="2097"/>
      <c r="E92" s="2446"/>
      <c r="F92" s="2691"/>
      <c r="G92" s="2446"/>
      <c r="H92" s="2695"/>
      <c r="I92" s="2698"/>
      <c r="J92" s="2218"/>
      <c r="K92" s="117" t="s">
        <v>292</v>
      </c>
      <c r="L92" s="117" t="s">
        <v>266</v>
      </c>
      <c r="M92" s="2230"/>
      <c r="N92" s="2230"/>
      <c r="O92" s="2230"/>
      <c r="P92" s="2234"/>
      <c r="Q92" s="2235"/>
    </row>
    <row r="93" spans="2:17" ht="28.5" x14ac:dyDescent="0.25">
      <c r="B93" s="2098"/>
      <c r="C93" s="2098"/>
      <c r="D93" s="2098"/>
      <c r="E93" s="2693"/>
      <c r="F93" s="2692"/>
      <c r="G93" s="2693"/>
      <c r="H93" s="2696"/>
      <c r="I93" s="2699"/>
      <c r="J93" s="2219"/>
      <c r="K93" s="117" t="s">
        <v>293</v>
      </c>
      <c r="L93" s="117" t="s">
        <v>266</v>
      </c>
      <c r="M93" s="2231"/>
      <c r="N93" s="2231"/>
      <c r="O93" s="2231"/>
      <c r="P93" s="2236"/>
      <c r="Q93" s="2237"/>
    </row>
    <row r="94" spans="2:17" ht="142.5" x14ac:dyDescent="0.25">
      <c r="B94" s="2096" t="s">
        <v>279</v>
      </c>
      <c r="C94" s="2096" t="s">
        <v>294</v>
      </c>
      <c r="D94" s="2096" t="s">
        <v>295</v>
      </c>
      <c r="E94" s="2099">
        <v>64581626</v>
      </c>
      <c r="F94" s="2099" t="s">
        <v>203</v>
      </c>
      <c r="G94" s="2096" t="s">
        <v>296</v>
      </c>
      <c r="H94" s="2537" t="s">
        <v>297</v>
      </c>
      <c r="I94" s="2137" t="s">
        <v>298</v>
      </c>
      <c r="J94" s="167" t="s">
        <v>245</v>
      </c>
      <c r="K94" s="117" t="s">
        <v>299</v>
      </c>
      <c r="L94" s="202" t="s">
        <v>266</v>
      </c>
      <c r="M94" s="2099" t="s">
        <v>18</v>
      </c>
      <c r="N94" s="2099" t="s">
        <v>413</v>
      </c>
      <c r="O94" s="2099" t="s">
        <v>18</v>
      </c>
      <c r="P94" s="1905" t="s">
        <v>922</v>
      </c>
      <c r="Q94" s="1906"/>
    </row>
    <row r="95" spans="2:17" ht="67.5" customHeight="1" x14ac:dyDescent="0.25">
      <c r="B95" s="2097"/>
      <c r="C95" s="2097"/>
      <c r="D95" s="2097"/>
      <c r="E95" s="2100"/>
      <c r="F95" s="2100"/>
      <c r="G95" s="2097"/>
      <c r="H95" s="2538"/>
      <c r="I95" s="2138"/>
      <c r="J95" s="201" t="s">
        <v>300</v>
      </c>
      <c r="K95" s="117" t="s">
        <v>301</v>
      </c>
      <c r="L95" s="117" t="s">
        <v>407</v>
      </c>
      <c r="M95" s="2100"/>
      <c r="N95" s="2100"/>
      <c r="O95" s="2100"/>
      <c r="P95" s="1907"/>
      <c r="Q95" s="1908"/>
    </row>
    <row r="96" spans="2:17" ht="41.25" customHeight="1" x14ac:dyDescent="0.25">
      <c r="B96" s="2097"/>
      <c r="C96" s="2097"/>
      <c r="D96" s="2097"/>
      <c r="E96" s="2100"/>
      <c r="F96" s="2100"/>
      <c r="G96" s="2097"/>
      <c r="H96" s="2538"/>
      <c r="I96" s="2138"/>
      <c r="J96" s="201" t="s">
        <v>302</v>
      </c>
      <c r="K96" s="119" t="s">
        <v>303</v>
      </c>
      <c r="L96" s="117" t="s">
        <v>408</v>
      </c>
      <c r="M96" s="2100"/>
      <c r="N96" s="2100"/>
      <c r="O96" s="2100"/>
      <c r="P96" s="1907"/>
      <c r="Q96" s="1908"/>
    </row>
    <row r="97" spans="2:18" ht="42.75" x14ac:dyDescent="0.25">
      <c r="B97" s="2097"/>
      <c r="C97" s="2097"/>
      <c r="D97" s="2097"/>
      <c r="E97" s="2100"/>
      <c r="F97" s="2100"/>
      <c r="G97" s="2097"/>
      <c r="H97" s="2538"/>
      <c r="I97" s="2138"/>
      <c r="J97" s="201" t="s">
        <v>304</v>
      </c>
      <c r="K97" s="119" t="s">
        <v>305</v>
      </c>
      <c r="L97" s="117" t="s">
        <v>409</v>
      </c>
      <c r="M97" s="2100"/>
      <c r="N97" s="2100"/>
      <c r="O97" s="2100"/>
      <c r="P97" s="1907"/>
      <c r="Q97" s="1908"/>
    </row>
    <row r="98" spans="2:18" ht="171.75" customHeight="1" x14ac:dyDescent="0.25">
      <c r="B98" s="2097"/>
      <c r="C98" s="2097"/>
      <c r="D98" s="2097"/>
      <c r="E98" s="2100"/>
      <c r="F98" s="2100"/>
      <c r="G98" s="2097"/>
      <c r="H98" s="2538"/>
      <c r="I98" s="2138"/>
      <c r="J98" s="111" t="s">
        <v>245</v>
      </c>
      <c r="K98" s="119" t="s">
        <v>400</v>
      </c>
      <c r="L98" s="117" t="s">
        <v>402</v>
      </c>
      <c r="M98" s="2100"/>
      <c r="N98" s="2100"/>
      <c r="O98" s="2100"/>
      <c r="P98" s="1907"/>
      <c r="Q98" s="1908"/>
    </row>
    <row r="99" spans="2:18" ht="160.5" customHeight="1" x14ac:dyDescent="0.25">
      <c r="B99" s="2098"/>
      <c r="C99" s="2098"/>
      <c r="D99" s="2098"/>
      <c r="E99" s="2101"/>
      <c r="F99" s="2101"/>
      <c r="G99" s="2098"/>
      <c r="H99" s="2539"/>
      <c r="I99" s="2139"/>
      <c r="J99" s="201" t="s">
        <v>410</v>
      </c>
      <c r="K99" s="119" t="s">
        <v>411</v>
      </c>
      <c r="L99" s="117" t="s">
        <v>412</v>
      </c>
      <c r="M99" s="2101"/>
      <c r="N99" s="2101"/>
      <c r="O99" s="2101"/>
      <c r="P99" s="1917"/>
      <c r="Q99" s="1918"/>
    </row>
    <row r="100" spans="2:18" ht="42" customHeight="1" x14ac:dyDescent="0.25">
      <c r="B100" s="2096" t="s">
        <v>306</v>
      </c>
      <c r="C100" s="2096" t="s">
        <v>118</v>
      </c>
      <c r="D100" s="2096" t="s">
        <v>307</v>
      </c>
      <c r="E100" s="2099">
        <v>64583157</v>
      </c>
      <c r="F100" s="2099" t="s">
        <v>308</v>
      </c>
      <c r="G100" s="2096" t="s">
        <v>258</v>
      </c>
      <c r="H100" s="2134">
        <v>37239</v>
      </c>
      <c r="I100" s="2137" t="s">
        <v>82</v>
      </c>
      <c r="J100" s="201" t="s">
        <v>309</v>
      </c>
      <c r="K100" s="117" t="s">
        <v>310</v>
      </c>
      <c r="L100" s="202" t="s">
        <v>266</v>
      </c>
      <c r="M100" s="2229" t="s">
        <v>18</v>
      </c>
      <c r="N100" s="2229" t="s">
        <v>18</v>
      </c>
      <c r="O100" s="2229" t="s">
        <v>18</v>
      </c>
      <c r="P100" s="2232"/>
      <c r="Q100" s="2233"/>
    </row>
    <row r="101" spans="2:18" x14ac:dyDescent="0.25">
      <c r="B101" s="2097"/>
      <c r="C101" s="2097"/>
      <c r="D101" s="2097"/>
      <c r="E101" s="2100"/>
      <c r="F101" s="2100"/>
      <c r="G101" s="2097"/>
      <c r="H101" s="2135"/>
      <c r="I101" s="2138"/>
      <c r="J101" s="2217" t="s">
        <v>311</v>
      </c>
      <c r="K101" s="117" t="s">
        <v>312</v>
      </c>
      <c r="L101" s="117" t="s">
        <v>266</v>
      </c>
      <c r="M101" s="2230"/>
      <c r="N101" s="2230"/>
      <c r="O101" s="2230"/>
      <c r="P101" s="2234"/>
      <c r="Q101" s="2235"/>
    </row>
    <row r="102" spans="2:18" x14ac:dyDescent="0.25">
      <c r="B102" s="2097"/>
      <c r="C102" s="2097"/>
      <c r="D102" s="2097"/>
      <c r="E102" s="2100"/>
      <c r="F102" s="2100"/>
      <c r="G102" s="2097"/>
      <c r="H102" s="2135"/>
      <c r="I102" s="2138"/>
      <c r="J102" s="2218"/>
      <c r="K102" s="117" t="s">
        <v>313</v>
      </c>
      <c r="L102" s="117" t="s">
        <v>266</v>
      </c>
      <c r="M102" s="2230"/>
      <c r="N102" s="2230"/>
      <c r="O102" s="2230"/>
      <c r="P102" s="2234"/>
      <c r="Q102" s="2235"/>
    </row>
    <row r="103" spans="2:18" ht="57" x14ac:dyDescent="0.25">
      <c r="B103" s="2097"/>
      <c r="C103" s="2097"/>
      <c r="D103" s="2097"/>
      <c r="E103" s="2100"/>
      <c r="F103" s="2100"/>
      <c r="G103" s="2097"/>
      <c r="H103" s="2135"/>
      <c r="I103" s="2138"/>
      <c r="J103" s="201" t="s">
        <v>314</v>
      </c>
      <c r="K103" s="117" t="s">
        <v>315</v>
      </c>
      <c r="L103" s="117" t="s">
        <v>266</v>
      </c>
      <c r="M103" s="2230"/>
      <c r="N103" s="2230"/>
      <c r="O103" s="2230"/>
      <c r="P103" s="2234"/>
      <c r="Q103" s="2235"/>
    </row>
    <row r="104" spans="2:18" ht="28.5" x14ac:dyDescent="0.25">
      <c r="B104" s="2097"/>
      <c r="C104" s="2097"/>
      <c r="D104" s="2097"/>
      <c r="E104" s="2100"/>
      <c r="F104" s="2100"/>
      <c r="G104" s="2097"/>
      <c r="H104" s="2135"/>
      <c r="I104" s="2138"/>
      <c r="J104" s="201" t="s">
        <v>316</v>
      </c>
      <c r="K104" s="117" t="s">
        <v>317</v>
      </c>
      <c r="L104" s="117" t="s">
        <v>266</v>
      </c>
      <c r="M104" s="2230"/>
      <c r="N104" s="2230"/>
      <c r="O104" s="2230"/>
      <c r="P104" s="2234"/>
      <c r="Q104" s="2235"/>
    </row>
    <row r="105" spans="2:18" ht="28.5" x14ac:dyDescent="0.25">
      <c r="B105" s="2097"/>
      <c r="C105" s="2097"/>
      <c r="D105" s="2098"/>
      <c r="E105" s="2100"/>
      <c r="F105" s="2100"/>
      <c r="G105" s="2097"/>
      <c r="H105" s="2135"/>
      <c r="I105" s="2138"/>
      <c r="J105" s="201" t="s">
        <v>318</v>
      </c>
      <c r="K105" s="117" t="s">
        <v>319</v>
      </c>
      <c r="L105" s="117" t="s">
        <v>266</v>
      </c>
      <c r="M105" s="2231"/>
      <c r="N105" s="2231"/>
      <c r="O105" s="2231"/>
      <c r="P105" s="2234"/>
      <c r="Q105" s="2235"/>
    </row>
    <row r="106" spans="2:18" ht="142.5" x14ac:dyDescent="0.25">
      <c r="B106" s="2096" t="s">
        <v>306</v>
      </c>
      <c r="C106" s="2096" t="s">
        <v>118</v>
      </c>
      <c r="D106" s="2096" t="s">
        <v>320</v>
      </c>
      <c r="E106" s="2099">
        <v>32835526</v>
      </c>
      <c r="F106" s="2099" t="s">
        <v>308</v>
      </c>
      <c r="G106" s="2096" t="s">
        <v>258</v>
      </c>
      <c r="H106" s="2134">
        <v>39897</v>
      </c>
      <c r="I106" s="2137" t="s">
        <v>82</v>
      </c>
      <c r="J106" s="167" t="s">
        <v>245</v>
      </c>
      <c r="K106" s="117" t="s">
        <v>321</v>
      </c>
      <c r="L106" s="202" t="s">
        <v>266</v>
      </c>
      <c r="M106" s="2099" t="s">
        <v>18</v>
      </c>
      <c r="N106" s="2099" t="s">
        <v>18</v>
      </c>
      <c r="O106" s="2099" t="s">
        <v>18</v>
      </c>
      <c r="P106" s="2232"/>
      <c r="Q106" s="2233"/>
      <c r="R106" s="203"/>
    </row>
    <row r="107" spans="2:18" ht="71.25" x14ac:dyDescent="0.25">
      <c r="B107" s="2097"/>
      <c r="C107" s="2097"/>
      <c r="D107" s="2097"/>
      <c r="E107" s="2100"/>
      <c r="F107" s="2100"/>
      <c r="G107" s="2097"/>
      <c r="H107" s="2135"/>
      <c r="I107" s="2138"/>
      <c r="J107" s="201" t="s">
        <v>322</v>
      </c>
      <c r="K107" s="117" t="s">
        <v>323</v>
      </c>
      <c r="L107" s="117" t="s">
        <v>266</v>
      </c>
      <c r="M107" s="2100"/>
      <c r="N107" s="2100"/>
      <c r="O107" s="2100"/>
      <c r="P107" s="2234"/>
      <c r="Q107" s="2235"/>
      <c r="R107" s="203"/>
    </row>
    <row r="108" spans="2:18" ht="85.5" x14ac:dyDescent="0.25">
      <c r="B108" s="2097"/>
      <c r="C108" s="2097"/>
      <c r="D108" s="2097"/>
      <c r="E108" s="2100"/>
      <c r="F108" s="2100"/>
      <c r="G108" s="2097"/>
      <c r="H108" s="2135"/>
      <c r="I108" s="2138"/>
      <c r="J108" s="201" t="s">
        <v>324</v>
      </c>
      <c r="K108" s="117" t="s">
        <v>325</v>
      </c>
      <c r="L108" s="117" t="s">
        <v>266</v>
      </c>
      <c r="M108" s="2100"/>
      <c r="N108" s="2100"/>
      <c r="O108" s="2100"/>
      <c r="P108" s="2234"/>
      <c r="Q108" s="2235"/>
      <c r="R108" s="203"/>
    </row>
    <row r="109" spans="2:18" ht="28.5" x14ac:dyDescent="0.25">
      <c r="B109" s="2097"/>
      <c r="C109" s="2097"/>
      <c r="D109" s="2098"/>
      <c r="E109" s="2100"/>
      <c r="F109" s="2100"/>
      <c r="G109" s="2097"/>
      <c r="H109" s="2135"/>
      <c r="I109" s="2138"/>
      <c r="J109" s="201" t="s">
        <v>326</v>
      </c>
      <c r="K109" s="117" t="s">
        <v>327</v>
      </c>
      <c r="L109" s="117" t="s">
        <v>266</v>
      </c>
      <c r="M109" s="2101"/>
      <c r="N109" s="2101"/>
      <c r="O109" s="2101"/>
      <c r="P109" s="2234"/>
      <c r="Q109" s="2235"/>
      <c r="R109" s="203"/>
    </row>
    <row r="110" spans="2:18" ht="97.5" customHeight="1" x14ac:dyDescent="0.25">
      <c r="B110" s="2096" t="s">
        <v>306</v>
      </c>
      <c r="C110" s="2096" t="s">
        <v>118</v>
      </c>
      <c r="D110" s="2832" t="s">
        <v>328</v>
      </c>
      <c r="E110" s="2099">
        <v>22898969</v>
      </c>
      <c r="F110" s="2099" t="s">
        <v>370</v>
      </c>
      <c r="G110" s="2096" t="s">
        <v>329</v>
      </c>
      <c r="H110" s="2134">
        <v>40720</v>
      </c>
      <c r="I110" s="2137" t="s">
        <v>82</v>
      </c>
      <c r="J110" s="201" t="s">
        <v>330</v>
      </c>
      <c r="K110" s="117" t="s">
        <v>331</v>
      </c>
      <c r="L110" s="117" t="s">
        <v>398</v>
      </c>
      <c r="M110" s="2099" t="s">
        <v>18</v>
      </c>
      <c r="N110" s="2099" t="s">
        <v>403</v>
      </c>
      <c r="O110" s="2099" t="s">
        <v>18</v>
      </c>
      <c r="P110" s="3045" t="s">
        <v>414</v>
      </c>
      <c r="Q110" s="3046"/>
      <c r="R110" s="3042"/>
    </row>
    <row r="111" spans="2:18" ht="81.75" customHeight="1" x14ac:dyDescent="0.25">
      <c r="B111" s="2097"/>
      <c r="C111" s="2097"/>
      <c r="D111" s="3044"/>
      <c r="E111" s="2100"/>
      <c r="F111" s="2100"/>
      <c r="G111" s="2097"/>
      <c r="H111" s="2135"/>
      <c r="I111" s="2138"/>
      <c r="J111" s="201" t="s">
        <v>330</v>
      </c>
      <c r="K111" s="117" t="s">
        <v>332</v>
      </c>
      <c r="L111" s="117" t="s">
        <v>333</v>
      </c>
      <c r="M111" s="2100"/>
      <c r="N111" s="2100"/>
      <c r="O111" s="2100"/>
      <c r="P111" s="3047"/>
      <c r="Q111" s="3048"/>
      <c r="R111" s="3043"/>
    </row>
    <row r="112" spans="2:18" ht="201" customHeight="1" x14ac:dyDescent="0.25">
      <c r="B112" s="2098"/>
      <c r="C112" s="2098"/>
      <c r="D112" s="2833"/>
      <c r="E112" s="2101"/>
      <c r="F112" s="2101"/>
      <c r="G112" s="2098"/>
      <c r="H112" s="2136"/>
      <c r="I112" s="2139"/>
      <c r="J112" s="111" t="s">
        <v>399</v>
      </c>
      <c r="K112" s="117" t="s">
        <v>400</v>
      </c>
      <c r="L112" s="117" t="s">
        <v>402</v>
      </c>
      <c r="M112" s="2101"/>
      <c r="N112" s="2101"/>
      <c r="O112" s="2101"/>
      <c r="P112" s="3049"/>
      <c r="Q112" s="3050"/>
      <c r="R112" s="3043"/>
    </row>
    <row r="113" spans="2:18" ht="71.25" x14ac:dyDescent="0.25">
      <c r="B113" s="2312" t="s">
        <v>306</v>
      </c>
      <c r="C113" s="2312" t="s">
        <v>118</v>
      </c>
      <c r="D113" s="2096" t="s">
        <v>334</v>
      </c>
      <c r="E113" s="2144">
        <v>1103110560</v>
      </c>
      <c r="F113" s="2144" t="s">
        <v>203</v>
      </c>
      <c r="G113" s="2312" t="s">
        <v>258</v>
      </c>
      <c r="H113" s="2385">
        <v>41610</v>
      </c>
      <c r="I113" s="2386" t="s">
        <v>82</v>
      </c>
      <c r="J113" s="201" t="s">
        <v>335</v>
      </c>
      <c r="K113" s="117" t="s">
        <v>336</v>
      </c>
      <c r="L113" s="202" t="s">
        <v>401</v>
      </c>
      <c r="M113" s="2099" t="s">
        <v>18</v>
      </c>
      <c r="N113" s="2099" t="s">
        <v>18</v>
      </c>
      <c r="O113" s="2099" t="s">
        <v>18</v>
      </c>
      <c r="P113" s="2312"/>
      <c r="Q113" s="2312"/>
      <c r="R113" s="3043"/>
    </row>
    <row r="114" spans="2:18" ht="142.5" x14ac:dyDescent="0.25">
      <c r="B114" s="2312"/>
      <c r="C114" s="2312"/>
      <c r="D114" s="2098"/>
      <c r="E114" s="2144"/>
      <c r="F114" s="2144"/>
      <c r="G114" s="2312"/>
      <c r="H114" s="2385"/>
      <c r="I114" s="2386"/>
      <c r="J114" s="111" t="s">
        <v>245</v>
      </c>
      <c r="K114" s="117" t="s">
        <v>337</v>
      </c>
      <c r="L114" s="202" t="s">
        <v>266</v>
      </c>
      <c r="M114" s="2101"/>
      <c r="N114" s="2101"/>
      <c r="O114" s="2101"/>
      <c r="P114" s="2312"/>
      <c r="Q114" s="2312"/>
    </row>
    <row r="115" spans="2:18" ht="142.5" x14ac:dyDescent="0.25">
      <c r="B115" s="2312" t="s">
        <v>306</v>
      </c>
      <c r="C115" s="2312" t="s">
        <v>118</v>
      </c>
      <c r="D115" s="2312" t="s">
        <v>338</v>
      </c>
      <c r="E115" s="2144">
        <v>1100683666</v>
      </c>
      <c r="F115" s="2144" t="s">
        <v>203</v>
      </c>
      <c r="G115" s="2312" t="s">
        <v>258</v>
      </c>
      <c r="H115" s="2385">
        <v>40522</v>
      </c>
      <c r="I115" s="2386">
        <v>120189</v>
      </c>
      <c r="J115" s="167" t="s">
        <v>245</v>
      </c>
      <c r="K115" s="117" t="s">
        <v>339</v>
      </c>
      <c r="L115" s="202" t="s">
        <v>266</v>
      </c>
      <c r="M115" s="2099" t="s">
        <v>18</v>
      </c>
      <c r="N115" s="2099" t="s">
        <v>18</v>
      </c>
      <c r="O115" s="2099" t="s">
        <v>18</v>
      </c>
      <c r="P115" s="2312"/>
      <c r="Q115" s="2312"/>
    </row>
    <row r="116" spans="2:18" ht="28.5" x14ac:dyDescent="0.2">
      <c r="B116" s="2312"/>
      <c r="C116" s="2312"/>
      <c r="D116" s="2312"/>
      <c r="E116" s="2144"/>
      <c r="F116" s="2144"/>
      <c r="G116" s="2312"/>
      <c r="H116" s="2385"/>
      <c r="I116" s="2386"/>
      <c r="J116" s="89" t="s">
        <v>340</v>
      </c>
      <c r="K116" s="117" t="s">
        <v>341</v>
      </c>
      <c r="L116" s="202" t="s">
        <v>266</v>
      </c>
      <c r="M116" s="2100"/>
      <c r="N116" s="2100"/>
      <c r="O116" s="2100"/>
      <c r="P116" s="2312"/>
      <c r="Q116" s="2312"/>
    </row>
    <row r="117" spans="2:18" ht="28.5" x14ac:dyDescent="0.2">
      <c r="B117" s="2312"/>
      <c r="C117" s="2312"/>
      <c r="D117" s="2312"/>
      <c r="E117" s="2144"/>
      <c r="F117" s="2144"/>
      <c r="G117" s="2312"/>
      <c r="H117" s="2385"/>
      <c r="I117" s="2386"/>
      <c r="J117" s="89" t="s">
        <v>258</v>
      </c>
      <c r="K117" s="117" t="s">
        <v>342</v>
      </c>
      <c r="L117" s="202" t="s">
        <v>266</v>
      </c>
      <c r="M117" s="2100"/>
      <c r="N117" s="2100"/>
      <c r="O117" s="2100"/>
      <c r="P117" s="2312"/>
      <c r="Q117" s="2312"/>
    </row>
    <row r="118" spans="2:18" ht="28.5" x14ac:dyDescent="0.2">
      <c r="B118" s="2312"/>
      <c r="C118" s="2312"/>
      <c r="D118" s="2312"/>
      <c r="E118" s="2144"/>
      <c r="F118" s="2144"/>
      <c r="G118" s="2312"/>
      <c r="H118" s="2385"/>
      <c r="I118" s="2386"/>
      <c r="J118" s="89" t="s">
        <v>343</v>
      </c>
      <c r="K118" s="117" t="s">
        <v>344</v>
      </c>
      <c r="L118" s="202" t="s">
        <v>266</v>
      </c>
      <c r="M118" s="2101"/>
      <c r="N118" s="2101"/>
      <c r="O118" s="2101"/>
      <c r="P118" s="2312"/>
      <c r="Q118" s="2312"/>
    </row>
    <row r="119" spans="2:18" ht="28.5" x14ac:dyDescent="0.2">
      <c r="B119" s="2312" t="s">
        <v>306</v>
      </c>
      <c r="C119" s="2312" t="s">
        <v>118</v>
      </c>
      <c r="D119" s="2096" t="s">
        <v>345</v>
      </c>
      <c r="E119" s="2144">
        <v>64582938</v>
      </c>
      <c r="F119" s="2144" t="s">
        <v>308</v>
      </c>
      <c r="G119" s="2312" t="s">
        <v>258</v>
      </c>
      <c r="H119" s="2385">
        <v>41117</v>
      </c>
      <c r="I119" s="2386" t="s">
        <v>82</v>
      </c>
      <c r="J119" s="89" t="s">
        <v>346</v>
      </c>
      <c r="K119" s="117" t="s">
        <v>347</v>
      </c>
      <c r="L119" s="202" t="s">
        <v>266</v>
      </c>
      <c r="M119" s="2099" t="s">
        <v>18</v>
      </c>
      <c r="N119" s="2099" t="s">
        <v>18</v>
      </c>
      <c r="O119" s="2099" t="s">
        <v>18</v>
      </c>
      <c r="P119" s="2312"/>
      <c r="Q119" s="2312"/>
    </row>
    <row r="120" spans="2:18" ht="28.5" x14ac:dyDescent="0.2">
      <c r="B120" s="2312"/>
      <c r="C120" s="2312"/>
      <c r="D120" s="2097"/>
      <c r="E120" s="2144"/>
      <c r="F120" s="2144"/>
      <c r="G120" s="2312"/>
      <c r="H120" s="2385"/>
      <c r="I120" s="2386"/>
      <c r="J120" s="89" t="s">
        <v>248</v>
      </c>
      <c r="K120" s="117" t="s">
        <v>348</v>
      </c>
      <c r="L120" s="202" t="s">
        <v>266</v>
      </c>
      <c r="M120" s="2100"/>
      <c r="N120" s="2100"/>
      <c r="O120" s="2100"/>
      <c r="P120" s="2312"/>
      <c r="Q120" s="2312"/>
    </row>
    <row r="121" spans="2:18" ht="28.5" x14ac:dyDescent="0.2">
      <c r="B121" s="2312"/>
      <c r="C121" s="2312"/>
      <c r="D121" s="2097"/>
      <c r="E121" s="2144"/>
      <c r="F121" s="2144"/>
      <c r="G121" s="2312"/>
      <c r="H121" s="2385"/>
      <c r="I121" s="2386"/>
      <c r="J121" s="89" t="s">
        <v>248</v>
      </c>
      <c r="K121" s="117" t="s">
        <v>349</v>
      </c>
      <c r="L121" s="202" t="s">
        <v>266</v>
      </c>
      <c r="M121" s="2100"/>
      <c r="N121" s="2100"/>
      <c r="O121" s="2100"/>
      <c r="P121" s="2312"/>
      <c r="Q121" s="2312"/>
    </row>
    <row r="122" spans="2:18" ht="28.5" x14ac:dyDescent="0.2">
      <c r="B122" s="2312"/>
      <c r="C122" s="2312"/>
      <c r="D122" s="2098"/>
      <c r="E122" s="2144"/>
      <c r="F122" s="2144"/>
      <c r="G122" s="2312"/>
      <c r="H122" s="2385"/>
      <c r="I122" s="2386"/>
      <c r="J122" s="89" t="s">
        <v>248</v>
      </c>
      <c r="K122" s="88" t="s">
        <v>350</v>
      </c>
      <c r="L122" s="85" t="s">
        <v>266</v>
      </c>
      <c r="M122" s="2101"/>
      <c r="N122" s="2101"/>
      <c r="O122" s="2101"/>
      <c r="P122" s="2312"/>
      <c r="Q122" s="2312"/>
    </row>
    <row r="123" spans="2:18" ht="57" x14ac:dyDescent="0.2">
      <c r="B123" s="2312" t="s">
        <v>306</v>
      </c>
      <c r="C123" s="2312" t="s">
        <v>118</v>
      </c>
      <c r="D123" s="2096" t="s">
        <v>351</v>
      </c>
      <c r="E123" s="2144">
        <v>1102807061</v>
      </c>
      <c r="F123" s="2144" t="s">
        <v>308</v>
      </c>
      <c r="G123" s="2312" t="s">
        <v>258</v>
      </c>
      <c r="H123" s="2385">
        <v>40753</v>
      </c>
      <c r="I123" s="2386" t="s">
        <v>82</v>
      </c>
      <c r="J123" s="89" t="s">
        <v>352</v>
      </c>
      <c r="K123" s="88" t="s">
        <v>353</v>
      </c>
      <c r="L123" s="85" t="s">
        <v>266</v>
      </c>
      <c r="M123" s="2099" t="s">
        <v>18</v>
      </c>
      <c r="N123" s="2099" t="s">
        <v>18</v>
      </c>
      <c r="O123" s="2099" t="s">
        <v>18</v>
      </c>
      <c r="P123" s="2353" t="s">
        <v>397</v>
      </c>
      <c r="Q123" s="2354"/>
    </row>
    <row r="124" spans="2:18" ht="57" x14ac:dyDescent="0.2">
      <c r="B124" s="2312"/>
      <c r="C124" s="2312"/>
      <c r="D124" s="2097"/>
      <c r="E124" s="2144"/>
      <c r="F124" s="2144"/>
      <c r="G124" s="2312"/>
      <c r="H124" s="2385"/>
      <c r="I124" s="2386"/>
      <c r="J124" s="89" t="s">
        <v>352</v>
      </c>
      <c r="K124" s="88" t="s">
        <v>354</v>
      </c>
      <c r="L124" s="85" t="s">
        <v>266</v>
      </c>
      <c r="M124" s="2100"/>
      <c r="N124" s="2100"/>
      <c r="O124" s="2100"/>
      <c r="P124" s="2355"/>
      <c r="Q124" s="2356"/>
    </row>
    <row r="125" spans="2:18" ht="28.5" x14ac:dyDescent="0.2">
      <c r="B125" s="2312"/>
      <c r="C125" s="2312"/>
      <c r="D125" s="2097"/>
      <c r="E125" s="2144"/>
      <c r="F125" s="2144"/>
      <c r="G125" s="2312"/>
      <c r="H125" s="2385"/>
      <c r="I125" s="2386"/>
      <c r="J125" s="89" t="s">
        <v>355</v>
      </c>
      <c r="K125" s="88" t="s">
        <v>356</v>
      </c>
      <c r="L125" s="85" t="s">
        <v>266</v>
      </c>
      <c r="M125" s="2100"/>
      <c r="N125" s="2100"/>
      <c r="O125" s="2100"/>
      <c r="P125" s="2355"/>
      <c r="Q125" s="2356"/>
    </row>
    <row r="126" spans="2:18" ht="57" x14ac:dyDescent="0.2">
      <c r="B126" s="2312"/>
      <c r="C126" s="2312"/>
      <c r="D126" s="2097"/>
      <c r="E126" s="2144"/>
      <c r="F126" s="2144"/>
      <c r="G126" s="2312"/>
      <c r="H126" s="2385"/>
      <c r="I126" s="2386"/>
      <c r="J126" s="89" t="s">
        <v>357</v>
      </c>
      <c r="K126" s="88" t="s">
        <v>358</v>
      </c>
      <c r="L126" s="85" t="s">
        <v>266</v>
      </c>
      <c r="M126" s="2100"/>
      <c r="N126" s="2100"/>
      <c r="O126" s="2100"/>
      <c r="P126" s="2355"/>
      <c r="Q126" s="2356"/>
    </row>
    <row r="127" spans="2:18" ht="42.75" x14ac:dyDescent="0.2">
      <c r="B127" s="2312"/>
      <c r="C127" s="2312"/>
      <c r="D127" s="2098"/>
      <c r="E127" s="2144"/>
      <c r="F127" s="2144"/>
      <c r="G127" s="2312"/>
      <c r="H127" s="2385"/>
      <c r="I127" s="2386"/>
      <c r="J127" s="89" t="s">
        <v>359</v>
      </c>
      <c r="K127" s="88" t="s">
        <v>360</v>
      </c>
      <c r="L127" s="85" t="s">
        <v>266</v>
      </c>
      <c r="M127" s="2101"/>
      <c r="N127" s="2101"/>
      <c r="O127" s="2101"/>
      <c r="P127" s="2357"/>
      <c r="Q127" s="2358"/>
    </row>
    <row r="128" spans="2:18" ht="28.5" x14ac:dyDescent="0.2">
      <c r="B128" s="2312" t="s">
        <v>306</v>
      </c>
      <c r="C128" s="2312" t="s">
        <v>361</v>
      </c>
      <c r="D128" s="2312" t="s">
        <v>362</v>
      </c>
      <c r="E128" s="2144">
        <v>23179924</v>
      </c>
      <c r="F128" s="2144" t="s">
        <v>203</v>
      </c>
      <c r="G128" s="2312" t="s">
        <v>329</v>
      </c>
      <c r="H128" s="2385">
        <v>40753</v>
      </c>
      <c r="I128" s="2386" t="s">
        <v>82</v>
      </c>
      <c r="J128" s="89" t="s">
        <v>363</v>
      </c>
      <c r="K128" s="88" t="s">
        <v>364</v>
      </c>
      <c r="L128" s="85" t="s">
        <v>266</v>
      </c>
      <c r="M128" s="2099" t="s">
        <v>18</v>
      </c>
      <c r="N128" s="2099" t="s">
        <v>18</v>
      </c>
      <c r="O128" s="2099" t="s">
        <v>18</v>
      </c>
      <c r="P128" s="2312"/>
      <c r="Q128" s="2312"/>
    </row>
    <row r="129" spans="2:17" ht="142.5" x14ac:dyDescent="0.2">
      <c r="B129" s="2312"/>
      <c r="C129" s="2312"/>
      <c r="D129" s="2312"/>
      <c r="E129" s="2144"/>
      <c r="F129" s="2144"/>
      <c r="G129" s="2312"/>
      <c r="H129" s="2385"/>
      <c r="I129" s="2386"/>
      <c r="J129" s="167" t="s">
        <v>245</v>
      </c>
      <c r="K129" s="88" t="s">
        <v>365</v>
      </c>
      <c r="L129" s="85" t="s">
        <v>266</v>
      </c>
      <c r="M129" s="2101"/>
      <c r="N129" s="2101"/>
      <c r="O129" s="2101"/>
      <c r="P129" s="2312"/>
      <c r="Q129" s="2312"/>
    </row>
    <row r="130" spans="2:17" x14ac:dyDescent="0.25">
      <c r="B130" s="3"/>
      <c r="C130" s="3"/>
      <c r="D130" s="3"/>
      <c r="E130" s="3"/>
      <c r="F130" s="3"/>
      <c r="G130" s="3"/>
      <c r="H130" s="3"/>
      <c r="I130" s="3"/>
      <c r="J130" s="3"/>
      <c r="K130" s="3"/>
      <c r="L130" s="3"/>
      <c r="M130" s="3"/>
      <c r="N130" s="3"/>
      <c r="O130" s="3"/>
      <c r="P130" s="3"/>
      <c r="Q130" s="3"/>
    </row>
    <row r="131" spans="2:17" ht="15.75" thickBot="1" x14ac:dyDescent="0.3">
      <c r="B131" s="3"/>
      <c r="C131" s="3"/>
      <c r="D131" s="3"/>
      <c r="E131" s="3"/>
      <c r="F131" s="3"/>
      <c r="G131" s="3"/>
      <c r="H131" s="3"/>
      <c r="I131" s="3"/>
      <c r="J131" s="3"/>
      <c r="K131" s="3"/>
      <c r="L131" s="3"/>
      <c r="M131" s="3"/>
      <c r="N131" s="3"/>
      <c r="O131" s="3"/>
      <c r="P131" s="3"/>
      <c r="Q131" s="3"/>
    </row>
    <row r="132" spans="2:17" ht="27" thickBot="1" x14ac:dyDescent="0.3">
      <c r="B132" s="2359" t="s">
        <v>184</v>
      </c>
      <c r="C132" s="2360"/>
      <c r="D132" s="2360"/>
      <c r="E132" s="2360"/>
      <c r="F132" s="2360"/>
      <c r="G132" s="2360"/>
      <c r="H132" s="2360"/>
      <c r="I132" s="2360"/>
      <c r="J132" s="2360"/>
      <c r="K132" s="2360"/>
      <c r="L132" s="2360"/>
      <c r="M132" s="2360"/>
      <c r="N132" s="2361"/>
      <c r="O132" s="3"/>
      <c r="P132" s="3"/>
      <c r="Q132" s="3"/>
    </row>
    <row r="133" spans="2:17" x14ac:dyDescent="0.25">
      <c r="B133" s="3"/>
      <c r="C133" s="3"/>
      <c r="D133" s="3"/>
      <c r="E133" s="3"/>
      <c r="F133" s="3"/>
      <c r="G133" s="3"/>
      <c r="H133" s="3"/>
      <c r="I133" s="3"/>
      <c r="J133" s="3"/>
      <c r="K133" s="3"/>
      <c r="L133" s="3"/>
      <c r="M133" s="3"/>
      <c r="N133" s="3"/>
      <c r="O133" s="3"/>
      <c r="P133" s="3"/>
      <c r="Q133" s="3"/>
    </row>
    <row r="134" spans="2:17" x14ac:dyDescent="0.25">
      <c r="B134" s="3"/>
      <c r="C134" s="3"/>
      <c r="D134" s="3"/>
      <c r="E134" s="3"/>
      <c r="F134" s="3"/>
      <c r="G134" s="3"/>
      <c r="H134" s="3"/>
      <c r="I134" s="3"/>
      <c r="J134" s="3"/>
      <c r="K134" s="3"/>
      <c r="L134" s="3"/>
      <c r="M134" s="3"/>
      <c r="N134" s="3"/>
      <c r="O134" s="3"/>
      <c r="P134" s="3"/>
      <c r="Q134" s="3"/>
    </row>
    <row r="135" spans="2:17" ht="30" x14ac:dyDescent="0.25">
      <c r="B135" s="79" t="s">
        <v>17</v>
      </c>
      <c r="C135" s="79" t="s">
        <v>404</v>
      </c>
      <c r="D135" s="2189" t="s">
        <v>77</v>
      </c>
      <c r="E135" s="2191"/>
      <c r="F135" s="3"/>
      <c r="G135" s="3"/>
      <c r="H135" s="3"/>
      <c r="I135" s="3"/>
      <c r="J135" s="3"/>
      <c r="K135" s="3"/>
      <c r="L135" s="3"/>
      <c r="M135" s="3"/>
      <c r="N135" s="3"/>
      <c r="O135" s="3"/>
      <c r="P135" s="3"/>
      <c r="Q135" s="3"/>
    </row>
    <row r="136" spans="2:17" ht="26.25" customHeight="1" x14ac:dyDescent="0.25">
      <c r="B136" s="91" t="s">
        <v>185</v>
      </c>
      <c r="C136" s="43" t="s">
        <v>18</v>
      </c>
      <c r="D136" s="2589"/>
      <c r="E136" s="2590"/>
      <c r="F136" s="3"/>
      <c r="G136" s="3"/>
      <c r="H136" s="3"/>
      <c r="I136" s="3"/>
      <c r="J136" s="3"/>
      <c r="K136" s="3"/>
      <c r="L136" s="3"/>
      <c r="M136" s="3"/>
      <c r="N136" s="3"/>
      <c r="O136" s="3"/>
      <c r="P136" s="3"/>
      <c r="Q136" s="3"/>
    </row>
    <row r="137" spans="2:17" x14ac:dyDescent="0.25">
      <c r="B137" s="3"/>
      <c r="C137" s="3"/>
      <c r="D137" s="3"/>
      <c r="E137" s="3"/>
      <c r="F137" s="3"/>
      <c r="G137" s="3"/>
      <c r="H137" s="3"/>
      <c r="I137" s="3"/>
      <c r="J137" s="3"/>
      <c r="K137" s="3"/>
      <c r="L137" s="3"/>
      <c r="M137" s="3"/>
      <c r="N137" s="3"/>
      <c r="O137" s="3"/>
      <c r="P137" s="3"/>
      <c r="Q137" s="3"/>
    </row>
    <row r="138" spans="2:17" x14ac:dyDescent="0.25">
      <c r="B138" s="3"/>
      <c r="C138" s="3"/>
      <c r="D138" s="3"/>
      <c r="E138" s="3"/>
      <c r="F138" s="3"/>
      <c r="G138" s="3"/>
      <c r="H138" s="3"/>
      <c r="I138" s="3"/>
      <c r="J138" s="3"/>
      <c r="K138" s="3"/>
      <c r="L138" s="3"/>
      <c r="M138" s="3"/>
      <c r="N138" s="3"/>
      <c r="O138" s="3"/>
      <c r="P138" s="3"/>
      <c r="Q138" s="3"/>
    </row>
    <row r="139" spans="2:17" ht="26.25" x14ac:dyDescent="0.25">
      <c r="B139" s="2349" t="s">
        <v>186</v>
      </c>
      <c r="C139" s="2350"/>
      <c r="D139" s="2350"/>
      <c r="E139" s="2350"/>
      <c r="F139" s="2350"/>
      <c r="G139" s="2350"/>
      <c r="H139" s="2350"/>
      <c r="I139" s="2350"/>
      <c r="J139" s="2350"/>
      <c r="K139" s="2350"/>
      <c r="L139" s="2350"/>
      <c r="M139" s="2350"/>
      <c r="N139" s="2350"/>
      <c r="O139" s="2350"/>
      <c r="P139" s="2350"/>
      <c r="Q139" s="3"/>
    </row>
    <row r="140" spans="2:17" x14ac:dyDescent="0.25">
      <c r="B140" s="3"/>
      <c r="C140" s="3"/>
      <c r="D140" s="3"/>
      <c r="E140" s="3"/>
      <c r="F140" s="3"/>
      <c r="G140" s="3"/>
      <c r="H140" s="3"/>
      <c r="I140" s="3"/>
      <c r="J140" s="3"/>
      <c r="K140" s="3"/>
      <c r="L140" s="3"/>
      <c r="M140" s="3"/>
      <c r="N140" s="3"/>
      <c r="O140" s="3"/>
      <c r="P140" s="3"/>
      <c r="Q140" s="3"/>
    </row>
    <row r="141" spans="2:17" ht="15.75" thickBot="1" x14ac:dyDescent="0.3">
      <c r="B141" s="3"/>
      <c r="C141" s="3"/>
      <c r="D141" s="3"/>
      <c r="E141" s="3"/>
      <c r="F141" s="3"/>
      <c r="G141" s="3"/>
      <c r="H141" s="3"/>
      <c r="I141" s="3"/>
      <c r="J141" s="3"/>
      <c r="K141" s="3"/>
      <c r="L141" s="3"/>
      <c r="M141" s="3"/>
      <c r="N141" s="3"/>
      <c r="O141" s="3"/>
      <c r="P141" s="3"/>
      <c r="Q141" s="3"/>
    </row>
    <row r="142" spans="2:17" ht="27" thickBot="1" x14ac:dyDescent="0.3">
      <c r="B142" s="2359" t="s">
        <v>187</v>
      </c>
      <c r="C142" s="2360"/>
      <c r="D142" s="2360"/>
      <c r="E142" s="2360"/>
      <c r="F142" s="2360"/>
      <c r="G142" s="2360"/>
      <c r="H142" s="2360"/>
      <c r="I142" s="2360"/>
      <c r="J142" s="2360"/>
      <c r="K142" s="2360"/>
      <c r="L142" s="2360"/>
      <c r="M142" s="2360"/>
      <c r="N142" s="2361"/>
      <c r="O142" s="3"/>
      <c r="P142" s="3"/>
      <c r="Q142" s="3"/>
    </row>
    <row r="143" spans="2:17" x14ac:dyDescent="0.25">
      <c r="B143" s="3"/>
      <c r="C143" s="3"/>
      <c r="D143" s="3"/>
      <c r="E143" s="3"/>
      <c r="F143" s="3"/>
      <c r="G143" s="3"/>
      <c r="H143" s="3"/>
      <c r="I143" s="3"/>
      <c r="J143" s="3"/>
      <c r="K143" s="3"/>
      <c r="L143" s="3"/>
      <c r="M143" s="3"/>
      <c r="N143" s="3"/>
      <c r="O143" s="3"/>
      <c r="P143" s="3"/>
      <c r="Q143" s="3"/>
    </row>
    <row r="144" spans="2:17" ht="15.75" thickBot="1" x14ac:dyDescent="0.3">
      <c r="B144" s="3"/>
      <c r="C144" s="3"/>
      <c r="D144" s="3"/>
      <c r="E144" s="3"/>
      <c r="F144" s="3"/>
      <c r="G144" s="3"/>
      <c r="H144" s="3"/>
      <c r="I144" s="3"/>
      <c r="J144" s="3"/>
      <c r="K144" s="3"/>
      <c r="L144" s="3"/>
      <c r="M144" s="47"/>
      <c r="N144" s="47"/>
      <c r="O144" s="3"/>
      <c r="P144" s="3"/>
      <c r="Q144" s="3"/>
    </row>
    <row r="145" spans="1:26" s="48" customFormat="1" ht="75" x14ac:dyDescent="0.25">
      <c r="B145" s="49" t="s">
        <v>33</v>
      </c>
      <c r="C145" s="49" t="s">
        <v>34</v>
      </c>
      <c r="D145" s="49" t="s">
        <v>35</v>
      </c>
      <c r="E145" s="49" t="s">
        <v>36</v>
      </c>
      <c r="F145" s="49" t="s">
        <v>37</v>
      </c>
      <c r="G145" s="49" t="s">
        <v>38</v>
      </c>
      <c r="H145" s="49" t="s">
        <v>39</v>
      </c>
      <c r="I145" s="49" t="s">
        <v>40</v>
      </c>
      <c r="J145" s="49" t="s">
        <v>41</v>
      </c>
      <c r="K145" s="49" t="s">
        <v>42</v>
      </c>
      <c r="L145" s="49" t="s">
        <v>43</v>
      </c>
      <c r="M145" s="50" t="s">
        <v>44</v>
      </c>
      <c r="N145" s="49" t="s">
        <v>45</v>
      </c>
      <c r="O145" s="49" t="s">
        <v>46</v>
      </c>
      <c r="P145" s="51" t="s">
        <v>47</v>
      </c>
      <c r="Q145" s="51" t="s">
        <v>48</v>
      </c>
    </row>
    <row r="146" spans="1:26" s="61" customFormat="1" ht="28.5" x14ac:dyDescent="0.25">
      <c r="A146" s="52">
        <v>1</v>
      </c>
      <c r="B146" s="167" t="s">
        <v>245</v>
      </c>
      <c r="C146" s="54" t="s">
        <v>248</v>
      </c>
      <c r="D146" s="53" t="s">
        <v>250</v>
      </c>
      <c r="E146" s="206" t="s">
        <v>366</v>
      </c>
      <c r="F146" s="54" t="s">
        <v>18</v>
      </c>
      <c r="G146" s="169">
        <v>1</v>
      </c>
      <c r="H146" s="62">
        <v>41306</v>
      </c>
      <c r="I146" s="62">
        <v>41607</v>
      </c>
      <c r="J146" s="56" t="s">
        <v>19</v>
      </c>
      <c r="K146" s="170">
        <v>9.9600000000000009</v>
      </c>
      <c r="L146" s="170">
        <v>0</v>
      </c>
      <c r="M146" s="168">
        <v>67</v>
      </c>
      <c r="N146" s="58">
        <f>+M146*G146</f>
        <v>67</v>
      </c>
      <c r="O146" s="171">
        <v>10400000</v>
      </c>
      <c r="P146" s="63">
        <v>386</v>
      </c>
      <c r="Q146" s="64"/>
      <c r="R146" s="60"/>
      <c r="S146" s="60"/>
      <c r="T146" s="60"/>
      <c r="U146" s="60"/>
      <c r="V146" s="60"/>
      <c r="W146" s="60"/>
      <c r="X146" s="60"/>
      <c r="Y146" s="60"/>
      <c r="Z146" s="60"/>
    </row>
    <row r="147" spans="1:26" s="61" customFormat="1" ht="28.5" x14ac:dyDescent="0.25">
      <c r="A147" s="52">
        <f>+A146+1</f>
        <v>2</v>
      </c>
      <c r="B147" s="167" t="s">
        <v>245</v>
      </c>
      <c r="C147" s="54" t="s">
        <v>248</v>
      </c>
      <c r="D147" s="53" t="s">
        <v>250</v>
      </c>
      <c r="E147" s="206" t="s">
        <v>367</v>
      </c>
      <c r="F147" s="54" t="s">
        <v>18</v>
      </c>
      <c r="G147" s="169">
        <v>1</v>
      </c>
      <c r="H147" s="62">
        <v>41673</v>
      </c>
      <c r="I147" s="62">
        <v>41943</v>
      </c>
      <c r="J147" s="56" t="s">
        <v>19</v>
      </c>
      <c r="K147" s="170">
        <v>8.83</v>
      </c>
      <c r="L147" s="170">
        <v>0</v>
      </c>
      <c r="M147" s="168">
        <v>53</v>
      </c>
      <c r="N147" s="58">
        <f>+M147*G147</f>
        <v>53</v>
      </c>
      <c r="O147" s="171">
        <v>10816000</v>
      </c>
      <c r="P147" s="63">
        <v>387</v>
      </c>
      <c r="Q147" s="64"/>
      <c r="R147" s="60"/>
      <c r="S147" s="60"/>
      <c r="T147" s="60"/>
      <c r="U147" s="60"/>
      <c r="V147" s="60"/>
      <c r="W147" s="60"/>
      <c r="X147" s="60"/>
      <c r="Y147" s="60"/>
      <c r="Z147" s="60"/>
    </row>
    <row r="148" spans="1:26" s="61" customFormat="1" ht="24" customHeight="1" x14ac:dyDescent="0.25">
      <c r="A148" s="52" t="e">
        <f>+#REF!+1</f>
        <v>#REF!</v>
      </c>
      <c r="B148" s="53"/>
      <c r="C148" s="54"/>
      <c r="D148" s="53"/>
      <c r="E148" s="207"/>
      <c r="F148" s="54"/>
      <c r="G148" s="54"/>
      <c r="H148" s="54"/>
      <c r="I148" s="56"/>
      <c r="J148" s="56"/>
      <c r="K148" s="56"/>
      <c r="L148" s="56"/>
      <c r="M148" s="57"/>
      <c r="N148" s="57"/>
      <c r="O148" s="63"/>
      <c r="P148" s="63"/>
      <c r="Q148" s="64"/>
      <c r="R148" s="60"/>
      <c r="S148" s="60"/>
      <c r="T148" s="60"/>
      <c r="U148" s="60"/>
      <c r="V148" s="60"/>
      <c r="W148" s="60"/>
      <c r="X148" s="60"/>
      <c r="Y148" s="60"/>
      <c r="Z148" s="60"/>
    </row>
    <row r="149" spans="1:26" s="61" customFormat="1" x14ac:dyDescent="0.25">
      <c r="A149" s="52"/>
      <c r="B149" s="66" t="s">
        <v>28</v>
      </c>
      <c r="C149" s="54"/>
      <c r="D149" s="53"/>
      <c r="E149" s="207"/>
      <c r="F149" s="54"/>
      <c r="G149" s="54"/>
      <c r="H149" s="54"/>
      <c r="I149" s="56"/>
      <c r="J149" s="56"/>
      <c r="K149" s="67">
        <f>SUM(K146:K148)</f>
        <v>18.79</v>
      </c>
      <c r="L149" s="67">
        <f>SUM(L146:L148)</f>
        <v>0</v>
      </c>
      <c r="M149" s="68"/>
      <c r="N149" s="67"/>
      <c r="O149" s="63"/>
      <c r="P149" s="63"/>
      <c r="Q149" s="64"/>
    </row>
    <row r="150" spans="1:26" x14ac:dyDescent="0.25">
      <c r="B150" s="70"/>
      <c r="C150" s="70"/>
      <c r="D150" s="70"/>
      <c r="E150" s="71"/>
      <c r="F150" s="70"/>
      <c r="G150" s="70"/>
      <c r="H150" s="70"/>
      <c r="I150" s="70"/>
      <c r="J150" s="70"/>
      <c r="K150" s="70"/>
      <c r="L150" s="70"/>
      <c r="M150" s="70"/>
      <c r="N150" s="70"/>
      <c r="O150" s="70"/>
      <c r="P150" s="70"/>
      <c r="Q150" s="3"/>
    </row>
    <row r="151" spans="1:26" ht="18" x14ac:dyDescent="0.25">
      <c r="B151" s="74" t="s">
        <v>192</v>
      </c>
      <c r="C151" s="100">
        <f>+K149</f>
        <v>18.79</v>
      </c>
      <c r="D151" s="3"/>
      <c r="E151" s="3"/>
      <c r="F151" s="3"/>
      <c r="G151" s="3"/>
      <c r="H151" s="208"/>
      <c r="I151" s="208"/>
      <c r="J151" s="208"/>
      <c r="K151" s="208"/>
      <c r="L151" s="208"/>
      <c r="M151" s="208"/>
      <c r="N151" s="70"/>
      <c r="O151" s="70"/>
      <c r="P151" s="70"/>
      <c r="Q151" s="3"/>
    </row>
    <row r="152" spans="1:26" x14ac:dyDescent="0.25">
      <c r="B152" s="3"/>
      <c r="C152" s="3"/>
      <c r="D152" s="3"/>
      <c r="E152" s="3"/>
      <c r="F152" s="3"/>
      <c r="G152" s="3"/>
      <c r="H152" s="3"/>
      <c r="I152" s="3"/>
      <c r="J152" s="3"/>
      <c r="K152" s="3"/>
      <c r="L152" s="3"/>
      <c r="M152" s="3"/>
      <c r="N152" s="3"/>
      <c r="O152" s="3"/>
      <c r="P152" s="3"/>
      <c r="Q152" s="3"/>
    </row>
    <row r="153" spans="1:26" ht="15.75" thickBot="1" x14ac:dyDescent="0.3">
      <c r="B153" s="3"/>
      <c r="C153" s="3"/>
      <c r="D153" s="3"/>
      <c r="E153" s="3"/>
      <c r="F153" s="3"/>
      <c r="G153" s="3"/>
      <c r="H153" s="3"/>
      <c r="I153" s="3"/>
      <c r="J153" s="3"/>
      <c r="K153" s="3"/>
      <c r="L153" s="3"/>
      <c r="M153" s="3"/>
      <c r="N153" s="3"/>
      <c r="O153" s="3"/>
      <c r="P153" s="3"/>
      <c r="Q153" s="3"/>
    </row>
    <row r="154" spans="1:26" ht="30.75" thickBot="1" x14ac:dyDescent="0.3">
      <c r="B154" s="101" t="s">
        <v>193</v>
      </c>
      <c r="C154" s="102" t="s">
        <v>194</v>
      </c>
      <c r="D154" s="101" t="s">
        <v>27</v>
      </c>
      <c r="E154" s="102" t="s">
        <v>195</v>
      </c>
      <c r="F154" s="3"/>
      <c r="G154" s="3"/>
      <c r="H154" s="3"/>
      <c r="I154" s="3"/>
      <c r="J154" s="3"/>
      <c r="K154" s="3"/>
      <c r="L154" s="3"/>
      <c r="M154" s="3"/>
      <c r="N154" s="3"/>
      <c r="O154" s="3"/>
      <c r="P154" s="3"/>
      <c r="Q154" s="3"/>
    </row>
    <row r="155" spans="1:26" ht="26.25" customHeight="1" x14ac:dyDescent="0.25">
      <c r="B155" s="103" t="s">
        <v>196</v>
      </c>
      <c r="C155" s="104">
        <v>20</v>
      </c>
      <c r="D155" s="104">
        <v>0</v>
      </c>
      <c r="E155" s="2320">
        <v>40</v>
      </c>
      <c r="F155" s="3"/>
      <c r="G155" s="3"/>
      <c r="H155" s="3"/>
      <c r="I155" s="3"/>
      <c r="J155" s="3"/>
      <c r="K155" s="3"/>
      <c r="L155" s="3"/>
      <c r="M155" s="3"/>
      <c r="N155" s="3"/>
      <c r="O155" s="3"/>
      <c r="P155" s="3"/>
      <c r="Q155" s="3"/>
    </row>
    <row r="156" spans="1:26" ht="23.25" customHeight="1" x14ac:dyDescent="0.25">
      <c r="B156" s="103" t="s">
        <v>197</v>
      </c>
      <c r="C156" s="105">
        <v>30</v>
      </c>
      <c r="D156" s="43">
        <v>0</v>
      </c>
      <c r="E156" s="2100"/>
      <c r="F156" s="3"/>
      <c r="G156" s="3"/>
      <c r="H156" s="3"/>
      <c r="I156" s="3"/>
      <c r="J156" s="3"/>
      <c r="K156" s="3"/>
      <c r="L156" s="3"/>
      <c r="M156" s="3"/>
      <c r="N156" s="3"/>
      <c r="O156" s="3"/>
      <c r="P156" s="3"/>
      <c r="Q156" s="3"/>
    </row>
    <row r="157" spans="1:26" ht="22.5" customHeight="1" thickBot="1" x14ac:dyDescent="0.3">
      <c r="B157" s="103" t="s">
        <v>198</v>
      </c>
      <c r="C157" s="106">
        <v>40</v>
      </c>
      <c r="D157" s="106">
        <v>40</v>
      </c>
      <c r="E157" s="2321"/>
      <c r="F157" s="3"/>
      <c r="G157" s="3"/>
      <c r="H157" s="3"/>
      <c r="I157" s="3"/>
      <c r="J157" s="3"/>
      <c r="K157" s="3"/>
      <c r="L157" s="3"/>
      <c r="M157" s="3"/>
      <c r="N157" s="3"/>
      <c r="O157" s="3"/>
      <c r="P157" s="3"/>
      <c r="Q157" s="3"/>
    </row>
    <row r="158" spans="1:26" x14ac:dyDescent="0.25">
      <c r="B158" s="3"/>
      <c r="C158" s="3"/>
      <c r="D158" s="3"/>
      <c r="E158" s="3"/>
      <c r="F158" s="3"/>
      <c r="G158" s="3"/>
      <c r="H158" s="3"/>
      <c r="I158" s="3"/>
      <c r="J158" s="3"/>
      <c r="K158" s="3"/>
      <c r="L158" s="3"/>
      <c r="M158" s="3"/>
      <c r="N158" s="3"/>
      <c r="O158" s="3"/>
      <c r="P158" s="3"/>
      <c r="Q158" s="3"/>
    </row>
    <row r="159" spans="1:26" ht="15.75" thickBot="1" x14ac:dyDescent="0.3">
      <c r="B159" s="3"/>
      <c r="C159" s="3"/>
      <c r="D159" s="3"/>
      <c r="E159" s="3"/>
      <c r="F159" s="3"/>
      <c r="G159" s="3"/>
      <c r="H159" s="3"/>
      <c r="I159" s="3"/>
      <c r="J159" s="3"/>
      <c r="K159" s="3"/>
      <c r="L159" s="3"/>
      <c r="M159" s="3"/>
      <c r="N159" s="3"/>
      <c r="O159" s="3"/>
      <c r="P159" s="3"/>
      <c r="Q159" s="3"/>
    </row>
    <row r="160" spans="1:26" ht="27" thickBot="1" x14ac:dyDescent="0.3">
      <c r="B160" s="2359" t="s">
        <v>199</v>
      </c>
      <c r="C160" s="2360"/>
      <c r="D160" s="2360"/>
      <c r="E160" s="2360"/>
      <c r="F160" s="2360"/>
      <c r="G160" s="2360"/>
      <c r="H160" s="2360"/>
      <c r="I160" s="2360"/>
      <c r="J160" s="2360"/>
      <c r="K160" s="2360"/>
      <c r="L160" s="2360"/>
      <c r="M160" s="2360"/>
      <c r="N160" s="2361"/>
      <c r="O160" s="3"/>
      <c r="P160" s="3"/>
      <c r="Q160" s="3"/>
    </row>
    <row r="161" spans="2:17" x14ac:dyDescent="0.25">
      <c r="B161" s="3"/>
      <c r="C161" s="3"/>
      <c r="D161" s="3"/>
      <c r="E161" s="3"/>
      <c r="F161" s="3"/>
      <c r="G161" s="3"/>
      <c r="H161" s="3"/>
      <c r="I161" s="3"/>
      <c r="J161" s="3"/>
      <c r="K161" s="3"/>
      <c r="L161" s="3"/>
      <c r="M161" s="3"/>
      <c r="N161" s="3"/>
      <c r="O161" s="3"/>
      <c r="P161" s="3"/>
      <c r="Q161" s="3"/>
    </row>
    <row r="162" spans="2:17" ht="75" x14ac:dyDescent="0.25">
      <c r="B162" s="41" t="s">
        <v>89</v>
      </c>
      <c r="C162" s="41" t="s">
        <v>90</v>
      </c>
      <c r="D162" s="41" t="s">
        <v>91</v>
      </c>
      <c r="E162" s="41" t="s">
        <v>92</v>
      </c>
      <c r="F162" s="41" t="s">
        <v>93</v>
      </c>
      <c r="G162" s="41" t="s">
        <v>94</v>
      </c>
      <c r="H162" s="41" t="s">
        <v>95</v>
      </c>
      <c r="I162" s="41" t="s">
        <v>96</v>
      </c>
      <c r="J162" s="2189" t="s">
        <v>97</v>
      </c>
      <c r="K162" s="2190"/>
      <c r="L162" s="2191"/>
      <c r="M162" s="41" t="s">
        <v>98</v>
      </c>
      <c r="N162" s="41" t="s">
        <v>405</v>
      </c>
      <c r="O162" s="41" t="s">
        <v>406</v>
      </c>
      <c r="P162" s="2189" t="s">
        <v>77</v>
      </c>
      <c r="Q162" s="2191"/>
    </row>
    <row r="163" spans="2:17" ht="42.75" x14ac:dyDescent="0.2">
      <c r="B163" s="2594" t="s">
        <v>200</v>
      </c>
      <c r="C163" s="2096" t="s">
        <v>368</v>
      </c>
      <c r="D163" s="2096" t="s">
        <v>369</v>
      </c>
      <c r="E163" s="2099">
        <v>51824067</v>
      </c>
      <c r="F163" s="2096" t="s">
        <v>370</v>
      </c>
      <c r="G163" s="2096" t="s">
        <v>329</v>
      </c>
      <c r="H163" s="2134">
        <v>39991</v>
      </c>
      <c r="I163" s="2137">
        <v>134552</v>
      </c>
      <c r="J163" s="89" t="s">
        <v>371</v>
      </c>
      <c r="K163" s="88" t="s">
        <v>372</v>
      </c>
      <c r="L163" s="85" t="s">
        <v>266</v>
      </c>
      <c r="M163" s="2099" t="s">
        <v>18</v>
      </c>
      <c r="N163" s="2099" t="s">
        <v>18</v>
      </c>
      <c r="O163" s="2099" t="s">
        <v>18</v>
      </c>
      <c r="P163" s="2312"/>
      <c r="Q163" s="2312"/>
    </row>
    <row r="164" spans="2:17" ht="28.5" x14ac:dyDescent="0.2">
      <c r="B164" s="2595"/>
      <c r="C164" s="2097"/>
      <c r="D164" s="2097"/>
      <c r="E164" s="2100"/>
      <c r="F164" s="2097"/>
      <c r="G164" s="2097"/>
      <c r="H164" s="2135"/>
      <c r="I164" s="2138"/>
      <c r="J164" s="89" t="s">
        <v>248</v>
      </c>
      <c r="K164" s="209" t="s">
        <v>373</v>
      </c>
      <c r="L164" s="85" t="s">
        <v>266</v>
      </c>
      <c r="M164" s="2100"/>
      <c r="N164" s="2100"/>
      <c r="O164" s="2100"/>
      <c r="P164" s="2312"/>
      <c r="Q164" s="2312"/>
    </row>
    <row r="165" spans="2:17" ht="57" x14ac:dyDescent="0.2">
      <c r="B165" s="2595"/>
      <c r="C165" s="2098"/>
      <c r="D165" s="2097"/>
      <c r="E165" s="2100"/>
      <c r="F165" s="2097"/>
      <c r="G165" s="2097"/>
      <c r="H165" s="2135"/>
      <c r="I165" s="2138"/>
      <c r="J165" s="89" t="s">
        <v>374</v>
      </c>
      <c r="K165" s="88" t="s">
        <v>375</v>
      </c>
      <c r="L165" s="85" t="s">
        <v>266</v>
      </c>
      <c r="M165" s="2101"/>
      <c r="N165" s="2101"/>
      <c r="O165" s="2101"/>
      <c r="P165" s="2312"/>
      <c r="Q165" s="2312"/>
    </row>
    <row r="166" spans="2:17" ht="28.5" x14ac:dyDescent="0.2">
      <c r="B166" s="2111" t="s">
        <v>211</v>
      </c>
      <c r="C166" s="2096" t="s">
        <v>368</v>
      </c>
      <c r="D166" s="2096" t="s">
        <v>376</v>
      </c>
      <c r="E166" s="3039">
        <v>64589992</v>
      </c>
      <c r="F166" s="2096" t="s">
        <v>377</v>
      </c>
      <c r="G166" s="2099" t="s">
        <v>258</v>
      </c>
      <c r="H166" s="2134">
        <v>40872</v>
      </c>
      <c r="I166" s="2137" t="s">
        <v>82</v>
      </c>
      <c r="J166" s="89" t="s">
        <v>248</v>
      </c>
      <c r="K166" s="88" t="s">
        <v>378</v>
      </c>
      <c r="L166" s="85" t="s">
        <v>266</v>
      </c>
      <c r="M166" s="2099" t="s">
        <v>18</v>
      </c>
      <c r="N166" s="2099" t="s">
        <v>18</v>
      </c>
      <c r="O166" s="2099" t="s">
        <v>18</v>
      </c>
      <c r="P166" s="2114"/>
      <c r="Q166" s="2115"/>
    </row>
    <row r="167" spans="2:17" ht="42.75" x14ac:dyDescent="0.2">
      <c r="B167" s="2112"/>
      <c r="C167" s="2097"/>
      <c r="D167" s="2097"/>
      <c r="E167" s="3040"/>
      <c r="F167" s="2097"/>
      <c r="G167" s="2100"/>
      <c r="H167" s="2135"/>
      <c r="I167" s="2138"/>
      <c r="J167" s="89" t="s">
        <v>379</v>
      </c>
      <c r="K167" s="88" t="s">
        <v>380</v>
      </c>
      <c r="L167" s="85" t="s">
        <v>266</v>
      </c>
      <c r="M167" s="2100"/>
      <c r="N167" s="2100"/>
      <c r="O167" s="2100"/>
      <c r="P167" s="2116"/>
      <c r="Q167" s="2117"/>
    </row>
    <row r="168" spans="2:17" ht="42.75" x14ac:dyDescent="0.2">
      <c r="B168" s="2112"/>
      <c r="C168" s="2097"/>
      <c r="D168" s="2097"/>
      <c r="E168" s="3040"/>
      <c r="F168" s="2097"/>
      <c r="G168" s="2100"/>
      <c r="H168" s="2135"/>
      <c r="I168" s="2138"/>
      <c r="J168" s="89" t="s">
        <v>379</v>
      </c>
      <c r="K168" s="88" t="s">
        <v>381</v>
      </c>
      <c r="L168" s="85" t="s">
        <v>266</v>
      </c>
      <c r="M168" s="2100"/>
      <c r="N168" s="2100"/>
      <c r="O168" s="2100"/>
      <c r="P168" s="2116"/>
      <c r="Q168" s="2117"/>
    </row>
    <row r="169" spans="2:17" ht="57" x14ac:dyDescent="0.2">
      <c r="B169" s="2112"/>
      <c r="C169" s="2097"/>
      <c r="D169" s="2097"/>
      <c r="E169" s="3040"/>
      <c r="F169" s="2097"/>
      <c r="G169" s="2100"/>
      <c r="H169" s="2135"/>
      <c r="I169" s="2138"/>
      <c r="J169" s="89" t="s">
        <v>382</v>
      </c>
      <c r="K169" s="88" t="s">
        <v>383</v>
      </c>
      <c r="L169" s="85" t="s">
        <v>266</v>
      </c>
      <c r="M169" s="2100"/>
      <c r="N169" s="2100"/>
      <c r="O169" s="2100"/>
      <c r="P169" s="2116"/>
      <c r="Q169" s="2117"/>
    </row>
    <row r="170" spans="2:17" ht="85.5" x14ac:dyDescent="0.2">
      <c r="B170" s="2112"/>
      <c r="C170" s="2097"/>
      <c r="D170" s="2097"/>
      <c r="E170" s="3040"/>
      <c r="F170" s="2097"/>
      <c r="G170" s="2100"/>
      <c r="H170" s="2135"/>
      <c r="I170" s="2138"/>
      <c r="J170" s="89" t="s">
        <v>384</v>
      </c>
      <c r="K170" s="88" t="s">
        <v>385</v>
      </c>
      <c r="L170" s="85" t="s">
        <v>266</v>
      </c>
      <c r="M170" s="2100"/>
      <c r="N170" s="2100"/>
      <c r="O170" s="2100"/>
      <c r="P170" s="2116"/>
      <c r="Q170" s="2117"/>
    </row>
    <row r="171" spans="2:17" ht="63" customHeight="1" x14ac:dyDescent="0.2">
      <c r="B171" s="2113"/>
      <c r="C171" s="2098"/>
      <c r="D171" s="2098"/>
      <c r="E171" s="3041"/>
      <c r="F171" s="2098"/>
      <c r="G171" s="2101"/>
      <c r="H171" s="2136"/>
      <c r="I171" s="2139"/>
      <c r="J171" s="89" t="s">
        <v>386</v>
      </c>
      <c r="K171" s="88" t="s">
        <v>387</v>
      </c>
      <c r="L171" s="85" t="s">
        <v>266</v>
      </c>
      <c r="M171" s="2101"/>
      <c r="N171" s="2101"/>
      <c r="O171" s="2101"/>
      <c r="P171" s="2118"/>
      <c r="Q171" s="2119"/>
    </row>
    <row r="172" spans="2:17" ht="85.5" x14ac:dyDescent="0.2">
      <c r="B172" s="2111" t="s">
        <v>223</v>
      </c>
      <c r="C172" s="2096" t="s">
        <v>368</v>
      </c>
      <c r="D172" s="2096" t="s">
        <v>224</v>
      </c>
      <c r="E172" s="3039">
        <v>23182617</v>
      </c>
      <c r="F172" s="2099" t="s">
        <v>388</v>
      </c>
      <c r="G172" s="2096" t="s">
        <v>263</v>
      </c>
      <c r="H172" s="2134">
        <v>39136</v>
      </c>
      <c r="I172" s="2137">
        <v>142848</v>
      </c>
      <c r="J172" s="89" t="s">
        <v>231</v>
      </c>
      <c r="K172" s="88" t="s">
        <v>389</v>
      </c>
      <c r="L172" s="85" t="s">
        <v>266</v>
      </c>
      <c r="M172" s="2099" t="s">
        <v>18</v>
      </c>
      <c r="N172" s="2099" t="s">
        <v>18</v>
      </c>
      <c r="O172" s="2099" t="s">
        <v>18</v>
      </c>
      <c r="P172" s="2114"/>
      <c r="Q172" s="2115"/>
    </row>
    <row r="173" spans="2:17" ht="71.25" x14ac:dyDescent="0.2">
      <c r="B173" s="2112"/>
      <c r="C173" s="2097"/>
      <c r="D173" s="2097"/>
      <c r="E173" s="3040"/>
      <c r="F173" s="2100"/>
      <c r="G173" s="2097"/>
      <c r="H173" s="2135"/>
      <c r="I173" s="2138"/>
      <c r="J173" s="89" t="s">
        <v>390</v>
      </c>
      <c r="K173" s="210" t="s">
        <v>391</v>
      </c>
      <c r="L173" s="85" t="s">
        <v>266</v>
      </c>
      <c r="M173" s="2100"/>
      <c r="N173" s="2100"/>
      <c r="O173" s="2100"/>
      <c r="P173" s="2116"/>
      <c r="Q173" s="2117"/>
    </row>
    <row r="174" spans="2:17" ht="36.75" customHeight="1" x14ac:dyDescent="0.2">
      <c r="B174" s="2113"/>
      <c r="C174" s="2098"/>
      <c r="D174" s="2098"/>
      <c r="E174" s="3041"/>
      <c r="F174" s="2101"/>
      <c r="G174" s="2098"/>
      <c r="H174" s="2136"/>
      <c r="I174" s="2139"/>
      <c r="J174" s="211" t="s">
        <v>248</v>
      </c>
      <c r="K174" s="88" t="s">
        <v>392</v>
      </c>
      <c r="L174" s="85" t="s">
        <v>266</v>
      </c>
      <c r="M174" s="2101"/>
      <c r="N174" s="2101"/>
      <c r="O174" s="2101"/>
      <c r="P174" s="2118"/>
      <c r="Q174" s="2119"/>
    </row>
    <row r="175" spans="2:17" x14ac:dyDescent="0.25">
      <c r="B175" s="3"/>
      <c r="C175" s="3"/>
      <c r="D175" s="3"/>
      <c r="E175" s="3"/>
      <c r="F175" s="3"/>
      <c r="G175" s="3"/>
      <c r="H175" s="3"/>
      <c r="I175" s="3"/>
      <c r="J175" s="3"/>
      <c r="K175" s="3"/>
      <c r="L175" s="3"/>
      <c r="M175" s="3"/>
      <c r="N175" s="3"/>
      <c r="O175" s="3"/>
      <c r="P175" s="3"/>
      <c r="Q175" s="3"/>
    </row>
    <row r="176" spans="2:17" x14ac:dyDescent="0.25">
      <c r="B176" s="3"/>
      <c r="C176" s="3"/>
      <c r="D176" s="3"/>
      <c r="E176" s="3"/>
      <c r="F176" s="3"/>
      <c r="G176" s="3"/>
      <c r="H176" s="3"/>
      <c r="I176" s="3"/>
      <c r="J176" s="3"/>
      <c r="K176" s="3"/>
      <c r="L176" s="3"/>
      <c r="M176" s="3"/>
      <c r="N176" s="3"/>
      <c r="O176" s="3"/>
      <c r="P176" s="3"/>
      <c r="Q176" s="3"/>
    </row>
    <row r="177" spans="2:17" ht="15.75" thickBot="1" x14ac:dyDescent="0.3">
      <c r="B177" s="3"/>
      <c r="C177" s="3"/>
      <c r="D177" s="3"/>
      <c r="E177" s="3"/>
      <c r="F177" s="3"/>
      <c r="G177" s="3"/>
      <c r="H177" s="3"/>
      <c r="I177" s="3"/>
      <c r="J177" s="3"/>
      <c r="K177" s="3"/>
      <c r="L177" s="3"/>
      <c r="M177" s="3"/>
      <c r="N177" s="3"/>
      <c r="O177" s="3"/>
      <c r="P177" s="3"/>
      <c r="Q177" s="3"/>
    </row>
    <row r="178" spans="2:17" ht="30" x14ac:dyDescent="0.25">
      <c r="B178" s="44" t="s">
        <v>17</v>
      </c>
      <c r="C178" s="44" t="s">
        <v>193</v>
      </c>
      <c r="D178" s="41" t="s">
        <v>194</v>
      </c>
      <c r="E178" s="44" t="s">
        <v>27</v>
      </c>
      <c r="F178" s="102" t="s">
        <v>235</v>
      </c>
      <c r="G178" s="107"/>
      <c r="H178" s="3"/>
      <c r="I178" s="3"/>
      <c r="J178" s="3"/>
      <c r="K178" s="3"/>
      <c r="L178" s="3"/>
      <c r="M178" s="3"/>
      <c r="N178" s="3"/>
      <c r="O178" s="3"/>
      <c r="P178" s="3"/>
      <c r="Q178" s="3"/>
    </row>
    <row r="179" spans="2:17" ht="108" x14ac:dyDescent="0.2">
      <c r="B179" s="1969" t="s">
        <v>236</v>
      </c>
      <c r="C179" s="196" t="s">
        <v>237</v>
      </c>
      <c r="D179" s="43">
        <v>25</v>
      </c>
      <c r="E179" s="43">
        <v>25</v>
      </c>
      <c r="F179" s="2323">
        <f>+E179+E180+E181</f>
        <v>60</v>
      </c>
      <c r="G179" s="109"/>
      <c r="H179" s="3"/>
      <c r="I179" s="3"/>
      <c r="J179" s="3"/>
      <c r="K179" s="3"/>
      <c r="L179" s="3"/>
      <c r="M179" s="3"/>
      <c r="N179" s="3"/>
      <c r="O179" s="3"/>
      <c r="P179" s="3"/>
      <c r="Q179" s="3"/>
    </row>
    <row r="180" spans="2:17" ht="96" x14ac:dyDescent="0.2">
      <c r="B180" s="1969"/>
      <c r="C180" s="196" t="s">
        <v>238</v>
      </c>
      <c r="D180" s="46">
        <v>25</v>
      </c>
      <c r="E180" s="43">
        <v>25</v>
      </c>
      <c r="F180" s="2324"/>
      <c r="G180" s="109"/>
      <c r="H180" s="3"/>
      <c r="I180" s="3"/>
      <c r="J180" s="3"/>
      <c r="K180" s="3"/>
      <c r="L180" s="3"/>
      <c r="M180" s="3"/>
      <c r="N180" s="3"/>
      <c r="O180" s="3"/>
      <c r="P180" s="3"/>
      <c r="Q180" s="3"/>
    </row>
    <row r="181" spans="2:17" ht="60" x14ac:dyDescent="0.2">
      <c r="B181" s="1969"/>
      <c r="C181" s="196" t="s">
        <v>239</v>
      </c>
      <c r="D181" s="43">
        <v>10</v>
      </c>
      <c r="E181" s="43">
        <v>10</v>
      </c>
      <c r="F181" s="2325"/>
      <c r="G181" s="109"/>
      <c r="H181" s="3"/>
      <c r="I181" s="3"/>
      <c r="J181" s="3"/>
      <c r="K181" s="3"/>
      <c r="L181" s="3"/>
      <c r="M181" s="3"/>
      <c r="N181" s="3"/>
      <c r="O181" s="3"/>
      <c r="P181" s="3"/>
      <c r="Q181" s="3"/>
    </row>
    <row r="182" spans="2:17" x14ac:dyDescent="0.25">
      <c r="C182"/>
    </row>
    <row r="185" spans="2:17" x14ac:dyDescent="0.25">
      <c r="B185" s="160" t="s">
        <v>240</v>
      </c>
    </row>
    <row r="188" spans="2:17" x14ac:dyDescent="0.25">
      <c r="B188" s="41" t="s">
        <v>17</v>
      </c>
      <c r="C188" s="41" t="s">
        <v>26</v>
      </c>
      <c r="D188" s="162" t="s">
        <v>27</v>
      </c>
      <c r="E188" s="162" t="s">
        <v>28</v>
      </c>
    </row>
    <row r="189" spans="2:17" ht="28.5" x14ac:dyDescent="0.25">
      <c r="B189" s="45" t="s">
        <v>393</v>
      </c>
      <c r="C189" s="46">
        <v>40</v>
      </c>
      <c r="D189" s="161">
        <f>+E155</f>
        <v>40</v>
      </c>
      <c r="E189" s="1870">
        <f>+D189+D190</f>
        <v>100</v>
      </c>
    </row>
    <row r="190" spans="2:17" ht="42.75" x14ac:dyDescent="0.25">
      <c r="B190" s="45" t="s">
        <v>394</v>
      </c>
      <c r="C190" s="46">
        <v>60</v>
      </c>
      <c r="D190" s="161">
        <f>+F179</f>
        <v>60</v>
      </c>
      <c r="E190" s="1871"/>
    </row>
  </sheetData>
  <mergeCells count="205">
    <mergeCell ref="R110:R113"/>
    <mergeCell ref="I110:I112"/>
    <mergeCell ref="H110:H112"/>
    <mergeCell ref="G110:G112"/>
    <mergeCell ref="F110:F112"/>
    <mergeCell ref="E110:E112"/>
    <mergeCell ref="D110:D112"/>
    <mergeCell ref="C110:C112"/>
    <mergeCell ref="P110:Q112"/>
    <mergeCell ref="O110:O112"/>
    <mergeCell ref="N110:N112"/>
    <mergeCell ref="M110:M112"/>
    <mergeCell ref="N113:N114"/>
    <mergeCell ref="O113:O114"/>
    <mergeCell ref="P113:Q114"/>
    <mergeCell ref="E189:E190"/>
    <mergeCell ref="P166:Q171"/>
    <mergeCell ref="B172:B174"/>
    <mergeCell ref="C172:C174"/>
    <mergeCell ref="D172:D174"/>
    <mergeCell ref="E172:E174"/>
    <mergeCell ref="F172:F174"/>
    <mergeCell ref="G172:G174"/>
    <mergeCell ref="H172:H174"/>
    <mergeCell ref="I172:I174"/>
    <mergeCell ref="M172:M174"/>
    <mergeCell ref="G166:G171"/>
    <mergeCell ref="H166:H171"/>
    <mergeCell ref="I166:I171"/>
    <mergeCell ref="M166:M171"/>
    <mergeCell ref="N166:N171"/>
    <mergeCell ref="O166:O171"/>
    <mergeCell ref="B166:B171"/>
    <mergeCell ref="C166:C171"/>
    <mergeCell ref="D166:D171"/>
    <mergeCell ref="E166:E171"/>
    <mergeCell ref="F166:F171"/>
    <mergeCell ref="N172:N174"/>
    <mergeCell ref="O172:O174"/>
    <mergeCell ref="P172:Q174"/>
    <mergeCell ref="B179:B181"/>
    <mergeCell ref="F179:F181"/>
    <mergeCell ref="B160:N160"/>
    <mergeCell ref="J162:L162"/>
    <mergeCell ref="P162:Q162"/>
    <mergeCell ref="B163:B165"/>
    <mergeCell ref="C163:C165"/>
    <mergeCell ref="D163:D165"/>
    <mergeCell ref="E163:E165"/>
    <mergeCell ref="F163:F165"/>
    <mergeCell ref="G163:G165"/>
    <mergeCell ref="H163:H165"/>
    <mergeCell ref="I163:I165"/>
    <mergeCell ref="M163:M165"/>
    <mergeCell ref="N163:N165"/>
    <mergeCell ref="O163:O165"/>
    <mergeCell ref="P163:Q165"/>
    <mergeCell ref="B132:N132"/>
    <mergeCell ref="D135:E135"/>
    <mergeCell ref="D136:E136"/>
    <mergeCell ref="B139:P139"/>
    <mergeCell ref="B142:N142"/>
    <mergeCell ref="E155:E157"/>
    <mergeCell ref="H128:H129"/>
    <mergeCell ref="I128:I129"/>
    <mergeCell ref="M128:M129"/>
    <mergeCell ref="N128:N129"/>
    <mergeCell ref="O128:O129"/>
    <mergeCell ref="P128:Q129"/>
    <mergeCell ref="B128:B129"/>
    <mergeCell ref="C128:C129"/>
    <mergeCell ref="D128:D129"/>
    <mergeCell ref="E128:E129"/>
    <mergeCell ref="F128:F129"/>
    <mergeCell ref="G128:G129"/>
    <mergeCell ref="H123:H127"/>
    <mergeCell ref="I123:I127"/>
    <mergeCell ref="M123:M127"/>
    <mergeCell ref="N123:N127"/>
    <mergeCell ref="O123:O127"/>
    <mergeCell ref="P123:Q127"/>
    <mergeCell ref="B123:B127"/>
    <mergeCell ref="C123:C127"/>
    <mergeCell ref="D123:D127"/>
    <mergeCell ref="E123:E127"/>
    <mergeCell ref="F123:F127"/>
    <mergeCell ref="G123:G127"/>
    <mergeCell ref="H119:H122"/>
    <mergeCell ref="I119:I122"/>
    <mergeCell ref="M119:M122"/>
    <mergeCell ref="N119:N122"/>
    <mergeCell ref="O119:O122"/>
    <mergeCell ref="P119:Q122"/>
    <mergeCell ref="B119:B122"/>
    <mergeCell ref="C119:C122"/>
    <mergeCell ref="D119:D122"/>
    <mergeCell ref="E119:E122"/>
    <mergeCell ref="F119:F122"/>
    <mergeCell ref="G119:G122"/>
    <mergeCell ref="H115:H118"/>
    <mergeCell ref="I115:I118"/>
    <mergeCell ref="M115:M118"/>
    <mergeCell ref="N115:N118"/>
    <mergeCell ref="O115:O118"/>
    <mergeCell ref="P115:Q118"/>
    <mergeCell ref="B115:B118"/>
    <mergeCell ref="C115:C118"/>
    <mergeCell ref="D115:D118"/>
    <mergeCell ref="E115:E118"/>
    <mergeCell ref="F115:F118"/>
    <mergeCell ref="G115:G118"/>
    <mergeCell ref="B113:B114"/>
    <mergeCell ref="C113:C114"/>
    <mergeCell ref="D113:D114"/>
    <mergeCell ref="E113:E114"/>
    <mergeCell ref="F113:F114"/>
    <mergeCell ref="G113:G114"/>
    <mergeCell ref="H113:H114"/>
    <mergeCell ref="I113:I114"/>
    <mergeCell ref="M113:M114"/>
    <mergeCell ref="B110:B112"/>
    <mergeCell ref="M106:M109"/>
    <mergeCell ref="N106:N109"/>
    <mergeCell ref="O106:O109"/>
    <mergeCell ref="P106:Q109"/>
    <mergeCell ref="N100:N105"/>
    <mergeCell ref="O100:O105"/>
    <mergeCell ref="P100:Q105"/>
    <mergeCell ref="J101:J102"/>
    <mergeCell ref="B106:B109"/>
    <mergeCell ref="C106:C109"/>
    <mergeCell ref="D106:D109"/>
    <mergeCell ref="E106:E109"/>
    <mergeCell ref="F106:F109"/>
    <mergeCell ref="G106:G109"/>
    <mergeCell ref="B100:B105"/>
    <mergeCell ref="C100:C105"/>
    <mergeCell ref="D100:D105"/>
    <mergeCell ref="E100:E105"/>
    <mergeCell ref="F100:F105"/>
    <mergeCell ref="G100:G105"/>
    <mergeCell ref="H100:H105"/>
    <mergeCell ref="I100:I105"/>
    <mergeCell ref="M100:M105"/>
    <mergeCell ref="H106:H109"/>
    <mergeCell ref="I106:I109"/>
    <mergeCell ref="N86:N93"/>
    <mergeCell ref="O86:O93"/>
    <mergeCell ref="P86:Q93"/>
    <mergeCell ref="J91:J93"/>
    <mergeCell ref="I94:I99"/>
    <mergeCell ref="H94:H99"/>
    <mergeCell ref="G94:G99"/>
    <mergeCell ref="F94:F99"/>
    <mergeCell ref="E94:E99"/>
    <mergeCell ref="D94:D99"/>
    <mergeCell ref="C94:C99"/>
    <mergeCell ref="B94:B99"/>
    <mergeCell ref="M94:M99"/>
    <mergeCell ref="N94:N99"/>
    <mergeCell ref="O94:O99"/>
    <mergeCell ref="P94:Q99"/>
    <mergeCell ref="B86:B93"/>
    <mergeCell ref="C86:C93"/>
    <mergeCell ref="D86:D93"/>
    <mergeCell ref="E86:E93"/>
    <mergeCell ref="F86:F93"/>
    <mergeCell ref="G86:G93"/>
    <mergeCell ref="H86:H93"/>
    <mergeCell ref="I86:I93"/>
    <mergeCell ref="M86:M93"/>
    <mergeCell ref="P78:Q78"/>
    <mergeCell ref="B79:B85"/>
    <mergeCell ref="C79:C85"/>
    <mergeCell ref="D79:D85"/>
    <mergeCell ref="E79:E85"/>
    <mergeCell ref="F79:F85"/>
    <mergeCell ref="G79:G85"/>
    <mergeCell ref="H79:H85"/>
    <mergeCell ref="M79:M85"/>
    <mergeCell ref="N79:N85"/>
    <mergeCell ref="O79:O85"/>
    <mergeCell ref="P79:Q85"/>
    <mergeCell ref="B2:P2"/>
    <mergeCell ref="B4:P4"/>
    <mergeCell ref="C6:N6"/>
    <mergeCell ref="C7:N7"/>
    <mergeCell ref="C8:N8"/>
    <mergeCell ref="C9:N9"/>
    <mergeCell ref="O66:P66"/>
    <mergeCell ref="B72:N72"/>
    <mergeCell ref="J77:L77"/>
    <mergeCell ref="P77:Q77"/>
    <mergeCell ref="C59:N59"/>
    <mergeCell ref="B61:N61"/>
    <mergeCell ref="O64:P64"/>
    <mergeCell ref="O65:P65"/>
    <mergeCell ref="C10:E10"/>
    <mergeCell ref="B14:C21"/>
    <mergeCell ref="B22:C22"/>
    <mergeCell ref="E40:E41"/>
    <mergeCell ref="M45:N45"/>
    <mergeCell ref="B55:B56"/>
    <mergeCell ref="C55:C56"/>
    <mergeCell ref="D55:E55"/>
  </mergeCells>
  <dataValidations count="2">
    <dataValidation type="list" allowBlank="1" showInputMessage="1" showErrorMessage="1" sqref="WVE983106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WLI983106 WBM983106 VRQ983106 VHU983106 UXY983106 UOC983106 UEG983106 TUK983106 TKO983106 TAS983106 SQW983106 SHA983106 RXE983106 RNI983106 RDM983106 QTQ983106 QJU983106 PZY983106 PQC983106 PGG983106 OWK983106 OMO983106 OCS983106 NSW983106 NJA983106 MZE983106 MPI983106 MFM983106 LVQ983106 LLU983106 LBY983106 KSC983106 KIG983106 JYK983106 JOO983106 JES983106 IUW983106 ILA983106 IBE983106 HRI983106 HHM983106 GXQ983106 GNU983106 GDY983106 FUC983106 FKG983106 FAK983106 EQO983106 EGS983106 DWW983106 DNA983106 DDE983106 CTI983106 CJM983106 BZQ983106 BPU983106 BFY983106 AWC983106 AMG983106 ACK983106 SO983106 IS983106 A983106 WVE917570 WLI917570 WBM917570 VRQ917570 VHU917570 UXY917570 UOC917570 UEG917570 TUK917570 TKO917570 TAS917570 SQW917570 SHA917570 RXE917570 RNI917570 RDM917570 QTQ917570 QJU917570 PZY917570 PQC917570 PGG917570 OWK917570 OMO917570 OCS917570 NSW917570 NJA917570 MZE917570 MPI917570 MFM917570 LVQ917570 LLU917570 LBY917570 KSC917570 KIG917570 JYK917570 JOO917570 JES917570 IUW917570 ILA917570 IBE917570 HRI917570 HHM917570 GXQ917570 GNU917570 GDY917570 FUC917570 FKG917570 FAK917570 EQO917570 EGS917570 DWW917570 DNA917570 DDE917570 CTI917570 CJM917570 BZQ917570 BPU917570 BFY917570 AWC917570 AMG917570 ACK917570 SO917570 IS917570 A917570 WVE852034 WLI852034 WBM852034 VRQ852034 VHU852034 UXY852034 UOC852034 UEG852034 TUK852034 TKO852034 TAS852034 SQW852034 SHA852034 RXE852034 RNI852034 RDM852034 QTQ852034 QJU852034 PZY852034 PQC852034 PGG852034 OWK852034 OMO852034 OCS852034 NSW852034 NJA852034 MZE852034 MPI852034 MFM852034 LVQ852034 LLU852034 LBY852034 KSC852034 KIG852034 JYK852034 JOO852034 JES852034 IUW852034 ILA852034 IBE852034 HRI852034 HHM852034 GXQ852034 GNU852034 GDY852034 FUC852034 FKG852034 FAK852034 EQO852034 EGS852034 DWW852034 DNA852034 DDE852034 CTI852034 CJM852034 BZQ852034 BPU852034 BFY852034 AWC852034 AMG852034 ACK852034 SO852034 IS852034 A852034 WVE786498 WLI786498 WBM786498 VRQ786498 VHU786498 UXY786498 UOC786498 UEG786498 TUK786498 TKO786498 TAS786498 SQW786498 SHA786498 RXE786498 RNI786498 RDM786498 QTQ786498 QJU786498 PZY786498 PQC786498 PGG786498 OWK786498 OMO786498 OCS786498 NSW786498 NJA786498 MZE786498 MPI786498 MFM786498 LVQ786498 LLU786498 LBY786498 KSC786498 KIG786498 JYK786498 JOO786498 JES786498 IUW786498 ILA786498 IBE786498 HRI786498 HHM786498 GXQ786498 GNU786498 GDY786498 FUC786498 FKG786498 FAK786498 EQO786498 EGS786498 DWW786498 DNA786498 DDE786498 CTI786498 CJM786498 BZQ786498 BPU786498 BFY786498 AWC786498 AMG786498 ACK786498 SO786498 IS786498 A786498 WVE720962 WLI720962 WBM720962 VRQ720962 VHU720962 UXY720962 UOC720962 UEG720962 TUK720962 TKO720962 TAS720962 SQW720962 SHA720962 RXE720962 RNI720962 RDM720962 QTQ720962 QJU720962 PZY720962 PQC720962 PGG720962 OWK720962 OMO720962 OCS720962 NSW720962 NJA720962 MZE720962 MPI720962 MFM720962 LVQ720962 LLU720962 LBY720962 KSC720962 KIG720962 JYK720962 JOO720962 JES720962 IUW720962 ILA720962 IBE720962 HRI720962 HHM720962 GXQ720962 GNU720962 GDY720962 FUC720962 FKG720962 FAK720962 EQO720962 EGS720962 DWW720962 DNA720962 DDE720962 CTI720962 CJM720962 BZQ720962 BPU720962 BFY720962 AWC720962 AMG720962 ACK720962 SO720962 IS720962 A720962 WVE655426 WLI655426 WBM655426 VRQ655426 VHU655426 UXY655426 UOC655426 UEG655426 TUK655426 TKO655426 TAS655426 SQW655426 SHA655426 RXE655426 RNI655426 RDM655426 QTQ655426 QJU655426 PZY655426 PQC655426 PGG655426 OWK655426 OMO655426 OCS655426 NSW655426 NJA655426 MZE655426 MPI655426 MFM655426 LVQ655426 LLU655426 LBY655426 KSC655426 KIG655426 JYK655426 JOO655426 JES655426 IUW655426 ILA655426 IBE655426 HRI655426 HHM655426 GXQ655426 GNU655426 GDY655426 FUC655426 FKG655426 FAK655426 EQO655426 EGS655426 DWW655426 DNA655426 DDE655426 CTI655426 CJM655426 BZQ655426 BPU655426 BFY655426 AWC655426 AMG655426 ACK655426 SO655426 IS655426 A655426 WVE589890 WLI589890 WBM589890 VRQ589890 VHU589890 UXY589890 UOC589890 UEG589890 TUK589890 TKO589890 TAS589890 SQW589890 SHA589890 RXE589890 RNI589890 RDM589890 QTQ589890 QJU589890 PZY589890 PQC589890 PGG589890 OWK589890 OMO589890 OCS589890 NSW589890 NJA589890 MZE589890 MPI589890 MFM589890 LVQ589890 LLU589890 LBY589890 KSC589890 KIG589890 JYK589890 JOO589890 JES589890 IUW589890 ILA589890 IBE589890 HRI589890 HHM589890 GXQ589890 GNU589890 GDY589890 FUC589890 FKG589890 FAK589890 EQO589890 EGS589890 DWW589890 DNA589890 DDE589890 CTI589890 CJM589890 BZQ589890 BPU589890 BFY589890 AWC589890 AMG589890 ACK589890 SO589890 IS589890 A589890 WVE524354 WLI524354 WBM524354 VRQ524354 VHU524354 UXY524354 UOC524354 UEG524354 TUK524354 TKO524354 TAS524354 SQW524354 SHA524354 RXE524354 RNI524354 RDM524354 QTQ524354 QJU524354 PZY524354 PQC524354 PGG524354 OWK524354 OMO524354 OCS524354 NSW524354 NJA524354 MZE524354 MPI524354 MFM524354 LVQ524354 LLU524354 LBY524354 KSC524354 KIG524354 JYK524354 JOO524354 JES524354 IUW524354 ILA524354 IBE524354 HRI524354 HHM524354 GXQ524354 GNU524354 GDY524354 FUC524354 FKG524354 FAK524354 EQO524354 EGS524354 DWW524354 DNA524354 DDE524354 CTI524354 CJM524354 BZQ524354 BPU524354 BFY524354 AWC524354 AMG524354 ACK524354 SO524354 IS524354 A524354 WVE458818 WLI458818 WBM458818 VRQ458818 VHU458818 UXY458818 UOC458818 UEG458818 TUK458818 TKO458818 TAS458818 SQW458818 SHA458818 RXE458818 RNI458818 RDM458818 QTQ458818 QJU458818 PZY458818 PQC458818 PGG458818 OWK458818 OMO458818 OCS458818 NSW458818 NJA458818 MZE458818 MPI458818 MFM458818 LVQ458818 LLU458818 LBY458818 KSC458818 KIG458818 JYK458818 JOO458818 JES458818 IUW458818 ILA458818 IBE458818 HRI458818 HHM458818 GXQ458818 GNU458818 GDY458818 FUC458818 FKG458818 FAK458818 EQO458818 EGS458818 DWW458818 DNA458818 DDE458818 CTI458818 CJM458818 BZQ458818 BPU458818 BFY458818 AWC458818 AMG458818 ACK458818 SO458818 IS458818 A458818 WVE393282 WLI393282 WBM393282 VRQ393282 VHU393282 UXY393282 UOC393282 UEG393282 TUK393282 TKO393282 TAS393282 SQW393282 SHA393282 RXE393282 RNI393282 RDM393282 QTQ393282 QJU393282 PZY393282 PQC393282 PGG393282 OWK393282 OMO393282 OCS393282 NSW393282 NJA393282 MZE393282 MPI393282 MFM393282 LVQ393282 LLU393282 LBY393282 KSC393282 KIG393282 JYK393282 JOO393282 JES393282 IUW393282 ILA393282 IBE393282 HRI393282 HHM393282 GXQ393282 GNU393282 GDY393282 FUC393282 FKG393282 FAK393282 EQO393282 EGS393282 DWW393282 DNA393282 DDE393282 CTI393282 CJM393282 BZQ393282 BPU393282 BFY393282 AWC393282 AMG393282 ACK393282 SO393282 IS393282 A393282 WVE327746 WLI327746 WBM327746 VRQ327746 VHU327746 UXY327746 UOC327746 UEG327746 TUK327746 TKO327746 TAS327746 SQW327746 SHA327746 RXE327746 RNI327746 RDM327746 QTQ327746 QJU327746 PZY327746 PQC327746 PGG327746 OWK327746 OMO327746 OCS327746 NSW327746 NJA327746 MZE327746 MPI327746 MFM327746 LVQ327746 LLU327746 LBY327746 KSC327746 KIG327746 JYK327746 JOO327746 JES327746 IUW327746 ILA327746 IBE327746 HRI327746 HHM327746 GXQ327746 GNU327746 GDY327746 FUC327746 FKG327746 FAK327746 EQO327746 EGS327746 DWW327746 DNA327746 DDE327746 CTI327746 CJM327746 BZQ327746 BPU327746 BFY327746 AWC327746 AMG327746 ACK327746 SO327746 IS327746 A327746 WVE262210 WLI262210 WBM262210 VRQ262210 VHU262210 UXY262210 UOC262210 UEG262210 TUK262210 TKO262210 TAS262210 SQW262210 SHA262210 RXE262210 RNI262210 RDM262210 QTQ262210 QJU262210 PZY262210 PQC262210 PGG262210 OWK262210 OMO262210 OCS262210 NSW262210 NJA262210 MZE262210 MPI262210 MFM262210 LVQ262210 LLU262210 LBY262210 KSC262210 KIG262210 JYK262210 JOO262210 JES262210 IUW262210 ILA262210 IBE262210 HRI262210 HHM262210 GXQ262210 GNU262210 GDY262210 FUC262210 FKG262210 FAK262210 EQO262210 EGS262210 DWW262210 DNA262210 DDE262210 CTI262210 CJM262210 BZQ262210 BPU262210 BFY262210 AWC262210 AMG262210 ACK262210 SO262210 IS262210 A262210 WVE196674 WLI196674 WBM196674 VRQ196674 VHU196674 UXY196674 UOC196674 UEG196674 TUK196674 TKO196674 TAS196674 SQW196674 SHA196674 RXE196674 RNI196674 RDM196674 QTQ196674 QJU196674 PZY196674 PQC196674 PGG196674 OWK196674 OMO196674 OCS196674 NSW196674 NJA196674 MZE196674 MPI196674 MFM196674 LVQ196674 LLU196674 LBY196674 KSC196674 KIG196674 JYK196674 JOO196674 JES196674 IUW196674 ILA196674 IBE196674 HRI196674 HHM196674 GXQ196674 GNU196674 GDY196674 FUC196674 FKG196674 FAK196674 EQO196674 EGS196674 DWW196674 DNA196674 DDE196674 CTI196674 CJM196674 BZQ196674 BPU196674 BFY196674 AWC196674 AMG196674 ACK196674 SO196674 IS196674 A196674 WVE131138 WLI131138 WBM131138 VRQ131138 VHU131138 UXY131138 UOC131138 UEG131138 TUK131138 TKO131138 TAS131138 SQW131138 SHA131138 RXE131138 RNI131138 RDM131138 QTQ131138 QJU131138 PZY131138 PQC131138 PGG131138 OWK131138 OMO131138 OCS131138 NSW131138 NJA131138 MZE131138 MPI131138 MFM131138 LVQ131138 LLU131138 LBY131138 KSC131138 KIG131138 JYK131138 JOO131138 JES131138 IUW131138 ILA131138 IBE131138 HRI131138 HHM131138 GXQ131138 GNU131138 GDY131138 FUC131138 FKG131138 FAK131138 EQO131138 EGS131138 DWW131138 DNA131138 DDE131138 CTI131138 CJM131138 BZQ131138 BPU131138 BFY131138 AWC131138 AMG131138 ACK131138 SO131138 IS131138 A131138 WVE65602 WLI65602 WBM65602 VRQ65602 VHU65602 UXY65602 UOC65602 UEG65602 TUK65602 TKO65602 TAS65602 SQW65602 SHA65602 RXE65602 RNI65602 RDM65602 QTQ65602 QJU65602 PZY65602 PQC65602 PGG65602 OWK65602 OMO65602 OCS65602 NSW65602 NJA65602 MZE65602 MPI65602 MFM65602 LVQ65602 LLU65602 LBY65602 KSC65602 KIG65602 JYK65602 JOO65602 JES65602 IUW65602 ILA65602 IBE65602 HRI65602 HHM65602 GXQ65602 GNU65602 GDY65602 FUC65602 FKG65602 FAK65602 EQO65602 EGS65602 DWW65602 DNA65602 DDE65602 CTI65602 CJM65602 BZQ65602 BPU65602 BFY65602 AWC65602 AMG65602 ACK65602 SO65602 IS65602 A65602">
      <formula1>"1,2,3,4,5"</formula1>
    </dataValidation>
    <dataValidation type="decimal" allowBlank="1" showInputMessage="1" showErrorMessage="1" sqref="WVH983106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WBP983106 VRT983106 VHX983106 UYB983106 UOF983106 UEJ983106 TUN983106 TKR983106 TAV983106 SQZ983106 SHD983106 RXH983106 RNL983106 RDP983106 QTT983106 QJX983106 QAB983106 PQF983106 PGJ983106 OWN983106 OMR983106 OCV983106 NSZ983106 NJD983106 MZH983106 MPL983106 MFP983106 LVT983106 LLX983106 LCB983106 KSF983106 KIJ983106 JYN983106 JOR983106 JEV983106 IUZ983106 ILD983106 IBH983106 HRL983106 HHP983106 GXT983106 GNX983106 GEB983106 FUF983106 FKJ983106 FAN983106 EQR983106 EGV983106 DWZ983106 DND983106 DDH983106 CTL983106 CJP983106 BZT983106 BPX983106 BGB983106 AWF983106 AMJ983106 ACN983106 SR983106 IV983106 C983106 WVH917570 WLL917570 WBP917570 VRT917570 VHX917570 UYB917570 UOF917570 UEJ917570 TUN917570 TKR917570 TAV917570 SQZ917570 SHD917570 RXH917570 RNL917570 RDP917570 QTT917570 QJX917570 QAB917570 PQF917570 PGJ917570 OWN917570 OMR917570 OCV917570 NSZ917570 NJD917570 MZH917570 MPL917570 MFP917570 LVT917570 LLX917570 LCB917570 KSF917570 KIJ917570 JYN917570 JOR917570 JEV917570 IUZ917570 ILD917570 IBH917570 HRL917570 HHP917570 GXT917570 GNX917570 GEB917570 FUF917570 FKJ917570 FAN917570 EQR917570 EGV917570 DWZ917570 DND917570 DDH917570 CTL917570 CJP917570 BZT917570 BPX917570 BGB917570 AWF917570 AMJ917570 ACN917570 SR917570 IV917570 C917570 WVH852034 WLL852034 WBP852034 VRT852034 VHX852034 UYB852034 UOF852034 UEJ852034 TUN852034 TKR852034 TAV852034 SQZ852034 SHD852034 RXH852034 RNL852034 RDP852034 QTT852034 QJX852034 QAB852034 PQF852034 PGJ852034 OWN852034 OMR852034 OCV852034 NSZ852034 NJD852034 MZH852034 MPL852034 MFP852034 LVT852034 LLX852034 LCB852034 KSF852034 KIJ852034 JYN852034 JOR852034 JEV852034 IUZ852034 ILD852034 IBH852034 HRL852034 HHP852034 GXT852034 GNX852034 GEB852034 FUF852034 FKJ852034 FAN852034 EQR852034 EGV852034 DWZ852034 DND852034 DDH852034 CTL852034 CJP852034 BZT852034 BPX852034 BGB852034 AWF852034 AMJ852034 ACN852034 SR852034 IV852034 C852034 WVH786498 WLL786498 WBP786498 VRT786498 VHX786498 UYB786498 UOF786498 UEJ786498 TUN786498 TKR786498 TAV786498 SQZ786498 SHD786498 RXH786498 RNL786498 RDP786498 QTT786498 QJX786498 QAB786498 PQF786498 PGJ786498 OWN786498 OMR786498 OCV786498 NSZ786498 NJD786498 MZH786498 MPL786498 MFP786498 LVT786498 LLX786498 LCB786498 KSF786498 KIJ786498 JYN786498 JOR786498 JEV786498 IUZ786498 ILD786498 IBH786498 HRL786498 HHP786498 GXT786498 GNX786498 GEB786498 FUF786498 FKJ786498 FAN786498 EQR786498 EGV786498 DWZ786498 DND786498 DDH786498 CTL786498 CJP786498 BZT786498 BPX786498 BGB786498 AWF786498 AMJ786498 ACN786498 SR786498 IV786498 C786498 WVH720962 WLL720962 WBP720962 VRT720962 VHX720962 UYB720962 UOF720962 UEJ720962 TUN720962 TKR720962 TAV720962 SQZ720962 SHD720962 RXH720962 RNL720962 RDP720962 QTT720962 QJX720962 QAB720962 PQF720962 PGJ720962 OWN720962 OMR720962 OCV720962 NSZ720962 NJD720962 MZH720962 MPL720962 MFP720962 LVT720962 LLX720962 LCB720962 KSF720962 KIJ720962 JYN720962 JOR720962 JEV720962 IUZ720962 ILD720962 IBH720962 HRL720962 HHP720962 GXT720962 GNX720962 GEB720962 FUF720962 FKJ720962 FAN720962 EQR720962 EGV720962 DWZ720962 DND720962 DDH720962 CTL720962 CJP720962 BZT720962 BPX720962 BGB720962 AWF720962 AMJ720962 ACN720962 SR720962 IV720962 C720962 WVH655426 WLL655426 WBP655426 VRT655426 VHX655426 UYB655426 UOF655426 UEJ655426 TUN655426 TKR655426 TAV655426 SQZ655426 SHD655426 RXH655426 RNL655426 RDP655426 QTT655426 QJX655426 QAB655426 PQF655426 PGJ655426 OWN655426 OMR655426 OCV655426 NSZ655426 NJD655426 MZH655426 MPL655426 MFP655426 LVT655426 LLX655426 LCB655426 KSF655426 KIJ655426 JYN655426 JOR655426 JEV655426 IUZ655426 ILD655426 IBH655426 HRL655426 HHP655426 GXT655426 GNX655426 GEB655426 FUF655426 FKJ655426 FAN655426 EQR655426 EGV655426 DWZ655426 DND655426 DDH655426 CTL655426 CJP655426 BZT655426 BPX655426 BGB655426 AWF655426 AMJ655426 ACN655426 SR655426 IV655426 C655426 WVH589890 WLL589890 WBP589890 VRT589890 VHX589890 UYB589890 UOF589890 UEJ589890 TUN589890 TKR589890 TAV589890 SQZ589890 SHD589890 RXH589890 RNL589890 RDP589890 QTT589890 QJX589890 QAB589890 PQF589890 PGJ589890 OWN589890 OMR589890 OCV589890 NSZ589890 NJD589890 MZH589890 MPL589890 MFP589890 LVT589890 LLX589890 LCB589890 KSF589890 KIJ589890 JYN589890 JOR589890 JEV589890 IUZ589890 ILD589890 IBH589890 HRL589890 HHP589890 GXT589890 GNX589890 GEB589890 FUF589890 FKJ589890 FAN589890 EQR589890 EGV589890 DWZ589890 DND589890 DDH589890 CTL589890 CJP589890 BZT589890 BPX589890 BGB589890 AWF589890 AMJ589890 ACN589890 SR589890 IV589890 C589890 WVH524354 WLL524354 WBP524354 VRT524354 VHX524354 UYB524354 UOF524354 UEJ524354 TUN524354 TKR524354 TAV524354 SQZ524354 SHD524354 RXH524354 RNL524354 RDP524354 QTT524354 QJX524354 QAB524354 PQF524354 PGJ524354 OWN524354 OMR524354 OCV524354 NSZ524354 NJD524354 MZH524354 MPL524354 MFP524354 LVT524354 LLX524354 LCB524354 KSF524354 KIJ524354 JYN524354 JOR524354 JEV524354 IUZ524354 ILD524354 IBH524354 HRL524354 HHP524354 GXT524354 GNX524354 GEB524354 FUF524354 FKJ524354 FAN524354 EQR524354 EGV524354 DWZ524354 DND524354 DDH524354 CTL524354 CJP524354 BZT524354 BPX524354 BGB524354 AWF524354 AMJ524354 ACN524354 SR524354 IV524354 C524354 WVH458818 WLL458818 WBP458818 VRT458818 VHX458818 UYB458818 UOF458818 UEJ458818 TUN458818 TKR458818 TAV458818 SQZ458818 SHD458818 RXH458818 RNL458818 RDP458818 QTT458818 QJX458818 QAB458818 PQF458818 PGJ458818 OWN458818 OMR458818 OCV458818 NSZ458818 NJD458818 MZH458818 MPL458818 MFP458818 LVT458818 LLX458818 LCB458818 KSF458818 KIJ458818 JYN458818 JOR458818 JEV458818 IUZ458818 ILD458818 IBH458818 HRL458818 HHP458818 GXT458818 GNX458818 GEB458818 FUF458818 FKJ458818 FAN458818 EQR458818 EGV458818 DWZ458818 DND458818 DDH458818 CTL458818 CJP458818 BZT458818 BPX458818 BGB458818 AWF458818 AMJ458818 ACN458818 SR458818 IV458818 C458818 WVH393282 WLL393282 WBP393282 VRT393282 VHX393282 UYB393282 UOF393282 UEJ393282 TUN393282 TKR393282 TAV393282 SQZ393282 SHD393282 RXH393282 RNL393282 RDP393282 QTT393282 QJX393282 QAB393282 PQF393282 PGJ393282 OWN393282 OMR393282 OCV393282 NSZ393282 NJD393282 MZH393282 MPL393282 MFP393282 LVT393282 LLX393282 LCB393282 KSF393282 KIJ393282 JYN393282 JOR393282 JEV393282 IUZ393282 ILD393282 IBH393282 HRL393282 HHP393282 GXT393282 GNX393282 GEB393282 FUF393282 FKJ393282 FAN393282 EQR393282 EGV393282 DWZ393282 DND393282 DDH393282 CTL393282 CJP393282 BZT393282 BPX393282 BGB393282 AWF393282 AMJ393282 ACN393282 SR393282 IV393282 C393282 WVH327746 WLL327746 WBP327746 VRT327746 VHX327746 UYB327746 UOF327746 UEJ327746 TUN327746 TKR327746 TAV327746 SQZ327746 SHD327746 RXH327746 RNL327746 RDP327746 QTT327746 QJX327746 QAB327746 PQF327746 PGJ327746 OWN327746 OMR327746 OCV327746 NSZ327746 NJD327746 MZH327746 MPL327746 MFP327746 LVT327746 LLX327746 LCB327746 KSF327746 KIJ327746 JYN327746 JOR327746 JEV327746 IUZ327746 ILD327746 IBH327746 HRL327746 HHP327746 GXT327746 GNX327746 GEB327746 FUF327746 FKJ327746 FAN327746 EQR327746 EGV327746 DWZ327746 DND327746 DDH327746 CTL327746 CJP327746 BZT327746 BPX327746 BGB327746 AWF327746 AMJ327746 ACN327746 SR327746 IV327746 C327746 WVH262210 WLL262210 WBP262210 VRT262210 VHX262210 UYB262210 UOF262210 UEJ262210 TUN262210 TKR262210 TAV262210 SQZ262210 SHD262210 RXH262210 RNL262210 RDP262210 QTT262210 QJX262210 QAB262210 PQF262210 PGJ262210 OWN262210 OMR262210 OCV262210 NSZ262210 NJD262210 MZH262210 MPL262210 MFP262210 LVT262210 LLX262210 LCB262210 KSF262210 KIJ262210 JYN262210 JOR262210 JEV262210 IUZ262210 ILD262210 IBH262210 HRL262210 HHP262210 GXT262210 GNX262210 GEB262210 FUF262210 FKJ262210 FAN262210 EQR262210 EGV262210 DWZ262210 DND262210 DDH262210 CTL262210 CJP262210 BZT262210 BPX262210 BGB262210 AWF262210 AMJ262210 ACN262210 SR262210 IV262210 C262210 WVH196674 WLL196674 WBP196674 VRT196674 VHX196674 UYB196674 UOF196674 UEJ196674 TUN196674 TKR196674 TAV196674 SQZ196674 SHD196674 RXH196674 RNL196674 RDP196674 QTT196674 QJX196674 QAB196674 PQF196674 PGJ196674 OWN196674 OMR196674 OCV196674 NSZ196674 NJD196674 MZH196674 MPL196674 MFP196674 LVT196674 LLX196674 LCB196674 KSF196674 KIJ196674 JYN196674 JOR196674 JEV196674 IUZ196674 ILD196674 IBH196674 HRL196674 HHP196674 GXT196674 GNX196674 GEB196674 FUF196674 FKJ196674 FAN196674 EQR196674 EGV196674 DWZ196674 DND196674 DDH196674 CTL196674 CJP196674 BZT196674 BPX196674 BGB196674 AWF196674 AMJ196674 ACN196674 SR196674 IV196674 C196674 WVH131138 WLL131138 WBP131138 VRT131138 VHX131138 UYB131138 UOF131138 UEJ131138 TUN131138 TKR131138 TAV131138 SQZ131138 SHD131138 RXH131138 RNL131138 RDP131138 QTT131138 QJX131138 QAB131138 PQF131138 PGJ131138 OWN131138 OMR131138 OCV131138 NSZ131138 NJD131138 MZH131138 MPL131138 MFP131138 LVT131138 LLX131138 LCB131138 KSF131138 KIJ131138 JYN131138 JOR131138 JEV131138 IUZ131138 ILD131138 IBH131138 HRL131138 HHP131138 GXT131138 GNX131138 GEB131138 FUF131138 FKJ131138 FAN131138 EQR131138 EGV131138 DWZ131138 DND131138 DDH131138 CTL131138 CJP131138 BZT131138 BPX131138 BGB131138 AWF131138 AMJ131138 ACN131138 SR131138 IV131138 C131138 WVH65602 WLL65602 WBP65602 VRT65602 VHX65602 UYB65602 UOF65602 UEJ65602 TUN65602 TKR65602 TAV65602 SQZ65602 SHD65602 RXH65602 RNL65602 RDP65602 QTT65602 QJX65602 QAB65602 PQF65602 PGJ65602 OWN65602 OMR65602 OCV65602 NSZ65602 NJD65602 MZH65602 MPL65602 MFP65602 LVT65602 LLX65602 LCB65602 KSF65602 KIJ65602 JYN65602 JOR65602 JEV65602 IUZ65602 ILD65602 IBH65602 HRL65602 HHP65602 GXT65602 GNX65602 GEB65602 FUF65602 FKJ65602 FAN65602 EQR65602 EGV65602 DWZ65602 DND65602 DDH65602 CTL65602 CJP65602 BZT65602 BPX65602 BGB65602 AWF65602 AMJ65602 ACN65602 SR65602 IV65602 C65602 WLL983106">
      <formula1>0</formula1>
      <formula2>1</formula2>
    </dataValidation>
  </dataValidations>
  <pageMargins left="0.7" right="0.7" top="0.75" bottom="0.75" header="0.3" footer="0.3"/>
  <pageSetup orientation="portrait" horizontalDpi="300" verticalDpi="3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208"/>
  <sheetViews>
    <sheetView zoomScale="70" zoomScaleNormal="70" workbookViewId="0">
      <selection activeCell="B25" sqref="B25"/>
    </sheetView>
  </sheetViews>
  <sheetFormatPr baseColWidth="10" defaultRowHeight="15" x14ac:dyDescent="0.25"/>
  <cols>
    <col min="1" max="1" width="3.7109375" style="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30.28515625" style="1" customWidth="1"/>
    <col min="9" max="9" width="22" style="1" customWidth="1"/>
    <col min="10" max="10" width="20.28515625" style="1" customWidth="1"/>
    <col min="11" max="11" width="27.5703125" style="1" customWidth="1"/>
    <col min="12" max="12" width="28.140625" style="1" customWidth="1"/>
    <col min="13" max="13" width="18.7109375" style="1" customWidth="1"/>
    <col min="14" max="14" width="22.140625" style="1" customWidth="1"/>
    <col min="15" max="15" width="26.140625" style="1" customWidth="1"/>
    <col min="16" max="16" width="19.5703125" style="1" bestFit="1" customWidth="1"/>
    <col min="17" max="17" width="38.42578125" style="1" customWidth="1"/>
    <col min="18" max="18" width="22.8554687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6" t="s">
        <v>3895</v>
      </c>
      <c r="D6" s="1856"/>
      <c r="E6" s="1856"/>
      <c r="F6" s="1856"/>
      <c r="G6" s="1856"/>
      <c r="H6" s="1856"/>
      <c r="I6" s="1856"/>
      <c r="J6" s="1856"/>
      <c r="K6" s="1856"/>
      <c r="L6" s="1856"/>
      <c r="M6" s="1856"/>
      <c r="N6" s="1857"/>
    </row>
    <row r="7" spans="2:16" ht="16.5" thickBot="1" x14ac:dyDescent="0.3">
      <c r="B7" s="127" t="s">
        <v>4</v>
      </c>
      <c r="C7" s="1856" t="s">
        <v>3895</v>
      </c>
      <c r="D7" s="1856"/>
      <c r="E7" s="1856"/>
      <c r="F7" s="1856"/>
      <c r="G7" s="1856"/>
      <c r="H7" s="1856"/>
      <c r="I7" s="1856"/>
      <c r="J7" s="1856"/>
      <c r="K7" s="1856"/>
      <c r="L7" s="1856"/>
      <c r="M7" s="1856"/>
      <c r="N7" s="1857"/>
    </row>
    <row r="8" spans="2:16" ht="16.5" thickBot="1" x14ac:dyDescent="0.3">
      <c r="B8" s="127" t="s">
        <v>5</v>
      </c>
      <c r="C8" s="1856"/>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25</v>
      </c>
      <c r="D10" s="1865"/>
      <c r="E10" s="1866"/>
      <c r="F10" s="216"/>
      <c r="G10" s="216"/>
      <c r="H10" s="216"/>
      <c r="I10" s="216"/>
      <c r="J10" s="216"/>
      <c r="K10" s="216"/>
      <c r="L10" s="216"/>
      <c r="M10" s="216"/>
      <c r="N10" s="217"/>
    </row>
    <row r="11" spans="2:16" ht="16.5" thickBot="1" x14ac:dyDescent="0.3">
      <c r="B11" s="130" t="s">
        <v>8</v>
      </c>
      <c r="C11" s="907" t="s">
        <v>3896</v>
      </c>
      <c r="D11" s="218"/>
      <c r="E11" s="218"/>
      <c r="F11" s="218"/>
      <c r="G11" s="218"/>
      <c r="H11" s="218"/>
      <c r="I11" s="218"/>
      <c r="J11" s="218"/>
      <c r="K11" s="218"/>
      <c r="L11" s="218"/>
      <c r="M11" s="218"/>
      <c r="N11" s="219"/>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9</v>
      </c>
      <c r="C14" s="1867"/>
      <c r="D14" s="702" t="s">
        <v>10</v>
      </c>
      <c r="E14" s="702" t="s">
        <v>11</v>
      </c>
      <c r="F14" s="702" t="s">
        <v>12</v>
      </c>
      <c r="G14" s="139"/>
      <c r="I14" s="140"/>
      <c r="J14" s="140"/>
      <c r="K14" s="140"/>
      <c r="L14" s="140"/>
      <c r="M14" s="140"/>
      <c r="N14" s="137"/>
    </row>
    <row r="15" spans="2:16" x14ac:dyDescent="0.25">
      <c r="B15" s="1867"/>
      <c r="C15" s="1867"/>
      <c r="D15" s="702">
        <v>25</v>
      </c>
      <c r="E15" s="141">
        <v>2401523150</v>
      </c>
      <c r="F15" s="246">
        <v>1150</v>
      </c>
      <c r="G15" s="143"/>
      <c r="I15" s="144"/>
      <c r="J15" s="144"/>
      <c r="K15" s="144"/>
      <c r="L15" s="144"/>
      <c r="M15" s="144"/>
      <c r="N15" s="137"/>
    </row>
    <row r="16" spans="2:16" x14ac:dyDescent="0.25">
      <c r="B16" s="1867"/>
      <c r="C16" s="1867"/>
      <c r="D16" s="702"/>
      <c r="E16" s="141"/>
      <c r="F16" s="141"/>
      <c r="G16" s="143"/>
      <c r="I16" s="144"/>
      <c r="J16" s="144"/>
      <c r="K16" s="144"/>
      <c r="L16" s="144"/>
      <c r="M16" s="144"/>
      <c r="N16" s="137"/>
    </row>
    <row r="17" spans="1:14" x14ac:dyDescent="0.25">
      <c r="B17" s="1867"/>
      <c r="C17" s="1867"/>
      <c r="D17" s="702"/>
      <c r="E17" s="141"/>
      <c r="F17" s="141"/>
      <c r="G17" s="143"/>
      <c r="I17" s="144"/>
      <c r="J17" s="144"/>
      <c r="K17" s="144"/>
      <c r="L17" s="144"/>
      <c r="M17" s="144"/>
      <c r="N17" s="137"/>
    </row>
    <row r="18" spans="1:14" x14ac:dyDescent="0.25">
      <c r="B18" s="1867"/>
      <c r="C18" s="1867"/>
      <c r="D18" s="702"/>
      <c r="E18" s="145"/>
      <c r="F18" s="141"/>
      <c r="G18" s="143"/>
      <c r="H18" s="146"/>
      <c r="I18" s="144"/>
      <c r="J18" s="144"/>
      <c r="K18" s="144"/>
      <c r="L18" s="144"/>
      <c r="M18" s="144"/>
      <c r="N18" s="147"/>
    </row>
    <row r="19" spans="1:14" x14ac:dyDescent="0.25">
      <c r="B19" s="1867"/>
      <c r="C19" s="1867"/>
      <c r="D19" s="702"/>
      <c r="E19" s="145"/>
      <c r="F19" s="141"/>
      <c r="G19" s="143"/>
      <c r="H19" s="146"/>
      <c r="I19" s="148"/>
      <c r="J19" s="148"/>
      <c r="K19" s="148"/>
      <c r="L19" s="148"/>
      <c r="M19" s="148"/>
      <c r="N19" s="147"/>
    </row>
    <row r="20" spans="1:14" x14ac:dyDescent="0.25">
      <c r="B20" s="1867"/>
      <c r="C20" s="1867"/>
      <c r="D20" s="702"/>
      <c r="E20" s="145"/>
      <c r="F20" s="141"/>
      <c r="G20" s="143"/>
      <c r="H20" s="146"/>
      <c r="I20" s="48"/>
      <c r="J20" s="48"/>
      <c r="K20" s="48"/>
      <c r="L20" s="48"/>
      <c r="M20" s="48"/>
      <c r="N20" s="147"/>
    </row>
    <row r="21" spans="1:14" x14ac:dyDescent="0.25">
      <c r="B21" s="1867"/>
      <c r="C21" s="1867"/>
      <c r="D21" s="702"/>
      <c r="E21" s="145"/>
      <c r="F21" s="141"/>
      <c r="G21" s="143"/>
      <c r="H21" s="146"/>
      <c r="I21" s="48"/>
      <c r="J21" s="48"/>
      <c r="K21" s="48"/>
      <c r="L21" s="48"/>
      <c r="M21" s="48"/>
      <c r="N21" s="147"/>
    </row>
    <row r="22" spans="1:14" ht="15.75" thickBot="1" x14ac:dyDescent="0.3">
      <c r="B22" s="1868" t="s">
        <v>13</v>
      </c>
      <c r="C22" s="1869"/>
      <c r="D22" s="702"/>
      <c r="E22" s="141">
        <v>2401523150</v>
      </c>
      <c r="F22" s="246">
        <v>1150</v>
      </c>
      <c r="G22" s="143"/>
      <c r="H22" s="146"/>
      <c r="I22" s="48"/>
      <c r="J22" s="48"/>
      <c r="K22" s="48"/>
      <c r="L22" s="48"/>
      <c r="M22" s="48"/>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920</v>
      </c>
      <c r="D24" s="154"/>
      <c r="E24" s="155">
        <f>E22</f>
        <v>2401523150</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152" t="s">
        <v>21</v>
      </c>
      <c r="D30" s="152"/>
      <c r="E30"/>
      <c r="F30"/>
      <c r="G30"/>
      <c r="H30"/>
      <c r="I30" s="48"/>
      <c r="J30" s="48"/>
      <c r="K30" s="48"/>
      <c r="L30" s="48"/>
      <c r="M30" s="48"/>
      <c r="N30" s="137"/>
    </row>
    <row r="31" spans="1:14" x14ac:dyDescent="0.25">
      <c r="A31" s="36"/>
      <c r="B31" s="152" t="s">
        <v>22</v>
      </c>
      <c r="C31" s="152" t="s">
        <v>21</v>
      </c>
      <c r="D31" s="715"/>
      <c r="E31"/>
      <c r="F31"/>
      <c r="G31"/>
      <c r="H31"/>
      <c r="I31" s="48"/>
      <c r="J31" s="48"/>
      <c r="K31" s="48"/>
      <c r="L31" s="48"/>
      <c r="M31" s="48"/>
      <c r="N31" s="137"/>
    </row>
    <row r="32" spans="1:14" x14ac:dyDescent="0.25">
      <c r="A32" s="36"/>
      <c r="B32" s="152" t="s">
        <v>23</v>
      </c>
      <c r="C32" s="152" t="s">
        <v>21</v>
      </c>
      <c r="D32" s="715"/>
      <c r="E32"/>
      <c r="F32"/>
      <c r="G32"/>
      <c r="H32"/>
      <c r="I32" s="48"/>
      <c r="J32" s="48"/>
      <c r="K32" s="48"/>
      <c r="L32" s="48"/>
      <c r="M32" s="48"/>
      <c r="N32" s="137"/>
    </row>
    <row r="33" spans="1:17" x14ac:dyDescent="0.25">
      <c r="A33" s="36"/>
      <c r="B33" s="152" t="s">
        <v>24</v>
      </c>
      <c r="C33" s="152"/>
      <c r="D33" s="715" t="s">
        <v>21</v>
      </c>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715">
        <v>40</v>
      </c>
      <c r="E40" s="1870">
        <f>+D40+D41</f>
        <v>75</v>
      </c>
      <c r="F40"/>
      <c r="G40"/>
      <c r="H40"/>
      <c r="I40" s="48"/>
      <c r="J40" s="48"/>
      <c r="K40" s="48"/>
      <c r="L40" s="48"/>
      <c r="M40" s="48"/>
      <c r="N40" s="137"/>
    </row>
    <row r="41" spans="1:17" ht="42.75" x14ac:dyDescent="0.25">
      <c r="A41" s="36"/>
      <c r="B41" s="45" t="s">
        <v>30</v>
      </c>
      <c r="C41" s="684">
        <v>60</v>
      </c>
      <c r="D41" s="715">
        <v>35</v>
      </c>
      <c r="E41" s="187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28.5" x14ac:dyDescent="0.25">
      <c r="A49" s="52">
        <v>1</v>
      </c>
      <c r="B49" s="53" t="s">
        <v>3895</v>
      </c>
      <c r="C49" s="53" t="s">
        <v>3897</v>
      </c>
      <c r="D49" s="53" t="s">
        <v>3897</v>
      </c>
      <c r="E49" s="58">
        <v>39873</v>
      </c>
      <c r="F49" s="54" t="s">
        <v>18</v>
      </c>
      <c r="G49" s="55" t="s">
        <v>82</v>
      </c>
      <c r="H49" s="62" t="s">
        <v>3898</v>
      </c>
      <c r="I49" s="62" t="s">
        <v>3899</v>
      </c>
      <c r="J49" s="56" t="s">
        <v>19</v>
      </c>
      <c r="K49" s="57">
        <v>11</v>
      </c>
      <c r="L49" s="57" t="s">
        <v>1191</v>
      </c>
      <c r="M49" s="58">
        <v>450</v>
      </c>
      <c r="N49" s="58">
        <v>450</v>
      </c>
      <c r="O49" s="63">
        <v>399233850</v>
      </c>
      <c r="P49" s="59">
        <v>66</v>
      </c>
      <c r="Q49" s="181"/>
      <c r="R49" s="60"/>
      <c r="S49" s="60"/>
      <c r="T49" s="60"/>
      <c r="U49" s="60"/>
      <c r="V49" s="60"/>
      <c r="W49" s="60"/>
      <c r="X49" s="60"/>
      <c r="Y49" s="60"/>
      <c r="Z49" s="60"/>
    </row>
    <row r="50" spans="1:26" s="61" customFormat="1" ht="28.5" x14ac:dyDescent="0.25">
      <c r="A50" s="52">
        <f>+A49+1</f>
        <v>2</v>
      </c>
      <c r="B50" s="53" t="s">
        <v>3895</v>
      </c>
      <c r="C50" s="54" t="s">
        <v>416</v>
      </c>
      <c r="D50" s="54" t="s">
        <v>188</v>
      </c>
      <c r="E50" s="58">
        <v>701820100144</v>
      </c>
      <c r="F50" s="54" t="s">
        <v>18</v>
      </c>
      <c r="G50" s="55" t="s">
        <v>82</v>
      </c>
      <c r="H50" s="62" t="s">
        <v>3900</v>
      </c>
      <c r="I50" s="62" t="s">
        <v>3901</v>
      </c>
      <c r="J50" s="56" t="s">
        <v>19</v>
      </c>
      <c r="K50" s="57">
        <v>11.1</v>
      </c>
      <c r="L50" s="57">
        <v>0</v>
      </c>
      <c r="M50" s="58">
        <v>294</v>
      </c>
      <c r="N50" s="58">
        <v>294</v>
      </c>
      <c r="O50" s="63">
        <v>297702334</v>
      </c>
      <c r="P50" s="59">
        <v>69</v>
      </c>
      <c r="Q50" s="181"/>
      <c r="R50" s="60"/>
      <c r="S50" s="60"/>
      <c r="T50" s="60"/>
      <c r="U50" s="60"/>
      <c r="V50" s="60"/>
      <c r="W50" s="60"/>
      <c r="X50" s="60"/>
      <c r="Y50" s="60"/>
      <c r="Z50" s="60"/>
    </row>
    <row r="51" spans="1:26" s="61" customFormat="1" ht="45" x14ac:dyDescent="0.25">
      <c r="A51" s="52">
        <f t="shared" ref="A51:A53" si="0">+A50+1</f>
        <v>3</v>
      </c>
      <c r="B51" s="53" t="s">
        <v>3895</v>
      </c>
      <c r="C51" s="54" t="s">
        <v>416</v>
      </c>
      <c r="D51" s="54" t="s">
        <v>188</v>
      </c>
      <c r="E51" s="58">
        <v>701820120519</v>
      </c>
      <c r="F51" s="54" t="s">
        <v>18</v>
      </c>
      <c r="G51" s="55" t="s">
        <v>82</v>
      </c>
      <c r="H51" s="62" t="s">
        <v>3902</v>
      </c>
      <c r="I51" s="62" t="s">
        <v>3903</v>
      </c>
      <c r="J51" s="56" t="s">
        <v>19</v>
      </c>
      <c r="K51" s="57">
        <v>21.6</v>
      </c>
      <c r="L51" s="57">
        <v>2.5</v>
      </c>
      <c r="M51" s="58">
        <v>445</v>
      </c>
      <c r="N51" s="58">
        <v>445</v>
      </c>
      <c r="O51" s="63">
        <v>1773946893</v>
      </c>
      <c r="P51" s="59">
        <v>70</v>
      </c>
      <c r="Q51" s="181" t="s">
        <v>3904</v>
      </c>
      <c r="R51" s="60"/>
      <c r="S51" s="60"/>
      <c r="T51" s="60"/>
      <c r="U51" s="60"/>
      <c r="V51" s="60"/>
      <c r="W51" s="60"/>
      <c r="X51" s="60"/>
      <c r="Y51" s="60"/>
      <c r="Z51" s="60"/>
    </row>
    <row r="52" spans="1:26" s="61" customFormat="1" ht="135" x14ac:dyDescent="0.25">
      <c r="A52" s="52">
        <f t="shared" si="0"/>
        <v>4</v>
      </c>
      <c r="B52" s="53" t="s">
        <v>3895</v>
      </c>
      <c r="C52" s="54" t="s">
        <v>416</v>
      </c>
      <c r="D52" s="54" t="s">
        <v>188</v>
      </c>
      <c r="E52" s="58">
        <v>701820130126</v>
      </c>
      <c r="F52" s="54" t="s">
        <v>18</v>
      </c>
      <c r="G52" s="54" t="s">
        <v>82</v>
      </c>
      <c r="H52" s="54" t="s">
        <v>3905</v>
      </c>
      <c r="I52" s="56" t="s">
        <v>3906</v>
      </c>
      <c r="J52" s="56" t="s">
        <v>19</v>
      </c>
      <c r="K52" s="57" t="s">
        <v>3907</v>
      </c>
      <c r="L52" s="57">
        <v>0</v>
      </c>
      <c r="M52" s="270">
        <v>490</v>
      </c>
      <c r="N52" s="57">
        <v>1</v>
      </c>
      <c r="O52" s="63">
        <v>495989412</v>
      </c>
      <c r="P52" s="59">
        <v>71</v>
      </c>
      <c r="Q52" s="181" t="s">
        <v>3908</v>
      </c>
      <c r="R52" s="1213" t="s">
        <v>3909</v>
      </c>
      <c r="S52" s="60"/>
      <c r="T52" s="60"/>
      <c r="U52" s="60"/>
      <c r="V52" s="60"/>
      <c r="W52" s="60"/>
      <c r="X52" s="60"/>
      <c r="Y52" s="60"/>
      <c r="Z52" s="60"/>
    </row>
    <row r="53" spans="1:26" s="61" customFormat="1" ht="45" x14ac:dyDescent="0.25">
      <c r="A53" s="52">
        <f t="shared" si="0"/>
        <v>5</v>
      </c>
      <c r="B53" s="53" t="s">
        <v>3895</v>
      </c>
      <c r="C53" s="54" t="s">
        <v>416</v>
      </c>
      <c r="D53" s="54" t="s">
        <v>188</v>
      </c>
      <c r="E53" s="58">
        <v>7018201440140</v>
      </c>
      <c r="F53" s="54" t="s">
        <v>18</v>
      </c>
      <c r="G53" s="54" t="s">
        <v>82</v>
      </c>
      <c r="H53" s="54" t="s">
        <v>3910</v>
      </c>
      <c r="I53" s="56" t="s">
        <v>3911</v>
      </c>
      <c r="J53" s="56" t="s">
        <v>19</v>
      </c>
      <c r="K53" s="57">
        <v>0</v>
      </c>
      <c r="L53" s="57">
        <v>10.3</v>
      </c>
      <c r="M53" s="270">
        <v>476</v>
      </c>
      <c r="N53" s="58">
        <v>476</v>
      </c>
      <c r="O53" s="63">
        <v>556992352</v>
      </c>
      <c r="P53" s="59">
        <v>72</v>
      </c>
      <c r="Q53" s="181" t="s">
        <v>3912</v>
      </c>
      <c r="R53" s="60"/>
      <c r="S53" s="60"/>
      <c r="T53" s="60"/>
      <c r="U53" s="60"/>
      <c r="V53" s="60"/>
      <c r="W53" s="60"/>
      <c r="X53" s="60"/>
      <c r="Y53" s="60"/>
      <c r="Z53" s="60"/>
    </row>
    <row r="54" spans="1:26" s="61" customFormat="1" x14ac:dyDescent="0.25">
      <c r="A54" s="52"/>
      <c r="B54" s="183" t="s">
        <v>28</v>
      </c>
      <c r="C54" s="172"/>
      <c r="D54" s="173"/>
      <c r="E54" s="58"/>
      <c r="F54" s="175"/>
      <c r="G54" s="175"/>
      <c r="H54" s="175"/>
      <c r="I54" s="176"/>
      <c r="J54" s="176"/>
      <c r="K54" s="67" t="s">
        <v>3913</v>
      </c>
      <c r="L54" s="67">
        <f>SUM(L49:L53)</f>
        <v>12.8</v>
      </c>
      <c r="M54" s="418"/>
      <c r="N54" s="67"/>
      <c r="O54" s="180"/>
      <c r="P54" s="180"/>
      <c r="Q54" s="187"/>
    </row>
    <row r="55" spans="1:26" s="69" customFormat="1" x14ac:dyDescent="0.25">
      <c r="E55" s="188"/>
    </row>
    <row r="56" spans="1:26" s="69" customFormat="1" x14ac:dyDescent="0.25">
      <c r="B56" s="2145" t="s">
        <v>56</v>
      </c>
      <c r="C56" s="2145" t="s">
        <v>57</v>
      </c>
      <c r="D56" s="2147" t="s">
        <v>58</v>
      </c>
      <c r="E56" s="2147"/>
    </row>
    <row r="57" spans="1:26" s="69" customFormat="1" x14ac:dyDescent="0.25">
      <c r="B57" s="2146"/>
      <c r="C57" s="2146"/>
      <c r="D57" s="709" t="s">
        <v>59</v>
      </c>
      <c r="E57" s="73" t="s">
        <v>60</v>
      </c>
    </row>
    <row r="58" spans="1:26" s="69" customFormat="1" ht="18.75" x14ac:dyDescent="0.25">
      <c r="B58" s="74" t="s">
        <v>61</v>
      </c>
      <c r="C58" s="67" t="s">
        <v>3913</v>
      </c>
      <c r="D58" s="689" t="s">
        <v>21</v>
      </c>
      <c r="E58" s="76"/>
      <c r="F58" s="191"/>
      <c r="G58" s="191">
        <v>43</v>
      </c>
      <c r="H58" s="191"/>
      <c r="I58" s="191"/>
      <c r="J58" s="191"/>
      <c r="K58" s="191"/>
      <c r="L58" s="191"/>
      <c r="M58" s="191"/>
    </row>
    <row r="59" spans="1:26" s="69" customFormat="1" x14ac:dyDescent="0.25">
      <c r="B59" s="74" t="s">
        <v>62</v>
      </c>
      <c r="C59" s="1214" t="s">
        <v>3914</v>
      </c>
      <c r="D59" s="689" t="s">
        <v>21</v>
      </c>
      <c r="E59" s="76"/>
    </row>
    <row r="60" spans="1:26" s="69" customFormat="1" x14ac:dyDescent="0.25">
      <c r="B60" s="192"/>
      <c r="C60" s="1863"/>
      <c r="D60" s="1863"/>
      <c r="E60" s="1863"/>
      <c r="F60" s="1863"/>
      <c r="G60" s="1863"/>
      <c r="H60" s="1863"/>
      <c r="I60" s="1863"/>
      <c r="J60" s="1863"/>
      <c r="K60" s="1863"/>
      <c r="L60" s="1863"/>
      <c r="M60" s="1863"/>
      <c r="N60" s="1863"/>
    </row>
    <row r="61" spans="1:26" ht="15.75" thickBot="1" x14ac:dyDescent="0.3"/>
    <row r="62" spans="1:26" ht="27" thickBot="1" x14ac:dyDescent="0.3">
      <c r="B62" s="1864" t="s">
        <v>63</v>
      </c>
      <c r="C62" s="1864"/>
      <c r="D62" s="1864"/>
      <c r="E62" s="1864"/>
      <c r="F62" s="1864"/>
      <c r="G62" s="1864"/>
      <c r="H62" s="1864"/>
      <c r="I62" s="1864"/>
      <c r="J62" s="1864"/>
      <c r="K62" s="1864"/>
      <c r="L62" s="1864"/>
      <c r="M62" s="1864"/>
      <c r="N62" s="1864"/>
    </row>
    <row r="65" spans="2:18" ht="90" x14ac:dyDescent="0.25">
      <c r="B65" s="193" t="s">
        <v>64</v>
      </c>
      <c r="C65" s="194" t="s">
        <v>65</v>
      </c>
      <c r="D65" s="194" t="s">
        <v>66</v>
      </c>
      <c r="E65" s="194" t="s">
        <v>67</v>
      </c>
      <c r="F65" s="194" t="s">
        <v>68</v>
      </c>
      <c r="G65" s="194" t="s">
        <v>69</v>
      </c>
      <c r="H65" s="194" t="s">
        <v>70</v>
      </c>
      <c r="I65" s="194" t="s">
        <v>71</v>
      </c>
      <c r="J65" s="194" t="s">
        <v>72</v>
      </c>
      <c r="K65" s="194" t="s">
        <v>73</v>
      </c>
      <c r="L65" s="194" t="s">
        <v>74</v>
      </c>
      <c r="M65" s="195" t="s">
        <v>75</v>
      </c>
      <c r="N65" s="195" t="s">
        <v>76</v>
      </c>
      <c r="O65" s="1875" t="s">
        <v>77</v>
      </c>
      <c r="P65" s="1876"/>
      <c r="Q65" s="194" t="s">
        <v>78</v>
      </c>
    </row>
    <row r="66" spans="2:18" ht="15" customHeight="1" x14ac:dyDescent="0.25">
      <c r="B66" s="223" t="s">
        <v>3915</v>
      </c>
      <c r="C66" s="223" t="s">
        <v>252</v>
      </c>
      <c r="D66" s="774" t="s">
        <v>1020</v>
      </c>
      <c r="E66" s="227">
        <v>300</v>
      </c>
      <c r="F66" s="378" t="s">
        <v>694</v>
      </c>
      <c r="G66" s="378" t="s">
        <v>19</v>
      </c>
      <c r="H66" s="378" t="s">
        <v>18</v>
      </c>
      <c r="I66" s="378" t="s">
        <v>18</v>
      </c>
      <c r="J66" s="235" t="s">
        <v>18</v>
      </c>
      <c r="K66" s="715" t="s">
        <v>18</v>
      </c>
      <c r="L66" s="715" t="s">
        <v>18</v>
      </c>
      <c r="M66" s="715" t="s">
        <v>18</v>
      </c>
      <c r="N66" s="715" t="s">
        <v>18</v>
      </c>
      <c r="O66" s="1984" t="s">
        <v>3916</v>
      </c>
      <c r="P66" s="1985"/>
      <c r="Q66" s="1870" t="s">
        <v>18</v>
      </c>
      <c r="R66" s="2041" t="s">
        <v>3917</v>
      </c>
    </row>
    <row r="67" spans="2:18" x14ac:dyDescent="0.25">
      <c r="B67" s="223" t="s">
        <v>1268</v>
      </c>
      <c r="C67" s="223" t="s">
        <v>252</v>
      </c>
      <c r="D67" s="774" t="s">
        <v>1021</v>
      </c>
      <c r="E67" s="227">
        <v>50</v>
      </c>
      <c r="F67" s="378" t="s">
        <v>694</v>
      </c>
      <c r="G67" s="378" t="s">
        <v>19</v>
      </c>
      <c r="H67" s="378" t="s">
        <v>18</v>
      </c>
      <c r="I67" s="378" t="s">
        <v>18</v>
      </c>
      <c r="J67" s="235" t="s">
        <v>18</v>
      </c>
      <c r="K67" s="715" t="s">
        <v>18</v>
      </c>
      <c r="L67" s="715" t="s">
        <v>18</v>
      </c>
      <c r="M67" s="715" t="s">
        <v>18</v>
      </c>
      <c r="N67" s="715" t="s">
        <v>18</v>
      </c>
      <c r="O67" s="1986"/>
      <c r="P67" s="1987"/>
      <c r="Q67" s="1924"/>
      <c r="R67" s="2041"/>
    </row>
    <row r="68" spans="2:18" x14ac:dyDescent="0.25">
      <c r="B68" s="223" t="s">
        <v>1268</v>
      </c>
      <c r="C68" s="223" t="s">
        <v>252</v>
      </c>
      <c r="D68" s="774" t="s">
        <v>1021</v>
      </c>
      <c r="E68" s="227">
        <v>50</v>
      </c>
      <c r="F68" s="378" t="s">
        <v>694</v>
      </c>
      <c r="G68" s="378" t="s">
        <v>19</v>
      </c>
      <c r="H68" s="378" t="s">
        <v>18</v>
      </c>
      <c r="I68" s="378" t="s">
        <v>18</v>
      </c>
      <c r="J68" s="235" t="s">
        <v>18</v>
      </c>
      <c r="K68" s="715" t="s">
        <v>18</v>
      </c>
      <c r="L68" s="715" t="s">
        <v>18</v>
      </c>
      <c r="M68" s="715" t="s">
        <v>18</v>
      </c>
      <c r="N68" s="715" t="s">
        <v>18</v>
      </c>
      <c r="O68" s="1986"/>
      <c r="P68" s="1987"/>
      <c r="Q68" s="1924"/>
      <c r="R68" s="2041"/>
    </row>
    <row r="69" spans="2:18" x14ac:dyDescent="0.25">
      <c r="B69" s="223" t="s">
        <v>3915</v>
      </c>
      <c r="C69" s="223" t="s">
        <v>252</v>
      </c>
      <c r="D69" s="774" t="s">
        <v>1022</v>
      </c>
      <c r="E69" s="227">
        <v>50</v>
      </c>
      <c r="F69" s="378" t="s">
        <v>694</v>
      </c>
      <c r="G69" s="378" t="s">
        <v>19</v>
      </c>
      <c r="H69" s="378" t="s">
        <v>18</v>
      </c>
      <c r="I69" s="378" t="s">
        <v>18</v>
      </c>
      <c r="J69" s="235" t="s">
        <v>18</v>
      </c>
      <c r="K69" s="715" t="s">
        <v>18</v>
      </c>
      <c r="L69" s="715" t="s">
        <v>18</v>
      </c>
      <c r="M69" s="715" t="s">
        <v>18</v>
      </c>
      <c r="N69" s="715" t="s">
        <v>18</v>
      </c>
      <c r="O69" s="1986"/>
      <c r="P69" s="1987"/>
      <c r="Q69" s="1924"/>
      <c r="R69" s="2041"/>
    </row>
    <row r="70" spans="2:18" x14ac:dyDescent="0.25">
      <c r="B70" s="223" t="s">
        <v>3915</v>
      </c>
      <c r="C70" s="223" t="s">
        <v>252</v>
      </c>
      <c r="D70" s="774" t="s">
        <v>1023</v>
      </c>
      <c r="E70" s="227">
        <v>50</v>
      </c>
      <c r="F70" s="378" t="s">
        <v>694</v>
      </c>
      <c r="G70" s="378" t="s">
        <v>19</v>
      </c>
      <c r="H70" s="378" t="s">
        <v>18</v>
      </c>
      <c r="I70" s="378" t="s">
        <v>18</v>
      </c>
      <c r="J70" s="235" t="s">
        <v>18</v>
      </c>
      <c r="K70" s="715" t="s">
        <v>18</v>
      </c>
      <c r="L70" s="715" t="s">
        <v>18</v>
      </c>
      <c r="M70" s="715" t="s">
        <v>18</v>
      </c>
      <c r="N70" s="715" t="s">
        <v>18</v>
      </c>
      <c r="O70" s="1986"/>
      <c r="P70" s="1987"/>
      <c r="Q70" s="1924"/>
      <c r="R70" s="2041"/>
    </row>
    <row r="71" spans="2:18" x14ac:dyDescent="0.25">
      <c r="B71" s="223" t="s">
        <v>3915</v>
      </c>
      <c r="C71" s="223" t="s">
        <v>252</v>
      </c>
      <c r="D71" s="774" t="s">
        <v>1024</v>
      </c>
      <c r="E71" s="227">
        <v>50</v>
      </c>
      <c r="F71" s="378" t="s">
        <v>694</v>
      </c>
      <c r="G71" s="378" t="s">
        <v>19</v>
      </c>
      <c r="H71" s="378" t="s">
        <v>18</v>
      </c>
      <c r="I71" s="378" t="s">
        <v>18</v>
      </c>
      <c r="J71" s="235" t="s">
        <v>18</v>
      </c>
      <c r="K71" s="715" t="s">
        <v>18</v>
      </c>
      <c r="L71" s="715" t="s">
        <v>18</v>
      </c>
      <c r="M71" s="715" t="s">
        <v>18</v>
      </c>
      <c r="N71" s="715" t="s">
        <v>18</v>
      </c>
      <c r="O71" s="1986"/>
      <c r="P71" s="1987"/>
      <c r="Q71" s="1924"/>
      <c r="R71" s="2041"/>
    </row>
    <row r="72" spans="2:18" x14ac:dyDescent="0.25">
      <c r="B72" s="223" t="s">
        <v>3915</v>
      </c>
      <c r="C72" s="223" t="s">
        <v>252</v>
      </c>
      <c r="D72" s="774" t="s">
        <v>1025</v>
      </c>
      <c r="E72" s="227">
        <v>50</v>
      </c>
      <c r="F72" s="378" t="s">
        <v>694</v>
      </c>
      <c r="G72" s="378" t="s">
        <v>19</v>
      </c>
      <c r="H72" s="378" t="s">
        <v>18</v>
      </c>
      <c r="I72" s="378" t="s">
        <v>18</v>
      </c>
      <c r="J72" s="235" t="s">
        <v>18</v>
      </c>
      <c r="K72" s="715" t="s">
        <v>18</v>
      </c>
      <c r="L72" s="715" t="s">
        <v>18</v>
      </c>
      <c r="M72" s="715" t="s">
        <v>18</v>
      </c>
      <c r="N72" s="715" t="s">
        <v>18</v>
      </c>
      <c r="O72" s="1986"/>
      <c r="P72" s="1987"/>
      <c r="Q72" s="1924"/>
      <c r="R72" s="2041"/>
    </row>
    <row r="73" spans="2:18" x14ac:dyDescent="0.25">
      <c r="B73" s="223" t="s">
        <v>3915</v>
      </c>
      <c r="C73" s="223" t="s">
        <v>252</v>
      </c>
      <c r="D73" s="774" t="s">
        <v>1025</v>
      </c>
      <c r="E73" s="227">
        <v>50</v>
      </c>
      <c r="F73" s="378" t="s">
        <v>694</v>
      </c>
      <c r="G73" s="378" t="s">
        <v>19</v>
      </c>
      <c r="H73" s="378" t="s">
        <v>18</v>
      </c>
      <c r="I73" s="378" t="s">
        <v>18</v>
      </c>
      <c r="J73" s="235" t="s">
        <v>18</v>
      </c>
      <c r="K73" s="715" t="s">
        <v>18</v>
      </c>
      <c r="L73" s="715" t="s">
        <v>18</v>
      </c>
      <c r="M73" s="715" t="s">
        <v>18</v>
      </c>
      <c r="N73" s="715" t="s">
        <v>18</v>
      </c>
      <c r="O73" s="1986"/>
      <c r="P73" s="1987"/>
      <c r="Q73" s="1924"/>
      <c r="R73" s="2041"/>
    </row>
    <row r="74" spans="2:18" x14ac:dyDescent="0.25">
      <c r="B74" s="223" t="s">
        <v>3915</v>
      </c>
      <c r="C74" s="223" t="s">
        <v>252</v>
      </c>
      <c r="D74" s="774" t="s">
        <v>1026</v>
      </c>
      <c r="E74" s="227">
        <v>200</v>
      </c>
      <c r="F74" s="378" t="s">
        <v>694</v>
      </c>
      <c r="G74" s="378" t="s">
        <v>19</v>
      </c>
      <c r="H74" s="378" t="s">
        <v>18</v>
      </c>
      <c r="I74" s="378" t="s">
        <v>18</v>
      </c>
      <c r="J74" s="235" t="s">
        <v>18</v>
      </c>
      <c r="K74" s="715" t="s">
        <v>18</v>
      </c>
      <c r="L74" s="715" t="s">
        <v>18</v>
      </c>
      <c r="M74" s="715" t="s">
        <v>18</v>
      </c>
      <c r="N74" s="715" t="s">
        <v>18</v>
      </c>
      <c r="O74" s="1986"/>
      <c r="P74" s="1987"/>
      <c r="Q74" s="1924"/>
      <c r="R74" s="2041"/>
    </row>
    <row r="75" spans="2:18" x14ac:dyDescent="0.25">
      <c r="B75" s="223" t="s">
        <v>3915</v>
      </c>
      <c r="C75" s="223" t="s">
        <v>252</v>
      </c>
      <c r="D75" s="774" t="s">
        <v>1025</v>
      </c>
      <c r="E75" s="227">
        <v>300</v>
      </c>
      <c r="F75" s="378" t="s">
        <v>694</v>
      </c>
      <c r="G75" s="378" t="s">
        <v>19</v>
      </c>
      <c r="H75" s="378" t="s">
        <v>18</v>
      </c>
      <c r="I75" s="378" t="s">
        <v>18</v>
      </c>
      <c r="J75" s="235" t="s">
        <v>18</v>
      </c>
      <c r="K75" s="715" t="s">
        <v>18</v>
      </c>
      <c r="L75" s="715" t="s">
        <v>18</v>
      </c>
      <c r="M75" s="715" t="s">
        <v>18</v>
      </c>
      <c r="N75" s="715" t="s">
        <v>18</v>
      </c>
      <c r="O75" s="2044"/>
      <c r="P75" s="2045"/>
      <c r="Q75" s="1871"/>
      <c r="R75" s="2041"/>
    </row>
    <row r="76" spans="2:18" x14ac:dyDescent="0.25">
      <c r="B76" s="224"/>
      <c r="C76" s="224"/>
      <c r="D76" s="394"/>
      <c r="E76" s="227"/>
      <c r="F76" s="152"/>
      <c r="G76" s="152"/>
      <c r="H76" s="152"/>
      <c r="I76" s="152"/>
      <c r="J76" s="152"/>
      <c r="K76" s="152"/>
      <c r="L76" s="152"/>
      <c r="M76" s="152"/>
      <c r="N76" s="152"/>
      <c r="O76" s="242"/>
      <c r="P76" s="242"/>
      <c r="Q76" s="152"/>
    </row>
    <row r="77" spans="2:18" x14ac:dyDescent="0.25">
      <c r="B77" s="224"/>
      <c r="C77" s="224"/>
      <c r="D77" s="227"/>
      <c r="E77" s="227"/>
      <c r="F77" s="152"/>
      <c r="G77" s="152"/>
      <c r="H77" s="152"/>
      <c r="I77" s="152"/>
      <c r="J77" s="152"/>
      <c r="K77" s="152"/>
      <c r="L77" s="152"/>
      <c r="M77" s="152"/>
      <c r="N77" s="152"/>
      <c r="O77" s="242"/>
      <c r="P77" s="242"/>
      <c r="Q77" s="152"/>
    </row>
    <row r="78" spans="2:18" x14ac:dyDescent="0.25">
      <c r="B78" s="224"/>
      <c r="C78" s="224"/>
      <c r="D78" s="226"/>
      <c r="E78" s="227"/>
      <c r="F78" s="152"/>
      <c r="G78" s="152"/>
      <c r="H78" s="152"/>
      <c r="I78" s="152"/>
      <c r="J78" s="152"/>
      <c r="K78" s="152"/>
      <c r="L78" s="152"/>
      <c r="M78" s="152"/>
      <c r="N78" s="152"/>
      <c r="O78" s="242"/>
      <c r="P78" s="242"/>
      <c r="Q78" s="152"/>
    </row>
    <row r="79" spans="2:18" x14ac:dyDescent="0.25">
      <c r="B79" s="224"/>
      <c r="C79" s="224"/>
      <c r="D79" s="227"/>
      <c r="E79" s="227"/>
      <c r="F79" s="152"/>
      <c r="G79" s="152"/>
      <c r="H79" s="152"/>
      <c r="I79" s="152"/>
      <c r="J79" s="152"/>
      <c r="K79" s="152"/>
      <c r="L79" s="152"/>
      <c r="M79" s="152"/>
      <c r="N79" s="152"/>
      <c r="O79" s="242"/>
      <c r="P79" s="242"/>
      <c r="Q79" s="152"/>
    </row>
    <row r="80" spans="2:18" x14ac:dyDescent="0.25">
      <c r="B80" s="224"/>
      <c r="C80" s="224"/>
      <c r="D80" s="227"/>
      <c r="E80" s="227"/>
      <c r="F80" s="152"/>
      <c r="G80" s="152"/>
      <c r="H80" s="152"/>
      <c r="I80" s="152"/>
      <c r="J80" s="152"/>
      <c r="K80" s="152"/>
      <c r="L80" s="152"/>
      <c r="M80" s="152"/>
      <c r="N80" s="152"/>
      <c r="O80" s="242"/>
      <c r="P80" s="242"/>
      <c r="Q80" s="152"/>
    </row>
    <row r="81" spans="2:18" x14ac:dyDescent="0.25">
      <c r="B81" s="224"/>
      <c r="C81" s="224"/>
      <c r="D81" s="227"/>
      <c r="E81" s="227"/>
      <c r="F81" s="152"/>
      <c r="G81" s="152"/>
      <c r="H81" s="152"/>
      <c r="I81" s="152"/>
      <c r="J81" s="152"/>
      <c r="K81" s="152"/>
      <c r="L81" s="152"/>
      <c r="M81" s="152"/>
      <c r="N81" s="152"/>
      <c r="O81" s="242"/>
      <c r="P81" s="242"/>
      <c r="Q81" s="152"/>
    </row>
    <row r="82" spans="2:18" x14ac:dyDescent="0.25">
      <c r="B82" s="152"/>
      <c r="C82" s="152"/>
      <c r="D82" s="152"/>
      <c r="E82" s="152"/>
      <c r="F82" s="152"/>
      <c r="G82" s="152"/>
      <c r="H82" s="152"/>
      <c r="I82" s="152"/>
      <c r="J82" s="152"/>
      <c r="K82" s="152"/>
      <c r="L82" s="152"/>
      <c r="M82" s="152"/>
      <c r="N82" s="152"/>
      <c r="O82" s="242"/>
      <c r="P82" s="242"/>
      <c r="Q82" s="152"/>
    </row>
    <row r="83" spans="2:18" x14ac:dyDescent="0.25">
      <c r="B83" s="1" t="s">
        <v>85</v>
      </c>
      <c r="F83" s="151"/>
      <c r="G83" s="151"/>
      <c r="H83" s="151"/>
      <c r="I83" s="151"/>
      <c r="J83" s="151"/>
      <c r="K83" s="151"/>
      <c r="L83" s="151"/>
      <c r="M83" s="151"/>
      <c r="N83" s="151"/>
      <c r="O83" s="36"/>
      <c r="P83" s="36"/>
      <c r="Q83" s="151"/>
    </row>
    <row r="84" spans="2:18" x14ac:dyDescent="0.25">
      <c r="B84" s="1" t="s">
        <v>86</v>
      </c>
      <c r="F84" s="151"/>
      <c r="G84" s="151"/>
      <c r="H84" s="151"/>
      <c r="I84" s="151"/>
      <c r="J84" s="151"/>
      <c r="K84" s="151"/>
      <c r="L84" s="151"/>
      <c r="M84" s="151"/>
      <c r="N84" s="151"/>
      <c r="O84" s="36"/>
      <c r="P84" s="36"/>
      <c r="Q84" s="151"/>
    </row>
    <row r="85" spans="2:18" x14ac:dyDescent="0.25">
      <c r="B85" s="1" t="s">
        <v>87</v>
      </c>
      <c r="F85" s="151"/>
      <c r="G85" s="151"/>
      <c r="H85" s="151"/>
      <c r="I85" s="151"/>
      <c r="J85" s="151"/>
      <c r="K85" s="151"/>
      <c r="L85" s="151"/>
      <c r="M85" s="151"/>
      <c r="N85" s="151"/>
      <c r="O85" s="36"/>
      <c r="P85" s="36"/>
      <c r="Q85" s="151"/>
    </row>
    <row r="87" spans="2:18" ht="15.75" thickBot="1" x14ac:dyDescent="0.3"/>
    <row r="88" spans="2:18" ht="27" thickBot="1" x14ac:dyDescent="0.3">
      <c r="B88" s="697" t="s">
        <v>88</v>
      </c>
      <c r="C88" s="698"/>
      <c r="D88" s="698"/>
      <c r="E88" s="698"/>
      <c r="F88" s="698"/>
      <c r="G88" s="698"/>
      <c r="H88" s="698"/>
      <c r="I88" s="698"/>
      <c r="J88" s="698"/>
      <c r="K88" s="698"/>
      <c r="L88" s="698"/>
      <c r="M88" s="698"/>
      <c r="N88" s="699"/>
    </row>
    <row r="93" spans="2:18" ht="75" x14ac:dyDescent="0.25">
      <c r="B93" s="193" t="s">
        <v>89</v>
      </c>
      <c r="C93" s="193" t="s">
        <v>90</v>
      </c>
      <c r="D93" s="193" t="s">
        <v>91</v>
      </c>
      <c r="E93" s="193" t="s">
        <v>92</v>
      </c>
      <c r="F93" s="193" t="s">
        <v>93</v>
      </c>
      <c r="G93" s="193" t="s">
        <v>94</v>
      </c>
      <c r="H93" s="193" t="s">
        <v>95</v>
      </c>
      <c r="I93" s="193" t="s">
        <v>96</v>
      </c>
      <c r="J93" s="1875" t="s">
        <v>97</v>
      </c>
      <c r="K93" s="1882"/>
      <c r="L93" s="1876"/>
      <c r="M93" s="193" t="s">
        <v>98</v>
      </c>
      <c r="N93" s="193" t="s">
        <v>254</v>
      </c>
      <c r="O93" s="193" t="s">
        <v>255</v>
      </c>
      <c r="P93" s="1875" t="s">
        <v>77</v>
      </c>
      <c r="Q93" s="1876"/>
    </row>
    <row r="94" spans="2:18" ht="90" x14ac:dyDescent="0.25">
      <c r="B94" s="1980" t="s">
        <v>1273</v>
      </c>
      <c r="C94" s="1870" t="s">
        <v>102</v>
      </c>
      <c r="D94" s="1980" t="s">
        <v>3918</v>
      </c>
      <c r="E94" s="1980">
        <v>64567659</v>
      </c>
      <c r="F94" s="1980" t="s">
        <v>3919</v>
      </c>
      <c r="G94" s="3051" t="s">
        <v>3920</v>
      </c>
      <c r="H94" s="2253">
        <v>38289</v>
      </c>
      <c r="I94" s="3054" t="s">
        <v>82</v>
      </c>
      <c r="J94" s="225" t="s">
        <v>3895</v>
      </c>
      <c r="K94" s="226" t="s">
        <v>3921</v>
      </c>
      <c r="L94" s="235" t="s">
        <v>3922</v>
      </c>
      <c r="M94" s="1870" t="s">
        <v>18</v>
      </c>
      <c r="N94" s="1870" t="s">
        <v>18</v>
      </c>
      <c r="O94" s="1980" t="s">
        <v>18</v>
      </c>
      <c r="P94" s="1963" t="s">
        <v>3923</v>
      </c>
      <c r="Q94" s="1964"/>
      <c r="R94" s="910" t="s">
        <v>3924</v>
      </c>
    </row>
    <row r="95" spans="2:18" ht="45" x14ac:dyDescent="0.25">
      <c r="B95" s="1981"/>
      <c r="C95" s="1924"/>
      <c r="D95" s="1981"/>
      <c r="E95" s="1981"/>
      <c r="F95" s="1981"/>
      <c r="G95" s="3052"/>
      <c r="H95" s="2253"/>
      <c r="I95" s="3054"/>
      <c r="J95" s="225" t="s">
        <v>3895</v>
      </c>
      <c r="K95" s="226" t="s">
        <v>3925</v>
      </c>
      <c r="L95" s="235" t="s">
        <v>3922</v>
      </c>
      <c r="M95" s="1924"/>
      <c r="N95" s="1924"/>
      <c r="O95" s="1981"/>
      <c r="P95" s="1963" t="s">
        <v>3926</v>
      </c>
      <c r="Q95" s="1964"/>
      <c r="R95" s="962" t="s">
        <v>3927</v>
      </c>
    </row>
    <row r="96" spans="2:18" ht="45" x14ac:dyDescent="0.25">
      <c r="B96" s="1981"/>
      <c r="C96" s="1924"/>
      <c r="D96" s="1981"/>
      <c r="E96" s="1981"/>
      <c r="F96" s="1981"/>
      <c r="G96" s="3052"/>
      <c r="H96" s="2253"/>
      <c r="I96" s="3054"/>
      <c r="J96" s="852" t="s">
        <v>3895</v>
      </c>
      <c r="K96" s="248" t="s">
        <v>3928</v>
      </c>
      <c r="L96" s="248" t="s">
        <v>3929</v>
      </c>
      <c r="M96" s="1924"/>
      <c r="N96" s="1924"/>
      <c r="O96" s="1981"/>
      <c r="P96" s="1963" t="s">
        <v>3930</v>
      </c>
      <c r="Q96" s="1964"/>
      <c r="R96" s="962" t="s">
        <v>3927</v>
      </c>
    </row>
    <row r="97" spans="2:18" ht="45" x14ac:dyDescent="0.25">
      <c r="B97" s="1981"/>
      <c r="C97" s="1924"/>
      <c r="D97" s="1981"/>
      <c r="E97" s="1981"/>
      <c r="F97" s="1981"/>
      <c r="G97" s="3052"/>
      <c r="H97" s="2253"/>
      <c r="I97" s="3054"/>
      <c r="J97" s="852" t="s">
        <v>3895</v>
      </c>
      <c r="K97" s="226" t="s">
        <v>3931</v>
      </c>
      <c r="L97" s="235" t="s">
        <v>3922</v>
      </c>
      <c r="M97" s="1924"/>
      <c r="N97" s="1924"/>
      <c r="O97" s="1981"/>
      <c r="P97" s="1963" t="s">
        <v>3932</v>
      </c>
      <c r="Q97" s="1964"/>
      <c r="R97" s="962" t="s">
        <v>3933</v>
      </c>
    </row>
    <row r="98" spans="2:18" x14ac:dyDescent="0.25">
      <c r="B98" s="1981"/>
      <c r="C98" s="1924"/>
      <c r="D98" s="1981"/>
      <c r="E98" s="1981"/>
      <c r="F98" s="1981"/>
      <c r="G98" s="3052"/>
      <c r="H98" s="2253"/>
      <c r="I98" s="3054"/>
      <c r="J98" s="1980" t="s">
        <v>3895</v>
      </c>
      <c r="K98" s="2030" t="s">
        <v>3934</v>
      </c>
      <c r="L98" s="2066" t="s">
        <v>3922</v>
      </c>
      <c r="M98" s="1924"/>
      <c r="N98" s="1924"/>
      <c r="O98" s="1981"/>
      <c r="P98" s="1984" t="s">
        <v>3935</v>
      </c>
      <c r="Q98" s="1985"/>
      <c r="R98" s="962" t="s">
        <v>3909</v>
      </c>
    </row>
    <row r="99" spans="2:18" x14ac:dyDescent="0.25">
      <c r="B99" s="1981"/>
      <c r="C99" s="1924"/>
      <c r="D99" s="1981"/>
      <c r="E99" s="1981"/>
      <c r="F99" s="1981"/>
      <c r="G99" s="3052"/>
      <c r="H99" s="2253"/>
      <c r="I99" s="3054"/>
      <c r="J99" s="2025"/>
      <c r="K99" s="2031"/>
      <c r="L99" s="2068"/>
      <c r="M99" s="1924"/>
      <c r="N99" s="1924"/>
      <c r="O99" s="1981"/>
      <c r="P99" s="2044"/>
      <c r="Q99" s="2045"/>
      <c r="R99" s="962" t="s">
        <v>3909</v>
      </c>
    </row>
    <row r="100" spans="2:18" ht="45" x14ac:dyDescent="0.25">
      <c r="B100" s="1981"/>
      <c r="C100" s="1924"/>
      <c r="D100" s="1981"/>
      <c r="E100" s="1981"/>
      <c r="F100" s="1981"/>
      <c r="G100" s="3052"/>
      <c r="H100" s="2253"/>
      <c r="I100" s="3054"/>
      <c r="J100" s="229" t="s">
        <v>3895</v>
      </c>
      <c r="K100" s="814" t="s">
        <v>3936</v>
      </c>
      <c r="L100" s="803" t="s">
        <v>3922</v>
      </c>
      <c r="M100" s="1924"/>
      <c r="N100" s="1924"/>
      <c r="O100" s="1981"/>
      <c r="P100" s="1963" t="s">
        <v>3937</v>
      </c>
      <c r="Q100" s="1964"/>
      <c r="R100" s="962" t="s">
        <v>3909</v>
      </c>
    </row>
    <row r="101" spans="2:18" ht="45" x14ac:dyDescent="0.25">
      <c r="B101" s="1981"/>
      <c r="C101" s="1924"/>
      <c r="D101" s="1981"/>
      <c r="E101" s="1981"/>
      <c r="F101" s="2025"/>
      <c r="G101" s="3053"/>
      <c r="H101" s="2253"/>
      <c r="I101" s="3054"/>
      <c r="J101" s="1188" t="s">
        <v>3938</v>
      </c>
      <c r="K101" s="394" t="s">
        <v>3939</v>
      </c>
      <c r="L101" s="248" t="s">
        <v>3940</v>
      </c>
      <c r="M101" s="1871"/>
      <c r="N101" s="1871"/>
      <c r="O101" s="2025"/>
      <c r="P101" s="1963" t="s">
        <v>3941</v>
      </c>
      <c r="Q101" s="1964"/>
      <c r="R101" s="962" t="s">
        <v>3909</v>
      </c>
    </row>
    <row r="102" spans="2:18" ht="45" x14ac:dyDescent="0.25">
      <c r="B102" s="1998" t="s">
        <v>3942</v>
      </c>
      <c r="C102" s="1922" t="s">
        <v>102</v>
      </c>
      <c r="D102" s="1998" t="s">
        <v>3943</v>
      </c>
      <c r="E102" s="1998">
        <v>92502233</v>
      </c>
      <c r="F102" s="1980" t="s">
        <v>1675</v>
      </c>
      <c r="G102" s="1980" t="s">
        <v>3944</v>
      </c>
      <c r="H102" s="2052" t="s">
        <v>3945</v>
      </c>
      <c r="I102" s="2531" t="s">
        <v>82</v>
      </c>
      <c r="J102" s="1111" t="s">
        <v>3895</v>
      </c>
      <c r="K102" s="394" t="s">
        <v>3946</v>
      </c>
      <c r="L102" s="1112" t="s">
        <v>3947</v>
      </c>
      <c r="M102" s="1922" t="s">
        <v>18</v>
      </c>
      <c r="N102" s="1981" t="s">
        <v>18</v>
      </c>
      <c r="O102" s="1924" t="s">
        <v>18</v>
      </c>
      <c r="P102" s="1963" t="s">
        <v>3948</v>
      </c>
      <c r="Q102" s="1964"/>
    </row>
    <row r="103" spans="2:18" ht="45" x14ac:dyDescent="0.25">
      <c r="B103" s="1998"/>
      <c r="C103" s="1922"/>
      <c r="D103" s="1998"/>
      <c r="E103" s="1998"/>
      <c r="F103" s="2025"/>
      <c r="G103" s="2025"/>
      <c r="H103" s="2052"/>
      <c r="I103" s="2531"/>
      <c r="J103" s="1111" t="s">
        <v>3895</v>
      </c>
      <c r="K103" s="394" t="s">
        <v>3949</v>
      </c>
      <c r="L103" s="1112" t="s">
        <v>3947</v>
      </c>
      <c r="M103" s="1922"/>
      <c r="N103" s="1981"/>
      <c r="O103" s="1924"/>
      <c r="P103" s="1963" t="s">
        <v>3948</v>
      </c>
      <c r="Q103" s="1964"/>
    </row>
    <row r="104" spans="2:18" ht="60" x14ac:dyDescent="0.25">
      <c r="B104" s="242" t="s">
        <v>1273</v>
      </c>
      <c r="C104" s="242" t="s">
        <v>102</v>
      </c>
      <c r="D104" s="242" t="s">
        <v>3950</v>
      </c>
      <c r="E104" s="715">
        <v>92525447</v>
      </c>
      <c r="F104" s="242" t="s">
        <v>1675</v>
      </c>
      <c r="G104" s="242" t="s">
        <v>3951</v>
      </c>
      <c r="H104" s="1010" t="s">
        <v>3952</v>
      </c>
      <c r="I104" s="235" t="s">
        <v>82</v>
      </c>
      <c r="J104" s="229" t="s">
        <v>3953</v>
      </c>
      <c r="K104" s="394" t="s">
        <v>3954</v>
      </c>
      <c r="L104" s="248" t="s">
        <v>3955</v>
      </c>
      <c r="M104" s="685" t="s">
        <v>18</v>
      </c>
      <c r="N104" s="1108" t="s">
        <v>18</v>
      </c>
      <c r="O104" s="685" t="s">
        <v>18</v>
      </c>
      <c r="P104" s="1963" t="s">
        <v>3956</v>
      </c>
      <c r="Q104" s="1964"/>
    </row>
    <row r="105" spans="2:18" ht="45" x14ac:dyDescent="0.25">
      <c r="B105" s="242" t="s">
        <v>1273</v>
      </c>
      <c r="C105" s="242" t="s">
        <v>294</v>
      </c>
      <c r="D105" s="242" t="s">
        <v>3957</v>
      </c>
      <c r="E105" s="715">
        <v>64556884</v>
      </c>
      <c r="F105" s="242" t="s">
        <v>3958</v>
      </c>
      <c r="G105" s="242" t="s">
        <v>3959</v>
      </c>
      <c r="H105" s="1010" t="s">
        <v>3960</v>
      </c>
      <c r="I105" s="235" t="s">
        <v>82</v>
      </c>
      <c r="J105" s="229" t="s">
        <v>3938</v>
      </c>
      <c r="K105" s="248" t="s">
        <v>3961</v>
      </c>
      <c r="L105" s="1112" t="s">
        <v>3962</v>
      </c>
      <c r="M105" s="715" t="s">
        <v>18</v>
      </c>
      <c r="N105" s="1108" t="s">
        <v>18</v>
      </c>
      <c r="O105" s="685" t="s">
        <v>18</v>
      </c>
      <c r="P105" s="1963" t="s">
        <v>3956</v>
      </c>
      <c r="Q105" s="1964"/>
    </row>
    <row r="106" spans="2:18" ht="45" x14ac:dyDescent="0.25">
      <c r="B106" s="1998" t="s">
        <v>2823</v>
      </c>
      <c r="C106" s="1998" t="s">
        <v>118</v>
      </c>
      <c r="D106" s="1998" t="s">
        <v>3963</v>
      </c>
      <c r="E106" s="1922">
        <v>64703103</v>
      </c>
      <c r="F106" s="1922" t="s">
        <v>370</v>
      </c>
      <c r="G106" s="1998" t="s">
        <v>1054</v>
      </c>
      <c r="H106" s="2653" t="s">
        <v>3964</v>
      </c>
      <c r="I106" s="2528" t="s">
        <v>694</v>
      </c>
      <c r="J106" s="229" t="s">
        <v>3895</v>
      </c>
      <c r="K106" s="394" t="s">
        <v>3965</v>
      </c>
      <c r="L106" s="1112" t="s">
        <v>3966</v>
      </c>
      <c r="M106" s="1870" t="s">
        <v>18</v>
      </c>
      <c r="N106" s="1980" t="s">
        <v>18</v>
      </c>
      <c r="O106" s="1870" t="s">
        <v>18</v>
      </c>
      <c r="P106" s="1998"/>
      <c r="Q106" s="1998"/>
    </row>
    <row r="107" spans="2:18" ht="45" x14ac:dyDescent="0.25">
      <c r="B107" s="1998"/>
      <c r="C107" s="1998"/>
      <c r="D107" s="1998"/>
      <c r="E107" s="1922"/>
      <c r="F107" s="1922"/>
      <c r="G107" s="1998"/>
      <c r="H107" s="2653"/>
      <c r="I107" s="2528"/>
      <c r="J107" s="229" t="s">
        <v>3895</v>
      </c>
      <c r="K107" s="394" t="s">
        <v>3967</v>
      </c>
      <c r="L107" s="1112" t="s">
        <v>3968</v>
      </c>
      <c r="M107" s="1924"/>
      <c r="N107" s="1981"/>
      <c r="O107" s="1924"/>
      <c r="P107" s="1998"/>
      <c r="Q107" s="1998"/>
    </row>
    <row r="108" spans="2:18" ht="45" x14ac:dyDescent="0.25">
      <c r="B108" s="1998"/>
      <c r="C108" s="1998"/>
      <c r="D108" s="1998"/>
      <c r="E108" s="1922"/>
      <c r="F108" s="1922"/>
      <c r="G108" s="1998"/>
      <c r="H108" s="2653"/>
      <c r="I108" s="2528"/>
      <c r="J108" s="229" t="s">
        <v>3895</v>
      </c>
      <c r="K108" s="394" t="s">
        <v>3969</v>
      </c>
      <c r="L108" s="1112" t="s">
        <v>3968</v>
      </c>
      <c r="M108" s="1924"/>
      <c r="N108" s="1981"/>
      <c r="O108" s="1924"/>
      <c r="P108" s="1998"/>
      <c r="Q108" s="1998"/>
    </row>
    <row r="109" spans="2:18" ht="45" x14ac:dyDescent="0.25">
      <c r="B109" s="1998"/>
      <c r="C109" s="1998"/>
      <c r="D109" s="1998"/>
      <c r="E109" s="1922"/>
      <c r="F109" s="1922"/>
      <c r="G109" s="1998"/>
      <c r="H109" s="2653"/>
      <c r="I109" s="2528"/>
      <c r="J109" s="229" t="s">
        <v>3478</v>
      </c>
      <c r="K109" s="394" t="s">
        <v>3970</v>
      </c>
      <c r="L109" s="1112" t="s">
        <v>3971</v>
      </c>
      <c r="M109" s="1924"/>
      <c r="N109" s="1981"/>
      <c r="O109" s="1924"/>
      <c r="P109" s="1998"/>
      <c r="Q109" s="1998"/>
    </row>
    <row r="110" spans="2:18" ht="45" x14ac:dyDescent="0.25">
      <c r="B110" s="1998"/>
      <c r="C110" s="1998"/>
      <c r="D110" s="1998"/>
      <c r="E110" s="1922"/>
      <c r="F110" s="1922"/>
      <c r="G110" s="1998"/>
      <c r="H110" s="2653"/>
      <c r="I110" s="2528"/>
      <c r="J110" s="229" t="s">
        <v>3972</v>
      </c>
      <c r="K110" s="394" t="s">
        <v>3973</v>
      </c>
      <c r="L110" s="2030" t="s">
        <v>370</v>
      </c>
      <c r="M110" s="1924"/>
      <c r="N110" s="1981"/>
      <c r="O110" s="1924"/>
      <c r="P110" s="1998"/>
      <c r="Q110" s="1998"/>
    </row>
    <row r="111" spans="2:18" ht="45" x14ac:dyDescent="0.25">
      <c r="B111" s="1998"/>
      <c r="C111" s="1998"/>
      <c r="D111" s="1998"/>
      <c r="E111" s="1922"/>
      <c r="F111" s="1922"/>
      <c r="G111" s="1998"/>
      <c r="H111" s="2653"/>
      <c r="I111" s="2528"/>
      <c r="J111" s="229" t="s">
        <v>3972</v>
      </c>
      <c r="K111" s="394" t="s">
        <v>3974</v>
      </c>
      <c r="L111" s="2031"/>
      <c r="M111" s="1924"/>
      <c r="N111" s="2025"/>
      <c r="O111" s="1871"/>
      <c r="P111" s="1998"/>
      <c r="Q111" s="1998"/>
    </row>
    <row r="112" spans="2:18" ht="45" x14ac:dyDescent="0.25">
      <c r="B112" s="1998" t="s">
        <v>2823</v>
      </c>
      <c r="C112" s="1922" t="s">
        <v>118</v>
      </c>
      <c r="D112" s="1998" t="s">
        <v>3975</v>
      </c>
      <c r="E112" s="1922">
        <v>64696279</v>
      </c>
      <c r="F112" s="1922" t="s">
        <v>370</v>
      </c>
      <c r="G112" s="1998" t="s">
        <v>3944</v>
      </c>
      <c r="H112" s="2252" t="s">
        <v>3976</v>
      </c>
      <c r="I112" s="2066" t="s">
        <v>694</v>
      </c>
      <c r="J112" s="229" t="s">
        <v>3895</v>
      </c>
      <c r="K112" s="394" t="s">
        <v>3977</v>
      </c>
      <c r="L112" s="1112" t="s">
        <v>3966</v>
      </c>
      <c r="M112" s="1922" t="s">
        <v>18</v>
      </c>
      <c r="N112" s="1980" t="s">
        <v>18</v>
      </c>
      <c r="O112" s="1870" t="s">
        <v>18</v>
      </c>
      <c r="P112" s="1998"/>
      <c r="Q112" s="1998"/>
    </row>
    <row r="113" spans="2:31" ht="45" x14ac:dyDescent="0.25">
      <c r="B113" s="1998"/>
      <c r="C113" s="1922"/>
      <c r="D113" s="1998"/>
      <c r="E113" s="1922"/>
      <c r="F113" s="1922"/>
      <c r="G113" s="1998"/>
      <c r="H113" s="2204"/>
      <c r="I113" s="2067"/>
      <c r="J113" s="229" t="s">
        <v>3895</v>
      </c>
      <c r="K113" s="394" t="s">
        <v>3978</v>
      </c>
      <c r="L113" s="1112" t="s">
        <v>3968</v>
      </c>
      <c r="M113" s="1922"/>
      <c r="N113" s="1981"/>
      <c r="O113" s="1924"/>
      <c r="P113" s="1998"/>
      <c r="Q113" s="1998"/>
    </row>
    <row r="114" spans="2:31" ht="60" x14ac:dyDescent="0.25">
      <c r="B114" s="1998"/>
      <c r="C114" s="1922"/>
      <c r="D114" s="1998"/>
      <c r="E114" s="1922"/>
      <c r="F114" s="1922"/>
      <c r="G114" s="1998"/>
      <c r="H114" s="2205"/>
      <c r="I114" s="2068"/>
      <c r="J114" s="229" t="s">
        <v>3979</v>
      </c>
      <c r="K114" s="248" t="s">
        <v>3980</v>
      </c>
      <c r="L114" s="1112" t="s">
        <v>3981</v>
      </c>
      <c r="M114" s="1922"/>
      <c r="N114" s="2025"/>
      <c r="O114" s="1871"/>
      <c r="P114" s="1998"/>
      <c r="Q114" s="1998"/>
    </row>
    <row r="115" spans="2:31" ht="60" x14ac:dyDescent="0.25">
      <c r="B115" s="1998" t="s">
        <v>2823</v>
      </c>
      <c r="C115" s="1870" t="s">
        <v>118</v>
      </c>
      <c r="D115" s="1980" t="s">
        <v>3982</v>
      </c>
      <c r="E115" s="1870">
        <v>92538125</v>
      </c>
      <c r="F115" s="1870" t="s">
        <v>203</v>
      </c>
      <c r="G115" s="1980" t="s">
        <v>1054</v>
      </c>
      <c r="H115" s="2252" t="s">
        <v>3983</v>
      </c>
      <c r="I115" s="2066" t="s">
        <v>694</v>
      </c>
      <c r="J115" s="229" t="s">
        <v>3984</v>
      </c>
      <c r="K115" s="776" t="s">
        <v>3985</v>
      </c>
      <c r="L115" s="1112" t="s">
        <v>3986</v>
      </c>
      <c r="M115" s="1870" t="s">
        <v>18</v>
      </c>
      <c r="N115" s="1980" t="s">
        <v>18</v>
      </c>
      <c r="O115" s="1870" t="s">
        <v>18</v>
      </c>
      <c r="P115" s="1998" t="s">
        <v>3987</v>
      </c>
      <c r="Q115" s="1998"/>
      <c r="R115" s="2020" t="s">
        <v>3988</v>
      </c>
    </row>
    <row r="116" spans="2:31" ht="45" x14ac:dyDescent="0.25">
      <c r="B116" s="1998"/>
      <c r="C116" s="1924"/>
      <c r="D116" s="1981"/>
      <c r="E116" s="1924"/>
      <c r="F116" s="1924"/>
      <c r="G116" s="1981"/>
      <c r="H116" s="2204"/>
      <c r="I116" s="2067"/>
      <c r="J116" s="229" t="s">
        <v>3984</v>
      </c>
      <c r="K116" s="776" t="s">
        <v>3989</v>
      </c>
      <c r="L116" s="1112" t="s">
        <v>3990</v>
      </c>
      <c r="M116" s="1924"/>
      <c r="N116" s="1981"/>
      <c r="O116" s="1924"/>
      <c r="P116" s="1998" t="s">
        <v>3991</v>
      </c>
      <c r="Q116" s="1998"/>
      <c r="R116" s="2020"/>
    </row>
    <row r="117" spans="2:31" ht="105" x14ac:dyDescent="0.25">
      <c r="B117" s="1998"/>
      <c r="C117" s="1871"/>
      <c r="D117" s="2025"/>
      <c r="E117" s="1871"/>
      <c r="F117" s="1871"/>
      <c r="G117" s="2025"/>
      <c r="H117" s="2205"/>
      <c r="I117" s="2068"/>
      <c r="J117" s="229" t="s">
        <v>3992</v>
      </c>
      <c r="K117" s="248" t="s">
        <v>3993</v>
      </c>
      <c r="L117" s="1112" t="s">
        <v>3994</v>
      </c>
      <c r="M117" s="1871"/>
      <c r="N117" s="2025"/>
      <c r="O117" s="1871"/>
      <c r="P117" s="1998" t="s">
        <v>3995</v>
      </c>
      <c r="Q117" s="1998"/>
      <c r="R117" s="1156" t="s">
        <v>3996</v>
      </c>
    </row>
    <row r="118" spans="2:31" s="434" customFormat="1" ht="210" customHeight="1" x14ac:dyDescent="0.25">
      <c r="B118" s="1998" t="s">
        <v>2823</v>
      </c>
      <c r="C118" s="1870" t="s">
        <v>118</v>
      </c>
      <c r="D118" s="1980" t="s">
        <v>3997</v>
      </c>
      <c r="E118" s="1870">
        <v>1102796455</v>
      </c>
      <c r="F118" s="1870" t="s">
        <v>370</v>
      </c>
      <c r="G118" s="1980" t="s">
        <v>3944</v>
      </c>
      <c r="H118" s="2252" t="s">
        <v>3998</v>
      </c>
      <c r="I118" s="2066" t="s">
        <v>694</v>
      </c>
      <c r="J118" s="229" t="s">
        <v>3999</v>
      </c>
      <c r="K118" s="248" t="s">
        <v>4000</v>
      </c>
      <c r="L118" s="1112" t="s">
        <v>4001</v>
      </c>
      <c r="M118" s="1870" t="s">
        <v>18</v>
      </c>
      <c r="N118" s="1980" t="s">
        <v>18</v>
      </c>
      <c r="O118" s="1870" t="s">
        <v>18</v>
      </c>
      <c r="P118" s="1998" t="s">
        <v>4002</v>
      </c>
      <c r="Q118" s="1998"/>
      <c r="R118" s="3055" t="s">
        <v>4003</v>
      </c>
      <c r="S118" s="1"/>
      <c r="T118" s="1"/>
      <c r="U118" s="1"/>
      <c r="V118" s="1"/>
      <c r="W118" s="1"/>
      <c r="X118" s="1"/>
      <c r="Y118" s="1"/>
      <c r="Z118" s="1"/>
      <c r="AA118" s="1"/>
      <c r="AB118" s="1"/>
      <c r="AC118" s="1"/>
      <c r="AD118" s="1"/>
      <c r="AE118" s="1"/>
    </row>
    <row r="119" spans="2:31" ht="105" x14ac:dyDescent="0.25">
      <c r="B119" s="1998"/>
      <c r="C119" s="1924"/>
      <c r="D119" s="1981"/>
      <c r="E119" s="1924"/>
      <c r="F119" s="1924"/>
      <c r="G119" s="1981"/>
      <c r="H119" s="2204"/>
      <c r="I119" s="2067"/>
      <c r="J119" s="229" t="s">
        <v>3999</v>
      </c>
      <c r="K119" s="248" t="s">
        <v>4004</v>
      </c>
      <c r="L119" s="1112" t="s">
        <v>4005</v>
      </c>
      <c r="M119" s="1924"/>
      <c r="N119" s="1981"/>
      <c r="O119" s="1924"/>
      <c r="P119" s="1986" t="s">
        <v>4006</v>
      </c>
      <c r="Q119" s="1987"/>
      <c r="R119" s="3055"/>
    </row>
    <row r="120" spans="2:31" ht="105" x14ac:dyDescent="0.25">
      <c r="B120" s="1998"/>
      <c r="C120" s="1924"/>
      <c r="D120" s="1981"/>
      <c r="E120" s="1924"/>
      <c r="F120" s="1924"/>
      <c r="G120" s="1981"/>
      <c r="H120" s="2204"/>
      <c r="I120" s="2067"/>
      <c r="J120" s="229" t="s">
        <v>3999</v>
      </c>
      <c r="K120" s="248" t="s">
        <v>4007</v>
      </c>
      <c r="L120" s="1112" t="s">
        <v>4008</v>
      </c>
      <c r="M120" s="1924"/>
      <c r="N120" s="1981"/>
      <c r="O120" s="1924"/>
      <c r="P120" s="1998" t="s">
        <v>4009</v>
      </c>
      <c r="Q120" s="1998"/>
      <c r="R120" s="3055"/>
    </row>
    <row r="121" spans="2:31" ht="105" x14ac:dyDescent="0.25">
      <c r="B121" s="1998"/>
      <c r="C121" s="1924"/>
      <c r="D121" s="1981"/>
      <c r="E121" s="1924"/>
      <c r="F121" s="1924"/>
      <c r="G121" s="1981"/>
      <c r="H121" s="2204"/>
      <c r="I121" s="2067"/>
      <c r="J121" s="229" t="s">
        <v>3999</v>
      </c>
      <c r="K121" s="248" t="s">
        <v>4010</v>
      </c>
      <c r="L121" s="1112" t="s">
        <v>4008</v>
      </c>
      <c r="M121" s="1924"/>
      <c r="N121" s="1981"/>
      <c r="O121" s="1924"/>
      <c r="P121" s="1998" t="s">
        <v>4011</v>
      </c>
      <c r="Q121" s="1998"/>
      <c r="R121" s="3055"/>
    </row>
    <row r="122" spans="2:31" ht="105" x14ac:dyDescent="0.25">
      <c r="B122" s="1998"/>
      <c r="C122" s="1924"/>
      <c r="D122" s="1981"/>
      <c r="E122" s="1924"/>
      <c r="F122" s="1924"/>
      <c r="G122" s="1981"/>
      <c r="H122" s="2204"/>
      <c r="I122" s="2067"/>
      <c r="J122" s="229" t="s">
        <v>3999</v>
      </c>
      <c r="K122" s="248" t="s">
        <v>4012</v>
      </c>
      <c r="L122" s="1112" t="s">
        <v>4013</v>
      </c>
      <c r="M122" s="1924"/>
      <c r="N122" s="1981"/>
      <c r="O122" s="1924"/>
      <c r="P122" s="1998" t="s">
        <v>4014</v>
      </c>
      <c r="Q122" s="1998"/>
      <c r="R122" s="3055"/>
    </row>
    <row r="123" spans="2:31" ht="90" customHeight="1" x14ac:dyDescent="0.25">
      <c r="B123" s="1998"/>
      <c r="C123" s="1924"/>
      <c r="D123" s="1981"/>
      <c r="E123" s="1924"/>
      <c r="F123" s="1924"/>
      <c r="G123" s="1981"/>
      <c r="H123" s="2204"/>
      <c r="I123" s="2067"/>
      <c r="J123" s="229" t="s">
        <v>416</v>
      </c>
      <c r="K123" s="248" t="s">
        <v>4015</v>
      </c>
      <c r="L123" s="1112" t="s">
        <v>4016</v>
      </c>
      <c r="M123" s="1924"/>
      <c r="N123" s="1981"/>
      <c r="O123" s="1924"/>
      <c r="P123" s="1998" t="s">
        <v>4017</v>
      </c>
      <c r="Q123" s="1998"/>
      <c r="R123" s="2020" t="s">
        <v>3988</v>
      </c>
      <c r="S123" s="434"/>
      <c r="T123" s="434"/>
      <c r="U123" s="434"/>
    </row>
    <row r="124" spans="2:31" ht="60" x14ac:dyDescent="0.25">
      <c r="B124" s="1998"/>
      <c r="C124" s="1871"/>
      <c r="D124" s="2025"/>
      <c r="E124" s="1871"/>
      <c r="F124" s="1871"/>
      <c r="G124" s="2025"/>
      <c r="H124" s="2205"/>
      <c r="I124" s="2068"/>
      <c r="J124" s="229" t="s">
        <v>416</v>
      </c>
      <c r="K124" s="248" t="s">
        <v>4018</v>
      </c>
      <c r="L124" s="1112" t="s">
        <v>4019</v>
      </c>
      <c r="M124" s="1871"/>
      <c r="N124" s="2025"/>
      <c r="O124" s="1871"/>
      <c r="P124" s="1998" t="s">
        <v>4020</v>
      </c>
      <c r="Q124" s="1998"/>
      <c r="R124" s="2020"/>
    </row>
    <row r="125" spans="2:31" ht="30" x14ac:dyDescent="0.25">
      <c r="B125" s="1998" t="s">
        <v>2823</v>
      </c>
      <c r="C125" s="1870" t="s">
        <v>118</v>
      </c>
      <c r="D125" s="1980" t="s">
        <v>4021</v>
      </c>
      <c r="E125" s="1870">
        <v>64565953</v>
      </c>
      <c r="F125" s="1870" t="s">
        <v>370</v>
      </c>
      <c r="G125" s="1980" t="s">
        <v>3944</v>
      </c>
      <c r="H125" s="2252" t="s">
        <v>4022</v>
      </c>
      <c r="I125" s="2066" t="s">
        <v>694</v>
      </c>
      <c r="J125" s="229" t="s">
        <v>4023</v>
      </c>
      <c r="K125" s="394" t="s">
        <v>4024</v>
      </c>
      <c r="L125" s="1112" t="s">
        <v>4025</v>
      </c>
      <c r="M125" s="1870" t="s">
        <v>18</v>
      </c>
      <c r="N125" s="1980" t="s">
        <v>18</v>
      </c>
      <c r="O125" s="1870" t="s">
        <v>18</v>
      </c>
      <c r="P125" s="1984" t="s">
        <v>4026</v>
      </c>
      <c r="Q125" s="1985"/>
      <c r="R125" s="1986" t="s">
        <v>4027</v>
      </c>
      <c r="S125" s="3056"/>
    </row>
    <row r="126" spans="2:31" ht="60" x14ac:dyDescent="0.25">
      <c r="B126" s="1998"/>
      <c r="C126" s="1924"/>
      <c r="D126" s="1981"/>
      <c r="E126" s="1924"/>
      <c r="F126" s="1924"/>
      <c r="G126" s="1981"/>
      <c r="H126" s="2204"/>
      <c r="I126" s="2067"/>
      <c r="J126" s="229" t="s">
        <v>4028</v>
      </c>
      <c r="K126" s="248" t="s">
        <v>4029</v>
      </c>
      <c r="L126" s="1112" t="s">
        <v>4030</v>
      </c>
      <c r="M126" s="1924"/>
      <c r="N126" s="1981"/>
      <c r="O126" s="1924"/>
      <c r="P126" s="1998" t="s">
        <v>4031</v>
      </c>
      <c r="Q126" s="1998"/>
      <c r="R126" s="1986"/>
      <c r="S126" s="3056"/>
      <c r="V126" s="434"/>
      <c r="W126" s="434"/>
      <c r="X126" s="434"/>
      <c r="Y126" s="434"/>
      <c r="Z126" s="434"/>
      <c r="AA126" s="434"/>
      <c r="AB126" s="434"/>
      <c r="AC126" s="434"/>
      <c r="AD126" s="434"/>
      <c r="AE126" s="434"/>
    </row>
    <row r="127" spans="2:31" ht="45" x14ac:dyDescent="0.25">
      <c r="B127" s="1998"/>
      <c r="C127" s="1924"/>
      <c r="D127" s="1981"/>
      <c r="E127" s="1924"/>
      <c r="F127" s="1924"/>
      <c r="G127" s="1981"/>
      <c r="H127" s="2204"/>
      <c r="I127" s="2067"/>
      <c r="J127" s="229" t="s">
        <v>4032</v>
      </c>
      <c r="K127" s="248">
        <v>2011</v>
      </c>
      <c r="L127" s="1112" t="s">
        <v>4033</v>
      </c>
      <c r="M127" s="1924"/>
      <c r="N127" s="1981"/>
      <c r="O127" s="1924"/>
      <c r="P127" s="1984" t="s">
        <v>4034</v>
      </c>
      <c r="Q127" s="1985"/>
      <c r="R127" s="1986"/>
      <c r="S127" s="3056"/>
    </row>
    <row r="128" spans="2:31" ht="45" customHeight="1" x14ac:dyDescent="0.25">
      <c r="B128" s="1998"/>
      <c r="C128" s="1924"/>
      <c r="D128" s="1981"/>
      <c r="E128" s="1924"/>
      <c r="F128" s="1924"/>
      <c r="G128" s="1981"/>
      <c r="H128" s="2204"/>
      <c r="I128" s="2067"/>
      <c r="J128" s="254" t="s">
        <v>4035</v>
      </c>
      <c r="K128" s="1216" t="s">
        <v>4036</v>
      </c>
      <c r="L128" s="1162" t="s">
        <v>4037</v>
      </c>
      <c r="M128" s="1924"/>
      <c r="N128" s="1981"/>
      <c r="O128" s="1924"/>
      <c r="P128" s="3057" t="s">
        <v>4038</v>
      </c>
      <c r="Q128" s="3057"/>
      <c r="R128" s="2041" t="s">
        <v>4003</v>
      </c>
      <c r="S128" s="2550"/>
      <c r="T128" s="2550"/>
      <c r="U128" s="2550"/>
      <c r="V128" s="2550"/>
    </row>
    <row r="129" spans="1:31" ht="135" customHeight="1" x14ac:dyDescent="0.25">
      <c r="B129" s="1998"/>
      <c r="C129" s="1924"/>
      <c r="D129" s="1981"/>
      <c r="E129" s="1924"/>
      <c r="F129" s="1924"/>
      <c r="G129" s="1981"/>
      <c r="H129" s="2204"/>
      <c r="I129" s="2067"/>
      <c r="J129" s="229" t="s">
        <v>4028</v>
      </c>
      <c r="K129" s="248" t="s">
        <v>4039</v>
      </c>
      <c r="L129" s="1112" t="s">
        <v>4040</v>
      </c>
      <c r="M129" s="1924"/>
      <c r="N129" s="1981"/>
      <c r="O129" s="1924"/>
      <c r="P129" s="1998" t="s">
        <v>4041</v>
      </c>
      <c r="Q129" s="1998"/>
      <c r="R129" s="1986" t="s">
        <v>4027</v>
      </c>
    </row>
    <row r="130" spans="1:31" ht="60" x14ac:dyDescent="0.25">
      <c r="B130" s="1998"/>
      <c r="C130" s="1871"/>
      <c r="D130" s="2025"/>
      <c r="E130" s="1871"/>
      <c r="F130" s="1871"/>
      <c r="G130" s="2025"/>
      <c r="H130" s="2205"/>
      <c r="I130" s="2068"/>
      <c r="J130" s="242" t="s">
        <v>4042</v>
      </c>
      <c r="K130" s="715" t="s">
        <v>4043</v>
      </c>
      <c r="L130" s="242" t="s">
        <v>4044</v>
      </c>
      <c r="M130" s="1871"/>
      <c r="N130" s="2025"/>
      <c r="O130" s="1871"/>
      <c r="P130" s="1922" t="s">
        <v>4045</v>
      </c>
      <c r="Q130" s="1922"/>
      <c r="R130" s="1986"/>
    </row>
    <row r="131" spans="1:31" ht="30" customHeight="1" x14ac:dyDescent="0.25">
      <c r="B131" s="1998" t="s">
        <v>2823</v>
      </c>
      <c r="C131" s="1870" t="s">
        <v>118</v>
      </c>
      <c r="D131" s="1980" t="s">
        <v>4046</v>
      </c>
      <c r="E131" s="1870">
        <v>1102832485</v>
      </c>
      <c r="F131" s="1870" t="s">
        <v>1232</v>
      </c>
      <c r="G131" s="1980" t="s">
        <v>1054</v>
      </c>
      <c r="H131" s="2252" t="s">
        <v>4047</v>
      </c>
      <c r="I131" s="2066" t="s">
        <v>694</v>
      </c>
      <c r="J131" s="1980" t="s">
        <v>4048</v>
      </c>
      <c r="K131" s="2030" t="s">
        <v>4049</v>
      </c>
      <c r="L131" s="2030" t="s">
        <v>4050</v>
      </c>
      <c r="M131" s="1870" t="s">
        <v>19</v>
      </c>
      <c r="N131" s="1980" t="s">
        <v>18</v>
      </c>
      <c r="O131" s="1870" t="s">
        <v>18</v>
      </c>
      <c r="P131" s="2039" t="s">
        <v>4051</v>
      </c>
      <c r="Q131" s="2040"/>
    </row>
    <row r="132" spans="1:31" ht="120" customHeight="1" x14ac:dyDescent="0.25">
      <c r="B132" s="1998"/>
      <c r="C132" s="1871"/>
      <c r="D132" s="2025"/>
      <c r="E132" s="1871"/>
      <c r="F132" s="1871"/>
      <c r="G132" s="2025"/>
      <c r="H132" s="2205"/>
      <c r="I132" s="2068"/>
      <c r="J132" s="2025"/>
      <c r="K132" s="2031"/>
      <c r="L132" s="2031"/>
      <c r="M132" s="1871"/>
      <c r="N132" s="2025"/>
      <c r="O132" s="1871"/>
      <c r="P132" s="2049"/>
      <c r="Q132" s="2050"/>
    </row>
    <row r="133" spans="1:31" ht="30" customHeight="1" x14ac:dyDescent="0.25">
      <c r="B133" s="1998" t="s">
        <v>2823</v>
      </c>
      <c r="C133" s="1870" t="s">
        <v>118</v>
      </c>
      <c r="D133" s="1980" t="s">
        <v>4052</v>
      </c>
      <c r="E133" s="1870">
        <v>64575496</v>
      </c>
      <c r="F133" s="1870" t="s">
        <v>203</v>
      </c>
      <c r="G133" s="1980" t="s">
        <v>1308</v>
      </c>
      <c r="H133" s="2252" t="s">
        <v>4053</v>
      </c>
      <c r="I133" s="2066" t="s">
        <v>694</v>
      </c>
      <c r="J133" s="1980" t="s">
        <v>4048</v>
      </c>
      <c r="K133" s="2030" t="s">
        <v>4054</v>
      </c>
      <c r="L133" s="2030" t="s">
        <v>4055</v>
      </c>
      <c r="M133" s="1870" t="s">
        <v>19</v>
      </c>
      <c r="N133" s="1980" t="s">
        <v>18</v>
      </c>
      <c r="O133" s="1870" t="s">
        <v>18</v>
      </c>
      <c r="P133" s="1998" t="s">
        <v>4056</v>
      </c>
      <c r="Q133" s="1998"/>
      <c r="R133" s="2039" t="s">
        <v>4057</v>
      </c>
      <c r="S133" s="2955"/>
    </row>
    <row r="134" spans="1:31" ht="88.5" customHeight="1" x14ac:dyDescent="0.25">
      <c r="B134" s="1998"/>
      <c r="C134" s="1924"/>
      <c r="D134" s="1981"/>
      <c r="E134" s="1924"/>
      <c r="F134" s="1924"/>
      <c r="G134" s="1981"/>
      <c r="H134" s="2204"/>
      <c r="I134" s="2067"/>
      <c r="J134" s="2025"/>
      <c r="K134" s="2031"/>
      <c r="L134" s="2031"/>
      <c r="M134" s="1924"/>
      <c r="N134" s="1981"/>
      <c r="O134" s="1924"/>
      <c r="P134" s="2039" t="s">
        <v>4058</v>
      </c>
      <c r="Q134" s="2040"/>
      <c r="R134" s="2041"/>
      <c r="S134" s="2550"/>
    </row>
    <row r="135" spans="1:31" ht="45" x14ac:dyDescent="0.25">
      <c r="B135" s="1998"/>
      <c r="C135" s="1871"/>
      <c r="D135" s="2025"/>
      <c r="E135" s="1871"/>
      <c r="F135" s="1871"/>
      <c r="G135" s="2025"/>
      <c r="H135" s="2205"/>
      <c r="I135" s="2068"/>
      <c r="J135" s="229" t="s">
        <v>4059</v>
      </c>
      <c r="K135" s="394" t="s">
        <v>4060</v>
      </c>
      <c r="L135" s="248" t="s">
        <v>4061</v>
      </c>
      <c r="M135" s="1871"/>
      <c r="N135" s="2025"/>
      <c r="O135" s="1871"/>
      <c r="P135" s="2049"/>
      <c r="Q135" s="2050"/>
      <c r="R135" s="2041"/>
      <c r="S135" s="2550"/>
    </row>
    <row r="136" spans="1:31" ht="47.25" customHeight="1" x14ac:dyDescent="0.25">
      <c r="B136" s="1998" t="s">
        <v>2823</v>
      </c>
      <c r="C136" s="1870" t="s">
        <v>361</v>
      </c>
      <c r="D136" s="1980" t="s">
        <v>4062</v>
      </c>
      <c r="E136" s="1870">
        <v>92548460</v>
      </c>
      <c r="F136" s="1870" t="s">
        <v>203</v>
      </c>
      <c r="G136" s="1980" t="s">
        <v>263</v>
      </c>
      <c r="H136" s="2252" t="s">
        <v>4063</v>
      </c>
      <c r="I136" s="2066" t="s">
        <v>694</v>
      </c>
      <c r="J136" s="229" t="s">
        <v>3992</v>
      </c>
      <c r="K136" s="229" t="s">
        <v>4064</v>
      </c>
      <c r="L136" s="229" t="s">
        <v>203</v>
      </c>
      <c r="M136" s="1980" t="s">
        <v>18</v>
      </c>
      <c r="N136" s="1980" t="s">
        <v>19</v>
      </c>
      <c r="O136" s="1980" t="s">
        <v>19</v>
      </c>
      <c r="P136" s="3058" t="s">
        <v>4065</v>
      </c>
      <c r="Q136" s="3058"/>
      <c r="R136" s="2041" t="s">
        <v>4003</v>
      </c>
      <c r="S136" s="2550"/>
      <c r="T136" s="2550"/>
      <c r="U136" s="2550"/>
      <c r="V136" s="2550"/>
    </row>
    <row r="137" spans="1:31" ht="135" x14ac:dyDescent="0.25">
      <c r="B137" s="1998"/>
      <c r="C137" s="1871"/>
      <c r="D137" s="2025"/>
      <c r="E137" s="1871"/>
      <c r="F137" s="1871"/>
      <c r="G137" s="2025"/>
      <c r="H137" s="2205"/>
      <c r="I137" s="2068"/>
      <c r="J137" s="229" t="s">
        <v>4066</v>
      </c>
      <c r="K137" s="394"/>
      <c r="L137" s="248" t="s">
        <v>4067</v>
      </c>
      <c r="M137" s="2025"/>
      <c r="N137" s="2025"/>
      <c r="O137" s="2025"/>
      <c r="P137" s="1998" t="s">
        <v>4068</v>
      </c>
      <c r="Q137" s="1998"/>
      <c r="R137" s="1156" t="s">
        <v>4069</v>
      </c>
    </row>
    <row r="138" spans="1:31" x14ac:dyDescent="0.25">
      <c r="B138" s="1187"/>
      <c r="C138" s="1188"/>
      <c r="D138" s="1188"/>
      <c r="E138" s="1085"/>
      <c r="F138" s="1085"/>
      <c r="G138" s="1188"/>
      <c r="H138" s="1217"/>
      <c r="I138" s="1218"/>
    </row>
    <row r="139" spans="1:31" ht="27" thickBot="1" x14ac:dyDescent="0.3">
      <c r="B139" s="718" t="s">
        <v>184</v>
      </c>
      <c r="C139" s="719"/>
      <c r="D139" s="719"/>
      <c r="E139" s="719"/>
      <c r="F139" s="719"/>
      <c r="G139" s="719"/>
      <c r="H139" s="719"/>
      <c r="I139" s="719"/>
      <c r="J139" s="719"/>
      <c r="K139" s="719"/>
      <c r="L139" s="719"/>
      <c r="M139" s="719"/>
      <c r="N139" s="720"/>
    </row>
    <row r="140" spans="1:31" s="48" customFormat="1" x14ac:dyDescent="0.25">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row>
    <row r="141" spans="1:31" s="61" customFormat="1" x14ac:dyDescent="0.25">
      <c r="A141" s="52">
        <v>1</v>
      </c>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row>
    <row r="142" spans="1:31" s="61" customFormat="1" ht="30" x14ac:dyDescent="0.25">
      <c r="A142" s="52">
        <f>+A141+1</f>
        <v>2</v>
      </c>
      <c r="B142" s="194" t="s">
        <v>17</v>
      </c>
      <c r="C142" s="194" t="s">
        <v>415</v>
      </c>
      <c r="D142" s="1875" t="s">
        <v>77</v>
      </c>
      <c r="E142" s="1876"/>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row>
    <row r="143" spans="1:31" s="61" customFormat="1" x14ac:dyDescent="0.25">
      <c r="A143" s="52">
        <f t="shared" ref="A143" si="1">+A142+1</f>
        <v>3</v>
      </c>
      <c r="B143" s="229" t="s">
        <v>185</v>
      </c>
      <c r="C143" s="715" t="s">
        <v>18</v>
      </c>
      <c r="D143" s="1922"/>
      <c r="E143" s="1922"/>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row>
    <row r="144" spans="1:31" s="61" customFormat="1" x14ac:dyDescent="0.25">
      <c r="A144" s="52"/>
      <c r="B144" s="992"/>
      <c r="C144" s="923"/>
      <c r="D144" s="923"/>
      <c r="E144" s="923"/>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row>
    <row r="145" spans="1:31" s="61" customFormat="1" x14ac:dyDescent="0.25">
      <c r="A145" s="52"/>
      <c r="B145" s="992"/>
      <c r="C145" s="923"/>
      <c r="D145" s="923"/>
      <c r="E145" s="923"/>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row>
    <row r="146" spans="1:31" s="61" customFormat="1" x14ac:dyDescent="0.25">
      <c r="A146" s="52"/>
      <c r="B146" s="992"/>
      <c r="C146" s="923"/>
      <c r="D146" s="923"/>
      <c r="E146" s="923"/>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row>
    <row r="147" spans="1:31" s="61" customFormat="1" x14ac:dyDescent="0.25">
      <c r="A147" s="52"/>
      <c r="B147" s="992"/>
      <c r="C147" s="923"/>
      <c r="D147" s="923"/>
      <c r="E147" s="923"/>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row>
    <row r="148" spans="1:31" s="61" customFormat="1" ht="26.25" x14ac:dyDescent="0.25">
      <c r="A148" s="52" t="e">
        <f>+#REF!+1</f>
        <v>#REF!</v>
      </c>
      <c r="B148" s="679" t="s">
        <v>186</v>
      </c>
      <c r="C148" s="680"/>
      <c r="D148" s="680"/>
      <c r="E148" s="680"/>
      <c r="F148" s="680"/>
      <c r="G148" s="680"/>
      <c r="H148" s="680"/>
      <c r="I148" s="680"/>
      <c r="J148" s="680"/>
      <c r="K148" s="680"/>
      <c r="L148" s="680"/>
      <c r="M148" s="680"/>
      <c r="N148" s="680"/>
      <c r="O148" s="680"/>
      <c r="P148" s="680"/>
      <c r="Q148" s="1"/>
      <c r="R148" s="1"/>
      <c r="S148" s="1"/>
      <c r="T148" s="1"/>
      <c r="U148" s="1"/>
      <c r="V148" s="1"/>
      <c r="W148" s="1"/>
      <c r="X148" s="1"/>
      <c r="Y148" s="1"/>
      <c r="Z148" s="1"/>
      <c r="AA148" s="1"/>
      <c r="AB148" s="1"/>
      <c r="AC148" s="1"/>
      <c r="AD148" s="1"/>
      <c r="AE148" s="1"/>
    </row>
    <row r="149" spans="1:31" s="683" customFormat="1" x14ac:dyDescent="0.25">
      <c r="A149" s="500"/>
      <c r="B149" s="1"/>
      <c r="C149" s="1"/>
      <c r="D149" s="1"/>
      <c r="E149" s="1"/>
      <c r="F149" s="1"/>
      <c r="G149" s="1"/>
      <c r="H149" s="1"/>
      <c r="I149" s="1"/>
      <c r="J149" s="1"/>
      <c r="K149" s="1"/>
      <c r="L149" s="1"/>
      <c r="M149" s="1"/>
      <c r="N149" s="1"/>
      <c r="O149" s="1"/>
      <c r="P149" s="1"/>
      <c r="Q149" s="1"/>
      <c r="R149" s="48"/>
      <c r="S149" s="48"/>
      <c r="T149" s="48"/>
      <c r="U149" s="48"/>
      <c r="V149" s="1"/>
      <c r="W149" s="1"/>
      <c r="X149" s="1"/>
      <c r="Y149" s="1"/>
      <c r="Z149" s="1"/>
      <c r="AA149" s="1"/>
      <c r="AB149" s="1"/>
      <c r="AC149" s="1"/>
      <c r="AD149" s="1"/>
      <c r="AE149" s="1"/>
    </row>
    <row r="150" spans="1:31" ht="15.75" thickBot="1" x14ac:dyDescent="0.3">
      <c r="R150" s="60"/>
      <c r="S150" s="60"/>
      <c r="T150" s="60"/>
      <c r="U150" s="60"/>
    </row>
    <row r="151" spans="1:31" ht="27" thickBot="1" x14ac:dyDescent="0.3">
      <c r="B151" s="697" t="s">
        <v>187</v>
      </c>
      <c r="C151" s="698"/>
      <c r="D151" s="698"/>
      <c r="E151" s="698"/>
      <c r="F151" s="698"/>
      <c r="G151" s="698"/>
      <c r="H151" s="698"/>
      <c r="I151" s="698"/>
      <c r="J151" s="698"/>
      <c r="K151" s="698"/>
      <c r="L151" s="698"/>
      <c r="M151" s="698"/>
      <c r="N151" s="699"/>
      <c r="R151" s="60"/>
      <c r="S151" s="60"/>
      <c r="T151" s="60"/>
      <c r="U151" s="60"/>
    </row>
    <row r="152" spans="1:31" x14ac:dyDescent="0.25">
      <c r="R152" s="60"/>
      <c r="S152" s="60"/>
      <c r="T152" s="60"/>
      <c r="U152" s="60"/>
      <c r="V152" s="48"/>
      <c r="W152" s="48"/>
      <c r="X152" s="48"/>
      <c r="Y152" s="48"/>
      <c r="Z152" s="48"/>
      <c r="AA152" s="48"/>
      <c r="AB152" s="48"/>
      <c r="AC152" s="48"/>
      <c r="AD152" s="48"/>
      <c r="AE152" s="48"/>
    </row>
    <row r="153" spans="1:31" ht="15.75" thickBot="1" x14ac:dyDescent="0.3">
      <c r="M153" s="163"/>
      <c r="N153" s="163"/>
      <c r="R153" s="60"/>
      <c r="S153" s="60"/>
      <c r="T153" s="60"/>
      <c r="U153" s="60"/>
      <c r="V153" s="60"/>
      <c r="W153" s="60"/>
      <c r="X153" s="60"/>
      <c r="Y153" s="60"/>
      <c r="Z153" s="60"/>
      <c r="AA153" s="61"/>
      <c r="AB153" s="61"/>
      <c r="AC153" s="61"/>
      <c r="AD153" s="61"/>
      <c r="AE153" s="61"/>
    </row>
    <row r="154" spans="1:31" ht="60" x14ac:dyDescent="0.25">
      <c r="B154" s="164" t="s">
        <v>33</v>
      </c>
      <c r="C154" s="164" t="s">
        <v>34</v>
      </c>
      <c r="D154" s="164" t="s">
        <v>35</v>
      </c>
      <c r="E154" s="164" t="s">
        <v>36</v>
      </c>
      <c r="F154" s="164" t="s">
        <v>37</v>
      </c>
      <c r="G154" s="164" t="s">
        <v>38</v>
      </c>
      <c r="H154" s="164" t="s">
        <v>39</v>
      </c>
      <c r="I154" s="164" t="s">
        <v>40</v>
      </c>
      <c r="J154" s="164" t="s">
        <v>41</v>
      </c>
      <c r="K154" s="164" t="s">
        <v>42</v>
      </c>
      <c r="L154" s="164" t="s">
        <v>43</v>
      </c>
      <c r="M154" s="165" t="s">
        <v>44</v>
      </c>
      <c r="N154" s="164" t="s">
        <v>45</v>
      </c>
      <c r="O154" s="164" t="s">
        <v>46</v>
      </c>
      <c r="P154" s="166" t="s">
        <v>47</v>
      </c>
      <c r="Q154" s="166" t="s">
        <v>48</v>
      </c>
      <c r="R154" s="683"/>
      <c r="S154" s="683"/>
      <c r="T154" s="683"/>
      <c r="U154" s="683"/>
      <c r="V154" s="60"/>
      <c r="W154" s="60"/>
      <c r="X154" s="60"/>
      <c r="Y154" s="60"/>
      <c r="Z154" s="60"/>
      <c r="AA154" s="61"/>
      <c r="AB154" s="61"/>
      <c r="AC154" s="61"/>
      <c r="AD154" s="61"/>
      <c r="AE154" s="61"/>
    </row>
    <row r="155" spans="1:31" ht="42.75" x14ac:dyDescent="0.25">
      <c r="B155" s="66" t="s">
        <v>3895</v>
      </c>
      <c r="C155" s="54" t="s">
        <v>4070</v>
      </c>
      <c r="D155" s="54" t="s">
        <v>4070</v>
      </c>
      <c r="E155" s="58" t="s">
        <v>4071</v>
      </c>
      <c r="F155" s="54" t="s">
        <v>18</v>
      </c>
      <c r="G155" s="54" t="s">
        <v>82</v>
      </c>
      <c r="H155" s="54" t="s">
        <v>4072</v>
      </c>
      <c r="I155" s="56" t="s">
        <v>4073</v>
      </c>
      <c r="J155" s="56" t="s">
        <v>19</v>
      </c>
      <c r="K155" s="57">
        <v>11.76</v>
      </c>
      <c r="L155" s="187"/>
      <c r="M155" s="58">
        <v>500</v>
      </c>
      <c r="N155" s="270">
        <v>500</v>
      </c>
      <c r="O155" s="63">
        <v>50000000</v>
      </c>
      <c r="P155" s="63" t="s">
        <v>4074</v>
      </c>
      <c r="Q155" s="64" t="s">
        <v>1921</v>
      </c>
      <c r="V155" s="60"/>
      <c r="W155" s="60"/>
      <c r="X155" s="60"/>
      <c r="Y155" s="60"/>
      <c r="Z155" s="60"/>
      <c r="AA155" s="61"/>
      <c r="AB155" s="61"/>
      <c r="AC155" s="61"/>
      <c r="AD155" s="61"/>
      <c r="AE155" s="61"/>
    </row>
    <row r="156" spans="1:31" x14ac:dyDescent="0.25">
      <c r="B156" s="66" t="s">
        <v>3895</v>
      </c>
      <c r="C156" s="54" t="s">
        <v>188</v>
      </c>
      <c r="D156" s="54" t="s">
        <v>188</v>
      </c>
      <c r="E156" s="58">
        <v>701820110155</v>
      </c>
      <c r="F156" s="54" t="s">
        <v>18</v>
      </c>
      <c r="G156" s="54" t="s">
        <v>694</v>
      </c>
      <c r="H156" s="62">
        <v>40560</v>
      </c>
      <c r="I156" s="56">
        <v>40892</v>
      </c>
      <c r="J156" s="56" t="s">
        <v>19</v>
      </c>
      <c r="K156" s="56" t="s">
        <v>4075</v>
      </c>
      <c r="L156" s="64"/>
      <c r="M156" s="58">
        <v>294</v>
      </c>
      <c r="N156" s="58">
        <v>294</v>
      </c>
      <c r="O156" s="63">
        <v>174628055</v>
      </c>
      <c r="P156" s="63">
        <v>75</v>
      </c>
      <c r="Q156" s="64"/>
      <c r="V156" s="60"/>
      <c r="W156" s="60"/>
      <c r="X156" s="60"/>
      <c r="Y156" s="60"/>
      <c r="Z156" s="60"/>
      <c r="AA156" s="61"/>
      <c r="AB156" s="61"/>
      <c r="AC156" s="61"/>
      <c r="AD156" s="61"/>
      <c r="AE156" s="61"/>
    </row>
    <row r="157" spans="1:31" x14ac:dyDescent="0.25">
      <c r="B157" s="66" t="s">
        <v>3895</v>
      </c>
      <c r="C157" s="54" t="s">
        <v>188</v>
      </c>
      <c r="D157" s="54" t="s">
        <v>188</v>
      </c>
      <c r="E157" s="58">
        <v>701820120149</v>
      </c>
      <c r="F157" s="54" t="s">
        <v>18</v>
      </c>
      <c r="G157" s="54" t="s">
        <v>694</v>
      </c>
      <c r="H157" s="62">
        <v>40937</v>
      </c>
      <c r="I157" s="56">
        <v>41273</v>
      </c>
      <c r="J157" s="56" t="s">
        <v>19</v>
      </c>
      <c r="K157" s="56" t="s">
        <v>4076</v>
      </c>
      <c r="L157" s="56"/>
      <c r="M157" s="58">
        <v>140</v>
      </c>
      <c r="N157" s="58">
        <v>140</v>
      </c>
      <c r="O157" s="63">
        <v>99484363</v>
      </c>
      <c r="P157" s="63">
        <v>76</v>
      </c>
      <c r="Q157" s="64"/>
      <c r="V157" s="683"/>
      <c r="W157" s="683"/>
      <c r="X157" s="683"/>
      <c r="Y157" s="683"/>
      <c r="Z157" s="683"/>
      <c r="AA157" s="683"/>
      <c r="AB157" s="683"/>
      <c r="AC157" s="683"/>
      <c r="AD157" s="683"/>
      <c r="AE157" s="683"/>
    </row>
    <row r="158" spans="1:31" x14ac:dyDescent="0.25">
      <c r="B158" s="173"/>
      <c r="C158" s="172"/>
      <c r="D158" s="173"/>
      <c r="E158" s="182"/>
      <c r="F158" s="175"/>
      <c r="G158" s="175"/>
      <c r="H158" s="175"/>
      <c r="I158" s="176"/>
      <c r="J158" s="176"/>
      <c r="K158" s="176"/>
      <c r="L158" s="176"/>
      <c r="M158" s="178"/>
      <c r="N158" s="178"/>
      <c r="O158" s="180"/>
      <c r="P158" s="180"/>
      <c r="Q158" s="181"/>
    </row>
    <row r="159" spans="1:31" x14ac:dyDescent="0.25">
      <c r="B159" s="66" t="s">
        <v>28</v>
      </c>
      <c r="C159" s="54"/>
      <c r="D159" s="53"/>
      <c r="E159" s="65"/>
      <c r="F159" s="54"/>
      <c r="G159" s="54"/>
      <c r="H159" s="54"/>
      <c r="I159" s="56"/>
      <c r="J159" s="56"/>
      <c r="K159" s="67" t="s">
        <v>4077</v>
      </c>
      <c r="L159" s="67">
        <f>SUM(L155:L158)</f>
        <v>0</v>
      </c>
      <c r="M159" s="418"/>
      <c r="N159" s="67"/>
      <c r="O159" s="63">
        <f>SUM(O155:O158)</f>
        <v>324112418</v>
      </c>
      <c r="P159" s="63"/>
      <c r="Q159" s="64"/>
    </row>
    <row r="160" spans="1:31" x14ac:dyDescent="0.25">
      <c r="B160" s="69"/>
      <c r="C160" s="69"/>
      <c r="D160" s="69"/>
      <c r="E160" s="188"/>
      <c r="F160" s="69"/>
      <c r="G160" s="69"/>
      <c r="H160" s="69"/>
      <c r="I160" s="69"/>
      <c r="J160" s="69"/>
      <c r="K160" s="69"/>
      <c r="L160" s="69"/>
      <c r="M160" s="69"/>
      <c r="N160" s="69"/>
      <c r="O160" s="69"/>
      <c r="P160" s="69"/>
    </row>
    <row r="161" spans="2:17" ht="18.75" x14ac:dyDescent="0.25">
      <c r="B161" s="222" t="s">
        <v>192</v>
      </c>
      <c r="C161" s="250" t="str">
        <f>+K159</f>
        <v>33.72</v>
      </c>
      <c r="H161" s="191"/>
      <c r="I161" s="191"/>
      <c r="J161" s="191"/>
      <c r="K161" s="191"/>
      <c r="L161" s="191"/>
      <c r="M161" s="191"/>
      <c r="N161" s="69"/>
      <c r="O161" s="69"/>
      <c r="P161" s="69"/>
    </row>
    <row r="163" spans="2:17" ht="15.75" thickBot="1" x14ac:dyDescent="0.3"/>
    <row r="164" spans="2:17" ht="30.75" thickBot="1" x14ac:dyDescent="0.3">
      <c r="B164" s="232" t="s">
        <v>193</v>
      </c>
      <c r="C164" s="233" t="s">
        <v>194</v>
      </c>
      <c r="D164" s="232" t="s">
        <v>27</v>
      </c>
      <c r="E164" s="233" t="s">
        <v>195</v>
      </c>
    </row>
    <row r="165" spans="2:17" x14ac:dyDescent="0.25">
      <c r="B165" s="103" t="s">
        <v>196</v>
      </c>
      <c r="C165" s="104">
        <v>20</v>
      </c>
      <c r="D165" s="104"/>
      <c r="E165" s="2320">
        <v>40</v>
      </c>
    </row>
    <row r="166" spans="2:17" x14ac:dyDescent="0.25">
      <c r="B166" s="103" t="s">
        <v>197</v>
      </c>
      <c r="C166" s="689">
        <v>30</v>
      </c>
      <c r="D166" s="690"/>
      <c r="E166" s="2100"/>
    </row>
    <row r="167" spans="2:17" ht="15.75" thickBot="1" x14ac:dyDescent="0.3">
      <c r="B167" s="103" t="s">
        <v>198</v>
      </c>
      <c r="C167" s="106">
        <v>40</v>
      </c>
      <c r="D167" s="67" t="s">
        <v>4078</v>
      </c>
      <c r="E167" s="2321"/>
    </row>
    <row r="169" spans="2:17" ht="15.75" thickBot="1" x14ac:dyDescent="0.3"/>
    <row r="170" spans="2:17" ht="27" thickBot="1" x14ac:dyDescent="0.3">
      <c r="B170" s="697" t="s">
        <v>199</v>
      </c>
      <c r="C170" s="698"/>
      <c r="D170" s="698"/>
      <c r="E170" s="698"/>
      <c r="F170" s="698"/>
      <c r="G170" s="698"/>
      <c r="H170" s="698"/>
      <c r="I170" s="698"/>
      <c r="J170" s="698"/>
      <c r="K170" s="698"/>
      <c r="L170" s="698"/>
      <c r="M170" s="698"/>
      <c r="N170" s="699"/>
    </row>
    <row r="172" spans="2:17" ht="44.25" customHeight="1" x14ac:dyDescent="0.25">
      <c r="B172" s="193" t="s">
        <v>89</v>
      </c>
      <c r="C172" s="193" t="s">
        <v>90</v>
      </c>
      <c r="D172" s="193" t="s">
        <v>91</v>
      </c>
      <c r="E172" s="193" t="s">
        <v>92</v>
      </c>
      <c r="F172" s="193" t="s">
        <v>93</v>
      </c>
      <c r="G172" s="193" t="s">
        <v>94</v>
      </c>
      <c r="H172" s="193" t="s">
        <v>95</v>
      </c>
      <c r="I172" s="193" t="s">
        <v>96</v>
      </c>
      <c r="J172" s="1875" t="s">
        <v>97</v>
      </c>
      <c r="K172" s="1882"/>
      <c r="L172" s="1876"/>
      <c r="M172" s="193" t="s">
        <v>98</v>
      </c>
      <c r="N172" s="193" t="s">
        <v>254</v>
      </c>
      <c r="O172" s="193" t="s">
        <v>255</v>
      </c>
      <c r="P172" s="1875" t="s">
        <v>77</v>
      </c>
      <c r="Q172" s="1876"/>
    </row>
    <row r="173" spans="2:17" ht="47.25" customHeight="1" x14ac:dyDescent="0.25">
      <c r="B173" s="1985" t="s">
        <v>554</v>
      </c>
      <c r="C173" s="1998" t="s">
        <v>368</v>
      </c>
      <c r="D173" s="1998" t="s">
        <v>4079</v>
      </c>
      <c r="E173" s="1922">
        <v>6819564</v>
      </c>
      <c r="F173" s="1998" t="s">
        <v>4080</v>
      </c>
      <c r="G173" s="1998" t="s">
        <v>4081</v>
      </c>
      <c r="H173" s="1998" t="s">
        <v>4082</v>
      </c>
      <c r="I173" s="2528" t="s">
        <v>82</v>
      </c>
      <c r="J173" s="229" t="s">
        <v>3895</v>
      </c>
      <c r="K173" s="394" t="s">
        <v>4083</v>
      </c>
      <c r="L173" s="248" t="s">
        <v>4084</v>
      </c>
      <c r="M173" s="1922" t="s">
        <v>18</v>
      </c>
      <c r="N173" s="1870" t="s">
        <v>19</v>
      </c>
      <c r="O173" s="1980" t="s">
        <v>18</v>
      </c>
      <c r="P173" s="2039" t="s">
        <v>4085</v>
      </c>
      <c r="Q173" s="2040"/>
    </row>
    <row r="174" spans="2:17" ht="50.25" customHeight="1" x14ac:dyDescent="0.25">
      <c r="B174" s="1987"/>
      <c r="C174" s="1998"/>
      <c r="D174" s="1998"/>
      <c r="E174" s="1922"/>
      <c r="F174" s="1998"/>
      <c r="G174" s="1998"/>
      <c r="H174" s="1998"/>
      <c r="I174" s="2528"/>
      <c r="J174" s="229" t="s">
        <v>3895</v>
      </c>
      <c r="K174" s="1015" t="s">
        <v>4086</v>
      </c>
      <c r="L174" s="248" t="s">
        <v>4084</v>
      </c>
      <c r="M174" s="1922"/>
      <c r="N174" s="1924"/>
      <c r="O174" s="1981"/>
      <c r="P174" s="2041"/>
      <c r="Q174" s="2042"/>
    </row>
    <row r="175" spans="2:17" ht="62.25" customHeight="1" x14ac:dyDescent="0.25">
      <c r="B175" s="1987"/>
      <c r="C175" s="1998"/>
      <c r="D175" s="1998"/>
      <c r="E175" s="1922"/>
      <c r="F175" s="1998"/>
      <c r="G175" s="1998"/>
      <c r="H175" s="1998"/>
      <c r="I175" s="2528"/>
      <c r="J175" s="229" t="s">
        <v>3895</v>
      </c>
      <c r="K175" s="226" t="s">
        <v>4087</v>
      </c>
      <c r="L175" s="248" t="s">
        <v>4084</v>
      </c>
      <c r="M175" s="1922"/>
      <c r="N175" s="1924"/>
      <c r="O175" s="1981"/>
      <c r="P175" s="2041"/>
      <c r="Q175" s="2042"/>
    </row>
    <row r="176" spans="2:17" ht="46.5" customHeight="1" x14ac:dyDescent="0.25">
      <c r="B176" s="1987"/>
      <c r="C176" s="1998"/>
      <c r="D176" s="1998"/>
      <c r="E176" s="1922"/>
      <c r="F176" s="1998"/>
      <c r="G176" s="1998"/>
      <c r="H176" s="1998"/>
      <c r="I176" s="2528"/>
      <c r="J176" s="229" t="s">
        <v>3895</v>
      </c>
      <c r="K176" s="394" t="s">
        <v>4088</v>
      </c>
      <c r="L176" s="248" t="s">
        <v>4084</v>
      </c>
      <c r="M176" s="1922"/>
      <c r="N176" s="1924"/>
      <c r="O176" s="1981"/>
      <c r="P176" s="2041"/>
      <c r="Q176" s="2042"/>
    </row>
    <row r="177" spans="1:18" ht="45" x14ac:dyDescent="0.25">
      <c r="B177" s="1987"/>
      <c r="C177" s="1998"/>
      <c r="D177" s="1998"/>
      <c r="E177" s="1922"/>
      <c r="F177" s="1998"/>
      <c r="G177" s="1998"/>
      <c r="H177" s="1998"/>
      <c r="I177" s="2528"/>
      <c r="J177" s="229" t="s">
        <v>3895</v>
      </c>
      <c r="K177" s="229" t="s">
        <v>4089</v>
      </c>
      <c r="L177" s="248" t="s">
        <v>4084</v>
      </c>
      <c r="M177" s="1922"/>
      <c r="N177" s="1924"/>
      <c r="O177" s="1981"/>
      <c r="P177" s="2041"/>
      <c r="Q177" s="2042"/>
    </row>
    <row r="178" spans="1:18" ht="45" x14ac:dyDescent="0.25">
      <c r="B178" s="2045"/>
      <c r="C178" s="1998"/>
      <c r="D178" s="1998"/>
      <c r="E178" s="1922"/>
      <c r="F178" s="1998"/>
      <c r="G178" s="1998"/>
      <c r="H178" s="1998"/>
      <c r="I178" s="2528"/>
      <c r="J178" s="229" t="s">
        <v>3895</v>
      </c>
      <c r="K178" s="229" t="s">
        <v>4090</v>
      </c>
      <c r="L178" s="248" t="s">
        <v>4084</v>
      </c>
      <c r="M178" s="1922"/>
      <c r="N178" s="1871"/>
      <c r="O178" s="2025"/>
      <c r="P178" s="2049"/>
      <c r="Q178" s="2050"/>
    </row>
    <row r="179" spans="1:18" ht="30" x14ac:dyDescent="0.25">
      <c r="B179" s="3059" t="s">
        <v>2830</v>
      </c>
      <c r="C179" s="1998" t="s">
        <v>368</v>
      </c>
      <c r="D179" s="1998" t="s">
        <v>4091</v>
      </c>
      <c r="E179" s="1922">
        <v>92513816</v>
      </c>
      <c r="F179" s="1998" t="s">
        <v>1675</v>
      </c>
      <c r="G179" s="1998" t="s">
        <v>1054</v>
      </c>
      <c r="H179" s="1998" t="s">
        <v>4092</v>
      </c>
      <c r="I179" s="2528" t="s">
        <v>82</v>
      </c>
      <c r="J179" s="1111" t="s">
        <v>4048</v>
      </c>
      <c r="K179" s="229" t="s">
        <v>4093</v>
      </c>
      <c r="L179" s="248" t="s">
        <v>4084</v>
      </c>
      <c r="M179" s="1922" t="s">
        <v>18</v>
      </c>
      <c r="N179" s="1870" t="s">
        <v>18</v>
      </c>
      <c r="O179" s="1980" t="s">
        <v>18</v>
      </c>
      <c r="P179" s="2242"/>
      <c r="Q179" s="2243"/>
    </row>
    <row r="180" spans="1:18" ht="30" x14ac:dyDescent="0.25">
      <c r="B180" s="3059"/>
      <c r="C180" s="1998"/>
      <c r="D180" s="1998"/>
      <c r="E180" s="1922"/>
      <c r="F180" s="1998"/>
      <c r="G180" s="1998"/>
      <c r="H180" s="1998"/>
      <c r="I180" s="2528"/>
      <c r="J180" s="1111" t="s">
        <v>4094</v>
      </c>
      <c r="K180" s="229"/>
      <c r="L180" s="248" t="s">
        <v>4095</v>
      </c>
      <c r="M180" s="1922"/>
      <c r="N180" s="1871"/>
      <c r="O180" s="2025"/>
      <c r="P180" s="2245"/>
      <c r="Q180" s="2246"/>
    </row>
    <row r="181" spans="1:18" ht="30" x14ac:dyDescent="0.25">
      <c r="B181" s="1922" t="s">
        <v>2837</v>
      </c>
      <c r="C181" s="1998" t="s">
        <v>368</v>
      </c>
      <c r="D181" s="1998" t="s">
        <v>4096</v>
      </c>
      <c r="E181" s="1922">
        <v>23179846</v>
      </c>
      <c r="F181" s="1998" t="s">
        <v>2739</v>
      </c>
      <c r="G181" s="1998" t="s">
        <v>1054</v>
      </c>
      <c r="H181" s="1998" t="s">
        <v>4097</v>
      </c>
      <c r="I181" s="2528" t="s">
        <v>82</v>
      </c>
      <c r="J181" s="1111" t="s">
        <v>4098</v>
      </c>
      <c r="K181" s="229" t="s">
        <v>4099</v>
      </c>
      <c r="L181" s="248" t="s">
        <v>4100</v>
      </c>
      <c r="M181" s="1922" t="s">
        <v>18</v>
      </c>
      <c r="N181" s="1870" t="s">
        <v>19</v>
      </c>
      <c r="O181" s="1980" t="s">
        <v>19</v>
      </c>
      <c r="P181" s="2716" t="s">
        <v>4101</v>
      </c>
      <c r="Q181" s="2298"/>
    </row>
    <row r="182" spans="1:18" ht="30" x14ac:dyDescent="0.25">
      <c r="B182" s="1922"/>
      <c r="C182" s="1998"/>
      <c r="D182" s="1998"/>
      <c r="E182" s="1922"/>
      <c r="F182" s="1998"/>
      <c r="G182" s="1998"/>
      <c r="H182" s="1998"/>
      <c r="I182" s="2528"/>
      <c r="J182" s="1154" t="s">
        <v>4098</v>
      </c>
      <c r="K182" s="230" t="s">
        <v>4102</v>
      </c>
      <c r="L182" s="814" t="s">
        <v>4103</v>
      </c>
      <c r="M182" s="1922"/>
      <c r="N182" s="1924"/>
      <c r="O182" s="1981"/>
      <c r="P182" s="2712" t="s">
        <v>4104</v>
      </c>
      <c r="Q182" s="2713"/>
    </row>
    <row r="183" spans="1:18" ht="30" x14ac:dyDescent="0.25">
      <c r="B183" s="1922"/>
      <c r="C183" s="1998"/>
      <c r="D183" s="1998"/>
      <c r="E183" s="1922"/>
      <c r="F183" s="1998"/>
      <c r="G183" s="1998"/>
      <c r="H183" s="1998"/>
      <c r="I183" s="2528"/>
      <c r="J183" s="229" t="s">
        <v>4098</v>
      </c>
      <c r="K183" s="229" t="s">
        <v>4105</v>
      </c>
      <c r="L183" s="242" t="s">
        <v>2783</v>
      </c>
      <c r="M183" s="1922"/>
      <c r="N183" s="1924"/>
      <c r="O183" s="1981"/>
      <c r="P183" s="2716" t="s">
        <v>4106</v>
      </c>
      <c r="Q183" s="2298"/>
    </row>
    <row r="184" spans="1:18" ht="30" x14ac:dyDescent="0.25">
      <c r="A184" s="1" t="s">
        <v>4107</v>
      </c>
      <c r="B184" s="1922"/>
      <c r="C184" s="1998"/>
      <c r="D184" s="1998"/>
      <c r="E184" s="1922"/>
      <c r="F184" s="1998"/>
      <c r="G184" s="1998"/>
      <c r="H184" s="1998"/>
      <c r="I184" s="2528"/>
      <c r="J184" s="1220" t="s">
        <v>4098</v>
      </c>
      <c r="K184" s="1188" t="s">
        <v>4108</v>
      </c>
      <c r="L184" s="1221" t="s">
        <v>4109</v>
      </c>
      <c r="M184" s="1922"/>
      <c r="N184" s="1924"/>
      <c r="O184" s="1981"/>
      <c r="P184" s="2714" t="s">
        <v>4110</v>
      </c>
      <c r="Q184" s="2715"/>
    </row>
    <row r="185" spans="1:18" ht="30" x14ac:dyDescent="0.25">
      <c r="B185" s="1922"/>
      <c r="C185" s="1998"/>
      <c r="D185" s="1998"/>
      <c r="E185" s="1922"/>
      <c r="F185" s="1998"/>
      <c r="G185" s="1998"/>
      <c r="H185" s="1998"/>
      <c r="I185" s="2528"/>
      <c r="J185" s="1111" t="s">
        <v>4111</v>
      </c>
      <c r="K185" s="229" t="s">
        <v>4112</v>
      </c>
      <c r="L185" s="1221" t="s">
        <v>4109</v>
      </c>
      <c r="M185" s="1922"/>
      <c r="N185" s="1871"/>
      <c r="O185" s="2025"/>
      <c r="P185" s="2716" t="s">
        <v>4113</v>
      </c>
      <c r="Q185" s="2298"/>
    </row>
    <row r="186" spans="1:18" ht="30" x14ac:dyDescent="0.25">
      <c r="B186" s="1922" t="s">
        <v>2837</v>
      </c>
      <c r="C186" s="1998" t="s">
        <v>368</v>
      </c>
      <c r="D186" s="1998" t="s">
        <v>4114</v>
      </c>
      <c r="E186" s="1922">
        <v>1102835150</v>
      </c>
      <c r="F186" s="1998" t="s">
        <v>4115</v>
      </c>
      <c r="G186" s="1998" t="s">
        <v>1054</v>
      </c>
      <c r="H186" s="1998" t="s">
        <v>4116</v>
      </c>
      <c r="I186" s="2528" t="s">
        <v>694</v>
      </c>
      <c r="J186" s="1111" t="s">
        <v>4117</v>
      </c>
      <c r="K186" s="229" t="s">
        <v>4118</v>
      </c>
      <c r="L186" s="248" t="s">
        <v>4119</v>
      </c>
      <c r="M186" s="1922" t="s">
        <v>18</v>
      </c>
      <c r="N186" s="1870" t="s">
        <v>19</v>
      </c>
      <c r="O186" s="1980" t="s">
        <v>19</v>
      </c>
      <c r="P186" s="2716" t="s">
        <v>4120</v>
      </c>
      <c r="Q186" s="2298"/>
      <c r="R186" s="2048" t="s">
        <v>4085</v>
      </c>
    </row>
    <row r="187" spans="1:18" ht="45" x14ac:dyDescent="0.25">
      <c r="B187" s="1922"/>
      <c r="C187" s="1998"/>
      <c r="D187" s="1998"/>
      <c r="E187" s="1922"/>
      <c r="F187" s="1998"/>
      <c r="G187" s="1998"/>
      <c r="H187" s="1998"/>
      <c r="I187" s="2528"/>
      <c r="J187" s="1111" t="s">
        <v>4121</v>
      </c>
      <c r="K187" s="229" t="s">
        <v>4122</v>
      </c>
      <c r="L187" s="248" t="s">
        <v>152</v>
      </c>
      <c r="M187" s="1922"/>
      <c r="N187" s="1871"/>
      <c r="O187" s="2025"/>
      <c r="P187" s="2716" t="s">
        <v>4123</v>
      </c>
      <c r="Q187" s="2298"/>
      <c r="R187" s="2048"/>
    </row>
    <row r="188" spans="1:18" ht="45" x14ac:dyDescent="0.25">
      <c r="B188" s="1870" t="s">
        <v>2847</v>
      </c>
      <c r="C188" s="1980" t="s">
        <v>368</v>
      </c>
      <c r="D188" s="1980" t="s">
        <v>4124</v>
      </c>
      <c r="E188" s="1870">
        <v>92532091</v>
      </c>
      <c r="F188" s="1980" t="s">
        <v>1548</v>
      </c>
      <c r="G188" s="1980" t="s">
        <v>1054</v>
      </c>
      <c r="H188" s="1980" t="s">
        <v>4125</v>
      </c>
      <c r="I188" s="2066" t="s">
        <v>694</v>
      </c>
      <c r="J188" s="229" t="s">
        <v>3017</v>
      </c>
      <c r="K188" s="229" t="s">
        <v>4126</v>
      </c>
      <c r="L188" s="248"/>
      <c r="M188" s="1870" t="s">
        <v>18</v>
      </c>
      <c r="N188" s="1870" t="s">
        <v>18</v>
      </c>
      <c r="O188" s="1980" t="s">
        <v>18</v>
      </c>
      <c r="P188" s="1984" t="s">
        <v>581</v>
      </c>
      <c r="Q188" s="1985"/>
    </row>
    <row r="189" spans="1:18" ht="30" x14ac:dyDescent="0.25">
      <c r="B189" s="1871"/>
      <c r="C189" s="2025"/>
      <c r="D189" s="2025"/>
      <c r="E189" s="1871"/>
      <c r="F189" s="2025"/>
      <c r="G189" s="2025"/>
      <c r="H189" s="2025"/>
      <c r="I189" s="2068"/>
      <c r="J189" s="229" t="s">
        <v>3017</v>
      </c>
      <c r="K189" s="229" t="s">
        <v>4127</v>
      </c>
      <c r="L189" s="248"/>
      <c r="M189" s="1871"/>
      <c r="N189" s="1871"/>
      <c r="O189" s="2025"/>
      <c r="P189" s="2044"/>
      <c r="Q189" s="2045"/>
    </row>
    <row r="190" spans="1:18" ht="45" x14ac:dyDescent="0.25">
      <c r="B190" s="1870" t="s">
        <v>2847</v>
      </c>
      <c r="C190" s="2407" t="s">
        <v>368</v>
      </c>
      <c r="D190" s="1980" t="s">
        <v>4128</v>
      </c>
      <c r="E190" s="1870">
        <v>64577182</v>
      </c>
      <c r="F190" s="1980" t="s">
        <v>388</v>
      </c>
      <c r="G190" s="1980" t="s">
        <v>4129</v>
      </c>
      <c r="H190" s="1980" t="s">
        <v>4130</v>
      </c>
      <c r="I190" s="2066" t="s">
        <v>694</v>
      </c>
      <c r="J190" s="229" t="s">
        <v>4131</v>
      </c>
      <c r="K190" s="229" t="s">
        <v>4132</v>
      </c>
      <c r="L190" s="248" t="s">
        <v>2853</v>
      </c>
      <c r="M190" s="1870" t="s">
        <v>18</v>
      </c>
      <c r="N190" s="1870" t="s">
        <v>18</v>
      </c>
      <c r="O190" s="1980" t="s">
        <v>18</v>
      </c>
      <c r="P190" s="1984" t="s">
        <v>581</v>
      </c>
      <c r="Q190" s="1985"/>
    </row>
    <row r="191" spans="1:18" ht="45" x14ac:dyDescent="0.25">
      <c r="B191" s="1871"/>
      <c r="C191" s="3060"/>
      <c r="D191" s="2025"/>
      <c r="E191" s="1871"/>
      <c r="F191" s="2025"/>
      <c r="G191" s="2025"/>
      <c r="H191" s="2025"/>
      <c r="I191" s="2068"/>
      <c r="J191" s="229" t="s">
        <v>4133</v>
      </c>
      <c r="K191" s="229" t="s">
        <v>4134</v>
      </c>
      <c r="L191" s="248" t="s">
        <v>2853</v>
      </c>
      <c r="M191" s="1871"/>
      <c r="N191" s="1871"/>
      <c r="O191" s="2025"/>
      <c r="P191" s="2044"/>
      <c r="Q191" s="2045"/>
    </row>
    <row r="192" spans="1:18" ht="30" x14ac:dyDescent="0.25">
      <c r="B192" s="1870" t="s">
        <v>2847</v>
      </c>
      <c r="C192" s="1980" t="s">
        <v>368</v>
      </c>
      <c r="D192" s="1980" t="s">
        <v>4135</v>
      </c>
      <c r="E192" s="1870">
        <v>1102835138</v>
      </c>
      <c r="F192" s="1998" t="s">
        <v>4136</v>
      </c>
      <c r="G192" s="1998" t="s">
        <v>4137</v>
      </c>
      <c r="H192" s="1998" t="s">
        <v>4138</v>
      </c>
      <c r="I192" s="2528" t="s">
        <v>694</v>
      </c>
      <c r="J192" s="229" t="s">
        <v>4139</v>
      </c>
      <c r="K192" s="229" t="s">
        <v>4140</v>
      </c>
      <c r="L192" s="248" t="s">
        <v>4141</v>
      </c>
      <c r="M192" s="686" t="s">
        <v>18</v>
      </c>
      <c r="N192" s="715" t="s">
        <v>19</v>
      </c>
      <c r="O192" s="242" t="s">
        <v>403</v>
      </c>
      <c r="P192" s="2716" t="s">
        <v>4142</v>
      </c>
      <c r="Q192" s="2298"/>
      <c r="R192" s="2048" t="s">
        <v>4085</v>
      </c>
    </row>
    <row r="193" spans="2:18" ht="30" x14ac:dyDescent="0.25">
      <c r="B193" s="1871"/>
      <c r="C193" s="2025"/>
      <c r="D193" s="2025"/>
      <c r="E193" s="1871"/>
      <c r="F193" s="1998"/>
      <c r="G193" s="1998"/>
      <c r="H193" s="1998"/>
      <c r="I193" s="2528"/>
      <c r="J193" s="229" t="s">
        <v>4143</v>
      </c>
      <c r="K193" s="229" t="s">
        <v>4144</v>
      </c>
      <c r="L193" s="248" t="s">
        <v>4145</v>
      </c>
      <c r="M193" s="715" t="s">
        <v>18</v>
      </c>
      <c r="N193" s="715" t="s">
        <v>19</v>
      </c>
      <c r="O193" s="242" t="s">
        <v>18</v>
      </c>
      <c r="P193" s="2716" t="s">
        <v>4142</v>
      </c>
      <c r="Q193" s="2298"/>
      <c r="R193" s="2048"/>
    </row>
    <row r="194" spans="2:18" x14ac:dyDescent="0.25">
      <c r="B194" s="715"/>
      <c r="C194" s="1071"/>
      <c r="D194" s="1071"/>
      <c r="E194" s="686"/>
      <c r="F194" s="868"/>
      <c r="G194" s="36"/>
      <c r="H194" s="36"/>
      <c r="I194" s="148"/>
      <c r="J194" s="992"/>
      <c r="K194" s="992"/>
      <c r="L194" s="705"/>
      <c r="M194" s="923"/>
      <c r="N194" s="923"/>
      <c r="O194" s="36"/>
      <c r="P194" s="1222"/>
      <c r="Q194" s="1222"/>
    </row>
    <row r="195" spans="2:18" ht="30" x14ac:dyDescent="0.25">
      <c r="B195" s="162" t="s">
        <v>17</v>
      </c>
      <c r="C195" s="162" t="s">
        <v>193</v>
      </c>
      <c r="D195" s="193" t="s">
        <v>194</v>
      </c>
      <c r="E195" s="162" t="s">
        <v>27</v>
      </c>
      <c r="F195" s="1117" t="s">
        <v>235</v>
      </c>
      <c r="G195" s="857"/>
    </row>
    <row r="196" spans="2:18" ht="156.75" x14ac:dyDescent="0.2">
      <c r="B196" s="3061" t="s">
        <v>236</v>
      </c>
      <c r="C196" s="420" t="s">
        <v>237</v>
      </c>
      <c r="D196" s="1223">
        <v>25</v>
      </c>
      <c r="E196" s="1223">
        <v>25</v>
      </c>
      <c r="F196" s="3062">
        <f>+E196+E197+E198</f>
        <v>35</v>
      </c>
      <c r="G196" s="858"/>
    </row>
    <row r="197" spans="2:18" ht="114" x14ac:dyDescent="0.2">
      <c r="B197" s="3061"/>
      <c r="C197" s="420" t="s">
        <v>238</v>
      </c>
      <c r="D197" s="1224">
        <v>25</v>
      </c>
      <c r="E197" s="1223">
        <v>0</v>
      </c>
      <c r="F197" s="3063"/>
      <c r="G197" s="858"/>
    </row>
    <row r="198" spans="2:18" ht="99.75" x14ac:dyDescent="0.2">
      <c r="B198" s="3061"/>
      <c r="C198" s="420" t="s">
        <v>239</v>
      </c>
      <c r="D198" s="1223">
        <v>10</v>
      </c>
      <c r="E198" s="1223">
        <v>10</v>
      </c>
      <c r="F198" s="3064"/>
      <c r="G198" s="858"/>
    </row>
    <row r="199" spans="2:18" x14ac:dyDescent="0.25">
      <c r="C199"/>
    </row>
    <row r="202" spans="2:18" x14ac:dyDescent="0.25">
      <c r="B202" s="160" t="s">
        <v>240</v>
      </c>
    </row>
    <row r="205" spans="2:18" x14ac:dyDescent="0.25">
      <c r="B205" s="41" t="s">
        <v>17</v>
      </c>
      <c r="C205" s="41" t="s">
        <v>26</v>
      </c>
      <c r="D205" s="162" t="s">
        <v>27</v>
      </c>
      <c r="E205" s="162" t="s">
        <v>28</v>
      </c>
    </row>
    <row r="206" spans="2:18" ht="28.5" x14ac:dyDescent="0.25">
      <c r="B206" s="45" t="s">
        <v>812</v>
      </c>
      <c r="C206" s="684">
        <v>40</v>
      </c>
      <c r="D206" s="690">
        <f>+E165</f>
        <v>40</v>
      </c>
      <c r="E206" s="2099">
        <f>+D206+D207</f>
        <v>75</v>
      </c>
    </row>
    <row r="207" spans="2:18" ht="42.75" x14ac:dyDescent="0.25">
      <c r="B207" s="45" t="s">
        <v>813</v>
      </c>
      <c r="C207" s="684">
        <v>60</v>
      </c>
      <c r="D207" s="690">
        <f>+F196</f>
        <v>35</v>
      </c>
      <c r="E207" s="2101"/>
    </row>
    <row r="208" spans="2:18" x14ac:dyDescent="0.25">
      <c r="B208" s="3"/>
      <c r="C208" s="3"/>
      <c r="D208" s="3"/>
      <c r="E208" s="3"/>
    </row>
  </sheetData>
  <mergeCells count="288">
    <mergeCell ref="E206:E207"/>
    <mergeCell ref="H192:H193"/>
    <mergeCell ref="I192:I193"/>
    <mergeCell ref="P192:Q192"/>
    <mergeCell ref="R192:R193"/>
    <mergeCell ref="P193:Q193"/>
    <mergeCell ref="B196:B198"/>
    <mergeCell ref="F196:F198"/>
    <mergeCell ref="B192:B193"/>
    <mergeCell ref="C192:C193"/>
    <mergeCell ref="D192:D193"/>
    <mergeCell ref="E192:E193"/>
    <mergeCell ref="F192:F193"/>
    <mergeCell ref="G192:G193"/>
    <mergeCell ref="H190:H191"/>
    <mergeCell ref="I190:I191"/>
    <mergeCell ref="M190:M191"/>
    <mergeCell ref="N190:N191"/>
    <mergeCell ref="O190:O191"/>
    <mergeCell ref="P190:Q191"/>
    <mergeCell ref="M188:M189"/>
    <mergeCell ref="N188:N189"/>
    <mergeCell ref="O188:O189"/>
    <mergeCell ref="P188:Q189"/>
    <mergeCell ref="B190:B191"/>
    <mergeCell ref="C190:C191"/>
    <mergeCell ref="D190:D191"/>
    <mergeCell ref="E190:E191"/>
    <mergeCell ref="F190:F191"/>
    <mergeCell ref="G190:G191"/>
    <mergeCell ref="R186:R187"/>
    <mergeCell ref="P187:Q187"/>
    <mergeCell ref="B188:B189"/>
    <mergeCell ref="C188:C189"/>
    <mergeCell ref="D188:D189"/>
    <mergeCell ref="E188:E189"/>
    <mergeCell ref="F188:F189"/>
    <mergeCell ref="G188:G189"/>
    <mergeCell ref="H188:H189"/>
    <mergeCell ref="I188:I189"/>
    <mergeCell ref="H186:H187"/>
    <mergeCell ref="I186:I187"/>
    <mergeCell ref="M186:M187"/>
    <mergeCell ref="N186:N187"/>
    <mergeCell ref="O186:O187"/>
    <mergeCell ref="P186:Q186"/>
    <mergeCell ref="B186:B187"/>
    <mergeCell ref="C186:C187"/>
    <mergeCell ref="D186:D187"/>
    <mergeCell ref="E186:E187"/>
    <mergeCell ref="F186:F187"/>
    <mergeCell ref="G186:G187"/>
    <mergeCell ref="I181:I185"/>
    <mergeCell ref="M181:M185"/>
    <mergeCell ref="N181:N185"/>
    <mergeCell ref="O181:O185"/>
    <mergeCell ref="P181:Q181"/>
    <mergeCell ref="P182:Q182"/>
    <mergeCell ref="P183:Q183"/>
    <mergeCell ref="P184:Q184"/>
    <mergeCell ref="P185:Q185"/>
    <mergeCell ref="N179:N180"/>
    <mergeCell ref="O179:O180"/>
    <mergeCell ref="P179:Q180"/>
    <mergeCell ref="B181:B185"/>
    <mergeCell ref="C181:C185"/>
    <mergeCell ref="D181:D185"/>
    <mergeCell ref="E181:E185"/>
    <mergeCell ref="F181:F185"/>
    <mergeCell ref="G181:G185"/>
    <mergeCell ref="H181:H185"/>
    <mergeCell ref="B179:B180"/>
    <mergeCell ref="C179:C180"/>
    <mergeCell ref="D179:D180"/>
    <mergeCell ref="E179:E180"/>
    <mergeCell ref="F179:F180"/>
    <mergeCell ref="G179:G180"/>
    <mergeCell ref="H179:H180"/>
    <mergeCell ref="I179:I180"/>
    <mergeCell ref="M179:M180"/>
    <mergeCell ref="D142:E142"/>
    <mergeCell ref="D143:E143"/>
    <mergeCell ref="E165:E167"/>
    <mergeCell ref="J172:L172"/>
    <mergeCell ref="P172:Q172"/>
    <mergeCell ref="B173:B178"/>
    <mergeCell ref="C173:C178"/>
    <mergeCell ref="D173:D178"/>
    <mergeCell ref="E173:E178"/>
    <mergeCell ref="F173:F178"/>
    <mergeCell ref="P173:Q178"/>
    <mergeCell ref="G173:G178"/>
    <mergeCell ref="H173:H178"/>
    <mergeCell ref="I173:I178"/>
    <mergeCell ref="M173:M178"/>
    <mergeCell ref="N173:N178"/>
    <mergeCell ref="O173:O178"/>
    <mergeCell ref="M136:M137"/>
    <mergeCell ref="N136:N137"/>
    <mergeCell ref="O136:O137"/>
    <mergeCell ref="P136:Q136"/>
    <mergeCell ref="R136:V136"/>
    <mergeCell ref="P137:Q137"/>
    <mergeCell ref="P133:Q133"/>
    <mergeCell ref="R133:S135"/>
    <mergeCell ref="P134:Q135"/>
    <mergeCell ref="M133:M135"/>
    <mergeCell ref="N133:N135"/>
    <mergeCell ref="O133:O135"/>
    <mergeCell ref="B136:B137"/>
    <mergeCell ref="C136:C137"/>
    <mergeCell ref="D136:D137"/>
    <mergeCell ref="E136:E137"/>
    <mergeCell ref="F136:F137"/>
    <mergeCell ref="G136:G137"/>
    <mergeCell ref="H136:H137"/>
    <mergeCell ref="J133:J134"/>
    <mergeCell ref="K133:K134"/>
    <mergeCell ref="I136:I137"/>
    <mergeCell ref="R128:V128"/>
    <mergeCell ref="O131:O132"/>
    <mergeCell ref="P131:Q132"/>
    <mergeCell ref="B133:B135"/>
    <mergeCell ref="C133:C135"/>
    <mergeCell ref="D133:D135"/>
    <mergeCell ref="E133:E135"/>
    <mergeCell ref="F133:F135"/>
    <mergeCell ref="G133:G135"/>
    <mergeCell ref="H133:H135"/>
    <mergeCell ref="I133:I135"/>
    <mergeCell ref="I131:I132"/>
    <mergeCell ref="J131:J132"/>
    <mergeCell ref="K131:K132"/>
    <mergeCell ref="L131:L132"/>
    <mergeCell ref="M131:M132"/>
    <mergeCell ref="N131:N132"/>
    <mergeCell ref="L133:L134"/>
    <mergeCell ref="R118:R122"/>
    <mergeCell ref="P119:Q119"/>
    <mergeCell ref="P120:Q120"/>
    <mergeCell ref="P121:Q121"/>
    <mergeCell ref="P122:Q122"/>
    <mergeCell ref="P129:Q129"/>
    <mergeCell ref="R129:R130"/>
    <mergeCell ref="P130:Q130"/>
    <mergeCell ref="B131:B132"/>
    <mergeCell ref="C131:C132"/>
    <mergeCell ref="D131:D132"/>
    <mergeCell ref="E131:E132"/>
    <mergeCell ref="F131:F132"/>
    <mergeCell ref="G131:G132"/>
    <mergeCell ref="H131:H132"/>
    <mergeCell ref="I125:I130"/>
    <mergeCell ref="M125:M130"/>
    <mergeCell ref="N125:N130"/>
    <mergeCell ref="O125:O130"/>
    <mergeCell ref="P125:Q125"/>
    <mergeCell ref="R125:S127"/>
    <mergeCell ref="P126:Q126"/>
    <mergeCell ref="P127:Q127"/>
    <mergeCell ref="P128:Q128"/>
    <mergeCell ref="P124:Q124"/>
    <mergeCell ref="B125:B130"/>
    <mergeCell ref="C125:C130"/>
    <mergeCell ref="D125:D130"/>
    <mergeCell ref="E125:E130"/>
    <mergeCell ref="F125:F130"/>
    <mergeCell ref="G125:G130"/>
    <mergeCell ref="H125:H130"/>
    <mergeCell ref="I118:I124"/>
    <mergeCell ref="M118:M124"/>
    <mergeCell ref="N118:N124"/>
    <mergeCell ref="O118:O124"/>
    <mergeCell ref="P118:Q118"/>
    <mergeCell ref="R115:R116"/>
    <mergeCell ref="P116:Q116"/>
    <mergeCell ref="P117:Q117"/>
    <mergeCell ref="B118:B124"/>
    <mergeCell ref="C118:C124"/>
    <mergeCell ref="D118:D124"/>
    <mergeCell ref="E118:E124"/>
    <mergeCell ref="F118:F124"/>
    <mergeCell ref="G118:G124"/>
    <mergeCell ref="H118:H124"/>
    <mergeCell ref="H115:H117"/>
    <mergeCell ref="I115:I117"/>
    <mergeCell ref="M115:M117"/>
    <mergeCell ref="N115:N117"/>
    <mergeCell ref="O115:O117"/>
    <mergeCell ref="P115:Q115"/>
    <mergeCell ref="B115:B117"/>
    <mergeCell ref="C115:C117"/>
    <mergeCell ref="D115:D117"/>
    <mergeCell ref="E115:E117"/>
    <mergeCell ref="F115:F117"/>
    <mergeCell ref="G115:G117"/>
    <mergeCell ref="P123:Q123"/>
    <mergeCell ref="R123:R124"/>
    <mergeCell ref="O112:O114"/>
    <mergeCell ref="P112:Q112"/>
    <mergeCell ref="P113:Q113"/>
    <mergeCell ref="P114:Q114"/>
    <mergeCell ref="L110:L111"/>
    <mergeCell ref="P110:Q110"/>
    <mergeCell ref="P111:Q111"/>
    <mergeCell ref="O106:O111"/>
    <mergeCell ref="P106:Q106"/>
    <mergeCell ref="P107:Q107"/>
    <mergeCell ref="P108:Q108"/>
    <mergeCell ref="P109:Q109"/>
    <mergeCell ref="B112:B114"/>
    <mergeCell ref="C112:C114"/>
    <mergeCell ref="D112:D114"/>
    <mergeCell ref="E112:E114"/>
    <mergeCell ref="F112:F114"/>
    <mergeCell ref="G112:G114"/>
    <mergeCell ref="H112:H114"/>
    <mergeCell ref="M106:M111"/>
    <mergeCell ref="N106:N111"/>
    <mergeCell ref="I112:I114"/>
    <mergeCell ref="M112:M114"/>
    <mergeCell ref="N112:N114"/>
    <mergeCell ref="P104:Q104"/>
    <mergeCell ref="P105:Q105"/>
    <mergeCell ref="B106:B111"/>
    <mergeCell ref="C106:C111"/>
    <mergeCell ref="D106:D111"/>
    <mergeCell ref="E106:E111"/>
    <mergeCell ref="F106:F111"/>
    <mergeCell ref="G106:G111"/>
    <mergeCell ref="H106:H111"/>
    <mergeCell ref="I106:I111"/>
    <mergeCell ref="H102:H103"/>
    <mergeCell ref="I102:I103"/>
    <mergeCell ref="M102:M103"/>
    <mergeCell ref="N102:N103"/>
    <mergeCell ref="O102:O103"/>
    <mergeCell ref="P102:Q102"/>
    <mergeCell ref="P103:Q103"/>
    <mergeCell ref="B102:B103"/>
    <mergeCell ref="C102:C103"/>
    <mergeCell ref="D102:D103"/>
    <mergeCell ref="E102:E103"/>
    <mergeCell ref="F102:F103"/>
    <mergeCell ref="G102:G103"/>
    <mergeCell ref="J93:L93"/>
    <mergeCell ref="P93:Q93"/>
    <mergeCell ref="B94:B101"/>
    <mergeCell ref="C94:C101"/>
    <mergeCell ref="D94:D101"/>
    <mergeCell ref="E94:E101"/>
    <mergeCell ref="F94:F101"/>
    <mergeCell ref="G94:G101"/>
    <mergeCell ref="H94:H101"/>
    <mergeCell ref="I94:I101"/>
    <mergeCell ref="J98:J99"/>
    <mergeCell ref="K98:K99"/>
    <mergeCell ref="L98:L99"/>
    <mergeCell ref="P98:Q99"/>
    <mergeCell ref="P100:Q100"/>
    <mergeCell ref="P101:Q101"/>
    <mergeCell ref="M94:M101"/>
    <mergeCell ref="N94:N101"/>
    <mergeCell ref="O94:O101"/>
    <mergeCell ref="P94:Q94"/>
    <mergeCell ref="P95:Q95"/>
    <mergeCell ref="P96:Q96"/>
    <mergeCell ref="P97:Q97"/>
    <mergeCell ref="O66:P75"/>
    <mergeCell ref="Q66:Q75"/>
    <mergeCell ref="R66:R75"/>
    <mergeCell ref="C10:E10"/>
    <mergeCell ref="B14:C21"/>
    <mergeCell ref="B22:C22"/>
    <mergeCell ref="E40:E41"/>
    <mergeCell ref="M45:N45"/>
    <mergeCell ref="B56:B57"/>
    <mergeCell ref="C56:C57"/>
    <mergeCell ref="D56:E56"/>
    <mergeCell ref="B2:P2"/>
    <mergeCell ref="B4:P4"/>
    <mergeCell ref="C6:N6"/>
    <mergeCell ref="C7:N7"/>
    <mergeCell ref="C8:N8"/>
    <mergeCell ref="C9:N9"/>
    <mergeCell ref="C60:N60"/>
    <mergeCell ref="B62:N62"/>
    <mergeCell ref="O65:P65"/>
  </mergeCells>
  <dataValidations count="2">
    <dataValidation type="decimal" allowBlank="1" showInputMessage="1" showErrorMessage="1" sqref="WVH983113 WLL983113 C65619 IV65609 SR65609 ACN65609 AMJ65609 AWF65609 BGB65609 BPX65609 BZT65609 CJP65609 CTL65609 DDH65609 DND65609 DWZ65609 EGV65609 EQR65609 FAN65609 FKJ65609 FUF65609 GEB65609 GNX65609 GXT65609 HHP65609 HRL65609 IBH65609 ILD65609 IUZ65609 JEV65609 JOR65609 JYN65609 KIJ65609 KSF65609 LCB65609 LLX65609 LVT65609 MFP65609 MPL65609 MZH65609 NJD65609 NSZ65609 OCV65609 OMR65609 OWN65609 PGJ65609 PQF65609 QAB65609 QJX65609 QTT65609 RDP65609 RNL65609 RXH65609 SHD65609 SQZ65609 TAV65609 TKR65609 TUN65609 UEJ65609 UOF65609 UYB65609 VHX65609 VRT65609 WBP65609 WLL65609 WVH65609 C131155 IV131145 SR131145 ACN131145 AMJ131145 AWF131145 BGB131145 BPX131145 BZT131145 CJP131145 CTL131145 DDH131145 DND131145 DWZ131145 EGV131145 EQR131145 FAN131145 FKJ131145 FUF131145 GEB131145 GNX131145 GXT131145 HHP131145 HRL131145 IBH131145 ILD131145 IUZ131145 JEV131145 JOR131145 JYN131145 KIJ131145 KSF131145 LCB131145 LLX131145 LVT131145 MFP131145 MPL131145 MZH131145 NJD131145 NSZ131145 OCV131145 OMR131145 OWN131145 PGJ131145 PQF131145 QAB131145 QJX131145 QTT131145 RDP131145 RNL131145 RXH131145 SHD131145 SQZ131145 TAV131145 TKR131145 TUN131145 UEJ131145 UOF131145 UYB131145 VHX131145 VRT131145 WBP131145 WLL131145 WVH131145 C196691 IV196681 SR196681 ACN196681 AMJ196681 AWF196681 BGB196681 BPX196681 BZT196681 CJP196681 CTL196681 DDH196681 DND196681 DWZ196681 EGV196681 EQR196681 FAN196681 FKJ196681 FUF196681 GEB196681 GNX196681 GXT196681 HHP196681 HRL196681 IBH196681 ILD196681 IUZ196681 JEV196681 JOR196681 JYN196681 KIJ196681 KSF196681 LCB196681 LLX196681 LVT196681 MFP196681 MPL196681 MZH196681 NJD196681 NSZ196681 OCV196681 OMR196681 OWN196681 PGJ196681 PQF196681 QAB196681 QJX196681 QTT196681 RDP196681 RNL196681 RXH196681 SHD196681 SQZ196681 TAV196681 TKR196681 TUN196681 UEJ196681 UOF196681 UYB196681 VHX196681 VRT196681 WBP196681 WLL196681 WVH196681 C262227 IV262217 SR262217 ACN262217 AMJ262217 AWF262217 BGB262217 BPX262217 BZT262217 CJP262217 CTL262217 DDH262217 DND262217 DWZ262217 EGV262217 EQR262217 FAN262217 FKJ262217 FUF262217 GEB262217 GNX262217 GXT262217 HHP262217 HRL262217 IBH262217 ILD262217 IUZ262217 JEV262217 JOR262217 JYN262217 KIJ262217 KSF262217 LCB262217 LLX262217 LVT262217 MFP262217 MPL262217 MZH262217 NJD262217 NSZ262217 OCV262217 OMR262217 OWN262217 PGJ262217 PQF262217 QAB262217 QJX262217 QTT262217 RDP262217 RNL262217 RXH262217 SHD262217 SQZ262217 TAV262217 TKR262217 TUN262217 UEJ262217 UOF262217 UYB262217 VHX262217 VRT262217 WBP262217 WLL262217 WVH262217 C327763 IV327753 SR327753 ACN327753 AMJ327753 AWF327753 BGB327753 BPX327753 BZT327753 CJP327753 CTL327753 DDH327753 DND327753 DWZ327753 EGV327753 EQR327753 FAN327753 FKJ327753 FUF327753 GEB327753 GNX327753 GXT327753 HHP327753 HRL327753 IBH327753 ILD327753 IUZ327753 JEV327753 JOR327753 JYN327753 KIJ327753 KSF327753 LCB327753 LLX327753 LVT327753 MFP327753 MPL327753 MZH327753 NJD327753 NSZ327753 OCV327753 OMR327753 OWN327753 PGJ327753 PQF327753 QAB327753 QJX327753 QTT327753 RDP327753 RNL327753 RXH327753 SHD327753 SQZ327753 TAV327753 TKR327753 TUN327753 UEJ327753 UOF327753 UYB327753 VHX327753 VRT327753 WBP327753 WLL327753 WVH327753 C393299 IV393289 SR393289 ACN393289 AMJ393289 AWF393289 BGB393289 BPX393289 BZT393289 CJP393289 CTL393289 DDH393289 DND393289 DWZ393289 EGV393289 EQR393289 FAN393289 FKJ393289 FUF393289 GEB393289 GNX393289 GXT393289 HHP393289 HRL393289 IBH393289 ILD393289 IUZ393289 JEV393289 JOR393289 JYN393289 KIJ393289 KSF393289 LCB393289 LLX393289 LVT393289 MFP393289 MPL393289 MZH393289 NJD393289 NSZ393289 OCV393289 OMR393289 OWN393289 PGJ393289 PQF393289 QAB393289 QJX393289 QTT393289 RDP393289 RNL393289 RXH393289 SHD393289 SQZ393289 TAV393289 TKR393289 TUN393289 UEJ393289 UOF393289 UYB393289 VHX393289 VRT393289 WBP393289 WLL393289 WVH393289 C458835 IV458825 SR458825 ACN458825 AMJ458825 AWF458825 BGB458825 BPX458825 BZT458825 CJP458825 CTL458825 DDH458825 DND458825 DWZ458825 EGV458825 EQR458825 FAN458825 FKJ458825 FUF458825 GEB458825 GNX458825 GXT458825 HHP458825 HRL458825 IBH458825 ILD458825 IUZ458825 JEV458825 JOR458825 JYN458825 KIJ458825 KSF458825 LCB458825 LLX458825 LVT458825 MFP458825 MPL458825 MZH458825 NJD458825 NSZ458825 OCV458825 OMR458825 OWN458825 PGJ458825 PQF458825 QAB458825 QJX458825 QTT458825 RDP458825 RNL458825 RXH458825 SHD458825 SQZ458825 TAV458825 TKR458825 TUN458825 UEJ458825 UOF458825 UYB458825 VHX458825 VRT458825 WBP458825 WLL458825 WVH458825 C524371 IV524361 SR524361 ACN524361 AMJ524361 AWF524361 BGB524361 BPX524361 BZT524361 CJP524361 CTL524361 DDH524361 DND524361 DWZ524361 EGV524361 EQR524361 FAN524361 FKJ524361 FUF524361 GEB524361 GNX524361 GXT524361 HHP524361 HRL524361 IBH524361 ILD524361 IUZ524361 JEV524361 JOR524361 JYN524361 KIJ524361 KSF524361 LCB524361 LLX524361 LVT524361 MFP524361 MPL524361 MZH524361 NJD524361 NSZ524361 OCV524361 OMR524361 OWN524361 PGJ524361 PQF524361 QAB524361 QJX524361 QTT524361 RDP524361 RNL524361 RXH524361 SHD524361 SQZ524361 TAV524361 TKR524361 TUN524361 UEJ524361 UOF524361 UYB524361 VHX524361 VRT524361 WBP524361 WLL524361 WVH524361 C589907 IV589897 SR589897 ACN589897 AMJ589897 AWF589897 BGB589897 BPX589897 BZT589897 CJP589897 CTL589897 DDH589897 DND589897 DWZ589897 EGV589897 EQR589897 FAN589897 FKJ589897 FUF589897 GEB589897 GNX589897 GXT589897 HHP589897 HRL589897 IBH589897 ILD589897 IUZ589897 JEV589897 JOR589897 JYN589897 KIJ589897 KSF589897 LCB589897 LLX589897 LVT589897 MFP589897 MPL589897 MZH589897 NJD589897 NSZ589897 OCV589897 OMR589897 OWN589897 PGJ589897 PQF589897 QAB589897 QJX589897 QTT589897 RDP589897 RNL589897 RXH589897 SHD589897 SQZ589897 TAV589897 TKR589897 TUN589897 UEJ589897 UOF589897 UYB589897 VHX589897 VRT589897 WBP589897 WLL589897 WVH589897 C655443 IV655433 SR655433 ACN655433 AMJ655433 AWF655433 BGB655433 BPX655433 BZT655433 CJP655433 CTL655433 DDH655433 DND655433 DWZ655433 EGV655433 EQR655433 FAN655433 FKJ655433 FUF655433 GEB655433 GNX655433 GXT655433 HHP655433 HRL655433 IBH655433 ILD655433 IUZ655433 JEV655433 JOR655433 JYN655433 KIJ655433 KSF655433 LCB655433 LLX655433 LVT655433 MFP655433 MPL655433 MZH655433 NJD655433 NSZ655433 OCV655433 OMR655433 OWN655433 PGJ655433 PQF655433 QAB655433 QJX655433 QTT655433 RDP655433 RNL655433 RXH655433 SHD655433 SQZ655433 TAV655433 TKR655433 TUN655433 UEJ655433 UOF655433 UYB655433 VHX655433 VRT655433 WBP655433 WLL655433 WVH655433 C720979 IV720969 SR720969 ACN720969 AMJ720969 AWF720969 BGB720969 BPX720969 BZT720969 CJP720969 CTL720969 DDH720969 DND720969 DWZ720969 EGV720969 EQR720969 FAN720969 FKJ720969 FUF720969 GEB720969 GNX720969 GXT720969 HHP720969 HRL720969 IBH720969 ILD720969 IUZ720969 JEV720969 JOR720969 JYN720969 KIJ720969 KSF720969 LCB720969 LLX720969 LVT720969 MFP720969 MPL720969 MZH720969 NJD720969 NSZ720969 OCV720969 OMR720969 OWN720969 PGJ720969 PQF720969 QAB720969 QJX720969 QTT720969 RDP720969 RNL720969 RXH720969 SHD720969 SQZ720969 TAV720969 TKR720969 TUN720969 UEJ720969 UOF720969 UYB720969 VHX720969 VRT720969 WBP720969 WLL720969 WVH720969 C786515 IV786505 SR786505 ACN786505 AMJ786505 AWF786505 BGB786505 BPX786505 BZT786505 CJP786505 CTL786505 DDH786505 DND786505 DWZ786505 EGV786505 EQR786505 FAN786505 FKJ786505 FUF786505 GEB786505 GNX786505 GXT786505 HHP786505 HRL786505 IBH786505 ILD786505 IUZ786505 JEV786505 JOR786505 JYN786505 KIJ786505 KSF786505 LCB786505 LLX786505 LVT786505 MFP786505 MPL786505 MZH786505 NJD786505 NSZ786505 OCV786505 OMR786505 OWN786505 PGJ786505 PQF786505 QAB786505 QJX786505 QTT786505 RDP786505 RNL786505 RXH786505 SHD786505 SQZ786505 TAV786505 TKR786505 TUN786505 UEJ786505 UOF786505 UYB786505 VHX786505 VRT786505 WBP786505 WLL786505 WVH786505 C852051 IV852041 SR852041 ACN852041 AMJ852041 AWF852041 BGB852041 BPX852041 BZT852041 CJP852041 CTL852041 DDH852041 DND852041 DWZ852041 EGV852041 EQR852041 FAN852041 FKJ852041 FUF852041 GEB852041 GNX852041 GXT852041 HHP852041 HRL852041 IBH852041 ILD852041 IUZ852041 JEV852041 JOR852041 JYN852041 KIJ852041 KSF852041 LCB852041 LLX852041 LVT852041 MFP852041 MPL852041 MZH852041 NJD852041 NSZ852041 OCV852041 OMR852041 OWN852041 PGJ852041 PQF852041 QAB852041 QJX852041 QTT852041 RDP852041 RNL852041 RXH852041 SHD852041 SQZ852041 TAV852041 TKR852041 TUN852041 UEJ852041 UOF852041 UYB852041 VHX852041 VRT852041 WBP852041 WLL852041 WVH852041 C917587 IV917577 SR917577 ACN917577 AMJ917577 AWF917577 BGB917577 BPX917577 BZT917577 CJP917577 CTL917577 DDH917577 DND917577 DWZ917577 EGV917577 EQR917577 FAN917577 FKJ917577 FUF917577 GEB917577 GNX917577 GXT917577 HHP917577 HRL917577 IBH917577 ILD917577 IUZ917577 JEV917577 JOR917577 JYN917577 KIJ917577 KSF917577 LCB917577 LLX917577 LVT917577 MFP917577 MPL917577 MZH917577 NJD917577 NSZ917577 OCV917577 OMR917577 OWN917577 PGJ917577 PQF917577 QAB917577 QJX917577 QTT917577 RDP917577 RNL917577 RXH917577 SHD917577 SQZ917577 TAV917577 TKR917577 TUN917577 UEJ917577 UOF917577 UYB917577 VHX917577 VRT917577 WBP917577 WLL917577 WVH917577 C983123 IV983113 SR983113 ACN983113 AMJ983113 AWF983113 BGB983113 BPX983113 BZT983113 CJP983113 CTL983113 DDH983113 DND983113 DWZ983113 EGV983113 EQR983113 FAN983113 FKJ983113 FUF983113 GEB983113 GNX983113 GXT983113 HHP983113 HRL983113 IBH983113 ILD983113 IUZ983113 JEV983113 JOR983113 JYN983113 KIJ983113 KSF983113 LCB983113 LLX983113 LVT983113 MFP983113 MPL983113 MZH983113 NJD983113 NSZ983113 OCV983113 OMR983113 OWN983113 PGJ983113 PQF983113 QAB983113 QJX983113 QTT983113 RDP983113 RNL983113 RXH983113 SHD983113 SQZ983113 TAV983113 TKR983113 TUN983113 UEJ983113 UOF983113 UYB983113 VHX983113 VRT983113 WBP98311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113 A65609 IS65609 SO65609 ACK65609 AMG65609 AWC65609 BFY65609 BPU65609 BZQ65609 CJM65609 CTI65609 DDE65609 DNA65609 DWW65609 EGS65609 EQO65609 FAK65609 FKG65609 FUC65609 GDY65609 GNU65609 GXQ65609 HHM65609 HRI65609 IBE65609 ILA65609 IUW65609 JES65609 JOO65609 JYK65609 KIG65609 KSC65609 LBY65609 LLU65609 LVQ65609 MFM65609 MPI65609 MZE65609 NJA65609 NSW65609 OCS65609 OMO65609 OWK65609 PGG65609 PQC65609 PZY65609 QJU65609 QTQ65609 RDM65609 RNI65609 RXE65609 SHA65609 SQW65609 TAS65609 TKO65609 TUK65609 UEG65609 UOC65609 UXY65609 VHU65609 VRQ65609 WBM65609 WLI65609 WVE65609 A131145 IS131145 SO131145 ACK131145 AMG131145 AWC131145 BFY131145 BPU131145 BZQ131145 CJM131145 CTI131145 DDE131145 DNA131145 DWW131145 EGS131145 EQO131145 FAK131145 FKG131145 FUC131145 GDY131145 GNU131145 GXQ131145 HHM131145 HRI131145 IBE131145 ILA131145 IUW131145 JES131145 JOO131145 JYK131145 KIG131145 KSC131145 LBY131145 LLU131145 LVQ131145 MFM131145 MPI131145 MZE131145 NJA131145 NSW131145 OCS131145 OMO131145 OWK131145 PGG131145 PQC131145 PZY131145 QJU131145 QTQ131145 RDM131145 RNI131145 RXE131145 SHA131145 SQW131145 TAS131145 TKO131145 TUK131145 UEG131145 UOC131145 UXY131145 VHU131145 VRQ131145 WBM131145 WLI131145 WVE131145 A196681 IS196681 SO196681 ACK196681 AMG196681 AWC196681 BFY196681 BPU196681 BZQ196681 CJM196681 CTI196681 DDE196681 DNA196681 DWW196681 EGS196681 EQO196681 FAK196681 FKG196681 FUC196681 GDY196681 GNU196681 GXQ196681 HHM196681 HRI196681 IBE196681 ILA196681 IUW196681 JES196681 JOO196681 JYK196681 KIG196681 KSC196681 LBY196681 LLU196681 LVQ196681 MFM196681 MPI196681 MZE196681 NJA196681 NSW196681 OCS196681 OMO196681 OWK196681 PGG196681 PQC196681 PZY196681 QJU196681 QTQ196681 RDM196681 RNI196681 RXE196681 SHA196681 SQW196681 TAS196681 TKO196681 TUK196681 UEG196681 UOC196681 UXY196681 VHU196681 VRQ196681 WBM196681 WLI196681 WVE196681 A262217 IS262217 SO262217 ACK262217 AMG262217 AWC262217 BFY262217 BPU262217 BZQ262217 CJM262217 CTI262217 DDE262217 DNA262217 DWW262217 EGS262217 EQO262217 FAK262217 FKG262217 FUC262217 GDY262217 GNU262217 GXQ262217 HHM262217 HRI262217 IBE262217 ILA262217 IUW262217 JES262217 JOO262217 JYK262217 KIG262217 KSC262217 LBY262217 LLU262217 LVQ262217 MFM262217 MPI262217 MZE262217 NJA262217 NSW262217 OCS262217 OMO262217 OWK262217 PGG262217 PQC262217 PZY262217 QJU262217 QTQ262217 RDM262217 RNI262217 RXE262217 SHA262217 SQW262217 TAS262217 TKO262217 TUK262217 UEG262217 UOC262217 UXY262217 VHU262217 VRQ262217 WBM262217 WLI262217 WVE262217 A327753 IS327753 SO327753 ACK327753 AMG327753 AWC327753 BFY327753 BPU327753 BZQ327753 CJM327753 CTI327753 DDE327753 DNA327753 DWW327753 EGS327753 EQO327753 FAK327753 FKG327753 FUC327753 GDY327753 GNU327753 GXQ327753 HHM327753 HRI327753 IBE327753 ILA327753 IUW327753 JES327753 JOO327753 JYK327753 KIG327753 KSC327753 LBY327753 LLU327753 LVQ327753 MFM327753 MPI327753 MZE327753 NJA327753 NSW327753 OCS327753 OMO327753 OWK327753 PGG327753 PQC327753 PZY327753 QJU327753 QTQ327753 RDM327753 RNI327753 RXE327753 SHA327753 SQW327753 TAS327753 TKO327753 TUK327753 UEG327753 UOC327753 UXY327753 VHU327753 VRQ327753 WBM327753 WLI327753 WVE327753 A393289 IS393289 SO393289 ACK393289 AMG393289 AWC393289 BFY393289 BPU393289 BZQ393289 CJM393289 CTI393289 DDE393289 DNA393289 DWW393289 EGS393289 EQO393289 FAK393289 FKG393289 FUC393289 GDY393289 GNU393289 GXQ393289 HHM393289 HRI393289 IBE393289 ILA393289 IUW393289 JES393289 JOO393289 JYK393289 KIG393289 KSC393289 LBY393289 LLU393289 LVQ393289 MFM393289 MPI393289 MZE393289 NJA393289 NSW393289 OCS393289 OMO393289 OWK393289 PGG393289 PQC393289 PZY393289 QJU393289 QTQ393289 RDM393289 RNI393289 RXE393289 SHA393289 SQW393289 TAS393289 TKO393289 TUK393289 UEG393289 UOC393289 UXY393289 VHU393289 VRQ393289 WBM393289 WLI393289 WVE393289 A458825 IS458825 SO458825 ACK458825 AMG458825 AWC458825 BFY458825 BPU458825 BZQ458825 CJM458825 CTI458825 DDE458825 DNA458825 DWW458825 EGS458825 EQO458825 FAK458825 FKG458825 FUC458825 GDY458825 GNU458825 GXQ458825 HHM458825 HRI458825 IBE458825 ILA458825 IUW458825 JES458825 JOO458825 JYK458825 KIG458825 KSC458825 LBY458825 LLU458825 LVQ458825 MFM458825 MPI458825 MZE458825 NJA458825 NSW458825 OCS458825 OMO458825 OWK458825 PGG458825 PQC458825 PZY458825 QJU458825 QTQ458825 RDM458825 RNI458825 RXE458825 SHA458825 SQW458825 TAS458825 TKO458825 TUK458825 UEG458825 UOC458825 UXY458825 VHU458825 VRQ458825 WBM458825 WLI458825 WVE458825 A524361 IS524361 SO524361 ACK524361 AMG524361 AWC524361 BFY524361 BPU524361 BZQ524361 CJM524361 CTI524361 DDE524361 DNA524361 DWW524361 EGS524361 EQO524361 FAK524361 FKG524361 FUC524361 GDY524361 GNU524361 GXQ524361 HHM524361 HRI524361 IBE524361 ILA524361 IUW524361 JES524361 JOO524361 JYK524361 KIG524361 KSC524361 LBY524361 LLU524361 LVQ524361 MFM524361 MPI524361 MZE524361 NJA524361 NSW524361 OCS524361 OMO524361 OWK524361 PGG524361 PQC524361 PZY524361 QJU524361 QTQ524361 RDM524361 RNI524361 RXE524361 SHA524361 SQW524361 TAS524361 TKO524361 TUK524361 UEG524361 UOC524361 UXY524361 VHU524361 VRQ524361 WBM524361 WLI524361 WVE524361 A589897 IS589897 SO589897 ACK589897 AMG589897 AWC589897 BFY589897 BPU589897 BZQ589897 CJM589897 CTI589897 DDE589897 DNA589897 DWW589897 EGS589897 EQO589897 FAK589897 FKG589897 FUC589897 GDY589897 GNU589897 GXQ589897 HHM589897 HRI589897 IBE589897 ILA589897 IUW589897 JES589897 JOO589897 JYK589897 KIG589897 KSC589897 LBY589897 LLU589897 LVQ589897 MFM589897 MPI589897 MZE589897 NJA589897 NSW589897 OCS589897 OMO589897 OWK589897 PGG589897 PQC589897 PZY589897 QJU589897 QTQ589897 RDM589897 RNI589897 RXE589897 SHA589897 SQW589897 TAS589897 TKO589897 TUK589897 UEG589897 UOC589897 UXY589897 VHU589897 VRQ589897 WBM589897 WLI589897 WVE589897 A655433 IS655433 SO655433 ACK655433 AMG655433 AWC655433 BFY655433 BPU655433 BZQ655433 CJM655433 CTI655433 DDE655433 DNA655433 DWW655433 EGS655433 EQO655433 FAK655433 FKG655433 FUC655433 GDY655433 GNU655433 GXQ655433 HHM655433 HRI655433 IBE655433 ILA655433 IUW655433 JES655433 JOO655433 JYK655433 KIG655433 KSC655433 LBY655433 LLU655433 LVQ655433 MFM655433 MPI655433 MZE655433 NJA655433 NSW655433 OCS655433 OMO655433 OWK655433 PGG655433 PQC655433 PZY655433 QJU655433 QTQ655433 RDM655433 RNI655433 RXE655433 SHA655433 SQW655433 TAS655433 TKO655433 TUK655433 UEG655433 UOC655433 UXY655433 VHU655433 VRQ655433 WBM655433 WLI655433 WVE655433 A720969 IS720969 SO720969 ACK720969 AMG720969 AWC720969 BFY720969 BPU720969 BZQ720969 CJM720969 CTI720969 DDE720969 DNA720969 DWW720969 EGS720969 EQO720969 FAK720969 FKG720969 FUC720969 GDY720969 GNU720969 GXQ720969 HHM720969 HRI720969 IBE720969 ILA720969 IUW720969 JES720969 JOO720969 JYK720969 KIG720969 KSC720969 LBY720969 LLU720969 LVQ720969 MFM720969 MPI720969 MZE720969 NJA720969 NSW720969 OCS720969 OMO720969 OWK720969 PGG720969 PQC720969 PZY720969 QJU720969 QTQ720969 RDM720969 RNI720969 RXE720969 SHA720969 SQW720969 TAS720969 TKO720969 TUK720969 UEG720969 UOC720969 UXY720969 VHU720969 VRQ720969 WBM720969 WLI720969 WVE720969 A786505 IS786505 SO786505 ACK786505 AMG786505 AWC786505 BFY786505 BPU786505 BZQ786505 CJM786505 CTI786505 DDE786505 DNA786505 DWW786505 EGS786505 EQO786505 FAK786505 FKG786505 FUC786505 GDY786505 GNU786505 GXQ786505 HHM786505 HRI786505 IBE786505 ILA786505 IUW786505 JES786505 JOO786505 JYK786505 KIG786505 KSC786505 LBY786505 LLU786505 LVQ786505 MFM786505 MPI786505 MZE786505 NJA786505 NSW786505 OCS786505 OMO786505 OWK786505 PGG786505 PQC786505 PZY786505 QJU786505 QTQ786505 RDM786505 RNI786505 RXE786505 SHA786505 SQW786505 TAS786505 TKO786505 TUK786505 UEG786505 UOC786505 UXY786505 VHU786505 VRQ786505 WBM786505 WLI786505 WVE786505 A852041 IS852041 SO852041 ACK852041 AMG852041 AWC852041 BFY852041 BPU852041 BZQ852041 CJM852041 CTI852041 DDE852041 DNA852041 DWW852041 EGS852041 EQO852041 FAK852041 FKG852041 FUC852041 GDY852041 GNU852041 GXQ852041 HHM852041 HRI852041 IBE852041 ILA852041 IUW852041 JES852041 JOO852041 JYK852041 KIG852041 KSC852041 LBY852041 LLU852041 LVQ852041 MFM852041 MPI852041 MZE852041 NJA852041 NSW852041 OCS852041 OMO852041 OWK852041 PGG852041 PQC852041 PZY852041 QJU852041 QTQ852041 RDM852041 RNI852041 RXE852041 SHA852041 SQW852041 TAS852041 TKO852041 TUK852041 UEG852041 UOC852041 UXY852041 VHU852041 VRQ852041 WBM852041 WLI852041 WVE852041 A917577 IS917577 SO917577 ACK917577 AMG917577 AWC917577 BFY917577 BPU917577 BZQ917577 CJM917577 CTI917577 DDE917577 DNA917577 DWW917577 EGS917577 EQO917577 FAK917577 FKG917577 FUC917577 GDY917577 GNU917577 GXQ917577 HHM917577 HRI917577 IBE917577 ILA917577 IUW917577 JES917577 JOO917577 JYK917577 KIG917577 KSC917577 LBY917577 LLU917577 LVQ917577 MFM917577 MPI917577 MZE917577 NJA917577 NSW917577 OCS917577 OMO917577 OWK917577 PGG917577 PQC917577 PZY917577 QJU917577 QTQ917577 RDM917577 RNI917577 RXE917577 SHA917577 SQW917577 TAS917577 TKO917577 TUK917577 UEG917577 UOC917577 UXY917577 VHU917577 VRQ917577 WBM917577 WLI917577 WVE917577 A983113 IS983113 SO983113 ACK983113 AMG983113 AWC983113 BFY983113 BPU983113 BZQ983113 CJM983113 CTI983113 DDE983113 DNA983113 DWW983113 EGS983113 EQO983113 FAK983113 FKG983113 FUC983113 GDY983113 GNU983113 GXQ983113 HHM983113 HRI983113 IBE983113 ILA983113 IUW983113 JES983113 JOO983113 JYK983113 KIG983113 KSC983113 LBY983113 LLU983113 LVQ983113 MFM983113 MPI983113 MZE983113 NJA983113 NSW983113 OCS983113 OMO983113 OWK983113 PGG983113 PQC983113 PZY983113 QJU983113 QTQ983113 RDM983113 RNI983113 RXE983113 SHA983113 SQW983113 TAS983113 TKO983113 TUK983113 UEG983113 UOC983113 UXY983113 VHU983113 VRQ983113 WBM983113 WLI98311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1"/>
  <sheetViews>
    <sheetView topLeftCell="A19" zoomScale="80" zoomScaleNormal="80" workbookViewId="0">
      <selection activeCell="B14" sqref="B14:C21"/>
    </sheetView>
  </sheetViews>
  <sheetFormatPr baseColWidth="10" defaultRowHeight="15" x14ac:dyDescent="0.25"/>
  <cols>
    <col min="1" max="1" width="3.140625" style="1" bestFit="1" customWidth="1"/>
    <col min="2" max="2" width="75" style="69" customWidth="1"/>
    <col min="3" max="3" width="31.140625" style="69" customWidth="1"/>
    <col min="4" max="4" width="33.42578125" style="69" customWidth="1"/>
    <col min="5" max="5" width="25" style="69" customWidth="1"/>
    <col min="6" max="7" width="29.7109375" style="69" customWidth="1"/>
    <col min="8" max="8" width="24.5703125" style="69" customWidth="1"/>
    <col min="9" max="9" width="24" style="69" customWidth="1"/>
    <col min="10" max="10" width="27" style="69" customWidth="1"/>
    <col min="11" max="11" width="35" style="69" customWidth="1"/>
    <col min="12" max="12" width="22" style="69" customWidth="1"/>
    <col min="13" max="13" width="18.7109375" style="69" customWidth="1"/>
    <col min="14" max="14" width="22.140625" style="69" customWidth="1"/>
    <col min="15" max="15" width="26.140625" style="69" customWidth="1"/>
    <col min="16" max="16" width="19.5703125" style="69" bestFit="1" customWidth="1"/>
    <col min="17" max="17" width="24.7109375" style="69"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1" spans="2:17" x14ac:dyDescent="0.25">
      <c r="B1" s="70"/>
      <c r="C1" s="70"/>
      <c r="D1" s="70"/>
      <c r="E1" s="70"/>
      <c r="F1" s="70"/>
      <c r="G1" s="70"/>
      <c r="H1" s="70"/>
      <c r="I1" s="70"/>
      <c r="J1" s="70"/>
      <c r="K1" s="70"/>
      <c r="L1" s="70"/>
      <c r="M1" s="70"/>
      <c r="N1" s="70"/>
      <c r="O1" s="70"/>
      <c r="P1" s="70"/>
      <c r="Q1" s="70"/>
    </row>
    <row r="2" spans="2:17" ht="26.25" x14ac:dyDescent="0.25">
      <c r="B2" s="3074" t="s">
        <v>0</v>
      </c>
      <c r="C2" s="3075"/>
      <c r="D2" s="3075"/>
      <c r="E2" s="3075"/>
      <c r="F2" s="3075"/>
      <c r="G2" s="3075"/>
      <c r="H2" s="3075"/>
      <c r="I2" s="3075"/>
      <c r="J2" s="3075"/>
      <c r="K2" s="3075"/>
      <c r="L2" s="3075"/>
      <c r="M2" s="3075"/>
      <c r="N2" s="3075"/>
      <c r="O2" s="3075"/>
      <c r="P2" s="3075"/>
      <c r="Q2" s="3"/>
    </row>
    <row r="3" spans="2:17" x14ac:dyDescent="0.25">
      <c r="B3" s="70"/>
      <c r="C3" s="70"/>
      <c r="D3" s="70"/>
      <c r="E3" s="70"/>
      <c r="F3" s="70"/>
      <c r="G3" s="70"/>
      <c r="H3" s="70"/>
      <c r="I3" s="70"/>
      <c r="J3" s="70"/>
      <c r="K3" s="70"/>
      <c r="L3" s="70"/>
      <c r="M3" s="70"/>
      <c r="N3" s="70"/>
      <c r="O3" s="70"/>
      <c r="P3" s="70"/>
      <c r="Q3" s="70"/>
    </row>
    <row r="4" spans="2:17" ht="26.25" x14ac:dyDescent="0.25">
      <c r="B4" s="3074" t="s">
        <v>1</v>
      </c>
      <c r="C4" s="3075"/>
      <c r="D4" s="3075"/>
      <c r="E4" s="3075"/>
      <c r="F4" s="3075"/>
      <c r="G4" s="3075"/>
      <c r="H4" s="3075"/>
      <c r="I4" s="3075"/>
      <c r="J4" s="3075"/>
      <c r="K4" s="3075"/>
      <c r="L4" s="3075"/>
      <c r="M4" s="3075"/>
      <c r="N4" s="3075"/>
      <c r="O4" s="3075"/>
      <c r="P4" s="3075"/>
      <c r="Q4" s="3"/>
    </row>
    <row r="5" spans="2:17" ht="15.75" thickBot="1" x14ac:dyDescent="0.3">
      <c r="B5" s="70"/>
      <c r="C5" s="70"/>
      <c r="D5" s="70"/>
      <c r="E5" s="70"/>
      <c r="F5" s="70"/>
      <c r="G5" s="70"/>
      <c r="H5" s="70"/>
      <c r="I5" s="70"/>
      <c r="J5" s="70"/>
      <c r="K5" s="70"/>
      <c r="L5" s="70"/>
      <c r="M5" s="70"/>
      <c r="N5" s="70"/>
      <c r="O5" s="70"/>
      <c r="P5" s="70"/>
      <c r="Q5" s="3"/>
    </row>
    <row r="6" spans="2:17" ht="15.75" thickBot="1" x14ac:dyDescent="0.3">
      <c r="B6" s="2" t="s">
        <v>941</v>
      </c>
      <c r="C6" s="2488" t="s">
        <v>942</v>
      </c>
      <c r="D6" s="2488"/>
      <c r="E6" s="2488"/>
      <c r="F6" s="2488"/>
      <c r="G6" s="2488"/>
      <c r="H6" s="2488"/>
      <c r="I6" s="2488"/>
      <c r="J6" s="2488"/>
      <c r="K6" s="2488"/>
      <c r="L6" s="2488"/>
      <c r="M6" s="2488"/>
      <c r="N6" s="2489"/>
      <c r="O6" s="70"/>
      <c r="P6" s="70"/>
      <c r="Q6" s="3"/>
    </row>
    <row r="7" spans="2:17" ht="15.75" thickBot="1" x14ac:dyDescent="0.3">
      <c r="B7" s="279" t="s">
        <v>4</v>
      </c>
      <c r="C7" s="2488"/>
      <c r="D7" s="2488"/>
      <c r="E7" s="2488"/>
      <c r="F7" s="2488"/>
      <c r="G7" s="2488"/>
      <c r="H7" s="2488"/>
      <c r="I7" s="2488"/>
      <c r="J7" s="2488"/>
      <c r="K7" s="2488"/>
      <c r="L7" s="2488"/>
      <c r="M7" s="2488"/>
      <c r="N7" s="2489"/>
      <c r="O7" s="70"/>
      <c r="P7" s="70"/>
      <c r="Q7" s="3"/>
    </row>
    <row r="8" spans="2:17" ht="15.75" thickBot="1" x14ac:dyDescent="0.3">
      <c r="B8" s="279" t="s">
        <v>5</v>
      </c>
      <c r="C8" s="2488"/>
      <c r="D8" s="2488"/>
      <c r="E8" s="2488"/>
      <c r="F8" s="2488"/>
      <c r="G8" s="2488"/>
      <c r="H8" s="2488"/>
      <c r="I8" s="2488"/>
      <c r="J8" s="2488"/>
      <c r="K8" s="2488"/>
      <c r="L8" s="2488"/>
      <c r="M8" s="2488"/>
      <c r="N8" s="2489"/>
      <c r="O8" s="70"/>
      <c r="P8" s="70"/>
      <c r="Q8" s="3"/>
    </row>
    <row r="9" spans="2:17" ht="15.75" thickBot="1" x14ac:dyDescent="0.3">
      <c r="B9" s="279" t="s">
        <v>6</v>
      </c>
      <c r="C9" s="2488"/>
      <c r="D9" s="2488"/>
      <c r="E9" s="2488"/>
      <c r="F9" s="2488"/>
      <c r="G9" s="2488"/>
      <c r="H9" s="2488"/>
      <c r="I9" s="2488"/>
      <c r="J9" s="2488"/>
      <c r="K9" s="2488"/>
      <c r="L9" s="2488"/>
      <c r="M9" s="2488"/>
      <c r="N9" s="2489"/>
      <c r="O9" s="70"/>
      <c r="P9" s="70"/>
      <c r="Q9" s="3"/>
    </row>
    <row r="10" spans="2:17" ht="15.75" thickBot="1" x14ac:dyDescent="0.3">
      <c r="B10" s="279" t="s">
        <v>7</v>
      </c>
      <c r="C10" s="2495">
        <v>25</v>
      </c>
      <c r="D10" s="2495"/>
      <c r="E10" s="2496"/>
      <c r="F10" s="522"/>
      <c r="G10" s="522"/>
      <c r="H10" s="522"/>
      <c r="I10" s="522"/>
      <c r="J10" s="522"/>
      <c r="K10" s="522"/>
      <c r="L10" s="522"/>
      <c r="M10" s="522"/>
      <c r="N10" s="523"/>
      <c r="O10" s="70"/>
      <c r="P10" s="70"/>
      <c r="Q10" s="3"/>
    </row>
    <row r="11" spans="2:17" ht="15.75" thickBot="1" x14ac:dyDescent="0.3">
      <c r="B11" s="280" t="s">
        <v>8</v>
      </c>
      <c r="C11" s="7">
        <v>41990</v>
      </c>
      <c r="D11" s="519"/>
      <c r="E11" s="519"/>
      <c r="F11" s="519"/>
      <c r="G11" s="519"/>
      <c r="H11" s="519"/>
      <c r="I11" s="519"/>
      <c r="J11" s="519"/>
      <c r="K11" s="519"/>
      <c r="L11" s="519"/>
      <c r="M11" s="519"/>
      <c r="N11" s="520"/>
      <c r="O11" s="70"/>
      <c r="P11" s="70"/>
      <c r="Q11" s="3"/>
    </row>
    <row r="12" spans="2:17" ht="15.75" x14ac:dyDescent="0.25">
      <c r="B12" s="281"/>
      <c r="C12" s="11"/>
      <c r="D12" s="282"/>
      <c r="E12" s="282"/>
      <c r="F12" s="282"/>
      <c r="G12" s="282"/>
      <c r="H12" s="282"/>
      <c r="I12" s="296"/>
      <c r="J12" s="296"/>
      <c r="K12" s="296"/>
      <c r="L12" s="296"/>
      <c r="M12" s="296"/>
      <c r="N12" s="282"/>
      <c r="O12" s="70"/>
      <c r="P12" s="70"/>
      <c r="Q12" s="3"/>
    </row>
    <row r="13" spans="2:17" x14ac:dyDescent="0.25">
      <c r="B13" s="70"/>
      <c r="C13" s="70"/>
      <c r="D13" s="70"/>
      <c r="E13" s="70"/>
      <c r="F13" s="70"/>
      <c r="G13" s="70"/>
      <c r="H13" s="70"/>
      <c r="I13" s="296"/>
      <c r="J13" s="296"/>
      <c r="K13" s="296"/>
      <c r="L13" s="296"/>
      <c r="M13" s="296"/>
      <c r="N13" s="524"/>
      <c r="O13" s="70"/>
      <c r="P13" s="70"/>
      <c r="Q13" s="3"/>
    </row>
    <row r="14" spans="2:17" x14ac:dyDescent="0.25">
      <c r="B14" s="2677" t="s">
        <v>9</v>
      </c>
      <c r="C14" s="2677"/>
      <c r="D14" s="525" t="s">
        <v>10</v>
      </c>
      <c r="E14" s="525" t="s">
        <v>11</v>
      </c>
      <c r="F14" s="525" t="s">
        <v>12</v>
      </c>
      <c r="G14" s="526"/>
      <c r="H14" s="70"/>
      <c r="I14" s="17"/>
      <c r="J14" s="17"/>
      <c r="K14" s="17"/>
      <c r="L14" s="17"/>
      <c r="M14" s="17"/>
      <c r="N14" s="524"/>
      <c r="O14" s="70"/>
      <c r="P14" s="70"/>
      <c r="Q14" s="3"/>
    </row>
    <row r="15" spans="2:17" x14ac:dyDescent="0.25">
      <c r="B15" s="2677"/>
      <c r="C15" s="2677"/>
      <c r="D15" s="525">
        <v>25</v>
      </c>
      <c r="E15" s="528">
        <v>2401523150</v>
      </c>
      <c r="F15" s="529">
        <v>1150</v>
      </c>
      <c r="G15" s="530"/>
      <c r="H15" s="70"/>
      <c r="I15" s="21"/>
      <c r="J15" s="21"/>
      <c r="K15" s="21"/>
      <c r="L15" s="21"/>
      <c r="M15" s="21"/>
      <c r="N15" s="524"/>
      <c r="O15" s="70"/>
      <c r="P15" s="70"/>
      <c r="Q15" s="3"/>
    </row>
    <row r="16" spans="2:17" x14ac:dyDescent="0.25">
      <c r="B16" s="2677"/>
      <c r="C16" s="2677"/>
      <c r="D16" s="76"/>
      <c r="E16" s="76"/>
      <c r="F16" s="76"/>
      <c r="G16" s="530"/>
      <c r="H16" s="70"/>
      <c r="I16" s="21"/>
      <c r="J16" s="21"/>
      <c r="K16" s="21"/>
      <c r="L16" s="21"/>
      <c r="M16" s="21"/>
      <c r="N16" s="524"/>
      <c r="O16" s="70"/>
      <c r="P16" s="70"/>
      <c r="Q16" s="3"/>
    </row>
    <row r="17" spans="1:17" x14ac:dyDescent="0.25">
      <c r="B17" s="2677"/>
      <c r="C17" s="2677"/>
      <c r="D17" s="525"/>
      <c r="E17" s="528"/>
      <c r="F17" s="531"/>
      <c r="G17" s="530"/>
      <c r="H17" s="70"/>
      <c r="I17" s="21"/>
      <c r="J17" s="21"/>
      <c r="K17" s="21"/>
      <c r="L17" s="21"/>
      <c r="M17" s="21"/>
      <c r="N17" s="524"/>
      <c r="O17" s="3"/>
      <c r="P17" s="3"/>
      <c r="Q17" s="3"/>
    </row>
    <row r="18" spans="1:17" x14ac:dyDescent="0.25">
      <c r="B18" s="2677"/>
      <c r="C18" s="2677"/>
      <c r="D18" s="525"/>
      <c r="E18" s="76"/>
      <c r="F18" s="531"/>
      <c r="G18" s="530"/>
      <c r="H18" s="23"/>
      <c r="I18" s="21"/>
      <c r="J18" s="21"/>
      <c r="K18" s="21"/>
      <c r="L18" s="21"/>
      <c r="M18" s="21"/>
      <c r="N18" s="532"/>
      <c r="O18" s="3"/>
      <c r="P18" s="3"/>
      <c r="Q18" s="3"/>
    </row>
    <row r="19" spans="1:17" x14ac:dyDescent="0.25">
      <c r="B19" s="2677"/>
      <c r="C19" s="2677"/>
      <c r="D19" s="525"/>
      <c r="E19" s="76"/>
      <c r="F19" s="531"/>
      <c r="G19" s="530"/>
      <c r="H19" s="23"/>
      <c r="I19" s="25"/>
      <c r="J19" s="25"/>
      <c r="K19" s="25"/>
      <c r="L19" s="25"/>
      <c r="M19" s="25"/>
      <c r="N19" s="532"/>
      <c r="O19" s="3"/>
      <c r="P19" s="3"/>
      <c r="Q19" s="3"/>
    </row>
    <row r="20" spans="1:17" x14ac:dyDescent="0.25">
      <c r="B20" s="2677"/>
      <c r="C20" s="2677"/>
      <c r="D20" s="525"/>
      <c r="E20" s="76"/>
      <c r="F20" s="531"/>
      <c r="G20" s="530"/>
      <c r="H20" s="23"/>
      <c r="I20" s="296"/>
      <c r="J20" s="296"/>
      <c r="K20" s="296"/>
      <c r="L20" s="296"/>
      <c r="M20" s="296"/>
      <c r="N20" s="532"/>
      <c r="O20" s="3"/>
      <c r="P20" s="3"/>
      <c r="Q20" s="3"/>
    </row>
    <row r="21" spans="1:17" x14ac:dyDescent="0.25">
      <c r="B21" s="2677"/>
      <c r="C21" s="2677"/>
      <c r="D21" s="525"/>
      <c r="E21" s="533"/>
      <c r="F21" s="531"/>
      <c r="G21" s="530"/>
      <c r="H21" s="23"/>
      <c r="I21" s="296"/>
      <c r="J21" s="296"/>
      <c r="K21" s="296"/>
      <c r="L21" s="296"/>
      <c r="M21" s="296"/>
      <c r="N21" s="532"/>
      <c r="O21" s="3"/>
      <c r="P21" s="3"/>
      <c r="Q21" s="3"/>
    </row>
    <row r="22" spans="1:17" ht="15.75" thickBot="1" x14ac:dyDescent="0.3">
      <c r="B22" s="2678" t="s">
        <v>13</v>
      </c>
      <c r="C22" s="2679"/>
      <c r="D22" s="525"/>
      <c r="E22" s="528">
        <f>SUM(E15:E21)</f>
        <v>2401523150</v>
      </c>
      <c r="F22" s="529">
        <f>SUM(F15:F21)</f>
        <v>1150</v>
      </c>
      <c r="G22" s="530"/>
      <c r="H22" s="23"/>
      <c r="I22" s="296"/>
      <c r="J22" s="296"/>
      <c r="K22" s="296"/>
      <c r="L22" s="296"/>
      <c r="M22" s="296"/>
      <c r="N22" s="532"/>
      <c r="O22" s="3"/>
      <c r="P22" s="3"/>
      <c r="Q22" s="3"/>
    </row>
    <row r="23" spans="1:17" ht="43.5" thickBot="1" x14ac:dyDescent="0.3">
      <c r="A23" s="27"/>
      <c r="B23" s="86" t="s">
        <v>14</v>
      </c>
      <c r="C23" s="86" t="s">
        <v>15</v>
      </c>
      <c r="D23" s="70"/>
      <c r="E23" s="17"/>
      <c r="F23" s="17"/>
      <c r="G23" s="17"/>
      <c r="H23" s="17"/>
      <c r="I23" s="344"/>
      <c r="J23" s="344"/>
      <c r="K23" s="344"/>
      <c r="L23" s="344"/>
      <c r="M23" s="344"/>
      <c r="N23" s="70"/>
      <c r="O23" s="3"/>
      <c r="P23" s="3"/>
      <c r="Q23" s="3"/>
    </row>
    <row r="24" spans="1:17" ht="15.75" thickBot="1" x14ac:dyDescent="0.3">
      <c r="A24" s="30">
        <v>1</v>
      </c>
      <c r="B24" s="70"/>
      <c r="C24" s="31">
        <f>+F22*0.8</f>
        <v>920</v>
      </c>
      <c r="D24" s="21"/>
      <c r="E24" s="528"/>
      <c r="F24" s="34"/>
      <c r="G24" s="34"/>
      <c r="H24" s="34"/>
      <c r="I24" s="535"/>
      <c r="J24" s="535"/>
      <c r="K24" s="535"/>
      <c r="L24" s="535"/>
      <c r="M24" s="535"/>
      <c r="N24" s="70"/>
      <c r="O24" s="3"/>
      <c r="P24" s="3"/>
      <c r="Q24" s="3"/>
    </row>
    <row r="25" spans="1:17" x14ac:dyDescent="0.25">
      <c r="A25" s="36"/>
      <c r="B25" s="70"/>
      <c r="C25" s="37"/>
      <c r="D25" s="21"/>
      <c r="E25" s="38"/>
      <c r="F25" s="34"/>
      <c r="G25" s="34"/>
      <c r="H25" s="34"/>
      <c r="I25" s="535"/>
      <c r="J25" s="535"/>
      <c r="K25" s="535"/>
      <c r="L25" s="535"/>
      <c r="M25" s="535"/>
      <c r="N25" s="70"/>
      <c r="O25" s="3"/>
      <c r="P25" s="3"/>
      <c r="Q25" s="3"/>
    </row>
    <row r="26" spans="1:17" x14ac:dyDescent="0.25">
      <c r="A26" s="36"/>
      <c r="B26" s="70"/>
      <c r="C26" s="37"/>
      <c r="D26" s="21"/>
      <c r="E26" s="38"/>
      <c r="F26" s="34"/>
      <c r="G26" s="34"/>
      <c r="H26" s="34"/>
      <c r="I26" s="535"/>
      <c r="J26" s="535"/>
      <c r="K26" s="535"/>
      <c r="L26" s="535"/>
      <c r="M26" s="535"/>
      <c r="N26" s="70"/>
      <c r="O26" s="3"/>
      <c r="P26" s="3"/>
      <c r="Q26" s="3"/>
    </row>
    <row r="27" spans="1:17" x14ac:dyDescent="0.2">
      <c r="A27" s="36"/>
      <c r="B27" s="286" t="s">
        <v>16</v>
      </c>
      <c r="C27" s="536"/>
      <c r="D27" s="536"/>
      <c r="E27" s="536"/>
      <c r="F27" s="536"/>
      <c r="G27" s="536"/>
      <c r="H27" s="536"/>
      <c r="I27" s="296"/>
      <c r="J27" s="296"/>
      <c r="K27" s="296"/>
      <c r="L27" s="296"/>
      <c r="M27" s="296"/>
      <c r="N27" s="524"/>
      <c r="O27" s="3"/>
      <c r="P27" s="3"/>
      <c r="Q27" s="3"/>
    </row>
    <row r="28" spans="1:17" x14ac:dyDescent="0.2">
      <c r="A28" s="36"/>
      <c r="B28" s="536"/>
      <c r="C28" s="536"/>
      <c r="D28" s="536"/>
      <c r="E28" s="536"/>
      <c r="F28" s="536"/>
      <c r="G28" s="536"/>
      <c r="H28" s="536"/>
      <c r="I28" s="296"/>
      <c r="J28" s="296"/>
      <c r="K28" s="296"/>
      <c r="L28" s="296"/>
      <c r="M28" s="296"/>
      <c r="N28" s="524"/>
      <c r="O28" s="3"/>
      <c r="P28" s="3"/>
      <c r="Q28" s="3"/>
    </row>
    <row r="29" spans="1:17" x14ac:dyDescent="0.2">
      <c r="A29" s="36"/>
      <c r="B29" s="438" t="s">
        <v>17</v>
      </c>
      <c r="C29" s="438" t="s">
        <v>18</v>
      </c>
      <c r="D29" s="438" t="s">
        <v>19</v>
      </c>
      <c r="E29" s="536"/>
      <c r="F29" s="536"/>
      <c r="G29" s="536"/>
      <c r="H29" s="536"/>
      <c r="I29" s="296"/>
      <c r="J29" s="296"/>
      <c r="K29" s="296"/>
      <c r="L29" s="296"/>
      <c r="M29" s="296"/>
      <c r="N29" s="524"/>
      <c r="O29" s="3"/>
      <c r="P29" s="3"/>
      <c r="Q29" s="3"/>
    </row>
    <row r="30" spans="1:17" x14ac:dyDescent="0.2">
      <c r="A30" s="36"/>
      <c r="B30" s="76" t="s">
        <v>20</v>
      </c>
      <c r="C30" s="604" t="s">
        <v>21</v>
      </c>
      <c r="D30" s="76"/>
      <c r="E30" s="536"/>
      <c r="F30" s="536"/>
      <c r="G30" s="536"/>
      <c r="H30" s="536"/>
      <c r="I30" s="296"/>
      <c r="J30" s="296"/>
      <c r="K30" s="296"/>
      <c r="L30" s="296"/>
      <c r="M30" s="296"/>
      <c r="N30" s="524"/>
      <c r="O30" s="3"/>
      <c r="P30" s="3"/>
      <c r="Q30" s="3"/>
    </row>
    <row r="31" spans="1:17" x14ac:dyDescent="0.2">
      <c r="A31" s="36"/>
      <c r="B31" s="76" t="s">
        <v>22</v>
      </c>
      <c r="C31" s="300" t="s">
        <v>21</v>
      </c>
      <c r="D31" s="537"/>
      <c r="E31" s="536"/>
      <c r="F31" s="536"/>
      <c r="G31" s="536"/>
      <c r="H31" s="536"/>
      <c r="I31" s="296"/>
      <c r="J31" s="296"/>
      <c r="K31" s="296"/>
      <c r="L31" s="296"/>
      <c r="M31" s="296"/>
      <c r="N31" s="524"/>
      <c r="O31" s="3"/>
      <c r="P31" s="3"/>
      <c r="Q31" s="3"/>
    </row>
    <row r="32" spans="1:17" x14ac:dyDescent="0.2">
      <c r="A32" s="36"/>
      <c r="B32" s="76" t="s">
        <v>23</v>
      </c>
      <c r="C32" s="604" t="s">
        <v>21</v>
      </c>
      <c r="D32" s="76"/>
      <c r="E32" s="536"/>
      <c r="F32" s="536"/>
      <c r="G32" s="536"/>
      <c r="H32" s="536"/>
      <c r="I32" s="296"/>
      <c r="J32" s="296"/>
      <c r="K32" s="296"/>
      <c r="L32" s="296"/>
      <c r="M32" s="296"/>
      <c r="N32" s="524"/>
      <c r="O32" s="3"/>
      <c r="P32" s="3"/>
      <c r="Q32" s="3"/>
    </row>
    <row r="33" spans="1:17" x14ac:dyDescent="0.2">
      <c r="A33" s="36"/>
      <c r="B33" s="76" t="s">
        <v>24</v>
      </c>
      <c r="C33" s="604"/>
      <c r="D33" s="76" t="s">
        <v>21</v>
      </c>
      <c r="E33" s="536"/>
      <c r="F33" s="536"/>
      <c r="G33" s="536"/>
      <c r="H33" s="536"/>
      <c r="I33" s="296"/>
      <c r="J33" s="296"/>
      <c r="K33" s="296"/>
      <c r="L33" s="296"/>
      <c r="M33" s="296"/>
      <c r="N33" s="524"/>
      <c r="O33" s="70"/>
      <c r="P33" s="70"/>
      <c r="Q33" s="70"/>
    </row>
    <row r="34" spans="1:17" x14ac:dyDescent="0.2">
      <c r="A34" s="36"/>
      <c r="B34" s="536"/>
      <c r="C34" s="536"/>
      <c r="D34" s="536"/>
      <c r="E34" s="536"/>
      <c r="F34" s="536"/>
      <c r="G34" s="536"/>
      <c r="H34" s="536"/>
      <c r="I34" s="296"/>
      <c r="J34" s="296"/>
      <c r="K34" s="296"/>
      <c r="L34" s="296"/>
      <c r="M34" s="296"/>
      <c r="N34" s="524"/>
      <c r="O34" s="70"/>
      <c r="P34" s="70"/>
      <c r="Q34" s="70"/>
    </row>
    <row r="35" spans="1:17" x14ac:dyDescent="0.2">
      <c r="A35" s="36"/>
      <c r="B35" s="536"/>
      <c r="C35" s="536"/>
      <c r="D35" s="536"/>
      <c r="E35" s="536"/>
      <c r="F35" s="536"/>
      <c r="G35" s="536"/>
      <c r="H35" s="536"/>
      <c r="I35" s="296"/>
      <c r="J35" s="296"/>
      <c r="K35" s="296"/>
      <c r="L35" s="296"/>
      <c r="M35" s="296"/>
      <c r="N35" s="524"/>
      <c r="O35" s="70"/>
      <c r="P35" s="70"/>
      <c r="Q35" s="70"/>
    </row>
    <row r="36" spans="1:17" x14ac:dyDescent="0.2">
      <c r="A36" s="36"/>
      <c r="B36" s="286" t="s">
        <v>25</v>
      </c>
      <c r="C36" s="536"/>
      <c r="D36" s="536"/>
      <c r="E36" s="536"/>
      <c r="F36" s="536"/>
      <c r="G36" s="536"/>
      <c r="H36" s="536"/>
      <c r="I36" s="296"/>
      <c r="J36" s="296"/>
      <c r="K36" s="296"/>
      <c r="L36" s="296"/>
      <c r="M36" s="296"/>
      <c r="N36" s="524"/>
      <c r="O36" s="70"/>
      <c r="P36" s="70"/>
      <c r="Q36" s="70"/>
    </row>
    <row r="37" spans="1:17" x14ac:dyDescent="0.2">
      <c r="A37" s="36"/>
      <c r="B37" s="536"/>
      <c r="C37" s="536"/>
      <c r="D37" s="536"/>
      <c r="E37" s="536"/>
      <c r="F37" s="536"/>
      <c r="G37" s="536"/>
      <c r="H37" s="536"/>
      <c r="I37" s="296"/>
      <c r="J37" s="296"/>
      <c r="K37" s="296"/>
      <c r="L37" s="296"/>
      <c r="M37" s="296"/>
      <c r="N37" s="524"/>
      <c r="O37" s="70"/>
      <c r="P37" s="70"/>
      <c r="Q37" s="70"/>
    </row>
    <row r="38" spans="1:17" x14ac:dyDescent="0.2">
      <c r="A38" s="36"/>
      <c r="B38" s="536"/>
      <c r="C38" s="536"/>
      <c r="D38" s="536"/>
      <c r="E38" s="536"/>
      <c r="F38" s="536"/>
      <c r="G38" s="536"/>
      <c r="H38" s="536"/>
      <c r="I38" s="296"/>
      <c r="J38" s="296"/>
      <c r="K38" s="296"/>
      <c r="L38" s="296"/>
      <c r="M38" s="296"/>
      <c r="N38" s="524"/>
      <c r="O38" s="70"/>
      <c r="P38" s="70"/>
      <c r="Q38" s="70"/>
    </row>
    <row r="39" spans="1:17" x14ac:dyDescent="0.2">
      <c r="A39" s="36"/>
      <c r="B39" s="438" t="s">
        <v>17</v>
      </c>
      <c r="C39" s="438" t="s">
        <v>26</v>
      </c>
      <c r="D39" s="517" t="s">
        <v>27</v>
      </c>
      <c r="E39" s="517" t="s">
        <v>28</v>
      </c>
      <c r="F39" s="536"/>
      <c r="G39" s="536"/>
      <c r="H39" s="536"/>
      <c r="I39" s="296"/>
      <c r="J39" s="296"/>
      <c r="K39" s="296"/>
      <c r="L39" s="296"/>
      <c r="M39" s="296"/>
      <c r="N39" s="524"/>
      <c r="O39" s="70"/>
      <c r="P39" s="70"/>
      <c r="Q39" s="70"/>
    </row>
    <row r="40" spans="1:17" ht="28.5" x14ac:dyDescent="0.2">
      <c r="A40" s="36"/>
      <c r="B40" s="439" t="s">
        <v>29</v>
      </c>
      <c r="C40" s="518">
        <v>40</v>
      </c>
      <c r="D40" s="538">
        <v>0</v>
      </c>
      <c r="E40" s="2137">
        <f>+D40+D41</f>
        <v>10</v>
      </c>
      <c r="F40" s="536"/>
      <c r="G40" s="536"/>
      <c r="H40" s="536"/>
      <c r="I40" s="296"/>
      <c r="J40" s="296"/>
      <c r="K40" s="296"/>
      <c r="L40" s="296"/>
      <c r="M40" s="296"/>
      <c r="N40" s="524"/>
      <c r="O40" s="70"/>
      <c r="P40" s="70"/>
      <c r="Q40" s="70"/>
    </row>
    <row r="41" spans="1:17" ht="57" x14ac:dyDescent="0.2">
      <c r="A41" s="36"/>
      <c r="B41" s="439" t="s">
        <v>30</v>
      </c>
      <c r="C41" s="518">
        <v>60</v>
      </c>
      <c r="D41" s="538">
        <v>10</v>
      </c>
      <c r="E41" s="2139"/>
      <c r="F41" s="536"/>
      <c r="G41" s="536"/>
      <c r="H41" s="536"/>
      <c r="I41" s="296"/>
      <c r="J41" s="296"/>
      <c r="K41" s="296"/>
      <c r="L41" s="296"/>
      <c r="M41" s="296"/>
      <c r="N41" s="524"/>
      <c r="O41" s="70"/>
      <c r="P41" s="70"/>
      <c r="Q41" s="70"/>
    </row>
    <row r="42" spans="1:17" ht="3" customHeight="1" x14ac:dyDescent="0.25">
      <c r="A42" s="36"/>
      <c r="B42" s="70"/>
      <c r="C42" s="37"/>
      <c r="D42" s="21"/>
      <c r="E42" s="38"/>
      <c r="F42" s="34"/>
      <c r="G42" s="34"/>
      <c r="H42" s="34"/>
      <c r="I42" s="535"/>
      <c r="J42" s="535"/>
      <c r="K42" s="535"/>
      <c r="L42" s="535"/>
      <c r="M42" s="535"/>
      <c r="N42" s="70"/>
      <c r="O42" s="70"/>
      <c r="P42" s="70"/>
      <c r="Q42" s="70"/>
    </row>
    <row r="43" spans="1:17" hidden="1" x14ac:dyDescent="0.25">
      <c r="A43" s="36"/>
      <c r="B43" s="70"/>
      <c r="C43" s="37"/>
      <c r="D43" s="21"/>
      <c r="E43" s="38"/>
      <c r="F43" s="34"/>
      <c r="G43" s="34"/>
      <c r="H43" s="34"/>
      <c r="I43" s="535"/>
      <c r="J43" s="535"/>
      <c r="K43" s="535"/>
      <c r="L43" s="535"/>
      <c r="M43" s="535"/>
      <c r="N43" s="70"/>
      <c r="O43" s="70"/>
      <c r="P43" s="70"/>
      <c r="Q43" s="70"/>
    </row>
    <row r="44" spans="1:17" hidden="1" x14ac:dyDescent="0.25">
      <c r="A44" s="36"/>
      <c r="B44" s="70"/>
      <c r="C44" s="37"/>
      <c r="D44" s="21"/>
      <c r="E44" s="38"/>
      <c r="F44" s="34"/>
      <c r="G44" s="34"/>
      <c r="H44" s="34"/>
      <c r="I44" s="535"/>
      <c r="J44" s="535"/>
      <c r="K44" s="535"/>
      <c r="L44" s="535"/>
      <c r="M44" s="535"/>
      <c r="N44" s="70"/>
      <c r="O44" s="70"/>
      <c r="P44" s="70"/>
      <c r="Q44" s="70"/>
    </row>
    <row r="45" spans="1:17" ht="68.25" customHeight="1" thickBot="1" x14ac:dyDescent="0.3">
      <c r="B45" s="70"/>
      <c r="C45" s="70"/>
      <c r="D45" s="70"/>
      <c r="E45" s="70"/>
      <c r="F45" s="70"/>
      <c r="G45" s="70"/>
      <c r="H45" s="70"/>
      <c r="I45" s="70"/>
      <c r="J45" s="70"/>
      <c r="K45" s="70"/>
      <c r="L45" s="70"/>
      <c r="M45" s="2680" t="s">
        <v>31</v>
      </c>
      <c r="N45" s="2680"/>
      <c r="O45" s="70"/>
      <c r="P45" s="70"/>
      <c r="Q45" s="70"/>
    </row>
    <row r="46" spans="1:17" x14ac:dyDescent="0.25">
      <c r="B46" s="286" t="s">
        <v>32</v>
      </c>
      <c r="C46" s="70"/>
      <c r="D46" s="70"/>
      <c r="E46" s="70"/>
      <c r="F46" s="70"/>
      <c r="G46" s="70"/>
      <c r="H46" s="70"/>
      <c r="I46" s="70"/>
      <c r="J46" s="70"/>
      <c r="K46" s="70"/>
      <c r="L46" s="70"/>
      <c r="M46" s="539"/>
      <c r="N46" s="539"/>
      <c r="O46" s="70"/>
      <c r="P46" s="70"/>
      <c r="Q46" s="70"/>
    </row>
    <row r="47" spans="1:17" ht="15.75" thickBot="1" x14ac:dyDescent="0.3">
      <c r="B47" s="70"/>
      <c r="C47" s="70"/>
      <c r="D47" s="70"/>
      <c r="E47" s="70"/>
      <c r="F47" s="70"/>
      <c r="G47" s="70"/>
      <c r="H47" s="70"/>
      <c r="I47" s="70"/>
      <c r="J47" s="70"/>
      <c r="K47" s="70"/>
      <c r="L47" s="70"/>
      <c r="M47" s="539"/>
      <c r="N47" s="539"/>
      <c r="O47" s="70"/>
      <c r="P47" s="70"/>
      <c r="Q47" s="70"/>
    </row>
    <row r="48" spans="1:17" s="48" customFormat="1" ht="60" x14ac:dyDescent="0.25">
      <c r="B48" s="540" t="s">
        <v>33</v>
      </c>
      <c r="C48" s="540" t="s">
        <v>34</v>
      </c>
      <c r="D48" s="540" t="s">
        <v>35</v>
      </c>
      <c r="E48" s="540" t="s">
        <v>36</v>
      </c>
      <c r="F48" s="540" t="s">
        <v>37</v>
      </c>
      <c r="G48" s="540" t="s">
        <v>38</v>
      </c>
      <c r="H48" s="540" t="s">
        <v>39</v>
      </c>
      <c r="I48" s="540" t="s">
        <v>40</v>
      </c>
      <c r="J48" s="540" t="s">
        <v>41</v>
      </c>
      <c r="K48" s="540" t="s">
        <v>42</v>
      </c>
      <c r="L48" s="540" t="s">
        <v>43</v>
      </c>
      <c r="M48" s="541" t="s">
        <v>44</v>
      </c>
      <c r="N48" s="540" t="s">
        <v>45</v>
      </c>
      <c r="O48" s="540" t="s">
        <v>46</v>
      </c>
      <c r="P48" s="542" t="s">
        <v>47</v>
      </c>
      <c r="Q48" s="542" t="s">
        <v>48</v>
      </c>
    </row>
    <row r="49" spans="1:26" s="61" customFormat="1" ht="76.5" x14ac:dyDescent="0.25">
      <c r="A49" s="52">
        <v>1</v>
      </c>
      <c r="B49" s="471" t="s">
        <v>943</v>
      </c>
      <c r="C49" s="472" t="s">
        <v>944</v>
      </c>
      <c r="D49" s="472" t="s">
        <v>945</v>
      </c>
      <c r="E49" s="473" t="s">
        <v>1018</v>
      </c>
      <c r="F49" s="634" t="s">
        <v>18</v>
      </c>
      <c r="G49" s="636">
        <v>1</v>
      </c>
      <c r="H49" s="62">
        <v>40909</v>
      </c>
      <c r="I49" s="62">
        <v>42004</v>
      </c>
      <c r="J49" s="637" t="s">
        <v>413</v>
      </c>
      <c r="K49" s="57">
        <v>21</v>
      </c>
      <c r="L49" s="638">
        <v>3</v>
      </c>
      <c r="M49" s="58">
        <v>4054</v>
      </c>
      <c r="N49" s="58">
        <v>4054</v>
      </c>
      <c r="O49" s="63">
        <v>750263925</v>
      </c>
      <c r="P49" s="478" t="s">
        <v>1093</v>
      </c>
      <c r="Q49" s="633" t="s">
        <v>1094</v>
      </c>
      <c r="R49" s="60"/>
      <c r="S49" s="60"/>
      <c r="T49" s="60"/>
      <c r="U49" s="60"/>
      <c r="V49" s="60"/>
      <c r="W49" s="60"/>
      <c r="X49" s="60"/>
      <c r="Y49" s="60"/>
      <c r="Z49" s="60"/>
    </row>
    <row r="50" spans="1:26" s="61" customFormat="1" ht="38.25" x14ac:dyDescent="0.25">
      <c r="A50" s="52">
        <f t="shared" ref="A50" si="0">+A49+1</f>
        <v>2</v>
      </c>
      <c r="B50" s="167" t="s">
        <v>943</v>
      </c>
      <c r="C50" s="479" t="s">
        <v>944</v>
      </c>
      <c r="D50" s="480" t="s">
        <v>945</v>
      </c>
      <c r="E50" s="481" t="s">
        <v>1019</v>
      </c>
      <c r="F50" s="635" t="s">
        <v>403</v>
      </c>
      <c r="G50" s="636">
        <v>1</v>
      </c>
      <c r="H50" s="62">
        <v>40179</v>
      </c>
      <c r="I50" s="315">
        <v>40544</v>
      </c>
      <c r="J50" s="639" t="s">
        <v>413</v>
      </c>
      <c r="K50" s="57">
        <v>12</v>
      </c>
      <c r="L50" s="638">
        <v>0</v>
      </c>
      <c r="M50" s="58">
        <v>800</v>
      </c>
      <c r="N50" s="58">
        <v>800</v>
      </c>
      <c r="O50" s="63">
        <v>462000000</v>
      </c>
      <c r="P50" s="478" t="s">
        <v>1095</v>
      </c>
      <c r="Q50" s="578"/>
      <c r="R50" s="60"/>
      <c r="S50" s="60"/>
      <c r="T50" s="60"/>
      <c r="U50" s="60"/>
      <c r="V50" s="60"/>
      <c r="W50" s="60"/>
      <c r="X50" s="60"/>
      <c r="Y50" s="60"/>
      <c r="Z50" s="60"/>
    </row>
    <row r="51" spans="1:26" s="61" customFormat="1" ht="25.5" customHeight="1" x14ac:dyDescent="0.25">
      <c r="A51" s="52" t="e">
        <f>+#REF!+1</f>
        <v>#REF!</v>
      </c>
      <c r="B51" s="53"/>
      <c r="C51" s="53"/>
      <c r="D51" s="449"/>
      <c r="E51" s="450"/>
      <c r="F51" s="446"/>
      <c r="G51" s="447"/>
      <c r="H51" s="444"/>
      <c r="I51" s="444"/>
      <c r="J51" s="445"/>
      <c r="K51" s="292">
        <f>SUM(K49:K50)</f>
        <v>33</v>
      </c>
      <c r="L51" s="448"/>
      <c r="M51" s="58"/>
      <c r="N51" s="200">
        <v>4054</v>
      </c>
      <c r="O51" s="63"/>
      <c r="P51" s="63"/>
      <c r="Q51" s="64"/>
      <c r="R51" s="60"/>
      <c r="S51" s="60"/>
      <c r="T51" s="60"/>
      <c r="U51" s="60"/>
      <c r="V51" s="60"/>
      <c r="W51" s="60"/>
      <c r="X51" s="60"/>
      <c r="Y51" s="60"/>
      <c r="Z51" s="60"/>
    </row>
    <row r="52" spans="1:26" s="61" customFormat="1" x14ac:dyDescent="0.25">
      <c r="A52" s="52"/>
      <c r="B52" s="66"/>
      <c r="C52" s="54"/>
      <c r="D52" s="53"/>
      <c r="E52" s="207"/>
      <c r="F52" s="289"/>
      <c r="G52" s="289"/>
      <c r="H52" s="289"/>
      <c r="I52" s="291"/>
      <c r="J52" s="291"/>
      <c r="K52" s="544"/>
      <c r="L52" s="544"/>
      <c r="M52" s="373"/>
      <c r="N52" s="544"/>
      <c r="O52" s="294"/>
      <c r="P52" s="294"/>
      <c r="Q52" s="64"/>
    </row>
    <row r="53" spans="1:26" s="69" customFormat="1" x14ac:dyDescent="0.25">
      <c r="B53" s="70"/>
      <c r="C53" s="70"/>
      <c r="D53" s="70"/>
      <c r="E53" s="71"/>
      <c r="F53" s="70"/>
      <c r="G53" s="70"/>
      <c r="H53" s="70"/>
      <c r="I53" s="70"/>
      <c r="J53" s="70"/>
      <c r="K53" s="3091"/>
      <c r="L53" s="3091"/>
      <c r="M53" s="3091"/>
      <c r="N53" s="3091"/>
      <c r="O53" s="3091"/>
      <c r="P53" s="3091"/>
      <c r="Q53" s="70"/>
    </row>
    <row r="54" spans="1:26" s="69" customFormat="1" x14ac:dyDescent="0.25">
      <c r="B54" s="2145" t="s">
        <v>56</v>
      </c>
      <c r="C54" s="2145" t="s">
        <v>57</v>
      </c>
      <c r="D54" s="2147" t="s">
        <v>58</v>
      </c>
      <c r="E54" s="2147"/>
      <c r="F54" s="70"/>
      <c r="G54" s="70"/>
      <c r="H54" s="70"/>
      <c r="I54" s="70"/>
      <c r="J54" s="70"/>
      <c r="K54" s="3083"/>
      <c r="L54" s="3083"/>
      <c r="M54" s="3083"/>
      <c r="N54" s="3083"/>
      <c r="O54" s="3083"/>
      <c r="P54" s="3083"/>
      <c r="Q54" s="70"/>
    </row>
    <row r="55" spans="1:26" s="69" customFormat="1" x14ac:dyDescent="0.25">
      <c r="B55" s="2146"/>
      <c r="C55" s="2146"/>
      <c r="D55" s="517" t="s">
        <v>59</v>
      </c>
      <c r="E55" s="73" t="s">
        <v>60</v>
      </c>
      <c r="F55" s="70"/>
      <c r="G55" s="70"/>
      <c r="H55" s="70"/>
      <c r="I55" s="70"/>
      <c r="J55" s="70"/>
      <c r="K55" s="3083"/>
      <c r="L55" s="3083"/>
      <c r="M55" s="3083"/>
      <c r="N55" s="3083"/>
      <c r="O55" s="3083"/>
      <c r="P55" s="3083"/>
      <c r="Q55" s="70"/>
    </row>
    <row r="56" spans="1:26" s="69" customFormat="1" ht="18" x14ac:dyDescent="0.2">
      <c r="B56" s="74" t="s">
        <v>61</v>
      </c>
      <c r="C56" s="662">
        <v>33</v>
      </c>
      <c r="D56" s="84" t="s">
        <v>21</v>
      </c>
      <c r="E56" s="84"/>
      <c r="F56" s="208"/>
      <c r="G56" s="208"/>
      <c r="H56" s="208"/>
      <c r="I56" s="545"/>
      <c r="J56" s="208"/>
      <c r="K56" s="3092"/>
      <c r="L56" s="3092"/>
      <c r="M56" s="3092"/>
      <c r="N56" s="3092"/>
      <c r="O56" s="3083"/>
      <c r="P56" s="3083"/>
      <c r="Q56" s="70"/>
    </row>
    <row r="57" spans="1:26" s="69" customFormat="1" x14ac:dyDescent="0.2">
      <c r="B57" s="74" t="s">
        <v>62</v>
      </c>
      <c r="C57" s="660" t="s">
        <v>1096</v>
      </c>
      <c r="D57" s="84" t="s">
        <v>21</v>
      </c>
      <c r="E57" s="84"/>
      <c r="F57" s="70"/>
      <c r="G57" s="70"/>
      <c r="H57" s="70"/>
      <c r="I57" s="70"/>
      <c r="J57" s="70"/>
      <c r="K57" s="3083"/>
      <c r="L57" s="3083"/>
      <c r="M57" s="3083"/>
      <c r="N57" s="3083"/>
      <c r="O57" s="3083"/>
      <c r="P57" s="3083"/>
      <c r="Q57" s="70"/>
    </row>
    <row r="58" spans="1:26" s="69" customFormat="1" x14ac:dyDescent="0.25">
      <c r="B58" s="298"/>
      <c r="C58" s="2351"/>
      <c r="D58" s="2351"/>
      <c r="E58" s="2351"/>
      <c r="F58" s="2351"/>
      <c r="G58" s="2351"/>
      <c r="H58" s="2351"/>
      <c r="I58" s="2351"/>
      <c r="J58" s="2351"/>
      <c r="K58" s="2351"/>
      <c r="L58" s="2351"/>
      <c r="M58" s="2351"/>
      <c r="N58" s="2351"/>
      <c r="O58" s="3083"/>
      <c r="P58" s="3083"/>
      <c r="Q58" s="70"/>
    </row>
    <row r="59" spans="1:26" ht="15.75" thickBot="1" x14ac:dyDescent="0.3">
      <c r="B59" s="70"/>
      <c r="C59" s="70"/>
      <c r="D59" s="70"/>
      <c r="E59" s="70"/>
      <c r="F59" s="70"/>
      <c r="G59" s="70"/>
      <c r="H59" s="70"/>
      <c r="I59" s="70"/>
      <c r="J59" s="70"/>
      <c r="K59" s="3090"/>
      <c r="L59" s="3090"/>
      <c r="M59" s="3090"/>
      <c r="N59" s="3090"/>
      <c r="O59" s="3083"/>
      <c r="P59" s="3083"/>
      <c r="Q59" s="70"/>
    </row>
    <row r="60" spans="1:26" ht="27" thickBot="1" x14ac:dyDescent="0.3">
      <c r="B60" s="3076" t="s">
        <v>63</v>
      </c>
      <c r="C60" s="3076"/>
      <c r="D60" s="3076"/>
      <c r="E60" s="3076"/>
      <c r="F60" s="3076"/>
      <c r="G60" s="3076"/>
      <c r="H60" s="3076"/>
      <c r="I60" s="3076"/>
      <c r="J60" s="3076"/>
      <c r="K60" s="3076"/>
      <c r="L60" s="3076"/>
      <c r="M60" s="3076"/>
      <c r="N60" s="3076"/>
      <c r="O60" s="3084"/>
      <c r="P60" s="3083"/>
      <c r="Q60" s="70"/>
    </row>
    <row r="61" spans="1:26" x14ac:dyDescent="0.25">
      <c r="B61" s="70"/>
      <c r="C61" s="70"/>
      <c r="D61" s="70"/>
      <c r="E61" s="70"/>
      <c r="F61" s="70"/>
      <c r="G61" s="70"/>
      <c r="H61" s="70"/>
      <c r="I61" s="70"/>
      <c r="J61" s="70"/>
      <c r="K61" s="70"/>
      <c r="L61" s="70"/>
      <c r="M61" s="70"/>
      <c r="N61" s="70"/>
      <c r="O61" s="3083"/>
      <c r="P61" s="3083"/>
      <c r="Q61" s="70"/>
    </row>
    <row r="62" spans="1:26" x14ac:dyDescent="0.25">
      <c r="B62" s="70"/>
      <c r="C62" s="70"/>
      <c r="D62" s="70"/>
      <c r="E62" s="70"/>
      <c r="F62" s="70"/>
      <c r="G62" s="70"/>
      <c r="H62" s="70"/>
      <c r="I62" s="70"/>
      <c r="J62" s="70"/>
      <c r="K62" s="70"/>
      <c r="L62" s="70"/>
      <c r="M62" s="70"/>
      <c r="N62" s="70"/>
      <c r="O62" s="3082"/>
      <c r="P62" s="3082"/>
      <c r="Q62" s="70"/>
    </row>
    <row r="63" spans="1:26" ht="105" x14ac:dyDescent="0.25">
      <c r="B63" s="438" t="s">
        <v>64</v>
      </c>
      <c r="C63" s="438" t="s">
        <v>65</v>
      </c>
      <c r="D63" s="438" t="s">
        <v>66</v>
      </c>
      <c r="E63" s="438" t="s">
        <v>67</v>
      </c>
      <c r="F63" s="438" t="s">
        <v>68</v>
      </c>
      <c r="G63" s="438" t="s">
        <v>69</v>
      </c>
      <c r="H63" s="438" t="s">
        <v>70</v>
      </c>
      <c r="I63" s="438" t="s">
        <v>71</v>
      </c>
      <c r="J63" s="438" t="s">
        <v>72</v>
      </c>
      <c r="K63" s="438" t="s">
        <v>73</v>
      </c>
      <c r="L63" s="438" t="s">
        <v>74</v>
      </c>
      <c r="M63" s="659" t="s">
        <v>75</v>
      </c>
      <c r="N63" s="659" t="s">
        <v>76</v>
      </c>
      <c r="O63" s="2308" t="s">
        <v>77</v>
      </c>
      <c r="P63" s="2309"/>
      <c r="Q63" s="438" t="s">
        <v>78</v>
      </c>
    </row>
    <row r="64" spans="1:26" x14ac:dyDescent="0.2">
      <c r="B64" s="85" t="s">
        <v>1155</v>
      </c>
      <c r="C64" s="85" t="s">
        <v>252</v>
      </c>
      <c r="D64" s="76" t="s">
        <v>1020</v>
      </c>
      <c r="E64" s="84">
        <v>300</v>
      </c>
      <c r="F64" s="84" t="s">
        <v>694</v>
      </c>
      <c r="G64" s="84" t="s">
        <v>694</v>
      </c>
      <c r="H64" s="84" t="s">
        <v>694</v>
      </c>
      <c r="I64" s="84" t="s">
        <v>18</v>
      </c>
      <c r="J64" s="85" t="s">
        <v>18</v>
      </c>
      <c r="K64" s="85" t="s">
        <v>18</v>
      </c>
      <c r="L64" s="76" t="s">
        <v>18</v>
      </c>
      <c r="M64" s="515" t="s">
        <v>18</v>
      </c>
      <c r="N64" s="515" t="s">
        <v>18</v>
      </c>
      <c r="O64" s="2364" t="s">
        <v>52</v>
      </c>
      <c r="P64" s="2365"/>
      <c r="Q64" s="654" t="s">
        <v>18</v>
      </c>
    </row>
    <row r="65" spans="2:17" x14ac:dyDescent="0.2">
      <c r="B65" s="85" t="s">
        <v>1155</v>
      </c>
      <c r="C65" s="85" t="s">
        <v>252</v>
      </c>
      <c r="D65" s="76" t="s">
        <v>1021</v>
      </c>
      <c r="E65" s="604">
        <v>50</v>
      </c>
      <c r="F65" s="604" t="s">
        <v>694</v>
      </c>
      <c r="G65" s="604" t="s">
        <v>694</v>
      </c>
      <c r="H65" s="84" t="s">
        <v>694</v>
      </c>
      <c r="I65" s="84" t="s">
        <v>18</v>
      </c>
      <c r="J65" s="85" t="s">
        <v>18</v>
      </c>
      <c r="K65" s="85" t="s">
        <v>18</v>
      </c>
      <c r="L65" s="76" t="s">
        <v>18</v>
      </c>
      <c r="M65" s="515" t="s">
        <v>18</v>
      </c>
      <c r="N65" s="515" t="s">
        <v>18</v>
      </c>
      <c r="O65" s="2364" t="s">
        <v>52</v>
      </c>
      <c r="P65" s="2365"/>
      <c r="Q65" s="654" t="s">
        <v>18</v>
      </c>
    </row>
    <row r="66" spans="2:17" x14ac:dyDescent="0.2">
      <c r="B66" s="85" t="s">
        <v>1155</v>
      </c>
      <c r="C66" s="85" t="s">
        <v>252</v>
      </c>
      <c r="D66" s="76" t="s">
        <v>1021</v>
      </c>
      <c r="E66" s="604">
        <v>50</v>
      </c>
      <c r="F66" s="604" t="s">
        <v>694</v>
      </c>
      <c r="G66" s="604" t="s">
        <v>694</v>
      </c>
      <c r="H66" s="84" t="s">
        <v>694</v>
      </c>
      <c r="I66" s="84" t="s">
        <v>18</v>
      </c>
      <c r="J66" s="85" t="s">
        <v>18</v>
      </c>
      <c r="K66" s="85" t="s">
        <v>18</v>
      </c>
      <c r="L66" s="76" t="s">
        <v>18</v>
      </c>
      <c r="M66" s="515" t="s">
        <v>18</v>
      </c>
      <c r="N66" s="515" t="s">
        <v>18</v>
      </c>
      <c r="O66" s="2364" t="s">
        <v>52</v>
      </c>
      <c r="P66" s="2365"/>
      <c r="Q66" s="654" t="s">
        <v>18</v>
      </c>
    </row>
    <row r="67" spans="2:17" x14ac:dyDescent="0.2">
      <c r="B67" s="85" t="s">
        <v>1155</v>
      </c>
      <c r="C67" s="85" t="s">
        <v>252</v>
      </c>
      <c r="D67" s="76" t="s">
        <v>1022</v>
      </c>
      <c r="E67" s="604">
        <v>50</v>
      </c>
      <c r="F67" s="604" t="s">
        <v>694</v>
      </c>
      <c r="G67" s="604" t="s">
        <v>694</v>
      </c>
      <c r="H67" s="84" t="s">
        <v>694</v>
      </c>
      <c r="I67" s="84" t="s">
        <v>18</v>
      </c>
      <c r="J67" s="85" t="s">
        <v>18</v>
      </c>
      <c r="K67" s="85" t="s">
        <v>18</v>
      </c>
      <c r="L67" s="76" t="s">
        <v>18</v>
      </c>
      <c r="M67" s="515" t="s">
        <v>18</v>
      </c>
      <c r="N67" s="515" t="s">
        <v>18</v>
      </c>
      <c r="O67" s="2364" t="s">
        <v>52</v>
      </c>
      <c r="P67" s="2365"/>
      <c r="Q67" s="654" t="s">
        <v>18</v>
      </c>
    </row>
    <row r="68" spans="2:17" x14ac:dyDescent="0.2">
      <c r="B68" s="85" t="s">
        <v>1155</v>
      </c>
      <c r="C68" s="85" t="s">
        <v>252</v>
      </c>
      <c r="D68" s="76" t="s">
        <v>1023</v>
      </c>
      <c r="E68" s="604">
        <v>50</v>
      </c>
      <c r="F68" s="604" t="s">
        <v>694</v>
      </c>
      <c r="G68" s="604" t="s">
        <v>694</v>
      </c>
      <c r="H68" s="84" t="s">
        <v>694</v>
      </c>
      <c r="I68" s="84" t="s">
        <v>18</v>
      </c>
      <c r="J68" s="85" t="s">
        <v>18</v>
      </c>
      <c r="K68" s="85" t="s">
        <v>18</v>
      </c>
      <c r="L68" s="76" t="s">
        <v>18</v>
      </c>
      <c r="M68" s="515" t="s">
        <v>18</v>
      </c>
      <c r="N68" s="515" t="s">
        <v>18</v>
      </c>
      <c r="O68" s="2364" t="s">
        <v>52</v>
      </c>
      <c r="P68" s="2365"/>
      <c r="Q68" s="654" t="s">
        <v>18</v>
      </c>
    </row>
    <row r="69" spans="2:17" x14ac:dyDescent="0.2">
      <c r="B69" s="85" t="s">
        <v>1155</v>
      </c>
      <c r="C69" s="85" t="s">
        <v>252</v>
      </c>
      <c r="D69" s="76" t="s">
        <v>1024</v>
      </c>
      <c r="E69" s="604">
        <v>50</v>
      </c>
      <c r="F69" s="604" t="s">
        <v>694</v>
      </c>
      <c r="G69" s="604" t="s">
        <v>694</v>
      </c>
      <c r="H69" s="84" t="s">
        <v>694</v>
      </c>
      <c r="I69" s="84" t="s">
        <v>18</v>
      </c>
      <c r="J69" s="85" t="s">
        <v>18</v>
      </c>
      <c r="K69" s="85" t="s">
        <v>18</v>
      </c>
      <c r="L69" s="76" t="s">
        <v>18</v>
      </c>
      <c r="M69" s="515" t="s">
        <v>18</v>
      </c>
      <c r="N69" s="515" t="s">
        <v>18</v>
      </c>
      <c r="O69" s="2364" t="s">
        <v>52</v>
      </c>
      <c r="P69" s="2365"/>
      <c r="Q69" s="654" t="s">
        <v>18</v>
      </c>
    </row>
    <row r="70" spans="2:17" x14ac:dyDescent="0.2">
      <c r="B70" s="85" t="s">
        <v>1155</v>
      </c>
      <c r="C70" s="85" t="s">
        <v>252</v>
      </c>
      <c r="D70" s="76" t="s">
        <v>1025</v>
      </c>
      <c r="E70" s="604">
        <v>50</v>
      </c>
      <c r="F70" s="604" t="s">
        <v>694</v>
      </c>
      <c r="G70" s="604" t="s">
        <v>694</v>
      </c>
      <c r="H70" s="84" t="s">
        <v>694</v>
      </c>
      <c r="I70" s="84" t="s">
        <v>18</v>
      </c>
      <c r="J70" s="85" t="s">
        <v>18</v>
      </c>
      <c r="K70" s="85" t="s">
        <v>18</v>
      </c>
      <c r="L70" s="76" t="s">
        <v>18</v>
      </c>
      <c r="M70" s="515" t="s">
        <v>18</v>
      </c>
      <c r="N70" s="515" t="s">
        <v>18</v>
      </c>
      <c r="O70" s="2364" t="s">
        <v>52</v>
      </c>
      <c r="P70" s="2365"/>
      <c r="Q70" s="654" t="s">
        <v>18</v>
      </c>
    </row>
    <row r="71" spans="2:17" x14ac:dyDescent="0.2">
      <c r="B71" s="85" t="s">
        <v>1155</v>
      </c>
      <c r="C71" s="85" t="s">
        <v>252</v>
      </c>
      <c r="D71" s="76" t="s">
        <v>1025</v>
      </c>
      <c r="E71" s="604">
        <v>50</v>
      </c>
      <c r="F71" s="604" t="s">
        <v>694</v>
      </c>
      <c r="G71" s="604" t="s">
        <v>694</v>
      </c>
      <c r="H71" s="84" t="s">
        <v>694</v>
      </c>
      <c r="I71" s="84" t="s">
        <v>18</v>
      </c>
      <c r="J71" s="85" t="s">
        <v>18</v>
      </c>
      <c r="K71" s="85" t="s">
        <v>18</v>
      </c>
      <c r="L71" s="76" t="s">
        <v>18</v>
      </c>
      <c r="M71" s="515" t="s">
        <v>18</v>
      </c>
      <c r="N71" s="515" t="s">
        <v>18</v>
      </c>
      <c r="O71" s="2364" t="s">
        <v>52</v>
      </c>
      <c r="P71" s="2365"/>
      <c r="Q71" s="654" t="s">
        <v>18</v>
      </c>
    </row>
    <row r="72" spans="2:17" x14ac:dyDescent="0.2">
      <c r="B72" s="85" t="s">
        <v>1155</v>
      </c>
      <c r="C72" s="85" t="s">
        <v>252</v>
      </c>
      <c r="D72" s="76" t="s">
        <v>1026</v>
      </c>
      <c r="E72" s="604">
        <v>200</v>
      </c>
      <c r="F72" s="604" t="s">
        <v>694</v>
      </c>
      <c r="G72" s="604" t="s">
        <v>694</v>
      </c>
      <c r="H72" s="84" t="s">
        <v>694</v>
      </c>
      <c r="I72" s="84" t="s">
        <v>18</v>
      </c>
      <c r="J72" s="85" t="s">
        <v>18</v>
      </c>
      <c r="K72" s="85" t="s">
        <v>18</v>
      </c>
      <c r="L72" s="76" t="s">
        <v>18</v>
      </c>
      <c r="M72" s="515" t="s">
        <v>18</v>
      </c>
      <c r="N72" s="515" t="s">
        <v>18</v>
      </c>
      <c r="O72" s="2364" t="s">
        <v>52</v>
      </c>
      <c r="P72" s="2365"/>
      <c r="Q72" s="654" t="s">
        <v>18</v>
      </c>
    </row>
    <row r="73" spans="2:17" x14ac:dyDescent="0.2">
      <c r="B73" s="85" t="s">
        <v>1155</v>
      </c>
      <c r="C73" s="85" t="s">
        <v>252</v>
      </c>
      <c r="D73" s="76" t="s">
        <v>1025</v>
      </c>
      <c r="E73" s="604">
        <v>300</v>
      </c>
      <c r="F73" s="604" t="s">
        <v>694</v>
      </c>
      <c r="G73" s="604" t="s">
        <v>694</v>
      </c>
      <c r="H73" s="84" t="s">
        <v>694</v>
      </c>
      <c r="I73" s="84" t="s">
        <v>18</v>
      </c>
      <c r="J73" s="85" t="s">
        <v>18</v>
      </c>
      <c r="K73" s="85" t="s">
        <v>18</v>
      </c>
      <c r="L73" s="76" t="s">
        <v>18</v>
      </c>
      <c r="M73" s="515" t="s">
        <v>18</v>
      </c>
      <c r="N73" s="515" t="s">
        <v>18</v>
      </c>
      <c r="O73" s="2364" t="s">
        <v>52</v>
      </c>
      <c r="P73" s="2365"/>
      <c r="Q73" s="654" t="s">
        <v>18</v>
      </c>
    </row>
    <row r="74" spans="2:17" x14ac:dyDescent="0.2">
      <c r="B74" s="85"/>
      <c r="C74" s="85"/>
      <c r="D74" s="86"/>
      <c r="E74" s="604"/>
      <c r="F74" s="604"/>
      <c r="G74" s="604"/>
      <c r="H74" s="84"/>
      <c r="I74" s="84"/>
      <c r="J74" s="85"/>
      <c r="K74" s="85"/>
      <c r="L74" s="76"/>
      <c r="M74" s="515"/>
      <c r="N74" s="515"/>
      <c r="O74" s="2364"/>
      <c r="P74" s="2365"/>
      <c r="Q74" s="654"/>
    </row>
    <row r="75" spans="2:17" x14ac:dyDescent="0.2">
      <c r="B75" s="85"/>
      <c r="C75" s="85"/>
      <c r="D75" s="76"/>
      <c r="E75" s="604"/>
      <c r="F75" s="604"/>
      <c r="G75" s="604"/>
      <c r="H75" s="84"/>
      <c r="I75" s="84"/>
      <c r="J75" s="85"/>
      <c r="K75" s="85"/>
      <c r="L75" s="76"/>
      <c r="M75" s="515"/>
      <c r="N75" s="515"/>
      <c r="O75" s="2364"/>
      <c r="P75" s="2365"/>
      <c r="Q75" s="654"/>
    </row>
    <row r="76" spans="2:17" x14ac:dyDescent="0.25">
      <c r="B76" s="344"/>
      <c r="C76" s="344"/>
      <c r="D76" s="344"/>
      <c r="E76" s="344"/>
      <c r="F76" s="344"/>
      <c r="G76" s="344"/>
      <c r="H76" s="344"/>
      <c r="I76" s="344"/>
      <c r="J76" s="344"/>
      <c r="K76" s="344"/>
      <c r="L76" s="344"/>
      <c r="M76" s="344"/>
      <c r="N76" s="344"/>
      <c r="O76" s="25"/>
      <c r="P76" s="25"/>
      <c r="Q76" s="344"/>
    </row>
    <row r="77" spans="2:17" x14ac:dyDescent="0.25">
      <c r="B77" s="70" t="s">
        <v>85</v>
      </c>
      <c r="C77" s="70"/>
      <c r="D77" s="70"/>
      <c r="E77" s="70"/>
      <c r="F77" s="70"/>
      <c r="G77" s="70"/>
      <c r="H77" s="70"/>
      <c r="I77" s="70"/>
      <c r="J77" s="70"/>
      <c r="K77" s="70"/>
      <c r="L77" s="70"/>
      <c r="M77" s="70"/>
      <c r="N77" s="70"/>
      <c r="O77" s="70"/>
      <c r="P77" s="70"/>
      <c r="Q77" s="70"/>
    </row>
    <row r="78" spans="2:17" x14ac:dyDescent="0.25">
      <c r="B78" s="70" t="s">
        <v>86</v>
      </c>
      <c r="C78" s="70"/>
      <c r="D78" s="70"/>
      <c r="E78" s="70"/>
      <c r="F78" s="70"/>
      <c r="G78" s="70"/>
      <c r="H78" s="70"/>
      <c r="I78" s="70"/>
      <c r="J78" s="70"/>
      <c r="K78" s="70"/>
      <c r="L78" s="70"/>
      <c r="M78" s="70"/>
      <c r="N78" s="70"/>
      <c r="O78" s="70"/>
      <c r="P78" s="70"/>
      <c r="Q78" s="70"/>
    </row>
    <row r="79" spans="2:17" x14ac:dyDescent="0.25">
      <c r="B79" s="70" t="s">
        <v>87</v>
      </c>
      <c r="C79" s="70"/>
      <c r="D79" s="70"/>
      <c r="E79" s="70"/>
      <c r="F79" s="70"/>
      <c r="G79" s="70"/>
      <c r="H79" s="70"/>
      <c r="I79" s="70"/>
      <c r="J79" s="70"/>
      <c r="K79" s="70"/>
      <c r="L79" s="70"/>
      <c r="M79" s="70"/>
      <c r="N79" s="70"/>
      <c r="O79" s="70"/>
      <c r="P79" s="70"/>
      <c r="Q79" s="70"/>
    </row>
    <row r="80" spans="2:17" x14ac:dyDescent="0.25">
      <c r="B80" s="70"/>
      <c r="C80" s="70"/>
      <c r="D80" s="70"/>
      <c r="E80" s="70"/>
      <c r="F80" s="70"/>
      <c r="G80" s="70"/>
      <c r="H80" s="70"/>
      <c r="I80" s="70"/>
      <c r="J80" s="70"/>
      <c r="K80" s="70"/>
      <c r="L80" s="70"/>
      <c r="M80" s="70"/>
      <c r="N80" s="70"/>
      <c r="O80" s="70"/>
      <c r="P80" s="70"/>
      <c r="Q80" s="70"/>
    </row>
    <row r="81" spans="2:17" ht="15.75" thickBot="1" x14ac:dyDescent="0.3">
      <c r="B81" s="70"/>
      <c r="C81" s="70"/>
      <c r="D81" s="70"/>
      <c r="E81" s="70"/>
      <c r="F81" s="70"/>
      <c r="G81" s="70"/>
      <c r="H81" s="70"/>
      <c r="I81" s="70"/>
      <c r="J81" s="70"/>
      <c r="K81" s="70"/>
      <c r="L81" s="70"/>
      <c r="M81" s="70"/>
      <c r="N81" s="70"/>
      <c r="O81" s="70"/>
      <c r="P81" s="70"/>
      <c r="Q81" s="70"/>
    </row>
    <row r="82" spans="2:17" ht="27" thickBot="1" x14ac:dyDescent="0.3">
      <c r="B82" s="3077" t="s">
        <v>88</v>
      </c>
      <c r="C82" s="3078"/>
      <c r="D82" s="3078"/>
      <c r="E82" s="3078"/>
      <c r="F82" s="3078"/>
      <c r="G82" s="3078"/>
      <c r="H82" s="3078"/>
      <c r="I82" s="3078"/>
      <c r="J82" s="3078"/>
      <c r="K82" s="3078"/>
      <c r="L82" s="3078"/>
      <c r="M82" s="3078"/>
      <c r="N82" s="3079"/>
      <c r="O82" s="70"/>
      <c r="P82" s="70"/>
      <c r="Q82" s="70"/>
    </row>
    <row r="83" spans="2:17" x14ac:dyDescent="0.25">
      <c r="B83" s="70"/>
      <c r="C83" s="70"/>
      <c r="D83" s="70"/>
      <c r="E83" s="70"/>
      <c r="F83" s="70"/>
      <c r="G83" s="70"/>
      <c r="H83" s="70"/>
      <c r="I83" s="70"/>
      <c r="J83" s="70"/>
      <c r="K83" s="70"/>
      <c r="L83" s="70"/>
      <c r="M83" s="70"/>
      <c r="N83" s="70"/>
      <c r="O83" s="70"/>
      <c r="P83" s="70"/>
      <c r="Q83" s="70"/>
    </row>
    <row r="84" spans="2:17" x14ac:dyDescent="0.25">
      <c r="B84" s="70"/>
      <c r="C84" s="70"/>
      <c r="D84" s="70"/>
      <c r="E84" s="70"/>
      <c r="F84" s="70"/>
      <c r="G84" s="70"/>
      <c r="H84" s="70"/>
      <c r="I84" s="70"/>
      <c r="J84" s="70"/>
      <c r="K84" s="70"/>
      <c r="L84" s="70"/>
      <c r="M84" s="70"/>
      <c r="N84" s="70"/>
      <c r="O84" s="70"/>
      <c r="P84" s="70"/>
      <c r="Q84" s="70"/>
    </row>
    <row r="85" spans="2:17" x14ac:dyDescent="0.25">
      <c r="B85" s="70"/>
      <c r="C85" s="70"/>
      <c r="D85" s="70"/>
      <c r="E85" s="70"/>
      <c r="F85" s="70"/>
      <c r="G85" s="70"/>
      <c r="H85" s="70"/>
      <c r="I85" s="70"/>
      <c r="J85" s="70"/>
      <c r="K85" s="70"/>
      <c r="L85" s="70"/>
      <c r="M85" s="70"/>
      <c r="N85" s="70"/>
      <c r="O85" s="70"/>
      <c r="P85" s="70"/>
      <c r="Q85" s="70"/>
    </row>
    <row r="86" spans="2:17" x14ac:dyDescent="0.25">
      <c r="B86" s="70"/>
      <c r="C86" s="70"/>
      <c r="D86" s="70"/>
      <c r="E86" s="70"/>
      <c r="F86" s="70"/>
      <c r="G86" s="70"/>
      <c r="H86" s="70"/>
      <c r="I86" s="70"/>
      <c r="J86" s="70"/>
      <c r="K86" s="70"/>
      <c r="L86" s="70"/>
      <c r="M86" s="70"/>
      <c r="N86" s="70"/>
      <c r="O86" s="70"/>
      <c r="P86" s="70"/>
      <c r="Q86" s="70"/>
    </row>
    <row r="87" spans="2:17" ht="75" x14ac:dyDescent="0.25">
      <c r="B87" s="438" t="s">
        <v>89</v>
      </c>
      <c r="C87" s="438" t="s">
        <v>90</v>
      </c>
      <c r="D87" s="438" t="s">
        <v>91</v>
      </c>
      <c r="E87" s="438" t="s">
        <v>92</v>
      </c>
      <c r="F87" s="438" t="s">
        <v>93</v>
      </c>
      <c r="G87" s="438" t="s">
        <v>94</v>
      </c>
      <c r="H87" s="438" t="s">
        <v>95</v>
      </c>
      <c r="I87" s="438" t="s">
        <v>96</v>
      </c>
      <c r="J87" s="2308" t="s">
        <v>97</v>
      </c>
      <c r="K87" s="2667"/>
      <c r="L87" s="2309"/>
      <c r="M87" s="438" t="s">
        <v>98</v>
      </c>
      <c r="N87" s="438" t="s">
        <v>405</v>
      </c>
      <c r="O87" s="438" t="s">
        <v>406</v>
      </c>
      <c r="P87" s="2308" t="s">
        <v>77</v>
      </c>
      <c r="Q87" s="2309"/>
    </row>
    <row r="88" spans="2:17" ht="42.75" x14ac:dyDescent="0.25">
      <c r="B88" s="604" t="s">
        <v>1027</v>
      </c>
      <c r="C88" s="600" t="s">
        <v>102</v>
      </c>
      <c r="D88" s="86" t="s">
        <v>1028</v>
      </c>
      <c r="E88" s="515">
        <v>64546757</v>
      </c>
      <c r="F88" s="606" t="s">
        <v>446</v>
      </c>
      <c r="G88" s="86" t="s">
        <v>1029</v>
      </c>
      <c r="H88" s="579">
        <v>32000</v>
      </c>
      <c r="I88" s="515" t="s">
        <v>694</v>
      </c>
      <c r="J88" s="117" t="s">
        <v>1030</v>
      </c>
      <c r="K88" s="305" t="s">
        <v>1031</v>
      </c>
      <c r="L88" s="117" t="s">
        <v>261</v>
      </c>
      <c r="M88" s="602" t="s">
        <v>18</v>
      </c>
      <c r="N88" s="602" t="s">
        <v>18</v>
      </c>
      <c r="O88" s="602" t="s">
        <v>18</v>
      </c>
      <c r="P88" s="2178"/>
      <c r="Q88" s="2179"/>
    </row>
    <row r="89" spans="2:17" ht="105" customHeight="1" x14ac:dyDescent="0.25">
      <c r="B89" s="604" t="s">
        <v>1027</v>
      </c>
      <c r="C89" s="604" t="s">
        <v>102</v>
      </c>
      <c r="D89" s="86" t="s">
        <v>1032</v>
      </c>
      <c r="E89" s="515">
        <v>52197551</v>
      </c>
      <c r="F89" s="606" t="s">
        <v>370</v>
      </c>
      <c r="G89" s="86" t="s">
        <v>684</v>
      </c>
      <c r="H89" s="579">
        <v>37219</v>
      </c>
      <c r="I89" s="515" t="s">
        <v>694</v>
      </c>
      <c r="J89" s="117" t="s">
        <v>1030</v>
      </c>
      <c r="K89" s="347" t="s">
        <v>1090</v>
      </c>
      <c r="L89" s="117" t="s">
        <v>1091</v>
      </c>
      <c r="M89" s="602" t="s">
        <v>18</v>
      </c>
      <c r="N89" s="602" t="s">
        <v>19</v>
      </c>
      <c r="O89" s="602" t="s">
        <v>18</v>
      </c>
      <c r="P89" s="3080" t="s">
        <v>1092</v>
      </c>
      <c r="Q89" s="3081"/>
    </row>
    <row r="90" spans="2:17" ht="150" customHeight="1" x14ac:dyDescent="0.25">
      <c r="B90" s="604" t="s">
        <v>1027</v>
      </c>
      <c r="C90" s="604" t="s">
        <v>102</v>
      </c>
      <c r="D90" s="86" t="s">
        <v>1033</v>
      </c>
      <c r="E90" s="515">
        <v>64579148</v>
      </c>
      <c r="F90" s="606" t="s">
        <v>1034</v>
      </c>
      <c r="G90" s="86" t="s">
        <v>750</v>
      </c>
      <c r="H90" s="579">
        <v>37085</v>
      </c>
      <c r="I90" s="515" t="s">
        <v>694</v>
      </c>
      <c r="J90" s="117" t="s">
        <v>1097</v>
      </c>
      <c r="K90" s="121" t="s">
        <v>1098</v>
      </c>
      <c r="L90" s="117" t="s">
        <v>1099</v>
      </c>
      <c r="M90" s="599" t="s">
        <v>18</v>
      </c>
      <c r="N90" s="599" t="s">
        <v>18</v>
      </c>
      <c r="O90" s="599" t="s">
        <v>18</v>
      </c>
      <c r="P90" s="3080"/>
      <c r="Q90" s="3081"/>
    </row>
    <row r="91" spans="2:17" ht="125.25" customHeight="1" x14ac:dyDescent="0.25">
      <c r="B91" s="2137" t="s">
        <v>1079</v>
      </c>
      <c r="C91" s="2386" t="s">
        <v>294</v>
      </c>
      <c r="D91" s="2366" t="s">
        <v>1080</v>
      </c>
      <c r="E91" s="2137">
        <v>64578779</v>
      </c>
      <c r="F91" s="2366" t="s">
        <v>1081</v>
      </c>
      <c r="G91" s="2366" t="s">
        <v>750</v>
      </c>
      <c r="H91" s="2102">
        <v>37450</v>
      </c>
      <c r="I91" s="2137" t="s">
        <v>694</v>
      </c>
      <c r="J91" s="117" t="s">
        <v>1082</v>
      </c>
      <c r="K91" s="347" t="s">
        <v>1083</v>
      </c>
      <c r="L91" s="117" t="s">
        <v>1084</v>
      </c>
      <c r="M91" s="2137" t="s">
        <v>18</v>
      </c>
      <c r="N91" s="2137" t="s">
        <v>413</v>
      </c>
      <c r="O91" s="2137" t="s">
        <v>18</v>
      </c>
      <c r="P91" s="3068" t="s">
        <v>1092</v>
      </c>
      <c r="Q91" s="3069"/>
    </row>
    <row r="92" spans="2:17" ht="125.25" customHeight="1" x14ac:dyDescent="0.25">
      <c r="B92" s="2138"/>
      <c r="C92" s="2386"/>
      <c r="D92" s="2372"/>
      <c r="E92" s="2138"/>
      <c r="F92" s="2372"/>
      <c r="G92" s="2372"/>
      <c r="H92" s="2103"/>
      <c r="I92" s="2138"/>
      <c r="J92" s="348" t="s">
        <v>1085</v>
      </c>
      <c r="K92" s="632" t="s">
        <v>1086</v>
      </c>
      <c r="L92" s="348" t="s">
        <v>173</v>
      </c>
      <c r="M92" s="2138"/>
      <c r="N92" s="2138"/>
      <c r="O92" s="2138"/>
      <c r="P92" s="3070"/>
      <c r="Q92" s="3071"/>
    </row>
    <row r="93" spans="2:17" ht="125.25" customHeight="1" x14ac:dyDescent="0.25">
      <c r="B93" s="2139"/>
      <c r="C93" s="2386"/>
      <c r="D93" s="2367"/>
      <c r="E93" s="2139"/>
      <c r="F93" s="2367"/>
      <c r="G93" s="2367"/>
      <c r="H93" s="2104"/>
      <c r="I93" s="2139"/>
      <c r="J93" s="348" t="s">
        <v>1087</v>
      </c>
      <c r="K93" s="632" t="s">
        <v>1089</v>
      </c>
      <c r="L93" s="348" t="s">
        <v>1088</v>
      </c>
      <c r="M93" s="2139"/>
      <c r="N93" s="2139"/>
      <c r="O93" s="2139"/>
      <c r="P93" s="3072"/>
      <c r="Q93" s="3073"/>
    </row>
    <row r="94" spans="2:17" ht="156.75" x14ac:dyDescent="0.25">
      <c r="B94" s="2137" t="s">
        <v>1100</v>
      </c>
      <c r="C94" s="2137" t="s">
        <v>118</v>
      </c>
      <c r="D94" s="2366" t="s">
        <v>1036</v>
      </c>
      <c r="E94" s="2137">
        <v>223221364</v>
      </c>
      <c r="F94" s="2366" t="s">
        <v>651</v>
      </c>
      <c r="G94" s="2366" t="s">
        <v>750</v>
      </c>
      <c r="H94" s="2102">
        <v>37239</v>
      </c>
      <c r="I94" s="2137" t="s">
        <v>694</v>
      </c>
      <c r="J94" s="581" t="s">
        <v>1037</v>
      </c>
      <c r="K94" s="599" t="s">
        <v>1104</v>
      </c>
      <c r="L94" s="581" t="s">
        <v>1038</v>
      </c>
      <c r="M94" s="2137" t="s">
        <v>18</v>
      </c>
      <c r="N94" s="2137" t="s">
        <v>18</v>
      </c>
      <c r="O94" s="2137" t="s">
        <v>18</v>
      </c>
      <c r="P94" s="2659"/>
      <c r="Q94" s="2660"/>
    </row>
    <row r="95" spans="2:17" ht="111.75" customHeight="1" x14ac:dyDescent="0.25">
      <c r="B95" s="2139"/>
      <c r="C95" s="2139"/>
      <c r="D95" s="2367"/>
      <c r="E95" s="2139"/>
      <c r="F95" s="2367"/>
      <c r="G95" s="2367"/>
      <c r="H95" s="2104"/>
      <c r="I95" s="2139"/>
      <c r="J95" s="86" t="s">
        <v>1082</v>
      </c>
      <c r="K95" s="606" t="s">
        <v>1102</v>
      </c>
      <c r="L95" s="581" t="s">
        <v>1103</v>
      </c>
      <c r="M95" s="2139"/>
      <c r="N95" s="2139"/>
      <c r="O95" s="2139"/>
      <c r="P95" s="2380"/>
      <c r="Q95" s="2381"/>
    </row>
    <row r="96" spans="2:17" ht="160.5" customHeight="1" x14ac:dyDescent="0.25">
      <c r="B96" s="599" t="s">
        <v>1035</v>
      </c>
      <c r="C96" s="599" t="s">
        <v>118</v>
      </c>
      <c r="D96" s="601" t="s">
        <v>1039</v>
      </c>
      <c r="E96" s="513">
        <v>32879064</v>
      </c>
      <c r="F96" s="583" t="s">
        <v>651</v>
      </c>
      <c r="G96" s="581" t="s">
        <v>750</v>
      </c>
      <c r="H96" s="582">
        <v>40718</v>
      </c>
      <c r="I96" s="513" t="s">
        <v>694</v>
      </c>
      <c r="J96" s="86" t="s">
        <v>1082</v>
      </c>
      <c r="K96" s="513" t="s">
        <v>1105</v>
      </c>
      <c r="L96" s="607" t="s">
        <v>1106</v>
      </c>
      <c r="M96" s="516" t="s">
        <v>18</v>
      </c>
      <c r="N96" s="516" t="s">
        <v>18</v>
      </c>
      <c r="O96" s="516" t="s">
        <v>18</v>
      </c>
      <c r="P96" s="2389"/>
      <c r="Q96" s="2390"/>
    </row>
    <row r="97" spans="1:17" ht="75.75" customHeight="1" x14ac:dyDescent="0.25">
      <c r="A97" s="483"/>
      <c r="B97" s="599" t="s">
        <v>1040</v>
      </c>
      <c r="C97" s="599" t="s">
        <v>118</v>
      </c>
      <c r="D97" s="601" t="s">
        <v>1041</v>
      </c>
      <c r="E97" s="513">
        <v>64588280</v>
      </c>
      <c r="F97" s="583" t="s">
        <v>651</v>
      </c>
      <c r="G97" s="581" t="s">
        <v>601</v>
      </c>
      <c r="H97" s="582">
        <v>38282</v>
      </c>
      <c r="I97" s="599" t="s">
        <v>694</v>
      </c>
      <c r="J97" s="581" t="s">
        <v>1042</v>
      </c>
      <c r="K97" s="513" t="s">
        <v>1043</v>
      </c>
      <c r="L97" s="581" t="s">
        <v>1107</v>
      </c>
      <c r="M97" s="516" t="s">
        <v>18</v>
      </c>
      <c r="N97" s="516" t="s">
        <v>18</v>
      </c>
      <c r="O97" s="516" t="s">
        <v>18</v>
      </c>
      <c r="P97" s="2178"/>
      <c r="Q97" s="2179"/>
    </row>
    <row r="98" spans="1:17" s="151" customFormat="1" ht="69.75" customHeight="1" x14ac:dyDescent="0.25">
      <c r="B98" s="599" t="s">
        <v>1044</v>
      </c>
      <c r="C98" s="599" t="s">
        <v>118</v>
      </c>
      <c r="D98" s="601" t="s">
        <v>1045</v>
      </c>
      <c r="E98" s="513">
        <v>64570185</v>
      </c>
      <c r="F98" s="583" t="s">
        <v>308</v>
      </c>
      <c r="G98" s="581" t="s">
        <v>601</v>
      </c>
      <c r="H98" s="582">
        <v>38301</v>
      </c>
      <c r="I98" s="513" t="s">
        <v>694</v>
      </c>
      <c r="J98" s="581" t="s">
        <v>1046</v>
      </c>
      <c r="K98" s="514" t="s">
        <v>1047</v>
      </c>
      <c r="L98" s="581" t="s">
        <v>129</v>
      </c>
      <c r="M98" s="516" t="s">
        <v>18</v>
      </c>
      <c r="N98" s="516" t="s">
        <v>18</v>
      </c>
      <c r="O98" s="516" t="s">
        <v>18</v>
      </c>
      <c r="P98" s="2178"/>
      <c r="Q98" s="2179"/>
    </row>
    <row r="99" spans="1:17" s="151" customFormat="1" ht="99.75" customHeight="1" x14ac:dyDescent="0.25">
      <c r="B99" s="2137" t="s">
        <v>1044</v>
      </c>
      <c r="C99" s="2137" t="s">
        <v>118</v>
      </c>
      <c r="D99" s="2366" t="s">
        <v>1108</v>
      </c>
      <c r="E99" s="2137">
        <v>1102840748</v>
      </c>
      <c r="F99" s="2123" t="s">
        <v>370</v>
      </c>
      <c r="G99" s="2366" t="s">
        <v>1109</v>
      </c>
      <c r="H99" s="2102">
        <v>41026</v>
      </c>
      <c r="I99" s="2137" t="s">
        <v>694</v>
      </c>
      <c r="J99" s="581" t="s">
        <v>1110</v>
      </c>
      <c r="K99" s="514" t="s">
        <v>1111</v>
      </c>
      <c r="L99" s="581" t="s">
        <v>1112</v>
      </c>
      <c r="M99" s="2137" t="s">
        <v>403</v>
      </c>
      <c r="N99" s="2137" t="s">
        <v>403</v>
      </c>
      <c r="O99" s="2137" t="s">
        <v>403</v>
      </c>
      <c r="P99" s="2659"/>
      <c r="Q99" s="2660"/>
    </row>
    <row r="100" spans="1:17" s="151" customFormat="1" ht="99.75" customHeight="1" x14ac:dyDescent="0.25">
      <c r="B100" s="2139"/>
      <c r="C100" s="2139"/>
      <c r="D100" s="2367"/>
      <c r="E100" s="2139"/>
      <c r="F100" s="2125"/>
      <c r="G100" s="2367"/>
      <c r="H100" s="2104"/>
      <c r="I100" s="2139"/>
      <c r="J100" s="581" t="s">
        <v>1113</v>
      </c>
      <c r="K100" s="601" t="s">
        <v>1115</v>
      </c>
      <c r="L100" s="581" t="s">
        <v>1114</v>
      </c>
      <c r="M100" s="2139"/>
      <c r="N100" s="2139"/>
      <c r="O100" s="2139"/>
      <c r="P100" s="2380"/>
      <c r="Q100" s="2381"/>
    </row>
    <row r="101" spans="1:17" s="151" customFormat="1" ht="66.75" customHeight="1" x14ac:dyDescent="0.25">
      <c r="B101" s="2137" t="s">
        <v>1044</v>
      </c>
      <c r="C101" s="2137" t="s">
        <v>118</v>
      </c>
      <c r="D101" s="2366" t="s">
        <v>1048</v>
      </c>
      <c r="E101" s="2137">
        <v>64553665</v>
      </c>
      <c r="F101" s="2123" t="s">
        <v>417</v>
      </c>
      <c r="G101" s="2366" t="s">
        <v>601</v>
      </c>
      <c r="H101" s="2102">
        <v>34775</v>
      </c>
      <c r="I101" s="2137" t="s">
        <v>694</v>
      </c>
      <c r="J101" s="581" t="s">
        <v>1116</v>
      </c>
      <c r="K101" s="514" t="s">
        <v>1117</v>
      </c>
      <c r="L101" s="581" t="s">
        <v>152</v>
      </c>
      <c r="M101" s="2137" t="s">
        <v>18</v>
      </c>
      <c r="N101" s="2137" t="s">
        <v>18</v>
      </c>
      <c r="O101" s="2137" t="s">
        <v>18</v>
      </c>
      <c r="P101" s="2659"/>
      <c r="Q101" s="2660"/>
    </row>
    <row r="102" spans="1:17" s="151" customFormat="1" ht="72" customHeight="1" x14ac:dyDescent="0.25">
      <c r="B102" s="2139"/>
      <c r="C102" s="2139"/>
      <c r="D102" s="2367"/>
      <c r="E102" s="2139"/>
      <c r="F102" s="2125"/>
      <c r="G102" s="2367"/>
      <c r="H102" s="2104"/>
      <c r="I102" s="2139"/>
      <c r="J102" s="581" t="s">
        <v>1118</v>
      </c>
      <c r="K102" s="514" t="s">
        <v>1119</v>
      </c>
      <c r="L102" s="581" t="s">
        <v>152</v>
      </c>
      <c r="M102" s="2139"/>
      <c r="N102" s="2139"/>
      <c r="O102" s="2139"/>
      <c r="P102" s="2380"/>
      <c r="Q102" s="2381"/>
    </row>
    <row r="103" spans="1:17" s="151" customFormat="1" ht="98.25" customHeight="1" x14ac:dyDescent="0.25">
      <c r="B103" s="599" t="s">
        <v>1044</v>
      </c>
      <c r="C103" s="599" t="s">
        <v>118</v>
      </c>
      <c r="D103" s="601" t="s">
        <v>1120</v>
      </c>
      <c r="E103" s="599">
        <v>33355060</v>
      </c>
      <c r="F103" s="608" t="s">
        <v>370</v>
      </c>
      <c r="G103" s="581" t="s">
        <v>601</v>
      </c>
      <c r="H103" s="605">
        <v>41264</v>
      </c>
      <c r="I103" s="599" t="s">
        <v>694</v>
      </c>
      <c r="J103" s="581" t="s">
        <v>1121</v>
      </c>
      <c r="K103" s="514" t="s">
        <v>1122</v>
      </c>
      <c r="L103" s="581" t="s">
        <v>120</v>
      </c>
      <c r="M103" s="516" t="s">
        <v>18</v>
      </c>
      <c r="N103" s="516" t="s">
        <v>18</v>
      </c>
      <c r="O103" s="516" t="s">
        <v>18</v>
      </c>
      <c r="P103" s="2389"/>
      <c r="Q103" s="2390"/>
    </row>
    <row r="104" spans="1:17" s="151" customFormat="1" ht="110.25" customHeight="1" x14ac:dyDescent="0.25">
      <c r="B104" s="599" t="s">
        <v>1040</v>
      </c>
      <c r="C104" s="599" t="s">
        <v>361</v>
      </c>
      <c r="D104" s="581" t="s">
        <v>1123</v>
      </c>
      <c r="E104" s="513">
        <v>1067855293</v>
      </c>
      <c r="F104" s="583" t="s">
        <v>1124</v>
      </c>
      <c r="G104" s="601" t="s">
        <v>1125</v>
      </c>
      <c r="H104" s="605">
        <v>40494</v>
      </c>
      <c r="I104" s="513" t="s">
        <v>694</v>
      </c>
      <c r="J104" s="581" t="s">
        <v>1126</v>
      </c>
      <c r="K104" s="514" t="s">
        <v>1127</v>
      </c>
      <c r="L104" s="581" t="s">
        <v>1128</v>
      </c>
      <c r="M104" s="516" t="s">
        <v>18</v>
      </c>
      <c r="N104" s="516" t="s">
        <v>18</v>
      </c>
      <c r="O104" s="516" t="s">
        <v>18</v>
      </c>
      <c r="P104" s="2389"/>
      <c r="Q104" s="2390"/>
    </row>
    <row r="105" spans="1:17" s="151" customFormat="1" ht="27.75" customHeight="1" x14ac:dyDescent="0.25">
      <c r="B105" s="599"/>
      <c r="C105" s="599"/>
      <c r="D105" s="581"/>
      <c r="E105" s="599"/>
      <c r="F105" s="583"/>
      <c r="G105" s="601"/>
      <c r="H105" s="605"/>
      <c r="I105" s="599"/>
      <c r="J105" s="581"/>
      <c r="K105" s="601"/>
      <c r="L105" s="581"/>
      <c r="M105" s="602"/>
      <c r="N105" s="602"/>
      <c r="O105" s="602"/>
      <c r="P105" s="3085"/>
      <c r="Q105" s="3086"/>
    </row>
    <row r="106" spans="1:17" ht="26.25" x14ac:dyDescent="0.25">
      <c r="B106" s="3087" t="s">
        <v>184</v>
      </c>
      <c r="C106" s="3087"/>
      <c r="D106" s="3087"/>
      <c r="E106" s="3087"/>
      <c r="F106" s="3087"/>
      <c r="G106" s="3087"/>
      <c r="H106" s="3087"/>
      <c r="I106" s="3087"/>
      <c r="J106" s="3087"/>
      <c r="K106" s="3087"/>
      <c r="L106" s="3087"/>
      <c r="M106" s="3087"/>
      <c r="N106" s="3087"/>
      <c r="O106" s="76"/>
      <c r="P106" s="2364"/>
      <c r="Q106" s="2365"/>
    </row>
    <row r="107" spans="1:17" x14ac:dyDescent="0.25">
      <c r="B107" s="70"/>
      <c r="C107" s="70"/>
      <c r="D107" s="70"/>
      <c r="E107" s="70"/>
      <c r="F107" s="70"/>
      <c r="G107" s="70"/>
      <c r="H107" s="70"/>
      <c r="I107" s="70"/>
      <c r="J107" s="70"/>
      <c r="K107" s="70"/>
      <c r="L107" s="70"/>
      <c r="M107" s="70"/>
      <c r="N107" s="70"/>
      <c r="O107" s="70"/>
      <c r="P107" s="70"/>
      <c r="Q107" s="70"/>
    </row>
    <row r="108" spans="1:17" x14ac:dyDescent="0.25">
      <c r="B108" s="70"/>
      <c r="C108" s="70"/>
      <c r="D108" s="70"/>
      <c r="E108" s="70"/>
      <c r="F108" s="70"/>
      <c r="G108" s="70"/>
      <c r="H108" s="70"/>
      <c r="I108" s="70"/>
      <c r="J108" s="70"/>
      <c r="K108" s="70"/>
      <c r="L108" s="70"/>
      <c r="M108" s="70"/>
      <c r="N108" s="70"/>
      <c r="O108" s="70"/>
      <c r="P108" s="70"/>
      <c r="Q108" s="70"/>
    </row>
    <row r="109" spans="1:17" ht="30" x14ac:dyDescent="0.25">
      <c r="B109" s="546" t="s">
        <v>17</v>
      </c>
      <c r="C109" s="546" t="s">
        <v>404</v>
      </c>
      <c r="D109" s="2308" t="s">
        <v>77</v>
      </c>
      <c r="E109" s="2309"/>
      <c r="F109" s="70"/>
      <c r="G109" s="70"/>
      <c r="H109" s="70"/>
      <c r="I109" s="70"/>
      <c r="J109" s="70"/>
      <c r="K109" s="70"/>
      <c r="L109" s="70"/>
      <c r="M109" s="70"/>
      <c r="N109" s="70"/>
      <c r="O109" s="70"/>
      <c r="P109" s="70"/>
      <c r="Q109" s="70"/>
    </row>
    <row r="110" spans="1:17" ht="28.5" x14ac:dyDescent="0.25">
      <c r="B110" s="86" t="s">
        <v>185</v>
      </c>
      <c r="C110" s="515" t="s">
        <v>18</v>
      </c>
      <c r="D110" s="2178"/>
      <c r="E110" s="2179"/>
      <c r="F110" s="70"/>
      <c r="G110" s="70"/>
      <c r="H110" s="70"/>
      <c r="I110" s="76"/>
      <c r="J110" s="70">
        <f>0.23+0.46+3</f>
        <v>3.69</v>
      </c>
      <c r="K110" s="70"/>
      <c r="L110" s="70"/>
      <c r="M110" s="70"/>
      <c r="N110" s="70"/>
      <c r="O110" s="70"/>
      <c r="P110" s="70"/>
      <c r="Q110" s="70"/>
    </row>
    <row r="111" spans="1:17" x14ac:dyDescent="0.25">
      <c r="B111" s="70"/>
      <c r="C111" s="70"/>
      <c r="D111" s="70"/>
      <c r="E111" s="70"/>
      <c r="F111" s="70"/>
      <c r="G111" s="70"/>
      <c r="H111" s="70"/>
      <c r="I111" s="70"/>
      <c r="J111" s="70"/>
      <c r="K111" s="70"/>
      <c r="L111" s="70"/>
      <c r="M111" s="70"/>
      <c r="N111" s="70"/>
      <c r="O111" s="70"/>
      <c r="P111" s="70"/>
      <c r="Q111" s="70"/>
    </row>
    <row r="112" spans="1:17" x14ac:dyDescent="0.25">
      <c r="B112" s="70"/>
      <c r="C112" s="70"/>
      <c r="D112" s="70"/>
      <c r="E112" s="70"/>
      <c r="F112" s="70"/>
      <c r="G112" s="70"/>
      <c r="H112" s="70"/>
      <c r="I112" s="70"/>
      <c r="J112" s="70"/>
      <c r="K112" s="70"/>
      <c r="L112" s="70"/>
      <c r="M112" s="70"/>
      <c r="N112" s="70"/>
      <c r="O112" s="70"/>
      <c r="P112" s="70"/>
      <c r="Q112" s="70"/>
    </row>
    <row r="113" spans="1:26" ht="26.25" x14ac:dyDescent="0.25">
      <c r="B113" s="3074" t="s">
        <v>186</v>
      </c>
      <c r="C113" s="3075"/>
      <c r="D113" s="3075"/>
      <c r="E113" s="3075"/>
      <c r="F113" s="3075"/>
      <c r="G113" s="3075"/>
      <c r="H113" s="3075"/>
      <c r="I113" s="3075"/>
      <c r="J113" s="3075"/>
      <c r="K113" s="3075"/>
      <c r="L113" s="3075"/>
      <c r="M113" s="3075"/>
      <c r="N113" s="3075"/>
      <c r="O113" s="3075"/>
      <c r="P113" s="3075"/>
      <c r="Q113" s="70"/>
    </row>
    <row r="114" spans="1:26" x14ac:dyDescent="0.25">
      <c r="B114" s="70"/>
      <c r="C114" s="70"/>
      <c r="D114" s="70"/>
      <c r="E114" s="70"/>
      <c r="F114" s="70"/>
      <c r="G114" s="70"/>
      <c r="H114" s="70"/>
      <c r="I114" s="70"/>
      <c r="J114" s="70"/>
      <c r="K114" s="70"/>
      <c r="L114" s="70"/>
      <c r="M114" s="70"/>
      <c r="N114" s="70"/>
      <c r="O114" s="70"/>
      <c r="P114" s="70"/>
      <c r="Q114" s="70"/>
    </row>
    <row r="115" spans="1:26" ht="15.75" thickBot="1" x14ac:dyDescent="0.3">
      <c r="B115" s="70"/>
      <c r="C115" s="70"/>
      <c r="D115" s="70"/>
      <c r="E115" s="70"/>
      <c r="F115" s="70"/>
      <c r="G115" s="70"/>
      <c r="H115" s="70"/>
      <c r="I115" s="70"/>
      <c r="J115" s="70"/>
      <c r="K115" s="70"/>
      <c r="L115" s="70"/>
      <c r="M115" s="70"/>
      <c r="N115" s="70"/>
      <c r="O115" s="70"/>
      <c r="P115" s="70"/>
      <c r="Q115" s="70"/>
    </row>
    <row r="116" spans="1:26" ht="27" thickBot="1" x14ac:dyDescent="0.3">
      <c r="B116" s="3077" t="s">
        <v>187</v>
      </c>
      <c r="C116" s="3078"/>
      <c r="D116" s="3078"/>
      <c r="E116" s="3078"/>
      <c r="F116" s="3078"/>
      <c r="G116" s="3078"/>
      <c r="H116" s="3078"/>
      <c r="I116" s="3078"/>
      <c r="J116" s="3078"/>
      <c r="K116" s="3078"/>
      <c r="L116" s="3078"/>
      <c r="M116" s="3078"/>
      <c r="N116" s="3079"/>
      <c r="O116" s="70"/>
      <c r="P116" s="70"/>
      <c r="Q116" s="70"/>
    </row>
    <row r="117" spans="1:26" x14ac:dyDescent="0.25">
      <c r="B117" s="70"/>
      <c r="C117" s="70"/>
      <c r="D117" s="70"/>
      <c r="E117" s="70"/>
      <c r="F117" s="70"/>
      <c r="G117" s="70"/>
      <c r="H117" s="70"/>
      <c r="I117" s="70"/>
      <c r="J117" s="70"/>
      <c r="K117" s="70"/>
      <c r="L117" s="70"/>
      <c r="M117" s="70"/>
      <c r="N117" s="70"/>
      <c r="O117" s="70"/>
      <c r="P117" s="70"/>
      <c r="Q117" s="70"/>
    </row>
    <row r="118" spans="1:26" ht="15.75" thickBot="1" x14ac:dyDescent="0.3">
      <c r="B118" s="70"/>
      <c r="C118" s="70"/>
      <c r="D118" s="70"/>
      <c r="E118" s="70"/>
      <c r="F118" s="70"/>
      <c r="G118" s="70"/>
      <c r="H118" s="70"/>
      <c r="I118" s="70"/>
      <c r="J118" s="70"/>
      <c r="K118" s="70"/>
      <c r="L118" s="70"/>
      <c r="M118" s="539"/>
      <c r="N118" s="539"/>
      <c r="O118" s="70"/>
      <c r="P118" s="70"/>
      <c r="Q118" s="70"/>
    </row>
    <row r="119" spans="1:26" s="48" customFormat="1" ht="60.75" thickBot="1" x14ac:dyDescent="0.3">
      <c r="B119" s="540" t="s">
        <v>33</v>
      </c>
      <c r="C119" s="540" t="s">
        <v>34</v>
      </c>
      <c r="D119" s="540" t="s">
        <v>35</v>
      </c>
      <c r="E119" s="540" t="s">
        <v>36</v>
      </c>
      <c r="F119" s="540" t="s">
        <v>37</v>
      </c>
      <c r="G119" s="540" t="s">
        <v>38</v>
      </c>
      <c r="H119" s="540" t="s">
        <v>39</v>
      </c>
      <c r="I119" s="540" t="s">
        <v>40</v>
      </c>
      <c r="J119" s="540" t="s">
        <v>41</v>
      </c>
      <c r="K119" s="540" t="s">
        <v>42</v>
      </c>
      <c r="L119" s="540" t="s">
        <v>43</v>
      </c>
      <c r="M119" s="541" t="s">
        <v>44</v>
      </c>
      <c r="N119" s="540" t="s">
        <v>45</v>
      </c>
      <c r="O119" s="540" t="s">
        <v>46</v>
      </c>
      <c r="P119" s="542" t="s">
        <v>47</v>
      </c>
      <c r="Q119" s="542" t="s">
        <v>48</v>
      </c>
    </row>
    <row r="120" spans="1:26" s="491" customFormat="1" ht="38.25" x14ac:dyDescent="0.25">
      <c r="A120" s="484">
        <v>1</v>
      </c>
      <c r="B120" s="473" t="s">
        <v>1010</v>
      </c>
      <c r="C120" s="472" t="s">
        <v>1010</v>
      </c>
      <c r="D120" s="472" t="s">
        <v>1011</v>
      </c>
      <c r="E120" s="473" t="s">
        <v>1012</v>
      </c>
      <c r="F120" s="485" t="s">
        <v>18</v>
      </c>
      <c r="G120" s="475">
        <v>1</v>
      </c>
      <c r="H120" s="486" t="s">
        <v>1152</v>
      </c>
      <c r="I120" s="641" t="s">
        <v>594</v>
      </c>
      <c r="J120" s="474" t="s">
        <v>19</v>
      </c>
      <c r="K120" s="485"/>
      <c r="L120" s="474">
        <v>12</v>
      </c>
      <c r="M120" s="474">
        <v>1580</v>
      </c>
      <c r="N120" s="474">
        <v>1580</v>
      </c>
      <c r="O120" s="487">
        <v>236513880</v>
      </c>
      <c r="P120" s="488">
        <v>930</v>
      </c>
      <c r="Q120" s="3065" t="s">
        <v>1049</v>
      </c>
      <c r="R120" s="489"/>
      <c r="S120" s="490"/>
      <c r="T120" s="490"/>
      <c r="U120" s="490"/>
      <c r="V120" s="490"/>
      <c r="W120" s="490"/>
      <c r="X120" s="490"/>
      <c r="Y120" s="490"/>
      <c r="Z120" s="490"/>
    </row>
    <row r="121" spans="1:26" s="491" customFormat="1" ht="38.25" x14ac:dyDescent="0.25">
      <c r="A121" s="484">
        <f>+A120+1</f>
        <v>2</v>
      </c>
      <c r="B121" s="473" t="s">
        <v>1010</v>
      </c>
      <c r="C121" s="472" t="s">
        <v>1010</v>
      </c>
      <c r="D121" s="472" t="s">
        <v>1013</v>
      </c>
      <c r="E121" s="642" t="s">
        <v>594</v>
      </c>
      <c r="F121" s="474" t="s">
        <v>19</v>
      </c>
      <c r="G121" s="475">
        <v>1</v>
      </c>
      <c r="H121" s="641" t="s">
        <v>594</v>
      </c>
      <c r="I121" s="641" t="s">
        <v>594</v>
      </c>
      <c r="J121" s="474" t="s">
        <v>19</v>
      </c>
      <c r="K121" s="474"/>
      <c r="L121" s="474">
        <v>0</v>
      </c>
      <c r="M121" s="474" t="s">
        <v>594</v>
      </c>
      <c r="N121" s="474" t="s">
        <v>594</v>
      </c>
      <c r="O121" s="474" t="s">
        <v>594</v>
      </c>
      <c r="P121" s="488">
        <v>931</v>
      </c>
      <c r="Q121" s="3066"/>
      <c r="R121" s="489"/>
      <c r="S121" s="490"/>
      <c r="T121" s="490"/>
      <c r="U121" s="490"/>
      <c r="V121" s="490"/>
      <c r="W121" s="490"/>
      <c r="X121" s="490"/>
      <c r="Y121" s="490"/>
      <c r="Z121" s="490"/>
    </row>
    <row r="122" spans="1:26" s="491" customFormat="1" ht="38.25" x14ac:dyDescent="0.25">
      <c r="A122" s="484"/>
      <c r="B122" s="473" t="s">
        <v>1010</v>
      </c>
      <c r="C122" s="472" t="s">
        <v>1010</v>
      </c>
      <c r="D122" s="472" t="s">
        <v>1013</v>
      </c>
      <c r="E122" s="643" t="s">
        <v>594</v>
      </c>
      <c r="F122" s="482"/>
      <c r="G122" s="492"/>
      <c r="H122" s="493"/>
      <c r="I122" s="493"/>
      <c r="J122" s="494"/>
      <c r="K122" s="476"/>
      <c r="L122" s="476">
        <v>0</v>
      </c>
      <c r="M122" s="495"/>
      <c r="N122" s="476"/>
      <c r="O122" s="488"/>
      <c r="P122" s="488" t="s">
        <v>1014</v>
      </c>
      <c r="Q122" s="3066"/>
      <c r="R122" s="489"/>
      <c r="S122" s="490"/>
      <c r="T122" s="490"/>
      <c r="U122" s="490"/>
      <c r="V122" s="490"/>
      <c r="W122" s="490"/>
      <c r="X122" s="490"/>
      <c r="Y122" s="490"/>
      <c r="Z122" s="490"/>
    </row>
    <row r="123" spans="1:26" s="491" customFormat="1" ht="38.25" x14ac:dyDescent="0.25">
      <c r="A123" s="484"/>
      <c r="B123" s="473" t="s">
        <v>1010</v>
      </c>
      <c r="C123" s="472" t="s">
        <v>1010</v>
      </c>
      <c r="D123" s="472" t="s">
        <v>1013</v>
      </c>
      <c r="E123" s="473" t="s">
        <v>1050</v>
      </c>
      <c r="F123" s="474" t="s">
        <v>19</v>
      </c>
      <c r="G123" s="492">
        <v>1</v>
      </c>
      <c r="H123" s="493"/>
      <c r="I123" s="493">
        <v>38351</v>
      </c>
      <c r="J123" s="494" t="s">
        <v>19</v>
      </c>
      <c r="K123" s="477"/>
      <c r="L123" s="477">
        <v>0</v>
      </c>
      <c r="M123" s="474" t="s">
        <v>594</v>
      </c>
      <c r="N123" s="474" t="s">
        <v>594</v>
      </c>
      <c r="O123" s="496">
        <v>10000000</v>
      </c>
      <c r="P123" s="488">
        <v>936</v>
      </c>
      <c r="Q123" s="3066"/>
      <c r="R123" s="489"/>
      <c r="S123" s="490"/>
      <c r="T123" s="490"/>
      <c r="U123" s="490"/>
      <c r="V123" s="490"/>
      <c r="W123" s="490"/>
      <c r="X123" s="490"/>
      <c r="Y123" s="490"/>
      <c r="Z123" s="490"/>
    </row>
    <row r="124" spans="1:26" s="491" customFormat="1" ht="38.25" x14ac:dyDescent="0.25">
      <c r="A124" s="484"/>
      <c r="B124" s="473" t="s">
        <v>1010</v>
      </c>
      <c r="C124" s="472" t="s">
        <v>1010</v>
      </c>
      <c r="D124" s="472" t="s">
        <v>1015</v>
      </c>
      <c r="E124" s="473" t="s">
        <v>1016</v>
      </c>
      <c r="F124" s="497"/>
      <c r="G124" s="492"/>
      <c r="H124" s="493">
        <v>39630</v>
      </c>
      <c r="I124" s="493">
        <v>40057</v>
      </c>
      <c r="J124" s="494" t="s">
        <v>19</v>
      </c>
      <c r="K124" s="584"/>
      <c r="L124" s="477">
        <v>0</v>
      </c>
      <c r="M124" s="474" t="s">
        <v>594</v>
      </c>
      <c r="N124" s="474" t="s">
        <v>594</v>
      </c>
      <c r="O124" s="496">
        <v>14998998</v>
      </c>
      <c r="P124" s="488">
        <v>940</v>
      </c>
      <c r="Q124" s="3067"/>
      <c r="R124" s="489"/>
      <c r="S124" s="490"/>
      <c r="T124" s="490"/>
      <c r="U124" s="490"/>
      <c r="V124" s="490"/>
      <c r="W124" s="490"/>
      <c r="X124" s="490"/>
      <c r="Y124" s="490"/>
      <c r="Z124" s="490"/>
    </row>
    <row r="125" spans="1:26" s="61" customFormat="1" x14ac:dyDescent="0.25">
      <c r="A125" s="52"/>
      <c r="B125" s="53"/>
      <c r="C125" s="54"/>
      <c r="D125" s="53"/>
      <c r="E125" s="207"/>
      <c r="F125" s="289"/>
      <c r="G125" s="289"/>
      <c r="H125" s="289"/>
      <c r="I125" s="291"/>
      <c r="J125" s="291"/>
      <c r="K125" s="291"/>
      <c r="L125" s="291"/>
      <c r="M125" s="293"/>
      <c r="N125" s="293"/>
      <c r="O125" s="585"/>
      <c r="P125" s="585"/>
      <c r="Q125" s="500"/>
      <c r="R125" s="498"/>
      <c r="S125" s="60"/>
      <c r="T125" s="60"/>
      <c r="U125" s="60"/>
      <c r="V125" s="60"/>
      <c r="W125" s="60"/>
      <c r="X125" s="60"/>
      <c r="Y125" s="60"/>
      <c r="Z125" s="60"/>
    </row>
    <row r="126" spans="1:26" s="61" customFormat="1" x14ac:dyDescent="0.25">
      <c r="A126" s="52"/>
      <c r="B126" s="66"/>
      <c r="C126" s="54"/>
      <c r="D126" s="53"/>
      <c r="E126" s="207"/>
      <c r="F126" s="289"/>
      <c r="G126" s="289"/>
      <c r="H126" s="289"/>
      <c r="I126" s="291"/>
      <c r="J126" s="291"/>
      <c r="K126" s="544"/>
      <c r="L126" s="544"/>
      <c r="M126" s="586"/>
      <c r="N126" s="544"/>
      <c r="O126" s="585"/>
      <c r="P126" s="585"/>
      <c r="Q126" s="500"/>
      <c r="R126" s="499"/>
    </row>
    <row r="127" spans="1:26" x14ac:dyDescent="0.25">
      <c r="B127" s="70"/>
      <c r="C127" s="70"/>
      <c r="D127" s="70"/>
      <c r="E127" s="71"/>
      <c r="F127" s="70"/>
      <c r="G127" s="70"/>
      <c r="H127" s="70"/>
      <c r="I127" s="70"/>
      <c r="J127" s="70"/>
      <c r="K127" s="70"/>
      <c r="L127" s="70"/>
      <c r="M127" s="70"/>
      <c r="N127" s="70"/>
      <c r="O127" s="70"/>
      <c r="P127" s="70"/>
      <c r="Q127" s="70"/>
    </row>
    <row r="128" spans="1:26" ht="18" x14ac:dyDescent="0.25">
      <c r="B128" s="74" t="s">
        <v>192</v>
      </c>
      <c r="C128" s="75" t="s">
        <v>1051</v>
      </c>
      <c r="D128" s="70"/>
      <c r="E128" s="70"/>
      <c r="F128" s="70"/>
      <c r="G128" s="70"/>
      <c r="H128" s="208"/>
      <c r="I128" s="208"/>
      <c r="J128" s="208"/>
      <c r="K128" s="208"/>
      <c r="L128" s="208"/>
      <c r="M128" s="208"/>
      <c r="N128" s="70"/>
      <c r="O128" s="70"/>
      <c r="P128" s="70"/>
      <c r="Q128" s="70"/>
    </row>
    <row r="129" spans="2:17" x14ac:dyDescent="0.25">
      <c r="B129" s="70"/>
      <c r="C129" s="70"/>
      <c r="D129" s="70"/>
      <c r="E129" s="70"/>
      <c r="F129" s="70"/>
      <c r="G129" s="70"/>
      <c r="H129" s="70"/>
      <c r="I129" s="70"/>
      <c r="J129" s="70"/>
      <c r="K129" s="70"/>
      <c r="L129" s="70"/>
      <c r="M129" s="70"/>
      <c r="N129" s="70"/>
      <c r="O129" s="70"/>
      <c r="P129" s="70"/>
      <c r="Q129" s="70"/>
    </row>
    <row r="130" spans="2:17" ht="15.75" thickBot="1" x14ac:dyDescent="0.3">
      <c r="B130" s="70"/>
      <c r="C130" s="70"/>
      <c r="D130" s="70"/>
      <c r="E130" s="70"/>
      <c r="F130" s="70"/>
      <c r="G130" s="70"/>
      <c r="H130" s="70"/>
      <c r="I130" s="70"/>
      <c r="J130" s="70"/>
      <c r="K130" s="70"/>
      <c r="L130" s="70"/>
      <c r="M130" s="70"/>
      <c r="N130" s="70"/>
      <c r="O130" s="70"/>
      <c r="P130" s="70"/>
      <c r="Q130" s="70"/>
    </row>
    <row r="131" spans="2:17" ht="30.75" thickBot="1" x14ac:dyDescent="0.3">
      <c r="B131" s="587" t="s">
        <v>193</v>
      </c>
      <c r="C131" s="588" t="s">
        <v>194</v>
      </c>
      <c r="D131" s="587" t="s">
        <v>27</v>
      </c>
      <c r="E131" s="588" t="s">
        <v>195</v>
      </c>
      <c r="F131" s="70"/>
      <c r="G131" s="70"/>
      <c r="H131" s="70"/>
      <c r="I131" s="70"/>
      <c r="J131" s="70"/>
      <c r="K131" s="70"/>
      <c r="L131" s="70"/>
      <c r="M131" s="70"/>
      <c r="N131" s="70"/>
      <c r="O131" s="70"/>
      <c r="P131" s="70"/>
      <c r="Q131" s="70"/>
    </row>
    <row r="132" spans="2:17" x14ac:dyDescent="0.25">
      <c r="B132" s="500" t="s">
        <v>196</v>
      </c>
      <c r="C132" s="589">
        <v>20</v>
      </c>
      <c r="D132" s="589">
        <v>0</v>
      </c>
      <c r="E132" s="3088">
        <f>+D132+D133+D134</f>
        <v>0</v>
      </c>
      <c r="F132" s="70"/>
      <c r="G132" s="70"/>
      <c r="H132" s="70"/>
      <c r="I132" s="70"/>
      <c r="J132" s="70"/>
      <c r="K132" s="70"/>
      <c r="L132" s="70"/>
      <c r="M132" s="70"/>
      <c r="N132" s="70"/>
      <c r="O132" s="70"/>
      <c r="P132" s="70"/>
      <c r="Q132" s="70"/>
    </row>
    <row r="133" spans="2:17" x14ac:dyDescent="0.25">
      <c r="B133" s="500" t="s">
        <v>197</v>
      </c>
      <c r="C133" s="515">
        <v>30</v>
      </c>
      <c r="D133" s="515">
        <v>0</v>
      </c>
      <c r="E133" s="2138"/>
      <c r="F133" s="70"/>
      <c r="G133" s="70"/>
      <c r="H133" s="70"/>
      <c r="I133" s="70"/>
      <c r="J133" s="70"/>
      <c r="K133" s="70"/>
      <c r="L133" s="70"/>
      <c r="M133" s="70"/>
      <c r="N133" s="70"/>
      <c r="O133" s="70"/>
      <c r="P133" s="70"/>
      <c r="Q133" s="70"/>
    </row>
    <row r="134" spans="2:17" ht="15.75" thickBot="1" x14ac:dyDescent="0.3">
      <c r="B134" s="500" t="s">
        <v>198</v>
      </c>
      <c r="C134" s="590">
        <v>40</v>
      </c>
      <c r="D134" s="590">
        <v>0</v>
      </c>
      <c r="E134" s="3089"/>
      <c r="F134" s="70"/>
      <c r="G134" s="70"/>
      <c r="H134" s="70"/>
      <c r="I134" s="70"/>
      <c r="J134" s="70"/>
      <c r="K134" s="70"/>
      <c r="L134" s="70"/>
      <c r="M134" s="70"/>
      <c r="N134" s="70"/>
      <c r="O134" s="70"/>
      <c r="P134" s="70"/>
      <c r="Q134" s="70"/>
    </row>
    <row r="135" spans="2:17" x14ac:dyDescent="0.25">
      <c r="B135" s="70"/>
      <c r="C135" s="70"/>
      <c r="D135" s="70"/>
      <c r="E135" s="70"/>
      <c r="F135" s="70"/>
      <c r="G135" s="70"/>
      <c r="H135" s="70"/>
      <c r="I135" s="70"/>
      <c r="J135" s="70"/>
      <c r="K135" s="70"/>
      <c r="L135" s="70"/>
      <c r="M135" s="70"/>
      <c r="N135" s="70"/>
      <c r="O135" s="70"/>
      <c r="P135" s="70"/>
      <c r="Q135" s="70"/>
    </row>
    <row r="136" spans="2:17" ht="15.75" thickBot="1" x14ac:dyDescent="0.3">
      <c r="B136" s="70"/>
      <c r="C136" s="70"/>
      <c r="D136" s="70"/>
      <c r="E136" s="70"/>
      <c r="F136" s="70"/>
      <c r="G136" s="70"/>
      <c r="H136" s="70"/>
      <c r="I136" s="70"/>
      <c r="J136" s="70"/>
      <c r="K136" s="70"/>
      <c r="L136" s="70"/>
      <c r="M136" s="70"/>
      <c r="N136" s="70"/>
      <c r="O136" s="70"/>
      <c r="P136" s="70"/>
      <c r="Q136" s="70"/>
    </row>
    <row r="137" spans="2:17" ht="27" thickBot="1" x14ac:dyDescent="0.3">
      <c r="B137" s="3077" t="s">
        <v>199</v>
      </c>
      <c r="C137" s="3078"/>
      <c r="D137" s="3078"/>
      <c r="E137" s="3078"/>
      <c r="F137" s="3078"/>
      <c r="G137" s="3078"/>
      <c r="H137" s="3078"/>
      <c r="I137" s="3078"/>
      <c r="J137" s="3078"/>
      <c r="K137" s="3078"/>
      <c r="L137" s="3078"/>
      <c r="M137" s="3078"/>
      <c r="N137" s="3079"/>
      <c r="O137" s="70"/>
      <c r="P137" s="70"/>
      <c r="Q137" s="70"/>
    </row>
    <row r="138" spans="2:17" x14ac:dyDescent="0.25">
      <c r="B138" s="70"/>
      <c r="C138" s="70"/>
      <c r="D138" s="70"/>
      <c r="E138" s="70"/>
      <c r="F138" s="70"/>
      <c r="G138" s="70"/>
      <c r="H138" s="70"/>
      <c r="I138" s="70"/>
      <c r="J138" s="70"/>
      <c r="K138" s="70"/>
      <c r="L138" s="70"/>
      <c r="M138" s="70"/>
      <c r="N138" s="70"/>
      <c r="O138" s="70"/>
      <c r="P138" s="70"/>
      <c r="Q138" s="70"/>
    </row>
    <row r="139" spans="2:17" ht="75" x14ac:dyDescent="0.25">
      <c r="B139" s="438" t="s">
        <v>89</v>
      </c>
      <c r="C139" s="438" t="s">
        <v>90</v>
      </c>
      <c r="D139" s="438" t="s">
        <v>91</v>
      </c>
      <c r="E139" s="438" t="s">
        <v>92</v>
      </c>
      <c r="F139" s="438" t="s">
        <v>93</v>
      </c>
      <c r="G139" s="438" t="s">
        <v>94</v>
      </c>
      <c r="H139" s="438" t="s">
        <v>95</v>
      </c>
      <c r="I139" s="438" t="s">
        <v>96</v>
      </c>
      <c r="J139" s="2308" t="s">
        <v>97</v>
      </c>
      <c r="K139" s="2667"/>
      <c r="L139" s="2309"/>
      <c r="M139" s="438" t="s">
        <v>98</v>
      </c>
      <c r="N139" s="438" t="s">
        <v>405</v>
      </c>
      <c r="O139" s="438" t="s">
        <v>406</v>
      </c>
      <c r="P139" s="2308" t="s">
        <v>77</v>
      </c>
      <c r="Q139" s="2309"/>
    </row>
    <row r="140" spans="2:17" ht="58.5" customHeight="1" x14ac:dyDescent="0.25">
      <c r="B140" s="2668" t="s">
        <v>660</v>
      </c>
      <c r="C140" s="2540" t="s">
        <v>368</v>
      </c>
      <c r="D140" s="2366" t="s">
        <v>1130</v>
      </c>
      <c r="E140" s="2137">
        <v>23178743</v>
      </c>
      <c r="F140" s="2366" t="s">
        <v>1131</v>
      </c>
      <c r="G140" s="2366" t="s">
        <v>214</v>
      </c>
      <c r="H140" s="2123">
        <v>41255</v>
      </c>
      <c r="I140" s="2137" t="s">
        <v>82</v>
      </c>
      <c r="J140" s="119" t="s">
        <v>1133</v>
      </c>
      <c r="K140" s="580" t="s">
        <v>1132</v>
      </c>
      <c r="L140" s="307" t="s">
        <v>1131</v>
      </c>
      <c r="M140" s="2137" t="s">
        <v>403</v>
      </c>
      <c r="N140" s="2137" t="s">
        <v>413</v>
      </c>
      <c r="O140" s="2137" t="s">
        <v>403</v>
      </c>
      <c r="P140" s="2126" t="s">
        <v>1147</v>
      </c>
      <c r="Q140" s="2127"/>
    </row>
    <row r="141" spans="2:17" ht="58.5" customHeight="1" x14ac:dyDescent="0.25">
      <c r="B141" s="2669"/>
      <c r="C141" s="2541"/>
      <c r="D141" s="2372"/>
      <c r="E141" s="2138"/>
      <c r="F141" s="2372"/>
      <c r="G141" s="2372"/>
      <c r="H141" s="2124"/>
      <c r="I141" s="2138"/>
      <c r="J141" s="607" t="s">
        <v>1134</v>
      </c>
      <c r="K141" s="580" t="s">
        <v>1135</v>
      </c>
      <c r="L141" s="307" t="s">
        <v>1131</v>
      </c>
      <c r="M141" s="2138"/>
      <c r="N141" s="2138"/>
      <c r="O141" s="2138"/>
      <c r="P141" s="2128"/>
      <c r="Q141" s="2129"/>
    </row>
    <row r="142" spans="2:17" ht="83.25" customHeight="1" x14ac:dyDescent="0.25">
      <c r="B142" s="2670"/>
      <c r="C142" s="2542"/>
      <c r="D142" s="2367"/>
      <c r="E142" s="2139"/>
      <c r="F142" s="2367"/>
      <c r="G142" s="2367"/>
      <c r="H142" s="2125"/>
      <c r="I142" s="2139"/>
      <c r="J142" s="607" t="s">
        <v>1136</v>
      </c>
      <c r="K142" s="580" t="s">
        <v>1137</v>
      </c>
      <c r="L142" s="307" t="s">
        <v>1138</v>
      </c>
      <c r="M142" s="2139"/>
      <c r="N142" s="2139"/>
      <c r="O142" s="2139"/>
      <c r="P142" s="2130"/>
      <c r="Q142" s="2131"/>
    </row>
    <row r="143" spans="2:17" ht="63.75" customHeight="1" x14ac:dyDescent="0.2">
      <c r="B143" s="2668" t="s">
        <v>1129</v>
      </c>
      <c r="C143" s="2540" t="s">
        <v>368</v>
      </c>
      <c r="D143" s="2366" t="s">
        <v>1140</v>
      </c>
      <c r="E143" s="2137">
        <v>1102803801</v>
      </c>
      <c r="F143" s="2137" t="s">
        <v>1124</v>
      </c>
      <c r="G143" s="2366" t="s">
        <v>105</v>
      </c>
      <c r="H143" s="2102">
        <v>41264</v>
      </c>
      <c r="I143" s="2137" t="s">
        <v>82</v>
      </c>
      <c r="J143" s="88" t="s">
        <v>1141</v>
      </c>
      <c r="K143" s="88" t="s">
        <v>1142</v>
      </c>
      <c r="L143" s="88" t="s">
        <v>1143</v>
      </c>
      <c r="M143" s="2137" t="s">
        <v>403</v>
      </c>
      <c r="N143" s="2137" t="s">
        <v>413</v>
      </c>
      <c r="O143" s="2137" t="s">
        <v>403</v>
      </c>
      <c r="P143" s="2126" t="s">
        <v>1139</v>
      </c>
      <c r="Q143" s="2127"/>
    </row>
    <row r="144" spans="2:17" ht="131.25" customHeight="1" x14ac:dyDescent="0.2">
      <c r="B144" s="2670"/>
      <c r="C144" s="2542"/>
      <c r="D144" s="2367"/>
      <c r="E144" s="2139"/>
      <c r="F144" s="2139"/>
      <c r="G144" s="2367"/>
      <c r="H144" s="2104"/>
      <c r="I144" s="2139"/>
      <c r="J144" s="606" t="s">
        <v>1101</v>
      </c>
      <c r="K144" s="86" t="s">
        <v>1144</v>
      </c>
      <c r="L144" s="88" t="s">
        <v>1145</v>
      </c>
      <c r="M144" s="2139"/>
      <c r="N144" s="2139"/>
      <c r="O144" s="2139"/>
      <c r="P144" s="2130"/>
      <c r="Q144" s="2131"/>
    </row>
    <row r="145" spans="2:17" ht="121.5" customHeight="1" x14ac:dyDescent="0.25">
      <c r="B145" s="2668" t="s">
        <v>223</v>
      </c>
      <c r="C145" s="2540" t="s">
        <v>681</v>
      </c>
      <c r="D145" s="2366" t="s">
        <v>1146</v>
      </c>
      <c r="E145" s="2137">
        <v>64544898</v>
      </c>
      <c r="F145" s="2366" t="s">
        <v>1148</v>
      </c>
      <c r="G145" s="2366" t="s">
        <v>1149</v>
      </c>
      <c r="H145" s="2102">
        <v>37939</v>
      </c>
      <c r="I145" s="2137" t="s">
        <v>82</v>
      </c>
      <c r="J145" s="2366" t="s">
        <v>1101</v>
      </c>
      <c r="K145" s="2366" t="s">
        <v>1151</v>
      </c>
      <c r="L145" s="2366" t="s">
        <v>1150</v>
      </c>
      <c r="M145" s="2137" t="s">
        <v>403</v>
      </c>
      <c r="N145" s="2137" t="s">
        <v>18</v>
      </c>
      <c r="O145" s="2137" t="s">
        <v>403</v>
      </c>
      <c r="P145" s="2659"/>
      <c r="Q145" s="2660"/>
    </row>
    <row r="146" spans="2:17" ht="15" hidden="1" customHeight="1" x14ac:dyDescent="0.25">
      <c r="B146" s="2670"/>
      <c r="C146" s="2542"/>
      <c r="D146" s="2367"/>
      <c r="E146" s="2139"/>
      <c r="F146" s="2367"/>
      <c r="G146" s="2367"/>
      <c r="H146" s="2104"/>
      <c r="I146" s="2139"/>
      <c r="J146" s="2367"/>
      <c r="K146" s="2367"/>
      <c r="L146" s="2367"/>
      <c r="M146" s="2139"/>
      <c r="N146" s="2139"/>
      <c r="O146" s="2139"/>
      <c r="P146" s="2380"/>
      <c r="Q146" s="2381"/>
    </row>
    <row r="147" spans="2:17" ht="12" customHeight="1" x14ac:dyDescent="0.2">
      <c r="B147" s="88"/>
      <c r="C147" s="85"/>
      <c r="D147" s="85"/>
      <c r="E147" s="88"/>
      <c r="F147" s="592"/>
      <c r="G147" s="83"/>
      <c r="H147" s="88"/>
      <c r="I147" s="88"/>
      <c r="J147" s="88"/>
      <c r="K147" s="86"/>
      <c r="L147" s="86"/>
      <c r="M147" s="76"/>
      <c r="N147" s="86"/>
      <c r="O147" s="86"/>
      <c r="P147" s="2364"/>
      <c r="Q147" s="2365"/>
    </row>
    <row r="148" spans="2:17" x14ac:dyDescent="0.2">
      <c r="B148" s="88"/>
      <c r="C148" s="88"/>
      <c r="D148" s="88"/>
      <c r="E148" s="85"/>
      <c r="F148" s="85"/>
      <c r="G148" s="85"/>
      <c r="H148" s="591"/>
      <c r="I148" s="83"/>
      <c r="J148" s="88"/>
      <c r="K148" s="88"/>
      <c r="L148" s="88"/>
      <c r="M148" s="76"/>
      <c r="N148" s="76"/>
      <c r="O148" s="76"/>
      <c r="P148" s="2364"/>
      <c r="Q148" s="2365"/>
    </row>
    <row r="149" spans="2:17" x14ac:dyDescent="0.25">
      <c r="B149" s="70"/>
      <c r="C149" s="70"/>
      <c r="D149" s="70"/>
      <c r="E149" s="70"/>
      <c r="F149" s="70"/>
      <c r="G149" s="70"/>
      <c r="H149" s="70"/>
      <c r="I149" s="70"/>
      <c r="J149" s="70"/>
      <c r="K149" s="70"/>
      <c r="L149" s="70"/>
      <c r="M149" s="70"/>
      <c r="N149" s="70"/>
      <c r="O149" s="70"/>
      <c r="P149" s="70"/>
      <c r="Q149" s="70"/>
    </row>
    <row r="150" spans="2:17" x14ac:dyDescent="0.25">
      <c r="B150" s="70"/>
      <c r="C150" s="70"/>
      <c r="D150" s="70"/>
      <c r="E150" s="70"/>
      <c r="F150" s="70"/>
      <c r="G150" s="70"/>
      <c r="H150" s="70"/>
      <c r="I150" s="70"/>
      <c r="J150" s="70"/>
      <c r="K150" s="70"/>
      <c r="L150" s="70"/>
      <c r="M150" s="70"/>
      <c r="N150" s="70"/>
      <c r="O150" s="70"/>
      <c r="P150" s="70"/>
      <c r="Q150" s="70"/>
    </row>
    <row r="151" spans="2:17" ht="15.75" thickBot="1" x14ac:dyDescent="0.3">
      <c r="B151" s="70"/>
      <c r="C151" s="70"/>
      <c r="D151" s="70"/>
      <c r="E151" s="70"/>
      <c r="F151" s="70"/>
      <c r="G151" s="70"/>
      <c r="H151" s="70"/>
      <c r="I151" s="70"/>
      <c r="J151" s="70"/>
      <c r="K151" s="70"/>
      <c r="L151" s="70"/>
      <c r="M151" s="70"/>
      <c r="N151" s="70"/>
      <c r="O151" s="70"/>
      <c r="P151" s="70"/>
      <c r="Q151" s="70"/>
    </row>
    <row r="152" spans="2:17" ht="30" x14ac:dyDescent="0.25">
      <c r="B152" s="517" t="s">
        <v>17</v>
      </c>
      <c r="C152" s="517" t="s">
        <v>193</v>
      </c>
      <c r="D152" s="438" t="s">
        <v>194</v>
      </c>
      <c r="E152" s="517" t="s">
        <v>27</v>
      </c>
      <c r="F152" s="588" t="s">
        <v>235</v>
      </c>
      <c r="G152" s="593"/>
      <c r="H152" s="70"/>
      <c r="I152" s="70"/>
      <c r="J152" s="70"/>
      <c r="K152" s="70"/>
      <c r="L152" s="70"/>
      <c r="M152" s="70"/>
      <c r="N152" s="70"/>
      <c r="O152" s="70"/>
      <c r="P152" s="70"/>
      <c r="Q152" s="70"/>
    </row>
    <row r="153" spans="2:17" ht="108" x14ac:dyDescent="0.2">
      <c r="B153" s="2532" t="s">
        <v>236</v>
      </c>
      <c r="C153" s="640" t="s">
        <v>237</v>
      </c>
      <c r="D153" s="515">
        <v>25</v>
      </c>
      <c r="E153" s="515">
        <v>0</v>
      </c>
      <c r="F153" s="2145">
        <v>10</v>
      </c>
      <c r="G153" s="594"/>
      <c r="H153" s="70"/>
      <c r="I153" s="70"/>
      <c r="J153" s="70"/>
      <c r="K153" s="70"/>
      <c r="L153" s="70"/>
      <c r="M153" s="70"/>
      <c r="N153" s="70"/>
      <c r="O153" s="70"/>
      <c r="P153" s="70"/>
      <c r="Q153" s="70"/>
    </row>
    <row r="154" spans="2:17" ht="96" x14ac:dyDescent="0.2">
      <c r="B154" s="2532"/>
      <c r="C154" s="640" t="s">
        <v>238</v>
      </c>
      <c r="D154" s="518">
        <v>25</v>
      </c>
      <c r="E154" s="515">
        <v>0</v>
      </c>
      <c r="F154" s="2657"/>
      <c r="G154" s="594"/>
      <c r="H154" s="70"/>
      <c r="I154" s="70"/>
      <c r="J154" s="70"/>
      <c r="K154" s="70"/>
      <c r="L154" s="70"/>
      <c r="M154" s="70"/>
      <c r="N154" s="70"/>
      <c r="O154" s="70"/>
      <c r="P154" s="70"/>
      <c r="Q154" s="70"/>
    </row>
    <row r="155" spans="2:17" ht="79.5" customHeight="1" x14ac:dyDescent="0.2">
      <c r="B155" s="2532"/>
      <c r="C155" s="640" t="s">
        <v>239</v>
      </c>
      <c r="D155" s="515">
        <v>10</v>
      </c>
      <c r="E155" s="515">
        <v>10</v>
      </c>
      <c r="F155" s="2146"/>
      <c r="G155" s="594"/>
      <c r="H155" s="70"/>
      <c r="I155" s="70"/>
      <c r="J155" s="70"/>
      <c r="K155" s="70"/>
      <c r="L155" s="70"/>
      <c r="M155" s="70"/>
      <c r="N155" s="70"/>
      <c r="O155" s="70"/>
      <c r="P155" s="70"/>
      <c r="Q155" s="70"/>
    </row>
    <row r="156" spans="2:17" x14ac:dyDescent="0.2">
      <c r="B156" s="70"/>
      <c r="C156" s="536"/>
      <c r="D156" s="70"/>
      <c r="E156" s="70"/>
      <c r="F156" s="3"/>
      <c r="G156" s="3"/>
      <c r="H156" s="3"/>
      <c r="I156" s="3"/>
      <c r="J156" s="3"/>
      <c r="K156" s="3"/>
      <c r="L156" s="3"/>
      <c r="M156" s="3"/>
      <c r="N156" s="3"/>
      <c r="O156" s="3"/>
      <c r="P156" s="3"/>
      <c r="Q156" s="3"/>
    </row>
    <row r="157" spans="2:17" x14ac:dyDescent="0.25">
      <c r="B157" s="70"/>
      <c r="C157" s="70"/>
      <c r="D157" s="70"/>
      <c r="E157" s="70"/>
      <c r="F157" s="70"/>
      <c r="G157" s="70"/>
      <c r="H157" s="70"/>
      <c r="I157" s="70"/>
      <c r="J157" s="70"/>
      <c r="K157" s="70"/>
      <c r="L157" s="70"/>
      <c r="M157" s="70"/>
      <c r="N157" s="70"/>
      <c r="O157" s="70"/>
      <c r="P157" s="70"/>
      <c r="Q157" s="70"/>
    </row>
    <row r="158" spans="2:17" x14ac:dyDescent="0.25">
      <c r="B158" s="70"/>
      <c r="C158" s="70"/>
      <c r="D158" s="70"/>
      <c r="E158" s="70"/>
      <c r="F158" s="70"/>
      <c r="G158" s="70"/>
      <c r="H158" s="70"/>
      <c r="I158" s="70"/>
      <c r="J158" s="70"/>
      <c r="K158" s="70"/>
      <c r="L158" s="70"/>
      <c r="M158" s="70"/>
      <c r="N158" s="70"/>
      <c r="O158" s="70"/>
      <c r="P158" s="70"/>
      <c r="Q158" s="70"/>
    </row>
    <row r="159" spans="2:17" x14ac:dyDescent="0.25">
      <c r="B159" s="286" t="s">
        <v>240</v>
      </c>
      <c r="C159" s="70"/>
      <c r="D159" s="70"/>
      <c r="E159" s="70"/>
      <c r="F159" s="3"/>
      <c r="G159" s="3"/>
      <c r="H159" s="3"/>
      <c r="I159" s="3"/>
      <c r="J159" s="3"/>
      <c r="K159" s="3"/>
      <c r="L159" s="3"/>
      <c r="M159" s="3"/>
      <c r="N159" s="3"/>
      <c r="O159" s="3"/>
      <c r="P159" s="3"/>
      <c r="Q159" s="3"/>
    </row>
    <row r="160" spans="2:17" x14ac:dyDescent="0.25">
      <c r="B160" s="70"/>
      <c r="C160" s="70"/>
      <c r="D160" s="70"/>
      <c r="E160" s="70"/>
      <c r="F160" s="70"/>
      <c r="G160" s="70"/>
      <c r="H160" s="70"/>
      <c r="I160" s="70"/>
      <c r="J160" s="70"/>
      <c r="K160" s="70"/>
      <c r="L160" s="70"/>
      <c r="M160" s="70"/>
      <c r="N160" s="70"/>
      <c r="O160" s="70"/>
      <c r="P160" s="70"/>
      <c r="Q160" s="70"/>
    </row>
    <row r="161" spans="2:17" x14ac:dyDescent="0.25">
      <c r="B161" s="70"/>
      <c r="C161" s="70"/>
      <c r="D161" s="70"/>
      <c r="E161" s="70"/>
      <c r="F161" s="70"/>
      <c r="G161" s="70"/>
      <c r="H161" s="70"/>
      <c r="I161" s="70"/>
      <c r="J161" s="70"/>
      <c r="K161" s="70"/>
      <c r="L161" s="70"/>
      <c r="M161" s="70"/>
      <c r="N161" s="70"/>
      <c r="O161" s="70"/>
      <c r="P161" s="70"/>
      <c r="Q161" s="70"/>
    </row>
    <row r="162" spans="2:17" x14ac:dyDescent="0.25">
      <c r="B162" s="438" t="s">
        <v>17</v>
      </c>
      <c r="C162" s="438" t="s">
        <v>26</v>
      </c>
      <c r="D162" s="517" t="s">
        <v>27</v>
      </c>
      <c r="E162" s="517" t="s">
        <v>28</v>
      </c>
      <c r="F162" s="3"/>
      <c r="G162" s="3"/>
      <c r="H162" s="3"/>
      <c r="I162" s="3"/>
      <c r="J162" s="3"/>
      <c r="K162" s="3"/>
      <c r="L162" s="3"/>
      <c r="M162" s="3"/>
      <c r="N162" s="3"/>
      <c r="O162" s="3"/>
      <c r="P162" s="3"/>
      <c r="Q162" s="3"/>
    </row>
    <row r="163" spans="2:17" ht="28.5" x14ac:dyDescent="0.25">
      <c r="B163" s="439" t="s">
        <v>812</v>
      </c>
      <c r="C163" s="518">
        <v>40</v>
      </c>
      <c r="D163" s="515">
        <v>0</v>
      </c>
      <c r="E163" s="2137">
        <f>+D163+D164</f>
        <v>0</v>
      </c>
      <c r="F163" s="3"/>
      <c r="G163" s="3"/>
      <c r="H163" s="3"/>
      <c r="I163" s="3"/>
      <c r="J163" s="3"/>
      <c r="K163" s="3"/>
      <c r="L163" s="3"/>
      <c r="M163" s="3"/>
      <c r="N163" s="3"/>
      <c r="O163" s="3"/>
      <c r="P163" s="3"/>
      <c r="Q163" s="3"/>
    </row>
    <row r="164" spans="2:17" ht="57" x14ac:dyDescent="0.25">
      <c r="B164" s="439" t="s">
        <v>813</v>
      </c>
      <c r="C164" s="518">
        <v>60</v>
      </c>
      <c r="D164" s="515">
        <v>0</v>
      </c>
      <c r="E164" s="2139"/>
      <c r="F164" s="3"/>
      <c r="G164" s="3"/>
      <c r="H164" s="3"/>
      <c r="I164" s="3"/>
      <c r="J164" s="3"/>
      <c r="K164" s="3"/>
      <c r="L164" s="3"/>
      <c r="M164" s="3"/>
      <c r="N164" s="3"/>
      <c r="O164" s="3"/>
      <c r="P164" s="3"/>
      <c r="Q164" s="3"/>
    </row>
    <row r="165" spans="2:17" x14ac:dyDescent="0.25">
      <c r="B165" s="70"/>
      <c r="C165" s="70"/>
      <c r="D165" s="70"/>
      <c r="E165" s="70"/>
      <c r="F165" s="70"/>
      <c r="G165" s="70"/>
      <c r="H165" s="70"/>
      <c r="I165" s="70"/>
      <c r="J165" s="70"/>
      <c r="K165" s="70"/>
      <c r="L165" s="70"/>
      <c r="M165" s="70"/>
      <c r="N165" s="70"/>
      <c r="O165" s="70"/>
      <c r="P165" s="70"/>
      <c r="Q165" s="70"/>
    </row>
    <row r="166" spans="2:17" x14ac:dyDescent="0.25">
      <c r="B166" s="70"/>
      <c r="C166" s="70"/>
      <c r="D166" s="70"/>
      <c r="E166" s="70"/>
      <c r="F166" s="70"/>
      <c r="G166" s="70"/>
      <c r="H166" s="70"/>
      <c r="I166" s="70"/>
      <c r="J166" s="70"/>
      <c r="K166" s="70"/>
      <c r="L166" s="70"/>
      <c r="M166" s="70"/>
      <c r="N166" s="70"/>
      <c r="O166" s="70"/>
      <c r="P166" s="70"/>
      <c r="Q166" s="70"/>
    </row>
    <row r="167" spans="2:17" x14ac:dyDescent="0.25">
      <c r="B167" s="70"/>
      <c r="C167" s="70"/>
      <c r="D167" s="70"/>
      <c r="E167" s="70"/>
      <c r="F167" s="70"/>
      <c r="G167" s="70"/>
      <c r="H167" s="70"/>
      <c r="I167" s="70"/>
      <c r="J167" s="70"/>
      <c r="K167" s="70"/>
      <c r="L167" s="70"/>
      <c r="M167" s="70"/>
      <c r="N167" s="70"/>
      <c r="O167" s="70"/>
      <c r="P167" s="70"/>
      <c r="Q167" s="70"/>
    </row>
    <row r="168" spans="2:17" x14ac:dyDescent="0.25">
      <c r="B168" s="70"/>
      <c r="C168" s="70"/>
      <c r="D168" s="70"/>
      <c r="E168" s="70"/>
      <c r="F168" s="70"/>
      <c r="G168" s="70"/>
      <c r="H168" s="70"/>
      <c r="I168" s="70"/>
      <c r="J168" s="70"/>
      <c r="K168" s="70"/>
      <c r="L168" s="70"/>
      <c r="M168" s="70"/>
      <c r="N168" s="70"/>
      <c r="O168" s="70"/>
      <c r="P168" s="70"/>
      <c r="Q168" s="70"/>
    </row>
    <row r="169" spans="2:17" x14ac:dyDescent="0.25">
      <c r="B169" s="70"/>
      <c r="C169" s="70"/>
      <c r="D169" s="70"/>
      <c r="E169" s="70"/>
      <c r="F169" s="3"/>
      <c r="G169" s="3"/>
      <c r="H169" s="3"/>
      <c r="I169" s="3"/>
      <c r="J169" s="3"/>
      <c r="K169" s="3"/>
      <c r="L169" s="3"/>
      <c r="M169" s="3"/>
      <c r="N169" s="3"/>
      <c r="O169" s="3"/>
      <c r="P169" s="3"/>
      <c r="Q169" s="3"/>
    </row>
    <row r="170" spans="2:17" x14ac:dyDescent="0.25">
      <c r="B170" s="70"/>
      <c r="C170" s="70"/>
      <c r="D170" s="70"/>
      <c r="E170" s="70"/>
      <c r="F170" s="70"/>
      <c r="G170" s="70"/>
      <c r="H170" s="70"/>
      <c r="I170" s="70"/>
      <c r="J170" s="70"/>
      <c r="K170" s="70"/>
      <c r="L170" s="70"/>
      <c r="M170" s="70"/>
      <c r="N170" s="70"/>
      <c r="O170" s="70"/>
      <c r="P170" s="70"/>
      <c r="Q170" s="70"/>
    </row>
    <row r="171" spans="2:17" x14ac:dyDescent="0.25">
      <c r="B171" s="70"/>
      <c r="C171" s="70"/>
      <c r="D171" s="70"/>
      <c r="E171" s="70"/>
      <c r="F171" s="70"/>
      <c r="G171" s="70"/>
      <c r="H171" s="70"/>
      <c r="I171" s="70"/>
      <c r="J171" s="70"/>
      <c r="K171" s="70"/>
      <c r="L171" s="70"/>
      <c r="M171" s="70"/>
      <c r="N171" s="70"/>
      <c r="O171" s="70"/>
      <c r="P171" s="70"/>
      <c r="Q171" s="70"/>
    </row>
  </sheetData>
  <mergeCells count="166">
    <mergeCell ref="K59:L59"/>
    <mergeCell ref="K53:L53"/>
    <mergeCell ref="K54:L54"/>
    <mergeCell ref="K55:L55"/>
    <mergeCell ref="K56:L56"/>
    <mergeCell ref="K57:L57"/>
    <mergeCell ref="O59:P59"/>
    <mergeCell ref="O58:P58"/>
    <mergeCell ref="O57:P57"/>
    <mergeCell ref="O56:P56"/>
    <mergeCell ref="O53:P53"/>
    <mergeCell ref="O54:P54"/>
    <mergeCell ref="O55:P55"/>
    <mergeCell ref="M53:N53"/>
    <mergeCell ref="M54:N54"/>
    <mergeCell ref="M55:N55"/>
    <mergeCell ref="M56:N56"/>
    <mergeCell ref="M57:N57"/>
    <mergeCell ref="M59:N59"/>
    <mergeCell ref="C58:N58"/>
    <mergeCell ref="P148:Q148"/>
    <mergeCell ref="B153:B155"/>
    <mergeCell ref="F153:F155"/>
    <mergeCell ref="E163:E164"/>
    <mergeCell ref="J139:L139"/>
    <mergeCell ref="P139:Q139"/>
    <mergeCell ref="P147:Q147"/>
    <mergeCell ref="P96:Q96"/>
    <mergeCell ref="P97:Q97"/>
    <mergeCell ref="P98:Q98"/>
    <mergeCell ref="B137:N137"/>
    <mergeCell ref="P103:Q103"/>
    <mergeCell ref="P105:Q105"/>
    <mergeCell ref="P104:Q104"/>
    <mergeCell ref="B106:N106"/>
    <mergeCell ref="D109:E109"/>
    <mergeCell ref="D110:E110"/>
    <mergeCell ref="B113:P113"/>
    <mergeCell ref="B116:N116"/>
    <mergeCell ref="E132:E134"/>
    <mergeCell ref="P106:Q106"/>
    <mergeCell ref="C101:C102"/>
    <mergeCell ref="B101:B102"/>
    <mergeCell ref="I99:I100"/>
    <mergeCell ref="B60:N60"/>
    <mergeCell ref="O63:P63"/>
    <mergeCell ref="B82:N82"/>
    <mergeCell ref="J87:L87"/>
    <mergeCell ref="P87:Q87"/>
    <mergeCell ref="P88:Q88"/>
    <mergeCell ref="P89:Q89"/>
    <mergeCell ref="P90:Q90"/>
    <mergeCell ref="O64:P64"/>
    <mergeCell ref="O65:P65"/>
    <mergeCell ref="O66:P66"/>
    <mergeCell ref="O67:P67"/>
    <mergeCell ref="O68:P68"/>
    <mergeCell ref="O69:P69"/>
    <mergeCell ref="O70:P70"/>
    <mergeCell ref="O71:P71"/>
    <mergeCell ref="O72:P72"/>
    <mergeCell ref="O73:P73"/>
    <mergeCell ref="O74:P74"/>
    <mergeCell ref="O75:P75"/>
    <mergeCell ref="O62:P62"/>
    <mergeCell ref="O61:P61"/>
    <mergeCell ref="O60:P60"/>
    <mergeCell ref="B54:B55"/>
    <mergeCell ref="C54:C55"/>
    <mergeCell ref="D54:E54"/>
    <mergeCell ref="B2:P2"/>
    <mergeCell ref="B4:P4"/>
    <mergeCell ref="C6:N6"/>
    <mergeCell ref="C7:N7"/>
    <mergeCell ref="C8:N8"/>
    <mergeCell ref="C9:N9"/>
    <mergeCell ref="C10:E10"/>
    <mergeCell ref="B14:C21"/>
    <mergeCell ref="B22:C22"/>
    <mergeCell ref="E40:E41"/>
    <mergeCell ref="M45:N45"/>
    <mergeCell ref="O91:O93"/>
    <mergeCell ref="P91:Q93"/>
    <mergeCell ref="I94:I95"/>
    <mergeCell ref="M94:M95"/>
    <mergeCell ref="N94:N95"/>
    <mergeCell ref="O94:O95"/>
    <mergeCell ref="P94:Q95"/>
    <mergeCell ref="D94:D95"/>
    <mergeCell ref="C94:C95"/>
    <mergeCell ref="I91:I93"/>
    <mergeCell ref="H91:H93"/>
    <mergeCell ref="G91:G93"/>
    <mergeCell ref="F91:F93"/>
    <mergeCell ref="E91:E93"/>
    <mergeCell ref="D91:D93"/>
    <mergeCell ref="C91:C93"/>
    <mergeCell ref="H94:H95"/>
    <mergeCell ref="G94:G95"/>
    <mergeCell ref="F94:F95"/>
    <mergeCell ref="E94:E95"/>
    <mergeCell ref="M91:M93"/>
    <mergeCell ref="N91:N93"/>
    <mergeCell ref="B94:B95"/>
    <mergeCell ref="B91:B93"/>
    <mergeCell ref="C140:C142"/>
    <mergeCell ref="B140:B142"/>
    <mergeCell ref="M140:M142"/>
    <mergeCell ref="I140:I142"/>
    <mergeCell ref="H140:H142"/>
    <mergeCell ref="G140:G142"/>
    <mergeCell ref="F140:F142"/>
    <mergeCell ref="O99:O100"/>
    <mergeCell ref="P99:Q100"/>
    <mergeCell ref="M101:M102"/>
    <mergeCell ref="N101:N102"/>
    <mergeCell ref="O101:O102"/>
    <mergeCell ref="P101:Q102"/>
    <mergeCell ref="D99:D100"/>
    <mergeCell ref="C99:C100"/>
    <mergeCell ref="B99:B100"/>
    <mergeCell ref="M99:M100"/>
    <mergeCell ref="N99:N100"/>
    <mergeCell ref="I101:I102"/>
    <mergeCell ref="H101:H102"/>
    <mergeCell ref="G101:G102"/>
    <mergeCell ref="F101:F102"/>
    <mergeCell ref="E101:E102"/>
    <mergeCell ref="D101:D102"/>
    <mergeCell ref="H99:H100"/>
    <mergeCell ref="G99:G100"/>
    <mergeCell ref="F99:F100"/>
    <mergeCell ref="E99:E100"/>
    <mergeCell ref="G143:G144"/>
    <mergeCell ref="H143:H144"/>
    <mergeCell ref="I143:I144"/>
    <mergeCell ref="M143:M144"/>
    <mergeCell ref="N143:N144"/>
    <mergeCell ref="O143:O144"/>
    <mergeCell ref="P143:Q144"/>
    <mergeCell ref="E140:E142"/>
    <mergeCell ref="D140:D142"/>
    <mergeCell ref="Q120:Q124"/>
    <mergeCell ref="E145:E146"/>
    <mergeCell ref="D145:D146"/>
    <mergeCell ref="C145:C146"/>
    <mergeCell ref="B145:B146"/>
    <mergeCell ref="J145:J146"/>
    <mergeCell ref="K145:K146"/>
    <mergeCell ref="M145:M146"/>
    <mergeCell ref="N145:N146"/>
    <mergeCell ref="O145:O146"/>
    <mergeCell ref="P145:Q146"/>
    <mergeCell ref="L145:L146"/>
    <mergeCell ref="F145:F146"/>
    <mergeCell ref="G145:G146"/>
    <mergeCell ref="H145:H146"/>
    <mergeCell ref="I145:I146"/>
    <mergeCell ref="B143:B144"/>
    <mergeCell ref="N140:N142"/>
    <mergeCell ref="O140:O142"/>
    <mergeCell ref="P140:Q142"/>
    <mergeCell ref="C143:C144"/>
    <mergeCell ref="D143:D144"/>
    <mergeCell ref="E143:E144"/>
    <mergeCell ref="F143:F144"/>
  </mergeCells>
  <dataValidations disablePrompts="1" count="2">
    <dataValidation type="list" allowBlank="1" showInputMessage="1" showErrorMessage="1" sqref="WVE983080 WLI983080 WBM983080 VRQ983080 VHU983080 UXY983080 UOC983080 UEG983080 TUK983080 TKO983080 TAS983080 SQW983080 SHA983080 RXE983080 RNI983080 RDM983080 QTQ983080 QJU983080 PZY983080 PQC983080 PGG983080 OWK983080 OMO983080 OCS983080 NSW983080 NJA983080 MZE983080 MPI983080 MFM983080 LVQ983080 LLU983080 LBY983080 KSC983080 KIG983080 JYK983080 JOO983080 JES983080 IUW983080 ILA983080 IBE983080 HRI983080 HHM983080 GXQ983080 GNU983080 GDY983080 FUC983080 FKG983080 FAK983080 EQO983080 EGS983080 DWW983080 DNA983080 DDE983080 CTI983080 CJM983080 BZQ983080 BPU983080 BFY983080 AWC983080 AMG983080 ACK983080 SO983080 IS983080 A983080 WVE917544 WLI917544 WBM917544 VRQ917544 VHU917544 UXY917544 UOC917544 UEG917544 TUK917544 TKO917544 TAS917544 SQW917544 SHA917544 RXE917544 RNI917544 RDM917544 QTQ917544 QJU917544 PZY917544 PQC917544 PGG917544 OWK917544 OMO917544 OCS917544 NSW917544 NJA917544 MZE917544 MPI917544 MFM917544 LVQ917544 LLU917544 LBY917544 KSC917544 KIG917544 JYK917544 JOO917544 JES917544 IUW917544 ILA917544 IBE917544 HRI917544 HHM917544 GXQ917544 GNU917544 GDY917544 FUC917544 FKG917544 FAK917544 EQO917544 EGS917544 DWW917544 DNA917544 DDE917544 CTI917544 CJM917544 BZQ917544 BPU917544 BFY917544 AWC917544 AMG917544 ACK917544 SO917544 IS917544 A917544 WVE852008 WLI852008 WBM852008 VRQ852008 VHU852008 UXY852008 UOC852008 UEG852008 TUK852008 TKO852008 TAS852008 SQW852008 SHA852008 RXE852008 RNI852008 RDM852008 QTQ852008 QJU852008 PZY852008 PQC852008 PGG852008 OWK852008 OMO852008 OCS852008 NSW852008 NJA852008 MZE852008 MPI852008 MFM852008 LVQ852008 LLU852008 LBY852008 KSC852008 KIG852008 JYK852008 JOO852008 JES852008 IUW852008 ILA852008 IBE852008 HRI852008 HHM852008 GXQ852008 GNU852008 GDY852008 FUC852008 FKG852008 FAK852008 EQO852008 EGS852008 DWW852008 DNA852008 DDE852008 CTI852008 CJM852008 BZQ852008 BPU852008 BFY852008 AWC852008 AMG852008 ACK852008 SO852008 IS852008 A852008 WVE786472 WLI786472 WBM786472 VRQ786472 VHU786472 UXY786472 UOC786472 UEG786472 TUK786472 TKO786472 TAS786472 SQW786472 SHA786472 RXE786472 RNI786472 RDM786472 QTQ786472 QJU786472 PZY786472 PQC786472 PGG786472 OWK786472 OMO786472 OCS786472 NSW786472 NJA786472 MZE786472 MPI786472 MFM786472 LVQ786472 LLU786472 LBY786472 KSC786472 KIG786472 JYK786472 JOO786472 JES786472 IUW786472 ILA786472 IBE786472 HRI786472 HHM786472 GXQ786472 GNU786472 GDY786472 FUC786472 FKG786472 FAK786472 EQO786472 EGS786472 DWW786472 DNA786472 DDE786472 CTI786472 CJM786472 BZQ786472 BPU786472 BFY786472 AWC786472 AMG786472 ACK786472 SO786472 IS786472 A786472 WVE720936 WLI720936 WBM720936 VRQ720936 VHU720936 UXY720936 UOC720936 UEG720936 TUK720936 TKO720936 TAS720936 SQW720936 SHA720936 RXE720936 RNI720936 RDM720936 QTQ720936 QJU720936 PZY720936 PQC720936 PGG720936 OWK720936 OMO720936 OCS720936 NSW720936 NJA720936 MZE720936 MPI720936 MFM720936 LVQ720936 LLU720936 LBY720936 KSC720936 KIG720936 JYK720936 JOO720936 JES720936 IUW720936 ILA720936 IBE720936 HRI720936 HHM720936 GXQ720936 GNU720936 GDY720936 FUC720936 FKG720936 FAK720936 EQO720936 EGS720936 DWW720936 DNA720936 DDE720936 CTI720936 CJM720936 BZQ720936 BPU720936 BFY720936 AWC720936 AMG720936 ACK720936 SO720936 IS720936 A720936 WVE655400 WLI655400 WBM655400 VRQ655400 VHU655400 UXY655400 UOC655400 UEG655400 TUK655400 TKO655400 TAS655400 SQW655400 SHA655400 RXE655400 RNI655400 RDM655400 QTQ655400 QJU655400 PZY655400 PQC655400 PGG655400 OWK655400 OMO655400 OCS655400 NSW655400 NJA655400 MZE655400 MPI655400 MFM655400 LVQ655400 LLU655400 LBY655400 KSC655400 KIG655400 JYK655400 JOO655400 JES655400 IUW655400 ILA655400 IBE655400 HRI655400 HHM655400 GXQ655400 GNU655400 GDY655400 FUC655400 FKG655400 FAK655400 EQO655400 EGS655400 DWW655400 DNA655400 DDE655400 CTI655400 CJM655400 BZQ655400 BPU655400 BFY655400 AWC655400 AMG655400 ACK655400 SO655400 IS655400 A655400 WVE589864 WLI589864 WBM589864 VRQ589864 VHU589864 UXY589864 UOC589864 UEG589864 TUK589864 TKO589864 TAS589864 SQW589864 SHA589864 RXE589864 RNI589864 RDM589864 QTQ589864 QJU589864 PZY589864 PQC589864 PGG589864 OWK589864 OMO589864 OCS589864 NSW589864 NJA589864 MZE589864 MPI589864 MFM589864 LVQ589864 LLU589864 LBY589864 KSC589864 KIG589864 JYK589864 JOO589864 JES589864 IUW589864 ILA589864 IBE589864 HRI589864 HHM589864 GXQ589864 GNU589864 GDY589864 FUC589864 FKG589864 FAK589864 EQO589864 EGS589864 DWW589864 DNA589864 DDE589864 CTI589864 CJM589864 BZQ589864 BPU589864 BFY589864 AWC589864 AMG589864 ACK589864 SO589864 IS589864 A589864 WVE524328 WLI524328 WBM524328 VRQ524328 VHU524328 UXY524328 UOC524328 UEG524328 TUK524328 TKO524328 TAS524328 SQW524328 SHA524328 RXE524328 RNI524328 RDM524328 QTQ524328 QJU524328 PZY524328 PQC524328 PGG524328 OWK524328 OMO524328 OCS524328 NSW524328 NJA524328 MZE524328 MPI524328 MFM524328 LVQ524328 LLU524328 LBY524328 KSC524328 KIG524328 JYK524328 JOO524328 JES524328 IUW524328 ILA524328 IBE524328 HRI524328 HHM524328 GXQ524328 GNU524328 GDY524328 FUC524328 FKG524328 FAK524328 EQO524328 EGS524328 DWW524328 DNA524328 DDE524328 CTI524328 CJM524328 BZQ524328 BPU524328 BFY524328 AWC524328 AMG524328 ACK524328 SO524328 IS524328 A524328 WVE458792 WLI458792 WBM458792 VRQ458792 VHU458792 UXY458792 UOC458792 UEG458792 TUK458792 TKO458792 TAS458792 SQW458792 SHA458792 RXE458792 RNI458792 RDM458792 QTQ458792 QJU458792 PZY458792 PQC458792 PGG458792 OWK458792 OMO458792 OCS458792 NSW458792 NJA458792 MZE458792 MPI458792 MFM458792 LVQ458792 LLU458792 LBY458792 KSC458792 KIG458792 JYK458792 JOO458792 JES458792 IUW458792 ILA458792 IBE458792 HRI458792 HHM458792 GXQ458792 GNU458792 GDY458792 FUC458792 FKG458792 FAK458792 EQO458792 EGS458792 DWW458792 DNA458792 DDE458792 CTI458792 CJM458792 BZQ458792 BPU458792 BFY458792 AWC458792 AMG458792 ACK458792 SO458792 IS458792 A458792 WVE393256 WLI393256 WBM393256 VRQ393256 VHU393256 UXY393256 UOC393256 UEG393256 TUK393256 TKO393256 TAS393256 SQW393256 SHA393256 RXE393256 RNI393256 RDM393256 QTQ393256 QJU393256 PZY393256 PQC393256 PGG393256 OWK393256 OMO393256 OCS393256 NSW393256 NJA393256 MZE393256 MPI393256 MFM393256 LVQ393256 LLU393256 LBY393256 KSC393256 KIG393256 JYK393256 JOO393256 JES393256 IUW393256 ILA393256 IBE393256 HRI393256 HHM393256 GXQ393256 GNU393256 GDY393256 FUC393256 FKG393256 FAK393256 EQO393256 EGS393256 DWW393256 DNA393256 DDE393256 CTI393256 CJM393256 BZQ393256 BPU393256 BFY393256 AWC393256 AMG393256 ACK393256 SO393256 IS393256 A393256 WVE327720 WLI327720 WBM327720 VRQ327720 VHU327720 UXY327720 UOC327720 UEG327720 TUK327720 TKO327720 TAS327720 SQW327720 SHA327720 RXE327720 RNI327720 RDM327720 QTQ327720 QJU327720 PZY327720 PQC327720 PGG327720 OWK327720 OMO327720 OCS327720 NSW327720 NJA327720 MZE327720 MPI327720 MFM327720 LVQ327720 LLU327720 LBY327720 KSC327720 KIG327720 JYK327720 JOO327720 JES327720 IUW327720 ILA327720 IBE327720 HRI327720 HHM327720 GXQ327720 GNU327720 GDY327720 FUC327720 FKG327720 FAK327720 EQO327720 EGS327720 DWW327720 DNA327720 DDE327720 CTI327720 CJM327720 BZQ327720 BPU327720 BFY327720 AWC327720 AMG327720 ACK327720 SO327720 IS327720 A327720 WVE262184 WLI262184 WBM262184 VRQ262184 VHU262184 UXY262184 UOC262184 UEG262184 TUK262184 TKO262184 TAS262184 SQW262184 SHA262184 RXE262184 RNI262184 RDM262184 QTQ262184 QJU262184 PZY262184 PQC262184 PGG262184 OWK262184 OMO262184 OCS262184 NSW262184 NJA262184 MZE262184 MPI262184 MFM262184 LVQ262184 LLU262184 LBY262184 KSC262184 KIG262184 JYK262184 JOO262184 JES262184 IUW262184 ILA262184 IBE262184 HRI262184 HHM262184 GXQ262184 GNU262184 GDY262184 FUC262184 FKG262184 FAK262184 EQO262184 EGS262184 DWW262184 DNA262184 DDE262184 CTI262184 CJM262184 BZQ262184 BPU262184 BFY262184 AWC262184 AMG262184 ACK262184 SO262184 IS262184 A262184 WVE196648 WLI196648 WBM196648 VRQ196648 VHU196648 UXY196648 UOC196648 UEG196648 TUK196648 TKO196648 TAS196648 SQW196648 SHA196648 RXE196648 RNI196648 RDM196648 QTQ196648 QJU196648 PZY196648 PQC196648 PGG196648 OWK196648 OMO196648 OCS196648 NSW196648 NJA196648 MZE196648 MPI196648 MFM196648 LVQ196648 LLU196648 LBY196648 KSC196648 KIG196648 JYK196648 JOO196648 JES196648 IUW196648 ILA196648 IBE196648 HRI196648 HHM196648 GXQ196648 GNU196648 GDY196648 FUC196648 FKG196648 FAK196648 EQO196648 EGS196648 DWW196648 DNA196648 DDE196648 CTI196648 CJM196648 BZQ196648 BPU196648 BFY196648 AWC196648 AMG196648 ACK196648 SO196648 IS196648 A196648 WVE131112 WLI131112 WBM131112 VRQ131112 VHU131112 UXY131112 UOC131112 UEG131112 TUK131112 TKO131112 TAS131112 SQW131112 SHA131112 RXE131112 RNI131112 RDM131112 QTQ131112 QJU131112 PZY131112 PQC131112 PGG131112 OWK131112 OMO131112 OCS131112 NSW131112 NJA131112 MZE131112 MPI131112 MFM131112 LVQ131112 LLU131112 LBY131112 KSC131112 KIG131112 JYK131112 JOO131112 JES131112 IUW131112 ILA131112 IBE131112 HRI131112 HHM131112 GXQ131112 GNU131112 GDY131112 FUC131112 FKG131112 FAK131112 EQO131112 EGS131112 DWW131112 DNA131112 DDE131112 CTI131112 CJM131112 BZQ131112 BPU131112 BFY131112 AWC131112 AMG131112 ACK131112 SO131112 IS131112 A131112 WVE65576 WLI65576 WBM65576 VRQ65576 VHU65576 UXY65576 UOC65576 UEG65576 TUK65576 TKO65576 TAS65576 SQW65576 SHA65576 RXE65576 RNI65576 RDM65576 QTQ65576 QJU65576 PZY65576 PQC65576 PGG65576 OWK65576 OMO65576 OCS65576 NSW65576 NJA65576 MZE65576 MPI65576 MFM65576 LVQ65576 LLU65576 LBY65576 KSC65576 KIG65576 JYK65576 JOO65576 JES65576 IUW65576 ILA65576 IBE65576 HRI65576 HHM65576 GXQ65576 GNU65576 GDY65576 FUC65576 FKG65576 FAK65576 EQO65576 EGS65576 DWW65576 DNA65576 DDE65576 CTI65576 CJM65576 BZQ65576 BPU65576 BFY65576 AWC65576 AMG65576 ACK65576 SO65576 IS65576 A65576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formula1>"1,2,3,4,5"</formula1>
    </dataValidation>
    <dataValidation type="decimal" allowBlank="1" showInputMessage="1" showErrorMessage="1" sqref="WVH983080 WBP983080 VRT983080 VHX983080 UYB983080 UOF983080 UEJ983080 TUN983080 TKR983080 TAV983080 SQZ983080 SHD983080 RXH983080 RNL983080 RDP983080 QTT983080 QJX983080 QAB983080 PQF983080 PGJ983080 OWN983080 OMR983080 OCV983080 NSZ983080 NJD983080 MZH983080 MPL983080 MFP983080 LVT983080 LLX983080 LCB983080 KSF983080 KIJ983080 JYN983080 JOR983080 JEV983080 IUZ983080 ILD983080 IBH983080 HRL983080 HHP983080 GXT983080 GNX983080 GEB983080 FUF983080 FKJ983080 FAN983080 EQR983080 EGV983080 DWZ983080 DND983080 DDH983080 CTL983080 CJP983080 BZT983080 BPX983080 BGB983080 AWF983080 AMJ983080 ACN983080 SR983080 IV983080 C983080 WVH917544 WLL917544 WBP917544 VRT917544 VHX917544 UYB917544 UOF917544 UEJ917544 TUN917544 TKR917544 TAV917544 SQZ917544 SHD917544 RXH917544 RNL917544 RDP917544 QTT917544 QJX917544 QAB917544 PQF917544 PGJ917544 OWN917544 OMR917544 OCV917544 NSZ917544 NJD917544 MZH917544 MPL917544 MFP917544 LVT917544 LLX917544 LCB917544 KSF917544 KIJ917544 JYN917544 JOR917544 JEV917544 IUZ917544 ILD917544 IBH917544 HRL917544 HHP917544 GXT917544 GNX917544 GEB917544 FUF917544 FKJ917544 FAN917544 EQR917544 EGV917544 DWZ917544 DND917544 DDH917544 CTL917544 CJP917544 BZT917544 BPX917544 BGB917544 AWF917544 AMJ917544 ACN917544 SR917544 IV917544 C917544 WVH852008 WLL852008 WBP852008 VRT852008 VHX852008 UYB852008 UOF852008 UEJ852008 TUN852008 TKR852008 TAV852008 SQZ852008 SHD852008 RXH852008 RNL852008 RDP852008 QTT852008 QJX852008 QAB852008 PQF852008 PGJ852008 OWN852008 OMR852008 OCV852008 NSZ852008 NJD852008 MZH852008 MPL852008 MFP852008 LVT852008 LLX852008 LCB852008 KSF852008 KIJ852008 JYN852008 JOR852008 JEV852008 IUZ852008 ILD852008 IBH852008 HRL852008 HHP852008 GXT852008 GNX852008 GEB852008 FUF852008 FKJ852008 FAN852008 EQR852008 EGV852008 DWZ852008 DND852008 DDH852008 CTL852008 CJP852008 BZT852008 BPX852008 BGB852008 AWF852008 AMJ852008 ACN852008 SR852008 IV852008 C852008 WVH786472 WLL786472 WBP786472 VRT786472 VHX786472 UYB786472 UOF786472 UEJ786472 TUN786472 TKR786472 TAV786472 SQZ786472 SHD786472 RXH786472 RNL786472 RDP786472 QTT786472 QJX786472 QAB786472 PQF786472 PGJ786472 OWN786472 OMR786472 OCV786472 NSZ786472 NJD786472 MZH786472 MPL786472 MFP786472 LVT786472 LLX786472 LCB786472 KSF786472 KIJ786472 JYN786472 JOR786472 JEV786472 IUZ786472 ILD786472 IBH786472 HRL786472 HHP786472 GXT786472 GNX786472 GEB786472 FUF786472 FKJ786472 FAN786472 EQR786472 EGV786472 DWZ786472 DND786472 DDH786472 CTL786472 CJP786472 BZT786472 BPX786472 BGB786472 AWF786472 AMJ786472 ACN786472 SR786472 IV786472 C786472 WVH720936 WLL720936 WBP720936 VRT720936 VHX720936 UYB720936 UOF720936 UEJ720936 TUN720936 TKR720936 TAV720936 SQZ720936 SHD720936 RXH720936 RNL720936 RDP720936 QTT720936 QJX720936 QAB720936 PQF720936 PGJ720936 OWN720936 OMR720936 OCV720936 NSZ720936 NJD720936 MZH720936 MPL720936 MFP720936 LVT720936 LLX720936 LCB720936 KSF720936 KIJ720936 JYN720936 JOR720936 JEV720936 IUZ720936 ILD720936 IBH720936 HRL720936 HHP720936 GXT720936 GNX720936 GEB720936 FUF720936 FKJ720936 FAN720936 EQR720936 EGV720936 DWZ720936 DND720936 DDH720936 CTL720936 CJP720936 BZT720936 BPX720936 BGB720936 AWF720936 AMJ720936 ACN720936 SR720936 IV720936 C720936 WVH655400 WLL655400 WBP655400 VRT655400 VHX655400 UYB655400 UOF655400 UEJ655400 TUN655400 TKR655400 TAV655400 SQZ655400 SHD655400 RXH655400 RNL655400 RDP655400 QTT655400 QJX655400 QAB655400 PQF655400 PGJ655400 OWN655400 OMR655400 OCV655400 NSZ655400 NJD655400 MZH655400 MPL655400 MFP655400 LVT655400 LLX655400 LCB655400 KSF655400 KIJ655400 JYN655400 JOR655400 JEV655400 IUZ655400 ILD655400 IBH655400 HRL655400 HHP655400 GXT655400 GNX655400 GEB655400 FUF655400 FKJ655400 FAN655400 EQR655400 EGV655400 DWZ655400 DND655400 DDH655400 CTL655400 CJP655400 BZT655400 BPX655400 BGB655400 AWF655400 AMJ655400 ACN655400 SR655400 IV655400 C655400 WVH589864 WLL589864 WBP589864 VRT589864 VHX589864 UYB589864 UOF589864 UEJ589864 TUN589864 TKR589864 TAV589864 SQZ589864 SHD589864 RXH589864 RNL589864 RDP589864 QTT589864 QJX589864 QAB589864 PQF589864 PGJ589864 OWN589864 OMR589864 OCV589864 NSZ589864 NJD589864 MZH589864 MPL589864 MFP589864 LVT589864 LLX589864 LCB589864 KSF589864 KIJ589864 JYN589864 JOR589864 JEV589864 IUZ589864 ILD589864 IBH589864 HRL589864 HHP589864 GXT589864 GNX589864 GEB589864 FUF589864 FKJ589864 FAN589864 EQR589864 EGV589864 DWZ589864 DND589864 DDH589864 CTL589864 CJP589864 BZT589864 BPX589864 BGB589864 AWF589864 AMJ589864 ACN589864 SR589864 IV589864 C589864 WVH524328 WLL524328 WBP524328 VRT524328 VHX524328 UYB524328 UOF524328 UEJ524328 TUN524328 TKR524328 TAV524328 SQZ524328 SHD524328 RXH524328 RNL524328 RDP524328 QTT524328 QJX524328 QAB524328 PQF524328 PGJ524328 OWN524328 OMR524328 OCV524328 NSZ524328 NJD524328 MZH524328 MPL524328 MFP524328 LVT524328 LLX524328 LCB524328 KSF524328 KIJ524328 JYN524328 JOR524328 JEV524328 IUZ524328 ILD524328 IBH524328 HRL524328 HHP524328 GXT524328 GNX524328 GEB524328 FUF524328 FKJ524328 FAN524328 EQR524328 EGV524328 DWZ524328 DND524328 DDH524328 CTL524328 CJP524328 BZT524328 BPX524328 BGB524328 AWF524328 AMJ524328 ACN524328 SR524328 IV524328 C524328 WVH458792 WLL458792 WBP458792 VRT458792 VHX458792 UYB458792 UOF458792 UEJ458792 TUN458792 TKR458792 TAV458792 SQZ458792 SHD458792 RXH458792 RNL458792 RDP458792 QTT458792 QJX458792 QAB458792 PQF458792 PGJ458792 OWN458792 OMR458792 OCV458792 NSZ458792 NJD458792 MZH458792 MPL458792 MFP458792 LVT458792 LLX458792 LCB458792 KSF458792 KIJ458792 JYN458792 JOR458792 JEV458792 IUZ458792 ILD458792 IBH458792 HRL458792 HHP458792 GXT458792 GNX458792 GEB458792 FUF458792 FKJ458792 FAN458792 EQR458792 EGV458792 DWZ458792 DND458792 DDH458792 CTL458792 CJP458792 BZT458792 BPX458792 BGB458792 AWF458792 AMJ458792 ACN458792 SR458792 IV458792 C458792 WVH393256 WLL393256 WBP393256 VRT393256 VHX393256 UYB393256 UOF393256 UEJ393256 TUN393256 TKR393256 TAV393256 SQZ393256 SHD393256 RXH393256 RNL393256 RDP393256 QTT393256 QJX393256 QAB393256 PQF393256 PGJ393256 OWN393256 OMR393256 OCV393256 NSZ393256 NJD393256 MZH393256 MPL393256 MFP393256 LVT393256 LLX393256 LCB393256 KSF393256 KIJ393256 JYN393256 JOR393256 JEV393256 IUZ393256 ILD393256 IBH393256 HRL393256 HHP393256 GXT393256 GNX393256 GEB393256 FUF393256 FKJ393256 FAN393256 EQR393256 EGV393256 DWZ393256 DND393256 DDH393256 CTL393256 CJP393256 BZT393256 BPX393256 BGB393256 AWF393256 AMJ393256 ACN393256 SR393256 IV393256 C393256 WVH327720 WLL327720 WBP327720 VRT327720 VHX327720 UYB327720 UOF327720 UEJ327720 TUN327720 TKR327720 TAV327720 SQZ327720 SHD327720 RXH327720 RNL327720 RDP327720 QTT327720 QJX327720 QAB327720 PQF327720 PGJ327720 OWN327720 OMR327720 OCV327720 NSZ327720 NJD327720 MZH327720 MPL327720 MFP327720 LVT327720 LLX327720 LCB327720 KSF327720 KIJ327720 JYN327720 JOR327720 JEV327720 IUZ327720 ILD327720 IBH327720 HRL327720 HHP327720 GXT327720 GNX327720 GEB327720 FUF327720 FKJ327720 FAN327720 EQR327720 EGV327720 DWZ327720 DND327720 DDH327720 CTL327720 CJP327720 BZT327720 BPX327720 BGB327720 AWF327720 AMJ327720 ACN327720 SR327720 IV327720 C327720 WVH262184 WLL262184 WBP262184 VRT262184 VHX262184 UYB262184 UOF262184 UEJ262184 TUN262184 TKR262184 TAV262184 SQZ262184 SHD262184 RXH262184 RNL262184 RDP262184 QTT262184 QJX262184 QAB262184 PQF262184 PGJ262184 OWN262184 OMR262184 OCV262184 NSZ262184 NJD262184 MZH262184 MPL262184 MFP262184 LVT262184 LLX262184 LCB262184 KSF262184 KIJ262184 JYN262184 JOR262184 JEV262184 IUZ262184 ILD262184 IBH262184 HRL262184 HHP262184 GXT262184 GNX262184 GEB262184 FUF262184 FKJ262184 FAN262184 EQR262184 EGV262184 DWZ262184 DND262184 DDH262184 CTL262184 CJP262184 BZT262184 BPX262184 BGB262184 AWF262184 AMJ262184 ACN262184 SR262184 IV262184 C262184 WVH196648 WLL196648 WBP196648 VRT196648 VHX196648 UYB196648 UOF196648 UEJ196648 TUN196648 TKR196648 TAV196648 SQZ196648 SHD196648 RXH196648 RNL196648 RDP196648 QTT196648 QJX196648 QAB196648 PQF196648 PGJ196648 OWN196648 OMR196648 OCV196648 NSZ196648 NJD196648 MZH196648 MPL196648 MFP196648 LVT196648 LLX196648 LCB196648 KSF196648 KIJ196648 JYN196648 JOR196648 JEV196648 IUZ196648 ILD196648 IBH196648 HRL196648 HHP196648 GXT196648 GNX196648 GEB196648 FUF196648 FKJ196648 FAN196648 EQR196648 EGV196648 DWZ196648 DND196648 DDH196648 CTL196648 CJP196648 BZT196648 BPX196648 BGB196648 AWF196648 AMJ196648 ACN196648 SR196648 IV196648 C196648 WVH131112 WLL131112 WBP131112 VRT131112 VHX131112 UYB131112 UOF131112 UEJ131112 TUN131112 TKR131112 TAV131112 SQZ131112 SHD131112 RXH131112 RNL131112 RDP131112 QTT131112 QJX131112 QAB131112 PQF131112 PGJ131112 OWN131112 OMR131112 OCV131112 NSZ131112 NJD131112 MZH131112 MPL131112 MFP131112 LVT131112 LLX131112 LCB131112 KSF131112 KIJ131112 JYN131112 JOR131112 JEV131112 IUZ131112 ILD131112 IBH131112 HRL131112 HHP131112 GXT131112 GNX131112 GEB131112 FUF131112 FKJ131112 FAN131112 EQR131112 EGV131112 DWZ131112 DND131112 DDH131112 CTL131112 CJP131112 BZT131112 BPX131112 BGB131112 AWF131112 AMJ131112 ACN131112 SR131112 IV131112 C131112 WVH65576 WLL65576 WBP65576 VRT65576 VHX65576 UYB65576 UOF65576 UEJ65576 TUN65576 TKR65576 TAV65576 SQZ65576 SHD65576 RXH65576 RNL65576 RDP65576 QTT65576 QJX65576 QAB65576 PQF65576 PGJ65576 OWN65576 OMR65576 OCV65576 NSZ65576 NJD65576 MZH65576 MPL65576 MFP65576 LVT65576 LLX65576 LCB65576 KSF65576 KIJ65576 JYN65576 JOR65576 JEV65576 IUZ65576 ILD65576 IBH65576 HRL65576 HHP65576 GXT65576 GNX65576 GEB65576 FUF65576 FKJ65576 FAN65576 EQR65576 EGV65576 DWZ65576 DND65576 DDH65576 CTL65576 CJP65576 BZT65576 BPX65576 BGB65576 AWF65576 AMJ65576 ACN65576 SR65576 IV65576 C65576 WLL983080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formula1>0</formula1>
      <formula2>1</formula2>
    </dataValidation>
  </dataValidation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6"/>
  <sheetViews>
    <sheetView zoomScale="60" zoomScaleNormal="60" workbookViewId="0">
      <selection activeCell="F50" sqref="F50"/>
    </sheetView>
  </sheetViews>
  <sheetFormatPr baseColWidth="10" defaultRowHeight="15" x14ac:dyDescent="0.25"/>
  <cols>
    <col min="1" max="1" width="7.85546875" style="1" customWidth="1"/>
    <col min="2" max="2" width="76.28515625" style="1" customWidth="1"/>
    <col min="3" max="3" width="37.42578125" style="1" customWidth="1"/>
    <col min="4" max="4" width="21.5703125" style="1" customWidth="1"/>
    <col min="5" max="5" width="20.28515625" style="1" customWidth="1"/>
    <col min="6" max="6" width="53" style="1" customWidth="1"/>
    <col min="7" max="7" width="27.140625" style="1" customWidth="1"/>
    <col min="8" max="8" width="22.5703125" style="1" customWidth="1"/>
    <col min="9" max="9" width="24" style="1" customWidth="1"/>
    <col min="10" max="10" width="29.7109375" style="1" customWidth="1"/>
    <col min="11" max="11" width="44.42578125" style="1" customWidth="1"/>
    <col min="12" max="12" width="38.85546875" style="1" customWidth="1"/>
    <col min="13" max="13" width="17.7109375" style="1" customWidth="1"/>
    <col min="14" max="14" width="16.7109375" style="1" customWidth="1"/>
    <col min="15" max="15" width="22.5703125" style="1" customWidth="1"/>
    <col min="16" max="16" width="17.140625" style="1" customWidth="1"/>
    <col min="17" max="17" width="47.28515625" style="1" customWidth="1"/>
    <col min="18" max="18" width="88.42578125" style="1" customWidth="1"/>
    <col min="19" max="21" width="6.42578125" style="1" customWidth="1"/>
    <col min="22" max="22" width="39.285156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5263</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6" t="s">
        <v>5264</v>
      </c>
      <c r="D6" s="1856"/>
      <c r="E6" s="1856"/>
      <c r="F6" s="1856"/>
      <c r="G6" s="1856"/>
      <c r="H6" s="1856"/>
      <c r="I6" s="1856"/>
      <c r="J6" s="1856"/>
      <c r="K6" s="1856"/>
      <c r="L6" s="1856"/>
      <c r="M6" s="1856"/>
      <c r="N6" s="1857"/>
    </row>
    <row r="7" spans="2:16" ht="16.5" thickBot="1" x14ac:dyDescent="0.3">
      <c r="B7" s="127" t="s">
        <v>4</v>
      </c>
      <c r="C7" s="1856"/>
      <c r="D7" s="1856"/>
      <c r="E7" s="1856"/>
      <c r="F7" s="1856"/>
      <c r="G7" s="1856"/>
      <c r="H7" s="1856"/>
      <c r="I7" s="1856"/>
      <c r="J7" s="1856"/>
      <c r="K7" s="1856"/>
      <c r="L7" s="1856"/>
      <c r="M7" s="1856"/>
      <c r="N7" s="1857"/>
    </row>
    <row r="8" spans="2:16" ht="16.5" thickBot="1" x14ac:dyDescent="0.3">
      <c r="B8" s="127" t="s">
        <v>5</v>
      </c>
      <c r="C8" s="1856"/>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25</v>
      </c>
      <c r="D10" s="1865"/>
      <c r="E10" s="1866"/>
      <c r="F10" s="216"/>
      <c r="G10" s="216"/>
      <c r="H10" s="216"/>
      <c r="I10" s="216"/>
      <c r="J10" s="216"/>
      <c r="K10" s="216"/>
      <c r="L10" s="216"/>
      <c r="M10" s="216"/>
      <c r="N10" s="217"/>
    </row>
    <row r="11" spans="2:16" ht="16.5" thickBot="1" x14ac:dyDescent="0.3">
      <c r="B11" s="130" t="s">
        <v>8</v>
      </c>
      <c r="C11" s="907">
        <v>41982</v>
      </c>
      <c r="D11" s="218"/>
      <c r="E11" s="218"/>
      <c r="F11" s="218"/>
      <c r="G11" s="218"/>
      <c r="H11" s="218"/>
      <c r="I11" s="218"/>
      <c r="J11" s="218"/>
      <c r="K11" s="218"/>
      <c r="L11" s="218"/>
      <c r="M11" s="218"/>
      <c r="N11" s="219"/>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ht="30" x14ac:dyDescent="0.25">
      <c r="B14" s="1867" t="s">
        <v>9</v>
      </c>
      <c r="C14" s="1867"/>
      <c r="D14" s="702" t="s">
        <v>10</v>
      </c>
      <c r="E14" s="702" t="s">
        <v>11</v>
      </c>
      <c r="F14" s="702" t="s">
        <v>12</v>
      </c>
      <c r="G14" s="139"/>
      <c r="I14" s="140"/>
      <c r="J14" s="140"/>
      <c r="K14" s="140"/>
      <c r="L14" s="140"/>
      <c r="M14" s="140"/>
      <c r="N14" s="137"/>
    </row>
    <row r="15" spans="2:16" x14ac:dyDescent="0.25">
      <c r="B15" s="1867"/>
      <c r="C15" s="1867"/>
      <c r="D15" s="702">
        <v>25</v>
      </c>
      <c r="E15" s="1373">
        <v>2401523150</v>
      </c>
      <c r="F15" s="1374">
        <v>1150</v>
      </c>
      <c r="G15" s="143"/>
      <c r="I15" s="144"/>
      <c r="J15" s="144"/>
      <c r="K15" s="144"/>
      <c r="L15" s="144"/>
      <c r="M15" s="144"/>
      <c r="N15" s="137"/>
    </row>
    <row r="16" spans="2:16" x14ac:dyDescent="0.25">
      <c r="B16" s="1867"/>
      <c r="C16" s="1867"/>
      <c r="D16" s="702"/>
      <c r="E16" s="149"/>
      <c r="F16" s="1374"/>
      <c r="G16" s="143"/>
      <c r="I16" s="144"/>
      <c r="J16" s="144"/>
      <c r="K16" s="144"/>
      <c r="L16" s="144"/>
      <c r="M16" s="144"/>
      <c r="N16" s="137"/>
    </row>
    <row r="17" spans="1:14" x14ac:dyDescent="0.25">
      <c r="B17" s="1867"/>
      <c r="C17" s="1867"/>
      <c r="D17" s="702"/>
      <c r="E17" s="149"/>
      <c r="F17" s="1374"/>
      <c r="G17" s="143"/>
      <c r="I17" s="144"/>
      <c r="J17" s="144"/>
      <c r="K17" s="144"/>
      <c r="L17" s="144"/>
      <c r="M17" s="144"/>
      <c r="N17" s="137"/>
    </row>
    <row r="18" spans="1:14" x14ac:dyDescent="0.25">
      <c r="B18" s="1867"/>
      <c r="C18" s="1867"/>
      <c r="D18" s="702"/>
      <c r="E18" s="1375"/>
      <c r="F18" s="1374"/>
      <c r="G18" s="143"/>
      <c r="H18" s="146"/>
      <c r="I18" s="144"/>
      <c r="J18" s="144"/>
      <c r="K18" s="144"/>
      <c r="L18" s="144"/>
      <c r="M18" s="144"/>
      <c r="N18" s="147"/>
    </row>
    <row r="19" spans="1:14" x14ac:dyDescent="0.25">
      <c r="B19" s="1867"/>
      <c r="C19" s="1867"/>
      <c r="D19" s="702"/>
      <c r="E19" s="1375"/>
      <c r="F19" s="1374"/>
      <c r="G19" s="143"/>
      <c r="H19" s="146"/>
      <c r="I19" s="148"/>
      <c r="J19" s="148"/>
      <c r="K19" s="148"/>
      <c r="L19" s="148"/>
      <c r="M19" s="148"/>
      <c r="N19" s="147"/>
    </row>
    <row r="20" spans="1:14" x14ac:dyDescent="0.25">
      <c r="B20" s="1867"/>
      <c r="C20" s="1867"/>
      <c r="D20" s="702"/>
      <c r="E20" s="1375"/>
      <c r="F20" s="1374"/>
      <c r="G20" s="143"/>
      <c r="H20" s="146"/>
      <c r="I20" s="48"/>
      <c r="J20" s="48"/>
      <c r="K20" s="48"/>
      <c r="L20" s="48"/>
      <c r="M20" s="48"/>
      <c r="N20" s="147"/>
    </row>
    <row r="21" spans="1:14" x14ac:dyDescent="0.25">
      <c r="B21" s="1867"/>
      <c r="C21" s="1867"/>
      <c r="D21" s="702"/>
      <c r="E21" s="1375"/>
      <c r="F21" s="1374"/>
      <c r="G21" s="143"/>
      <c r="H21" s="146"/>
      <c r="I21" s="48"/>
      <c r="J21" s="48"/>
      <c r="K21" s="48"/>
      <c r="L21" s="48"/>
      <c r="M21" s="48"/>
      <c r="N21" s="147"/>
    </row>
    <row r="22" spans="1:14" ht="15.75" thickBot="1" x14ac:dyDescent="0.3">
      <c r="B22" s="1868" t="s">
        <v>13</v>
      </c>
      <c r="C22" s="1869"/>
      <c r="D22" s="702">
        <v>25</v>
      </c>
      <c r="E22" s="1373">
        <v>2401523150</v>
      </c>
      <c r="F22" s="1374">
        <v>1150</v>
      </c>
      <c r="G22" s="143"/>
      <c r="H22" s="146"/>
      <c r="I22" s="48"/>
      <c r="J22" s="48"/>
      <c r="K22" s="48"/>
      <c r="L22" s="48"/>
      <c r="M22" s="48"/>
      <c r="N22" s="147"/>
    </row>
    <row r="23" spans="1:14" ht="30.75" thickBot="1" x14ac:dyDescent="0.3">
      <c r="A23" s="27"/>
      <c r="B23" s="150" t="s">
        <v>14</v>
      </c>
      <c r="C23" s="150" t="s">
        <v>15</v>
      </c>
      <c r="E23" s="140"/>
      <c r="F23" s="705"/>
      <c r="G23" s="140"/>
      <c r="H23" s="140"/>
      <c r="I23" s="151"/>
      <c r="J23" s="151"/>
      <c r="K23" s="151"/>
      <c r="L23" s="151"/>
      <c r="M23" s="151"/>
    </row>
    <row r="24" spans="1:14" ht="15.75" thickBot="1" x14ac:dyDescent="0.3">
      <c r="A24" s="30">
        <v>1</v>
      </c>
      <c r="C24" s="1376">
        <v>920</v>
      </c>
      <c r="D24" s="154"/>
      <c r="E24" s="1377">
        <v>2401523150</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715"/>
      <c r="D30" s="1378" t="s">
        <v>21</v>
      </c>
      <c r="E30"/>
      <c r="F30"/>
      <c r="G30"/>
      <c r="H30"/>
      <c r="I30" s="48"/>
      <c r="J30" s="48"/>
      <c r="K30" s="48"/>
      <c r="L30" s="48"/>
      <c r="M30" s="48"/>
      <c r="N30" s="137"/>
    </row>
    <row r="31" spans="1:14" x14ac:dyDescent="0.25">
      <c r="A31" s="36"/>
      <c r="B31" s="152" t="s">
        <v>22</v>
      </c>
      <c r="C31" s="715"/>
      <c r="D31" s="1378" t="s">
        <v>21</v>
      </c>
      <c r="E31"/>
      <c r="F31"/>
      <c r="G31"/>
      <c r="H31"/>
      <c r="I31" s="48"/>
      <c r="J31" s="48"/>
      <c r="K31" s="48"/>
      <c r="L31" s="48"/>
      <c r="M31" s="48"/>
      <c r="N31" s="137"/>
    </row>
    <row r="32" spans="1:14" x14ac:dyDescent="0.25">
      <c r="A32" s="36"/>
      <c r="B32" s="152" t="s">
        <v>23</v>
      </c>
      <c r="C32" s="690" t="s">
        <v>21</v>
      </c>
      <c r="D32" s="1378"/>
      <c r="E32"/>
      <c r="F32"/>
      <c r="G32"/>
      <c r="H32"/>
      <c r="I32" s="48"/>
      <c r="J32" s="48"/>
      <c r="K32" s="48"/>
      <c r="L32" s="48"/>
      <c r="M32" s="48"/>
      <c r="N32" s="137"/>
    </row>
    <row r="33" spans="1:17" x14ac:dyDescent="0.25">
      <c r="A33" s="36"/>
      <c r="B33" s="152" t="s">
        <v>24</v>
      </c>
      <c r="C33" s="715"/>
      <c r="D33" s="1378" t="s">
        <v>21</v>
      </c>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715">
        <v>40</v>
      </c>
      <c r="E40" s="1870">
        <v>75</v>
      </c>
      <c r="F40"/>
      <c r="G40"/>
      <c r="H40"/>
      <c r="I40" s="48"/>
      <c r="J40" s="48"/>
      <c r="K40" s="48"/>
      <c r="L40" s="48"/>
      <c r="M40" s="48"/>
      <c r="N40" s="137"/>
    </row>
    <row r="41" spans="1:17" ht="70.5" customHeight="1" x14ac:dyDescent="0.25">
      <c r="A41" s="36"/>
      <c r="B41" s="45" t="s">
        <v>30</v>
      </c>
      <c r="C41" s="684">
        <v>60</v>
      </c>
      <c r="D41" s="715">
        <v>35</v>
      </c>
      <c r="E41" s="187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48" customFormat="1" ht="75"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158.25" customHeight="1" x14ac:dyDescent="0.25">
      <c r="A49" s="500">
        <v>1</v>
      </c>
      <c r="B49" s="53" t="s">
        <v>5265</v>
      </c>
      <c r="C49" s="53" t="s">
        <v>5265</v>
      </c>
      <c r="D49" s="53" t="s">
        <v>5266</v>
      </c>
      <c r="E49" s="58">
        <v>701820130148</v>
      </c>
      <c r="F49" s="54" t="s">
        <v>18</v>
      </c>
      <c r="G49" s="55">
        <v>1</v>
      </c>
      <c r="H49" s="62">
        <v>41309</v>
      </c>
      <c r="I49" s="62">
        <v>41639</v>
      </c>
      <c r="J49" s="56" t="s">
        <v>19</v>
      </c>
      <c r="K49" s="57">
        <f>24/28+10</f>
        <v>10.857142857142858</v>
      </c>
      <c r="L49" s="1379">
        <v>0</v>
      </c>
      <c r="M49" s="58">
        <v>270</v>
      </c>
      <c r="N49" s="65">
        <v>1</v>
      </c>
      <c r="O49" s="1380">
        <v>248398155</v>
      </c>
      <c r="P49" s="59">
        <v>58</v>
      </c>
      <c r="Q49" s="1381" t="s">
        <v>5267</v>
      </c>
      <c r="R49" s="2091" t="s">
        <v>5268</v>
      </c>
      <c r="S49" s="1382"/>
      <c r="T49" s="1382"/>
      <c r="U49" s="1382"/>
      <c r="V49" s="1382"/>
      <c r="W49" s="60"/>
      <c r="X49" s="60"/>
      <c r="Y49" s="60"/>
      <c r="Z49" s="60"/>
    </row>
    <row r="50" spans="1:26" s="61" customFormat="1" ht="141" customHeight="1" x14ac:dyDescent="0.25">
      <c r="A50" s="500"/>
      <c r="B50" s="66" t="s">
        <v>28</v>
      </c>
      <c r="C50" s="54"/>
      <c r="D50" s="53"/>
      <c r="E50" s="57"/>
      <c r="F50" s="54"/>
      <c r="G50" s="54"/>
      <c r="H50" s="54"/>
      <c r="I50" s="62"/>
      <c r="J50" s="56"/>
      <c r="K50" s="68">
        <v>10.86</v>
      </c>
      <c r="L50" s="67" t="s">
        <v>1051</v>
      </c>
      <c r="M50" s="418">
        <v>270</v>
      </c>
      <c r="N50" s="67" t="s">
        <v>5269</v>
      </c>
      <c r="O50" s="1380">
        <v>248398155</v>
      </c>
      <c r="P50" s="63"/>
      <c r="Q50" s="64"/>
      <c r="R50" s="2092"/>
      <c r="S50" s="1382"/>
      <c r="T50" s="1382"/>
      <c r="U50" s="1382"/>
      <c r="V50" s="1382"/>
    </row>
    <row r="51" spans="1:26" s="69" customFormat="1" x14ac:dyDescent="0.25">
      <c r="E51" s="880"/>
    </row>
    <row r="52" spans="1:26" s="69" customFormat="1" x14ac:dyDescent="0.25">
      <c r="B52" s="2145" t="s">
        <v>56</v>
      </c>
      <c r="C52" s="2145" t="s">
        <v>57</v>
      </c>
      <c r="D52" s="2147" t="s">
        <v>58</v>
      </c>
      <c r="E52" s="2147"/>
      <c r="K52" s="879"/>
    </row>
    <row r="53" spans="1:26" s="69" customFormat="1" x14ac:dyDescent="0.25">
      <c r="B53" s="2146"/>
      <c r="C53" s="2146"/>
      <c r="D53" s="709" t="s">
        <v>59</v>
      </c>
      <c r="E53" s="73" t="s">
        <v>60</v>
      </c>
    </row>
    <row r="54" spans="1:26" s="69" customFormat="1" ht="18.75" x14ac:dyDescent="0.25">
      <c r="B54" s="74" t="s">
        <v>61</v>
      </c>
      <c r="C54" s="1214" t="s">
        <v>5270</v>
      </c>
      <c r="D54" s="689"/>
      <c r="E54" s="689" t="s">
        <v>21</v>
      </c>
      <c r="F54" s="191"/>
      <c r="G54" s="191"/>
      <c r="H54" s="191"/>
      <c r="I54" s="191"/>
      <c r="J54" s="191"/>
      <c r="K54" s="191"/>
      <c r="L54" s="191"/>
      <c r="M54" s="191"/>
    </row>
    <row r="55" spans="1:26" s="69" customFormat="1" x14ac:dyDescent="0.25">
      <c r="B55" s="74" t="s">
        <v>62</v>
      </c>
      <c r="C55" s="1214" t="s">
        <v>5271</v>
      </c>
      <c r="D55" s="689"/>
      <c r="E55" s="689" t="s">
        <v>21</v>
      </c>
    </row>
    <row r="56" spans="1:26" s="69" customFormat="1" x14ac:dyDescent="0.25">
      <c r="B56" s="192"/>
      <c r="C56" s="1863"/>
      <c r="D56" s="1863"/>
      <c r="E56" s="1863"/>
      <c r="F56" s="1863"/>
      <c r="G56" s="1863"/>
      <c r="H56" s="1863"/>
      <c r="I56" s="1863"/>
      <c r="J56" s="1863"/>
      <c r="K56" s="1863"/>
      <c r="L56" s="1863"/>
      <c r="M56" s="1863"/>
      <c r="N56" s="1863"/>
    </row>
    <row r="57" spans="1:26" ht="15.75" thickBot="1" x14ac:dyDescent="0.3"/>
    <row r="58" spans="1:26" ht="27" thickBot="1" x14ac:dyDescent="0.3">
      <c r="B58" s="1864" t="s">
        <v>63</v>
      </c>
      <c r="C58" s="1864"/>
      <c r="D58" s="1864"/>
      <c r="E58" s="1864"/>
      <c r="F58" s="1864"/>
      <c r="G58" s="1864"/>
      <c r="H58" s="1864"/>
      <c r="I58" s="1864"/>
      <c r="J58" s="1864"/>
      <c r="K58" s="1864"/>
      <c r="L58" s="1864"/>
      <c r="M58" s="1864"/>
      <c r="N58" s="1864"/>
    </row>
    <row r="61" spans="1:26" ht="120" x14ac:dyDescent="0.25">
      <c r="B61" s="193" t="s">
        <v>64</v>
      </c>
      <c r="C61" s="193" t="s">
        <v>65</v>
      </c>
      <c r="D61" s="193" t="s">
        <v>66</v>
      </c>
      <c r="E61" s="193" t="s">
        <v>67</v>
      </c>
      <c r="F61" s="193" t="s">
        <v>68</v>
      </c>
      <c r="G61" s="193" t="s">
        <v>69</v>
      </c>
      <c r="H61" s="193" t="s">
        <v>70</v>
      </c>
      <c r="I61" s="193" t="s">
        <v>71</v>
      </c>
      <c r="J61" s="193" t="s">
        <v>72</v>
      </c>
      <c r="K61" s="193" t="s">
        <v>73</v>
      </c>
      <c r="L61" s="193" t="s">
        <v>74</v>
      </c>
      <c r="M61" s="700" t="s">
        <v>1738</v>
      </c>
      <c r="N61" s="700" t="s">
        <v>76</v>
      </c>
      <c r="O61" s="1875" t="s">
        <v>77</v>
      </c>
      <c r="P61" s="1876"/>
      <c r="Q61" s="193" t="s">
        <v>78</v>
      </c>
    </row>
    <row r="62" spans="1:26" ht="92.25" customHeight="1" x14ac:dyDescent="0.2">
      <c r="A62" s="3">
        <v>1</v>
      </c>
      <c r="B62" s="346" t="s">
        <v>5272</v>
      </c>
      <c r="C62" s="346" t="s">
        <v>5273</v>
      </c>
      <c r="D62" s="299" t="s">
        <v>5274</v>
      </c>
      <c r="E62" s="714">
        <v>300</v>
      </c>
      <c r="F62" s="714" t="s">
        <v>82</v>
      </c>
      <c r="G62" s="714" t="s">
        <v>82</v>
      </c>
      <c r="H62" s="714" t="s">
        <v>18</v>
      </c>
      <c r="I62" s="714" t="s">
        <v>18</v>
      </c>
      <c r="J62" s="714" t="s">
        <v>18</v>
      </c>
      <c r="K62" s="714" t="s">
        <v>18</v>
      </c>
      <c r="L62" s="714" t="s">
        <v>18</v>
      </c>
      <c r="M62" s="714" t="s">
        <v>18</v>
      </c>
      <c r="N62" s="714" t="s">
        <v>18</v>
      </c>
      <c r="O62" s="3093" t="s">
        <v>5275</v>
      </c>
      <c r="P62" s="3094"/>
      <c r="Q62" s="714" t="s">
        <v>18</v>
      </c>
      <c r="R62" s="2048" t="s">
        <v>5276</v>
      </c>
      <c r="S62" s="48"/>
    </row>
    <row r="63" spans="1:26" ht="111.75" customHeight="1" x14ac:dyDescent="0.2">
      <c r="A63" s="3">
        <v>2</v>
      </c>
      <c r="B63" s="346" t="s">
        <v>5277</v>
      </c>
      <c r="C63" s="346" t="s">
        <v>5273</v>
      </c>
      <c r="D63" s="299" t="s">
        <v>5278</v>
      </c>
      <c r="E63" s="299">
        <v>50</v>
      </c>
      <c r="F63" s="299" t="s">
        <v>82</v>
      </c>
      <c r="G63" s="299" t="s">
        <v>82</v>
      </c>
      <c r="H63" s="714" t="s">
        <v>18</v>
      </c>
      <c r="I63" s="714" t="s">
        <v>18</v>
      </c>
      <c r="J63" s="714" t="s">
        <v>18</v>
      </c>
      <c r="K63" s="714" t="s">
        <v>18</v>
      </c>
      <c r="L63" s="714" t="s">
        <v>18</v>
      </c>
      <c r="M63" s="714" t="s">
        <v>18</v>
      </c>
      <c r="N63" s="714" t="s">
        <v>18</v>
      </c>
      <c r="O63" s="3093" t="s">
        <v>5275</v>
      </c>
      <c r="P63" s="3094"/>
      <c r="Q63" s="714" t="s">
        <v>18</v>
      </c>
      <c r="R63" s="2048"/>
    </row>
    <row r="64" spans="1:26" ht="28.5" x14ac:dyDescent="0.2">
      <c r="A64" s="3">
        <v>3</v>
      </c>
      <c r="B64" s="346" t="s">
        <v>5279</v>
      </c>
      <c r="C64" s="346" t="s">
        <v>5273</v>
      </c>
      <c r="D64" s="299" t="s">
        <v>5278</v>
      </c>
      <c r="E64" s="299">
        <v>50</v>
      </c>
      <c r="F64" s="299" t="s">
        <v>82</v>
      </c>
      <c r="G64" s="299" t="s">
        <v>82</v>
      </c>
      <c r="H64" s="714" t="s">
        <v>18</v>
      </c>
      <c r="I64" s="714" t="s">
        <v>18</v>
      </c>
      <c r="J64" s="714" t="s">
        <v>18</v>
      </c>
      <c r="K64" s="714" t="s">
        <v>18</v>
      </c>
      <c r="L64" s="714" t="s">
        <v>18</v>
      </c>
      <c r="M64" s="714" t="s">
        <v>18</v>
      </c>
      <c r="N64" s="714" t="s">
        <v>18</v>
      </c>
      <c r="O64" s="2178" t="s">
        <v>52</v>
      </c>
      <c r="P64" s="2179"/>
      <c r="Q64" s="714" t="s">
        <v>18</v>
      </c>
    </row>
    <row r="65" spans="1:18" ht="71.25" x14ac:dyDescent="0.2">
      <c r="A65" s="3">
        <v>4</v>
      </c>
      <c r="B65" s="346" t="s">
        <v>5277</v>
      </c>
      <c r="C65" s="346" t="s">
        <v>5273</v>
      </c>
      <c r="D65" s="299" t="s">
        <v>5280</v>
      </c>
      <c r="E65" s="299">
        <v>50</v>
      </c>
      <c r="F65" s="299" t="s">
        <v>82</v>
      </c>
      <c r="G65" s="299" t="s">
        <v>82</v>
      </c>
      <c r="H65" s="714" t="s">
        <v>18</v>
      </c>
      <c r="I65" s="714" t="s">
        <v>18</v>
      </c>
      <c r="J65" s="714" t="s">
        <v>18</v>
      </c>
      <c r="K65" s="714" t="s">
        <v>18</v>
      </c>
      <c r="L65" s="714" t="s">
        <v>18</v>
      </c>
      <c r="M65" s="714" t="s">
        <v>18</v>
      </c>
      <c r="N65" s="714" t="s">
        <v>18</v>
      </c>
      <c r="O65" s="2178" t="s">
        <v>52</v>
      </c>
      <c r="P65" s="2179"/>
      <c r="Q65" s="714" t="s">
        <v>18</v>
      </c>
    </row>
    <row r="66" spans="1:18" ht="28.5" x14ac:dyDescent="0.2">
      <c r="A66" s="3">
        <v>5</v>
      </c>
      <c r="B66" s="725" t="s">
        <v>5281</v>
      </c>
      <c r="C66" s="346" t="s">
        <v>5273</v>
      </c>
      <c r="D66" s="299" t="s">
        <v>5282</v>
      </c>
      <c r="E66" s="299">
        <v>50</v>
      </c>
      <c r="F66" s="299" t="s">
        <v>82</v>
      </c>
      <c r="G66" s="299" t="s">
        <v>82</v>
      </c>
      <c r="H66" s="714" t="s">
        <v>18</v>
      </c>
      <c r="I66" s="714" t="s">
        <v>18</v>
      </c>
      <c r="J66" s="714" t="s">
        <v>18</v>
      </c>
      <c r="K66" s="714" t="s">
        <v>18</v>
      </c>
      <c r="L66" s="714" t="s">
        <v>18</v>
      </c>
      <c r="M66" s="714" t="s">
        <v>18</v>
      </c>
      <c r="N66" s="714" t="s">
        <v>18</v>
      </c>
      <c r="O66" s="2178" t="s">
        <v>52</v>
      </c>
      <c r="P66" s="2179"/>
      <c r="Q66" s="714" t="s">
        <v>18</v>
      </c>
    </row>
    <row r="67" spans="1:18" ht="28.5" x14ac:dyDescent="0.2">
      <c r="A67" s="3">
        <v>6</v>
      </c>
      <c r="B67" s="725" t="s">
        <v>5283</v>
      </c>
      <c r="C67" s="346" t="s">
        <v>5273</v>
      </c>
      <c r="D67" s="299" t="s">
        <v>5284</v>
      </c>
      <c r="E67" s="299">
        <v>50</v>
      </c>
      <c r="F67" s="299" t="s">
        <v>82</v>
      </c>
      <c r="G67" s="299" t="s">
        <v>82</v>
      </c>
      <c r="H67" s="714" t="s">
        <v>18</v>
      </c>
      <c r="I67" s="714" t="s">
        <v>18</v>
      </c>
      <c r="J67" s="714" t="s">
        <v>18</v>
      </c>
      <c r="K67" s="714" t="s">
        <v>18</v>
      </c>
      <c r="L67" s="714" t="s">
        <v>18</v>
      </c>
      <c r="M67" s="714" t="s">
        <v>18</v>
      </c>
      <c r="N67" s="714" t="s">
        <v>18</v>
      </c>
      <c r="O67" s="2178" t="s">
        <v>52</v>
      </c>
      <c r="P67" s="2179"/>
      <c r="Q67" s="714" t="s">
        <v>18</v>
      </c>
    </row>
    <row r="68" spans="1:18" ht="42.75" x14ac:dyDescent="0.2">
      <c r="A68" s="3">
        <v>7</v>
      </c>
      <c r="B68" s="725" t="s">
        <v>5285</v>
      </c>
      <c r="C68" s="346" t="s">
        <v>5273</v>
      </c>
      <c r="D68" s="299" t="s">
        <v>5286</v>
      </c>
      <c r="E68" s="299">
        <v>50</v>
      </c>
      <c r="F68" s="299" t="s">
        <v>82</v>
      </c>
      <c r="G68" s="299" t="s">
        <v>82</v>
      </c>
      <c r="H68" s="714" t="s">
        <v>18</v>
      </c>
      <c r="I68" s="714" t="s">
        <v>18</v>
      </c>
      <c r="J68" s="714" t="s">
        <v>18</v>
      </c>
      <c r="K68" s="714" t="s">
        <v>18</v>
      </c>
      <c r="L68" s="714" t="s">
        <v>18</v>
      </c>
      <c r="M68" s="714" t="s">
        <v>18</v>
      </c>
      <c r="N68" s="714" t="s">
        <v>18</v>
      </c>
      <c r="O68" s="2178" t="s">
        <v>52</v>
      </c>
      <c r="P68" s="2179"/>
      <c r="Q68" s="714" t="s">
        <v>18</v>
      </c>
    </row>
    <row r="69" spans="1:18" ht="42.75" x14ac:dyDescent="0.2">
      <c r="A69" s="3">
        <v>8</v>
      </c>
      <c r="B69" s="725" t="s">
        <v>5285</v>
      </c>
      <c r="C69" s="346" t="s">
        <v>5273</v>
      </c>
      <c r="D69" s="299" t="s">
        <v>5286</v>
      </c>
      <c r="E69" s="714">
        <v>50</v>
      </c>
      <c r="F69" s="299" t="s">
        <v>82</v>
      </c>
      <c r="G69" s="299" t="s">
        <v>82</v>
      </c>
      <c r="H69" s="714" t="s">
        <v>18</v>
      </c>
      <c r="I69" s="714" t="s">
        <v>18</v>
      </c>
      <c r="J69" s="714" t="s">
        <v>18</v>
      </c>
      <c r="K69" s="714" t="s">
        <v>18</v>
      </c>
      <c r="L69" s="714" t="s">
        <v>18</v>
      </c>
      <c r="M69" s="714" t="s">
        <v>18</v>
      </c>
      <c r="N69" s="714" t="s">
        <v>18</v>
      </c>
      <c r="O69" s="2178" t="s">
        <v>52</v>
      </c>
      <c r="P69" s="2179"/>
      <c r="Q69" s="714" t="s">
        <v>18</v>
      </c>
    </row>
    <row r="70" spans="1:18" ht="57" x14ac:dyDescent="0.2">
      <c r="A70" s="3">
        <v>9</v>
      </c>
      <c r="B70" s="725" t="s">
        <v>5287</v>
      </c>
      <c r="C70" s="346" t="s">
        <v>5273</v>
      </c>
      <c r="D70" s="299" t="s">
        <v>5288</v>
      </c>
      <c r="E70" s="299">
        <v>200</v>
      </c>
      <c r="F70" s="299" t="s">
        <v>82</v>
      </c>
      <c r="G70" s="299" t="s">
        <v>82</v>
      </c>
      <c r="H70" s="714" t="s">
        <v>18</v>
      </c>
      <c r="I70" s="714" t="s">
        <v>18</v>
      </c>
      <c r="J70" s="714" t="s">
        <v>18</v>
      </c>
      <c r="K70" s="714" t="s">
        <v>18</v>
      </c>
      <c r="L70" s="714" t="s">
        <v>18</v>
      </c>
      <c r="M70" s="714" t="s">
        <v>18</v>
      </c>
      <c r="N70" s="714" t="s">
        <v>18</v>
      </c>
      <c r="O70" s="2178" t="s">
        <v>52</v>
      </c>
      <c r="P70" s="2179"/>
      <c r="Q70" s="714" t="s">
        <v>18</v>
      </c>
    </row>
    <row r="71" spans="1:18" ht="42.75" x14ac:dyDescent="0.2">
      <c r="A71" s="3">
        <v>10</v>
      </c>
      <c r="B71" s="725" t="s">
        <v>5289</v>
      </c>
      <c r="C71" s="346" t="s">
        <v>5273</v>
      </c>
      <c r="D71" s="299" t="s">
        <v>5286</v>
      </c>
      <c r="E71" s="299">
        <v>300</v>
      </c>
      <c r="F71" s="299" t="s">
        <v>82</v>
      </c>
      <c r="G71" s="299" t="s">
        <v>82</v>
      </c>
      <c r="H71" s="714" t="s">
        <v>18</v>
      </c>
      <c r="I71" s="714" t="s">
        <v>18</v>
      </c>
      <c r="J71" s="714" t="s">
        <v>18</v>
      </c>
      <c r="K71" s="714" t="s">
        <v>18</v>
      </c>
      <c r="L71" s="714" t="s">
        <v>18</v>
      </c>
      <c r="M71" s="714" t="s">
        <v>18</v>
      </c>
      <c r="N71" s="714" t="s">
        <v>18</v>
      </c>
      <c r="O71" s="2178" t="s">
        <v>52</v>
      </c>
      <c r="P71" s="2179"/>
      <c r="Q71" s="714" t="s">
        <v>18</v>
      </c>
    </row>
    <row r="72" spans="1:18" x14ac:dyDescent="0.25">
      <c r="B72" s="1" t="s">
        <v>85</v>
      </c>
    </row>
    <row r="73" spans="1:18" x14ac:dyDescent="0.25">
      <c r="B73" s="1" t="s">
        <v>86</v>
      </c>
    </row>
    <row r="74" spans="1:18" x14ac:dyDescent="0.25">
      <c r="B74" s="1" t="s">
        <v>87</v>
      </c>
    </row>
    <row r="76" spans="1:18" ht="15.75" thickBot="1" x14ac:dyDescent="0.3"/>
    <row r="77" spans="1:18" ht="27" thickBot="1" x14ac:dyDescent="0.3">
      <c r="B77" s="1879" t="s">
        <v>88</v>
      </c>
      <c r="C77" s="1880"/>
      <c r="D77" s="1880"/>
      <c r="E77" s="1880"/>
      <c r="F77" s="1880"/>
      <c r="G77" s="1880"/>
      <c r="H77" s="1880"/>
      <c r="I77" s="1880"/>
      <c r="J77" s="1880"/>
      <c r="K77" s="1880"/>
      <c r="L77" s="1880"/>
      <c r="M77" s="1880"/>
      <c r="N77" s="1881"/>
    </row>
    <row r="79" spans="1:18" ht="75" x14ac:dyDescent="0.25">
      <c r="B79" s="193" t="s">
        <v>89</v>
      </c>
      <c r="C79" s="193" t="s">
        <v>90</v>
      </c>
      <c r="D79" s="193" t="s">
        <v>91</v>
      </c>
      <c r="E79" s="193" t="s">
        <v>92</v>
      </c>
      <c r="F79" s="193" t="s">
        <v>93</v>
      </c>
      <c r="G79" s="193" t="s">
        <v>94</v>
      </c>
      <c r="H79" s="193" t="s">
        <v>95</v>
      </c>
      <c r="I79" s="193" t="s">
        <v>96</v>
      </c>
      <c r="J79" s="1875" t="s">
        <v>97</v>
      </c>
      <c r="K79" s="1882"/>
      <c r="L79" s="1876"/>
      <c r="M79" s="193" t="s">
        <v>98</v>
      </c>
      <c r="N79" s="193" t="s">
        <v>254</v>
      </c>
      <c r="O79" s="193" t="s">
        <v>255</v>
      </c>
      <c r="P79" s="1875" t="s">
        <v>77</v>
      </c>
      <c r="Q79" s="1876"/>
    </row>
    <row r="80" spans="1:18" ht="36.75" customHeight="1" x14ac:dyDescent="0.25">
      <c r="B80" s="2366" t="s">
        <v>2156</v>
      </c>
      <c r="C80" s="2366" t="s">
        <v>102</v>
      </c>
      <c r="D80" s="2366" t="s">
        <v>5290</v>
      </c>
      <c r="E80" s="2366">
        <v>64739273</v>
      </c>
      <c r="F80" s="2137" t="s">
        <v>5291</v>
      </c>
      <c r="G80" s="2366" t="s">
        <v>1075</v>
      </c>
      <c r="H80" s="2123">
        <v>36096</v>
      </c>
      <c r="I80" s="2366" t="s">
        <v>694</v>
      </c>
      <c r="J80" s="1383" t="s">
        <v>5292</v>
      </c>
      <c r="K80" s="1015" t="s">
        <v>5293</v>
      </c>
      <c r="L80" s="1384" t="s">
        <v>161</v>
      </c>
      <c r="M80" s="2668" t="s">
        <v>19</v>
      </c>
      <c r="N80" s="2668" t="s">
        <v>403</v>
      </c>
      <c r="O80" s="2668" t="s">
        <v>18</v>
      </c>
      <c r="P80" s="2659" t="s">
        <v>5294</v>
      </c>
      <c r="Q80" s="2660"/>
      <c r="R80" s="2039" t="s">
        <v>5295</v>
      </c>
    </row>
    <row r="81" spans="1:26" ht="54.75" customHeight="1" x14ac:dyDescent="0.25">
      <c r="B81" s="2372"/>
      <c r="C81" s="2372"/>
      <c r="D81" s="2372"/>
      <c r="E81" s="2372"/>
      <c r="F81" s="2138"/>
      <c r="G81" s="2372"/>
      <c r="H81" s="2124"/>
      <c r="I81" s="2372"/>
      <c r="J81" s="1383" t="s">
        <v>5296</v>
      </c>
      <c r="K81" s="1015" t="s">
        <v>5297</v>
      </c>
      <c r="L81" s="1384" t="s">
        <v>152</v>
      </c>
      <c r="M81" s="2669"/>
      <c r="N81" s="2669"/>
      <c r="O81" s="2669"/>
      <c r="P81" s="2378"/>
      <c r="Q81" s="2379"/>
      <c r="R81" s="2041"/>
    </row>
    <row r="82" spans="1:26" ht="53.25" customHeight="1" x14ac:dyDescent="0.25">
      <c r="A82" s="3"/>
      <c r="B82" s="2372"/>
      <c r="C82" s="2372"/>
      <c r="D82" s="2372"/>
      <c r="E82" s="2372"/>
      <c r="F82" s="2138"/>
      <c r="G82" s="2372"/>
      <c r="H82" s="2124"/>
      <c r="I82" s="2372"/>
      <c r="J82" s="714" t="s">
        <v>5298</v>
      </c>
      <c r="K82" s="714" t="s">
        <v>5299</v>
      </c>
      <c r="L82" s="714" t="s">
        <v>152</v>
      </c>
      <c r="M82" s="2669"/>
      <c r="N82" s="2669"/>
      <c r="O82" s="2669"/>
      <c r="P82" s="2378"/>
      <c r="Q82" s="2379"/>
      <c r="R82" s="2041"/>
    </row>
    <row r="83" spans="1:26" ht="35.25" customHeight="1" x14ac:dyDescent="0.25">
      <c r="A83" s="3"/>
      <c r="B83" s="2367"/>
      <c r="C83" s="2367"/>
      <c r="D83" s="2367"/>
      <c r="E83" s="2367"/>
      <c r="F83" s="2139"/>
      <c r="G83" s="2367"/>
      <c r="H83" s="2125"/>
      <c r="I83" s="2367"/>
      <c r="J83" s="714" t="s">
        <v>5300</v>
      </c>
      <c r="K83" s="714" t="s">
        <v>5301</v>
      </c>
      <c r="L83" s="714" t="s">
        <v>5302</v>
      </c>
      <c r="M83" s="2670"/>
      <c r="N83" s="2670"/>
      <c r="O83" s="2670"/>
      <c r="P83" s="2380"/>
      <c r="Q83" s="2381"/>
      <c r="R83" s="2041"/>
    </row>
    <row r="84" spans="1:26" ht="72.75" customHeight="1" x14ac:dyDescent="0.25">
      <c r="A84" s="3"/>
      <c r="B84" s="2188" t="s">
        <v>2156</v>
      </c>
      <c r="C84" s="2188" t="s">
        <v>102</v>
      </c>
      <c r="D84" s="2531" t="s">
        <v>5303</v>
      </c>
      <c r="E84" s="1922">
        <v>1102799847</v>
      </c>
      <c r="F84" s="1922" t="s">
        <v>5304</v>
      </c>
      <c r="G84" s="1980" t="s">
        <v>5305</v>
      </c>
      <c r="H84" s="2253">
        <v>40165</v>
      </c>
      <c r="I84" s="1922" t="s">
        <v>82</v>
      </c>
      <c r="J84" s="714" t="s">
        <v>5306</v>
      </c>
      <c r="K84" s="500" t="s">
        <v>5307</v>
      </c>
      <c r="L84" s="714" t="s">
        <v>5308</v>
      </c>
      <c r="M84" s="2188" t="s">
        <v>403</v>
      </c>
      <c r="N84" s="2897" t="s">
        <v>403</v>
      </c>
      <c r="O84" s="2386" t="s">
        <v>18</v>
      </c>
      <c r="P84" s="2373" t="s">
        <v>5294</v>
      </c>
      <c r="Q84" s="2373"/>
      <c r="R84" s="2048" t="s">
        <v>5309</v>
      </c>
    </row>
    <row r="85" spans="1:26" ht="72" customHeight="1" x14ac:dyDescent="0.25">
      <c r="A85" s="3"/>
      <c r="B85" s="2188"/>
      <c r="C85" s="2188"/>
      <c r="D85" s="2531"/>
      <c r="E85" s="1922"/>
      <c r="F85" s="1922"/>
      <c r="G85" s="1981"/>
      <c r="H85" s="1922"/>
      <c r="I85" s="1922"/>
      <c r="J85" s="714" t="s">
        <v>5300</v>
      </c>
      <c r="K85" s="500" t="s">
        <v>5310</v>
      </c>
      <c r="L85" s="714" t="s">
        <v>5311</v>
      </c>
      <c r="M85" s="2188"/>
      <c r="N85" s="2897"/>
      <c r="O85" s="2386"/>
      <c r="P85" s="2373"/>
      <c r="Q85" s="2373"/>
      <c r="R85" s="2048"/>
    </row>
    <row r="86" spans="1:26" ht="35.25" customHeight="1" x14ac:dyDescent="0.25">
      <c r="A86" s="3"/>
      <c r="B86" s="2137" t="s">
        <v>2156</v>
      </c>
      <c r="C86" s="2188" t="s">
        <v>102</v>
      </c>
      <c r="D86" s="2188" t="s">
        <v>5312</v>
      </c>
      <c r="E86" s="2386">
        <v>33083568</v>
      </c>
      <c r="F86" s="2188" t="s">
        <v>5313</v>
      </c>
      <c r="G86" s="2188" t="s">
        <v>1075</v>
      </c>
      <c r="H86" s="2124">
        <v>38891</v>
      </c>
      <c r="I86" s="2372" t="s">
        <v>82</v>
      </c>
      <c r="J86" s="714" t="s">
        <v>5314</v>
      </c>
      <c r="K86" s="500">
        <v>2014</v>
      </c>
      <c r="L86" s="714" t="s">
        <v>5315</v>
      </c>
      <c r="M86" s="2366" t="s">
        <v>19</v>
      </c>
      <c r="N86" s="2897" t="s">
        <v>403</v>
      </c>
      <c r="O86" s="2386" t="s">
        <v>427</v>
      </c>
      <c r="P86" s="3095" t="s">
        <v>5316</v>
      </c>
      <c r="Q86" s="3096"/>
      <c r="R86" s="2395"/>
    </row>
    <row r="87" spans="1:26" ht="60.75" customHeight="1" x14ac:dyDescent="0.25">
      <c r="A87" s="3"/>
      <c r="B87" s="2138"/>
      <c r="C87" s="2188"/>
      <c r="D87" s="2188"/>
      <c r="E87" s="2386"/>
      <c r="F87" s="2188"/>
      <c r="G87" s="2188"/>
      <c r="H87" s="2124"/>
      <c r="I87" s="2372"/>
      <c r="J87" s="714" t="s">
        <v>5317</v>
      </c>
      <c r="K87" s="952">
        <v>40127</v>
      </c>
      <c r="L87" s="714" t="s">
        <v>152</v>
      </c>
      <c r="M87" s="2372"/>
      <c r="N87" s="2897"/>
      <c r="O87" s="2386"/>
      <c r="P87" s="3097"/>
      <c r="Q87" s="3098"/>
      <c r="R87" s="2395"/>
    </row>
    <row r="88" spans="1:26" ht="66.75" customHeight="1" x14ac:dyDescent="0.25">
      <c r="A88" s="3"/>
      <c r="B88" s="2138"/>
      <c r="C88" s="2188"/>
      <c r="D88" s="2188"/>
      <c r="E88" s="2386"/>
      <c r="F88" s="2188"/>
      <c r="G88" s="2188"/>
      <c r="H88" s="2124"/>
      <c r="I88" s="2372"/>
      <c r="J88" s="714" t="s">
        <v>5318</v>
      </c>
      <c r="K88" s="952">
        <v>39338</v>
      </c>
      <c r="L88" s="714" t="s">
        <v>152</v>
      </c>
      <c r="M88" s="2372"/>
      <c r="N88" s="2897"/>
      <c r="O88" s="2386"/>
      <c r="P88" s="3097"/>
      <c r="Q88" s="3098"/>
      <c r="R88" s="2395"/>
    </row>
    <row r="89" spans="1:26" ht="53.25" customHeight="1" x14ac:dyDescent="0.25">
      <c r="A89" s="3"/>
      <c r="B89" s="2138"/>
      <c r="C89" s="2188"/>
      <c r="D89" s="2188"/>
      <c r="E89" s="2386"/>
      <c r="F89" s="2188"/>
      <c r="G89" s="2188"/>
      <c r="H89" s="2124"/>
      <c r="I89" s="2372"/>
      <c r="J89" s="714" t="s">
        <v>5319</v>
      </c>
      <c r="K89" s="500" t="s">
        <v>5320</v>
      </c>
      <c r="L89" s="714" t="s">
        <v>152</v>
      </c>
      <c r="M89" s="2372"/>
      <c r="N89" s="2897"/>
      <c r="O89" s="2386"/>
      <c r="P89" s="3097"/>
      <c r="Q89" s="3098"/>
      <c r="R89" s="2395"/>
    </row>
    <row r="90" spans="1:26" ht="60.75" customHeight="1" thickBot="1" x14ac:dyDescent="0.3">
      <c r="A90" s="3"/>
      <c r="B90" s="3089"/>
      <c r="C90" s="2366"/>
      <c r="D90" s="2366"/>
      <c r="E90" s="2137"/>
      <c r="F90" s="2366"/>
      <c r="G90" s="2366"/>
      <c r="H90" s="2124"/>
      <c r="I90" s="2372"/>
      <c r="J90" s="677" t="s">
        <v>5300</v>
      </c>
      <c r="K90" s="721" t="s">
        <v>5321</v>
      </c>
      <c r="L90" s="677" t="s">
        <v>5322</v>
      </c>
      <c r="M90" s="2367"/>
      <c r="N90" s="2897"/>
      <c r="O90" s="2386"/>
      <c r="P90" s="3099"/>
      <c r="Q90" s="3100"/>
      <c r="R90" s="2395"/>
    </row>
    <row r="91" spans="1:26" ht="97.5" customHeight="1" x14ac:dyDescent="0.25">
      <c r="A91" s="3"/>
      <c r="B91" s="1385" t="s">
        <v>5323</v>
      </c>
      <c r="C91" s="677" t="s">
        <v>294</v>
      </c>
      <c r="D91" s="677" t="s">
        <v>5324</v>
      </c>
      <c r="E91" s="672">
        <v>64744888</v>
      </c>
      <c r="F91" s="677" t="s">
        <v>5325</v>
      </c>
      <c r="G91" s="707" t="s">
        <v>5326</v>
      </c>
      <c r="H91" s="1386">
        <v>37507</v>
      </c>
      <c r="I91" s="707" t="s">
        <v>82</v>
      </c>
      <c r="J91" s="714" t="s">
        <v>5300</v>
      </c>
      <c r="K91" s="1387" t="s">
        <v>5327</v>
      </c>
      <c r="L91" s="677" t="s">
        <v>5322</v>
      </c>
      <c r="M91" s="677" t="s">
        <v>403</v>
      </c>
      <c r="N91" s="707" t="s">
        <v>403</v>
      </c>
      <c r="O91" s="672" t="s">
        <v>427</v>
      </c>
      <c r="P91" s="3095" t="s">
        <v>5294</v>
      </c>
      <c r="Q91" s="3096"/>
    </row>
    <row r="92" spans="1:26" ht="97.5" customHeight="1" x14ac:dyDescent="0.25">
      <c r="A92" s="3"/>
      <c r="B92" s="2188" t="s">
        <v>1773</v>
      </c>
      <c r="C92" s="2366" t="s">
        <v>118</v>
      </c>
      <c r="D92" s="2366" t="s">
        <v>5328</v>
      </c>
      <c r="E92" s="2137">
        <v>1102811811</v>
      </c>
      <c r="F92" s="2366" t="s">
        <v>370</v>
      </c>
      <c r="G92" s="2366" t="s">
        <v>2995</v>
      </c>
      <c r="H92" s="2123">
        <v>41222</v>
      </c>
      <c r="I92" s="2366" t="s">
        <v>82</v>
      </c>
      <c r="J92" s="714" t="s">
        <v>5329</v>
      </c>
      <c r="K92" s="952" t="s">
        <v>5330</v>
      </c>
      <c r="L92" s="677" t="s">
        <v>5308</v>
      </c>
      <c r="M92" s="2366" t="s">
        <v>19</v>
      </c>
      <c r="N92" s="2668" t="s">
        <v>403</v>
      </c>
      <c r="O92" s="2137" t="s">
        <v>427</v>
      </c>
      <c r="P92" s="3101" t="s">
        <v>5331</v>
      </c>
      <c r="Q92" s="3102"/>
      <c r="R92" s="1858" t="s">
        <v>5332</v>
      </c>
    </row>
    <row r="93" spans="1:26" s="69" customFormat="1" ht="84" customHeight="1" x14ac:dyDescent="0.25">
      <c r="A93" s="70"/>
      <c r="B93" s="2188"/>
      <c r="C93" s="2372"/>
      <c r="D93" s="2372"/>
      <c r="E93" s="2138"/>
      <c r="F93" s="2372"/>
      <c r="G93" s="2372"/>
      <c r="H93" s="2124"/>
      <c r="I93" s="2372"/>
      <c r="J93" s="714" t="s">
        <v>2520</v>
      </c>
      <c r="K93" s="500" t="s">
        <v>5333</v>
      </c>
      <c r="L93" s="714" t="s">
        <v>5334</v>
      </c>
      <c r="M93" s="2372"/>
      <c r="N93" s="2669"/>
      <c r="O93" s="2138"/>
      <c r="P93" s="3103"/>
      <c r="Q93" s="3104"/>
      <c r="R93" s="2024"/>
    </row>
    <row r="94" spans="1:26" s="69" customFormat="1" ht="97.5" customHeight="1" x14ac:dyDescent="0.25">
      <c r="A94" s="70"/>
      <c r="B94" s="2188"/>
      <c r="C94" s="2367"/>
      <c r="D94" s="2367"/>
      <c r="E94" s="2139"/>
      <c r="F94" s="2367"/>
      <c r="G94" s="2367"/>
      <c r="H94" s="2125"/>
      <c r="I94" s="2367"/>
      <c r="J94" s="714" t="s">
        <v>5335</v>
      </c>
      <c r="K94" s="500" t="s">
        <v>5336</v>
      </c>
      <c r="L94" s="714" t="s">
        <v>5337</v>
      </c>
      <c r="M94" s="2367"/>
      <c r="N94" s="2670"/>
      <c r="O94" s="2139"/>
      <c r="P94" s="3105"/>
      <c r="Q94" s="3106"/>
      <c r="R94" s="1859"/>
    </row>
    <row r="95" spans="1:26" ht="49.5" customHeight="1" x14ac:dyDescent="0.25">
      <c r="A95" s="3"/>
      <c r="B95" s="2366" t="s">
        <v>1773</v>
      </c>
      <c r="C95" s="2366" t="s">
        <v>118</v>
      </c>
      <c r="D95" s="2366" t="s">
        <v>5338</v>
      </c>
      <c r="E95" s="2137">
        <v>64743037</v>
      </c>
      <c r="F95" s="2366" t="s">
        <v>487</v>
      </c>
      <c r="G95" s="2366" t="s">
        <v>5339</v>
      </c>
      <c r="H95" s="2123">
        <v>39073</v>
      </c>
      <c r="I95" s="2366" t="s">
        <v>82</v>
      </c>
      <c r="J95" s="119" t="s">
        <v>5340</v>
      </c>
      <c r="K95" s="500">
        <v>2011</v>
      </c>
      <c r="L95" s="119" t="s">
        <v>370</v>
      </c>
      <c r="M95" s="2366" t="s">
        <v>19</v>
      </c>
      <c r="N95" s="2668" t="s">
        <v>413</v>
      </c>
      <c r="O95" s="2137" t="s">
        <v>18</v>
      </c>
      <c r="P95" s="3068" t="s">
        <v>5341</v>
      </c>
      <c r="Q95" s="3069"/>
      <c r="R95" s="2048" t="s">
        <v>5342</v>
      </c>
    </row>
    <row r="96" spans="1:26" s="1389" customFormat="1" ht="63.75" customHeight="1" x14ac:dyDescent="0.25">
      <c r="A96" s="1388"/>
      <c r="B96" s="2372"/>
      <c r="C96" s="2372"/>
      <c r="D96" s="2372"/>
      <c r="E96" s="2138"/>
      <c r="F96" s="2372"/>
      <c r="G96" s="2372"/>
      <c r="H96" s="2124"/>
      <c r="I96" s="2372"/>
      <c r="J96" s="119" t="s">
        <v>5343</v>
      </c>
      <c r="K96" s="500" t="s">
        <v>5344</v>
      </c>
      <c r="L96" s="119" t="s">
        <v>5345</v>
      </c>
      <c r="M96" s="2372"/>
      <c r="N96" s="2669"/>
      <c r="O96" s="2138"/>
      <c r="P96" s="3070"/>
      <c r="Q96" s="3071"/>
      <c r="R96" s="2048"/>
      <c r="S96" s="69"/>
      <c r="T96" s="69"/>
      <c r="U96" s="69"/>
      <c r="V96" s="69"/>
      <c r="W96" s="69"/>
      <c r="X96" s="69"/>
      <c r="Y96" s="69"/>
      <c r="Z96" s="69"/>
    </row>
    <row r="97" spans="1:18" s="69" customFormat="1" ht="54.75" customHeight="1" x14ac:dyDescent="0.25">
      <c r="A97" s="70"/>
      <c r="B97" s="2366" t="s">
        <v>1773</v>
      </c>
      <c r="C97" s="2543" t="s">
        <v>118</v>
      </c>
      <c r="D97" s="2366" t="s">
        <v>5346</v>
      </c>
      <c r="E97" s="2137">
        <v>1102803496</v>
      </c>
      <c r="F97" s="2366" t="s">
        <v>370</v>
      </c>
      <c r="G97" s="2366" t="s">
        <v>5347</v>
      </c>
      <c r="H97" s="2123">
        <v>40530</v>
      </c>
      <c r="I97" s="2366" t="s">
        <v>82</v>
      </c>
      <c r="J97" s="86" t="s">
        <v>587</v>
      </c>
      <c r="K97" s="500" t="s">
        <v>5348</v>
      </c>
      <c r="L97" s="86" t="s">
        <v>5349</v>
      </c>
      <c r="M97" s="2188" t="s">
        <v>19</v>
      </c>
      <c r="N97" s="2987" t="s">
        <v>403</v>
      </c>
      <c r="O97" s="2386" t="s">
        <v>18</v>
      </c>
      <c r="P97" s="2659" t="s">
        <v>5331</v>
      </c>
      <c r="Q97" s="2660"/>
      <c r="R97" s="2048" t="s">
        <v>5350</v>
      </c>
    </row>
    <row r="98" spans="1:18" s="69" customFormat="1" ht="69" customHeight="1" x14ac:dyDescent="0.25">
      <c r="A98" s="70"/>
      <c r="B98" s="2372"/>
      <c r="C98" s="2544"/>
      <c r="D98" s="2372"/>
      <c r="E98" s="2138"/>
      <c r="F98" s="2372"/>
      <c r="G98" s="2372"/>
      <c r="H98" s="2124"/>
      <c r="I98" s="2372"/>
      <c r="J98" s="86" t="s">
        <v>5351</v>
      </c>
      <c r="K98" s="500" t="s">
        <v>5352</v>
      </c>
      <c r="L98" s="86" t="s">
        <v>370</v>
      </c>
      <c r="M98" s="2188"/>
      <c r="N98" s="2987"/>
      <c r="O98" s="2386"/>
      <c r="P98" s="2378"/>
      <c r="Q98" s="2379"/>
      <c r="R98" s="2048"/>
    </row>
    <row r="99" spans="1:18" s="69" customFormat="1" ht="76.5" customHeight="1" x14ac:dyDescent="0.25">
      <c r="A99" s="70"/>
      <c r="B99" s="2372"/>
      <c r="C99" s="2544"/>
      <c r="D99" s="2372"/>
      <c r="E99" s="2138"/>
      <c r="F99" s="2372"/>
      <c r="G99" s="2372"/>
      <c r="H99" s="2124"/>
      <c r="I99" s="2372"/>
      <c r="J99" s="581" t="s">
        <v>5353</v>
      </c>
      <c r="K99" s="1390" t="s">
        <v>5354</v>
      </c>
      <c r="L99" s="581" t="s">
        <v>1539</v>
      </c>
      <c r="M99" s="2188"/>
      <c r="N99" s="2987"/>
      <c r="O99" s="2386"/>
      <c r="P99" s="2378"/>
      <c r="Q99" s="2379"/>
      <c r="R99" s="2048"/>
    </row>
    <row r="100" spans="1:18" s="69" customFormat="1" ht="51" customHeight="1" x14ac:dyDescent="0.25">
      <c r="A100" s="70"/>
      <c r="B100" s="2188" t="s">
        <v>1773</v>
      </c>
      <c r="C100" s="2543" t="s">
        <v>118</v>
      </c>
      <c r="D100" s="2366" t="s">
        <v>5355</v>
      </c>
      <c r="E100" s="2137">
        <v>22867805</v>
      </c>
      <c r="F100" s="2366" t="s">
        <v>370</v>
      </c>
      <c r="G100" s="2366" t="s">
        <v>1075</v>
      </c>
      <c r="H100" s="2123">
        <v>38331</v>
      </c>
      <c r="I100" s="2366" t="s">
        <v>82</v>
      </c>
      <c r="J100" s="581" t="s">
        <v>5356</v>
      </c>
      <c r="K100" s="1391">
        <v>2006</v>
      </c>
      <c r="L100" s="581" t="s">
        <v>5308</v>
      </c>
      <c r="M100" s="2366" t="s">
        <v>19</v>
      </c>
      <c r="N100" s="3107" t="s">
        <v>413</v>
      </c>
      <c r="O100" s="2137" t="s">
        <v>19</v>
      </c>
      <c r="P100" s="2659"/>
      <c r="Q100" s="2660"/>
      <c r="R100" s="2039" t="s">
        <v>5357</v>
      </c>
    </row>
    <row r="101" spans="1:18" s="69" customFormat="1" ht="51.75" customHeight="1" x14ac:dyDescent="0.25">
      <c r="A101" s="70"/>
      <c r="B101" s="2188"/>
      <c r="C101" s="2544"/>
      <c r="D101" s="2372"/>
      <c r="E101" s="2138"/>
      <c r="F101" s="2372"/>
      <c r="G101" s="2372"/>
      <c r="H101" s="2124"/>
      <c r="I101" s="2372"/>
      <c r="J101" s="581" t="s">
        <v>5358</v>
      </c>
      <c r="K101" s="1391">
        <v>2005</v>
      </c>
      <c r="L101" s="581" t="s">
        <v>5359</v>
      </c>
      <c r="M101" s="2372"/>
      <c r="N101" s="3108"/>
      <c r="O101" s="2138"/>
      <c r="P101" s="2378"/>
      <c r="Q101" s="2379"/>
      <c r="R101" s="2041"/>
    </row>
    <row r="102" spans="1:18" s="69" customFormat="1" ht="48" customHeight="1" x14ac:dyDescent="0.25">
      <c r="A102" s="70"/>
      <c r="B102" s="2188"/>
      <c r="C102" s="2544"/>
      <c r="D102" s="2372"/>
      <c r="E102" s="2138"/>
      <c r="F102" s="2372"/>
      <c r="G102" s="2372"/>
      <c r="H102" s="2124"/>
      <c r="I102" s="2372"/>
      <c r="J102" s="581" t="s">
        <v>5360</v>
      </c>
      <c r="K102" s="1392" t="s">
        <v>5361</v>
      </c>
      <c r="L102" s="581" t="s">
        <v>5362</v>
      </c>
      <c r="M102" s="2372"/>
      <c r="N102" s="3108"/>
      <c r="O102" s="2138"/>
      <c r="P102" s="2378"/>
      <c r="Q102" s="2379"/>
      <c r="R102" s="2041"/>
    </row>
    <row r="103" spans="1:18" s="69" customFormat="1" ht="52.5" customHeight="1" x14ac:dyDescent="0.25">
      <c r="A103" s="70"/>
      <c r="B103" s="2188"/>
      <c r="C103" s="2544"/>
      <c r="D103" s="2372"/>
      <c r="E103" s="2138"/>
      <c r="F103" s="2372"/>
      <c r="G103" s="2372"/>
      <c r="H103" s="2124"/>
      <c r="I103" s="2372"/>
      <c r="J103" s="581" t="s">
        <v>5363</v>
      </c>
      <c r="K103" s="1392" t="s">
        <v>5364</v>
      </c>
      <c r="L103" s="581" t="s">
        <v>5365</v>
      </c>
      <c r="M103" s="2372"/>
      <c r="N103" s="3108"/>
      <c r="O103" s="2138"/>
      <c r="P103" s="2378"/>
      <c r="Q103" s="2379"/>
      <c r="R103" s="2041"/>
    </row>
    <row r="104" spans="1:18" s="69" customFormat="1" ht="52.5" customHeight="1" x14ac:dyDescent="0.25">
      <c r="A104" s="70"/>
      <c r="B104" s="2366" t="s">
        <v>1773</v>
      </c>
      <c r="C104" s="2536" t="s">
        <v>118</v>
      </c>
      <c r="D104" s="2188" t="s">
        <v>5366</v>
      </c>
      <c r="E104" s="2137">
        <v>64567907</v>
      </c>
      <c r="F104" s="2188" t="s">
        <v>487</v>
      </c>
      <c r="G104" s="2188" t="s">
        <v>5347</v>
      </c>
      <c r="H104" s="2123">
        <v>37968</v>
      </c>
      <c r="I104" s="2366" t="s">
        <v>82</v>
      </c>
      <c r="J104" s="86" t="s">
        <v>5367</v>
      </c>
      <c r="K104" s="952" t="s">
        <v>5368</v>
      </c>
      <c r="L104" s="86" t="s">
        <v>5369</v>
      </c>
      <c r="M104" s="2188" t="s">
        <v>19</v>
      </c>
      <c r="N104" s="2987" t="s">
        <v>403</v>
      </c>
      <c r="O104" s="2386" t="s">
        <v>18</v>
      </c>
      <c r="P104" s="2188"/>
      <c r="Q104" s="2188"/>
      <c r="R104" s="1858" t="s">
        <v>5370</v>
      </c>
    </row>
    <row r="105" spans="1:18" s="69" customFormat="1" ht="52.5" customHeight="1" x14ac:dyDescent="0.25">
      <c r="A105" s="70"/>
      <c r="B105" s="2372"/>
      <c r="C105" s="2536"/>
      <c r="D105" s="2188"/>
      <c r="E105" s="2138"/>
      <c r="F105" s="2188"/>
      <c r="G105" s="2188"/>
      <c r="H105" s="2124"/>
      <c r="I105" s="2372"/>
      <c r="J105" s="86" t="s">
        <v>1726</v>
      </c>
      <c r="K105" s="952" t="s">
        <v>5371</v>
      </c>
      <c r="L105" s="86" t="s">
        <v>1173</v>
      </c>
      <c r="M105" s="2188"/>
      <c r="N105" s="2987"/>
      <c r="O105" s="2386"/>
      <c r="P105" s="2188"/>
      <c r="Q105" s="2188"/>
      <c r="R105" s="2024"/>
    </row>
    <row r="106" spans="1:18" s="69" customFormat="1" ht="52.5" customHeight="1" x14ac:dyDescent="0.25">
      <c r="A106" s="70"/>
      <c r="B106" s="2372"/>
      <c r="C106" s="2536"/>
      <c r="D106" s="2188"/>
      <c r="E106" s="2138"/>
      <c r="F106" s="2188"/>
      <c r="G106" s="2188"/>
      <c r="H106" s="2124"/>
      <c r="I106" s="2372"/>
      <c r="J106" s="86" t="s">
        <v>5372</v>
      </c>
      <c r="K106" s="952" t="s">
        <v>5373</v>
      </c>
      <c r="L106" s="86" t="s">
        <v>1173</v>
      </c>
      <c r="M106" s="2188"/>
      <c r="N106" s="2987"/>
      <c r="O106" s="2386"/>
      <c r="P106" s="2188"/>
      <c r="Q106" s="2188"/>
      <c r="R106" s="2024"/>
    </row>
    <row r="107" spans="1:18" s="69" customFormat="1" ht="52.5" customHeight="1" x14ac:dyDescent="0.25">
      <c r="A107" s="70"/>
      <c r="B107" s="2372"/>
      <c r="C107" s="2536"/>
      <c r="D107" s="2188"/>
      <c r="E107" s="2138"/>
      <c r="F107" s="2188"/>
      <c r="G107" s="2188"/>
      <c r="H107" s="2124"/>
      <c r="I107" s="2372"/>
      <c r="J107" s="86" t="s">
        <v>355</v>
      </c>
      <c r="K107" s="952" t="s">
        <v>5374</v>
      </c>
      <c r="L107" s="86" t="s">
        <v>1173</v>
      </c>
      <c r="M107" s="2188"/>
      <c r="N107" s="2987"/>
      <c r="O107" s="2386"/>
      <c r="P107" s="2188"/>
      <c r="Q107" s="2188"/>
      <c r="R107" s="2024"/>
    </row>
    <row r="108" spans="1:18" s="69" customFormat="1" ht="52.5" customHeight="1" x14ac:dyDescent="0.25">
      <c r="A108" s="70"/>
      <c r="B108" s="2372"/>
      <c r="C108" s="2536"/>
      <c r="D108" s="2188"/>
      <c r="E108" s="2138"/>
      <c r="F108" s="2188"/>
      <c r="G108" s="2188"/>
      <c r="H108" s="2124"/>
      <c r="I108" s="2372"/>
      <c r="J108" s="86" t="s">
        <v>5375</v>
      </c>
      <c r="K108" s="952" t="s">
        <v>5376</v>
      </c>
      <c r="L108" s="86" t="s">
        <v>5377</v>
      </c>
      <c r="M108" s="2188"/>
      <c r="N108" s="2987"/>
      <c r="O108" s="2386"/>
      <c r="P108" s="2188"/>
      <c r="Q108" s="2188"/>
      <c r="R108" s="1859"/>
    </row>
    <row r="109" spans="1:18" s="69" customFormat="1" ht="52.5" customHeight="1" x14ac:dyDescent="0.25">
      <c r="A109" s="70"/>
      <c r="B109" s="2366" t="s">
        <v>1773</v>
      </c>
      <c r="C109" s="2543" t="s">
        <v>118</v>
      </c>
      <c r="D109" s="2366" t="s">
        <v>5378</v>
      </c>
      <c r="E109" s="2137">
        <v>1102843875</v>
      </c>
      <c r="F109" s="2366" t="s">
        <v>370</v>
      </c>
      <c r="G109" s="2366" t="s">
        <v>1075</v>
      </c>
      <c r="H109" s="2123">
        <v>37965</v>
      </c>
      <c r="I109" s="2366" t="s">
        <v>82</v>
      </c>
      <c r="J109" s="86" t="s">
        <v>5379</v>
      </c>
      <c r="K109" s="952" t="s">
        <v>5380</v>
      </c>
      <c r="L109" s="86" t="s">
        <v>2802</v>
      </c>
      <c r="M109" s="2366" t="s">
        <v>19</v>
      </c>
      <c r="N109" s="3107" t="s">
        <v>403</v>
      </c>
      <c r="O109" s="2137" t="s">
        <v>18</v>
      </c>
      <c r="P109" s="2659"/>
      <c r="Q109" s="2660"/>
      <c r="R109" s="1858" t="s">
        <v>5381</v>
      </c>
    </row>
    <row r="110" spans="1:18" s="69" customFormat="1" ht="52.5" customHeight="1" x14ac:dyDescent="0.25">
      <c r="A110" s="70"/>
      <c r="B110" s="2372"/>
      <c r="C110" s="2544"/>
      <c r="D110" s="2372"/>
      <c r="E110" s="2138"/>
      <c r="F110" s="2372"/>
      <c r="G110" s="2372"/>
      <c r="H110" s="2124"/>
      <c r="I110" s="2372"/>
      <c r="J110" s="86" t="s">
        <v>5382</v>
      </c>
      <c r="K110" s="952" t="s">
        <v>5383</v>
      </c>
      <c r="L110" s="86" t="s">
        <v>2802</v>
      </c>
      <c r="M110" s="2372"/>
      <c r="N110" s="3108"/>
      <c r="O110" s="2138"/>
      <c r="P110" s="2378"/>
      <c r="Q110" s="2379"/>
      <c r="R110" s="2024"/>
    </row>
    <row r="111" spans="1:18" s="69" customFormat="1" ht="52.5" customHeight="1" x14ac:dyDescent="0.25">
      <c r="A111" s="70"/>
      <c r="B111" s="2367"/>
      <c r="C111" s="2545"/>
      <c r="D111" s="2367"/>
      <c r="E111" s="2139"/>
      <c r="F111" s="2367"/>
      <c r="G111" s="2367"/>
      <c r="H111" s="2125"/>
      <c r="I111" s="2367"/>
      <c r="J111" s="86" t="s">
        <v>105</v>
      </c>
      <c r="K111" s="952" t="s">
        <v>5384</v>
      </c>
      <c r="L111" s="86" t="s">
        <v>2802</v>
      </c>
      <c r="M111" s="2367"/>
      <c r="N111" s="3109"/>
      <c r="O111" s="2139"/>
      <c r="P111" s="2378"/>
      <c r="Q111" s="2379"/>
      <c r="R111" s="1859"/>
    </row>
    <row r="112" spans="1:18" s="69" customFormat="1" ht="52.5" customHeight="1" x14ac:dyDescent="0.25">
      <c r="A112" s="70"/>
      <c r="B112" s="2188" t="s">
        <v>1773</v>
      </c>
      <c r="C112" s="2536" t="s">
        <v>118</v>
      </c>
      <c r="D112" s="2188" t="s">
        <v>5385</v>
      </c>
      <c r="E112" s="2386">
        <v>30400022</v>
      </c>
      <c r="F112" s="2366" t="s">
        <v>370</v>
      </c>
      <c r="G112" s="2188" t="s">
        <v>5386</v>
      </c>
      <c r="H112" s="2123">
        <v>37925</v>
      </c>
      <c r="I112" s="2188" t="s">
        <v>82</v>
      </c>
      <c r="J112" s="86" t="s">
        <v>5300</v>
      </c>
      <c r="K112" s="952" t="s">
        <v>5387</v>
      </c>
      <c r="L112" s="86" t="s">
        <v>120</v>
      </c>
      <c r="M112" s="2188" t="s">
        <v>19</v>
      </c>
      <c r="N112" s="3107" t="s">
        <v>403</v>
      </c>
      <c r="O112" s="2386" t="s">
        <v>18</v>
      </c>
      <c r="P112" s="2188"/>
      <c r="Q112" s="2188"/>
      <c r="R112" s="2048" t="s">
        <v>5388</v>
      </c>
    </row>
    <row r="113" spans="1:18" s="69" customFormat="1" ht="52.5" customHeight="1" x14ac:dyDescent="0.25">
      <c r="A113" s="70"/>
      <c r="B113" s="2188"/>
      <c r="C113" s="2536"/>
      <c r="D113" s="2188"/>
      <c r="E113" s="2386"/>
      <c r="F113" s="2367"/>
      <c r="G113" s="2188"/>
      <c r="H113" s="2125"/>
      <c r="I113" s="2188"/>
      <c r="J113" s="86" t="s">
        <v>5389</v>
      </c>
      <c r="K113" s="952" t="s">
        <v>5390</v>
      </c>
      <c r="L113" s="86" t="s">
        <v>370</v>
      </c>
      <c r="M113" s="2188"/>
      <c r="N113" s="3109"/>
      <c r="O113" s="2386"/>
      <c r="P113" s="2188"/>
      <c r="Q113" s="2188"/>
      <c r="R113" s="2048"/>
    </row>
    <row r="114" spans="1:18" s="69" customFormat="1" ht="99.75" x14ac:dyDescent="0.25">
      <c r="A114" s="70"/>
      <c r="B114" s="714" t="s">
        <v>1773</v>
      </c>
      <c r="C114" s="500" t="s">
        <v>294</v>
      </c>
      <c r="D114" s="714" t="s">
        <v>5391</v>
      </c>
      <c r="E114" s="689">
        <v>22494398</v>
      </c>
      <c r="F114" s="725" t="s">
        <v>5392</v>
      </c>
      <c r="G114" s="714" t="s">
        <v>5339</v>
      </c>
      <c r="H114" s="580">
        <v>39073</v>
      </c>
      <c r="I114" s="714" t="s">
        <v>82</v>
      </c>
      <c r="J114" s="1393" t="s">
        <v>5393</v>
      </c>
      <c r="K114" s="1394" t="s">
        <v>5394</v>
      </c>
      <c r="L114" s="1393" t="s">
        <v>5395</v>
      </c>
      <c r="M114" s="714" t="s">
        <v>18</v>
      </c>
      <c r="N114" s="714" t="s">
        <v>403</v>
      </c>
      <c r="O114" s="673" t="s">
        <v>18</v>
      </c>
      <c r="P114" s="2367" t="s">
        <v>52</v>
      </c>
      <c r="Q114" s="2367"/>
    </row>
    <row r="115" spans="1:18" s="69" customFormat="1" ht="52.5" customHeight="1" x14ac:dyDescent="0.25">
      <c r="A115" s="70"/>
      <c r="B115" s="3110" t="s">
        <v>5396</v>
      </c>
      <c r="C115" s="3110"/>
      <c r="D115" s="3110"/>
      <c r="E115" s="3110"/>
      <c r="F115" s="3110"/>
      <c r="G115" s="3110"/>
      <c r="H115" s="3110"/>
      <c r="I115" s="3110"/>
      <c r="J115" s="3110"/>
      <c r="K115" s="3110"/>
      <c r="L115" s="3110"/>
      <c r="M115" s="3110"/>
      <c r="N115" s="3110"/>
      <c r="O115" s="3110"/>
      <c r="P115" s="3110"/>
      <c r="Q115" s="3110"/>
    </row>
    <row r="117" spans="1:18" ht="15.75" thickBot="1" x14ac:dyDescent="0.3"/>
    <row r="118" spans="1:18" ht="27" thickBot="1" x14ac:dyDescent="0.3">
      <c r="B118" s="1879" t="s">
        <v>184</v>
      </c>
      <c r="C118" s="1880"/>
      <c r="D118" s="1880"/>
      <c r="E118" s="1880"/>
      <c r="F118" s="1880"/>
      <c r="G118" s="1880"/>
      <c r="H118" s="1880"/>
      <c r="I118" s="1880"/>
      <c r="J118" s="1880"/>
      <c r="K118" s="1880"/>
      <c r="L118" s="1880"/>
      <c r="M118" s="1880"/>
      <c r="N118" s="1881"/>
    </row>
    <row r="121" spans="1:18" ht="30" x14ac:dyDescent="0.25">
      <c r="B121" s="194" t="s">
        <v>17</v>
      </c>
      <c r="C121" s="194" t="s">
        <v>415</v>
      </c>
      <c r="D121" s="1875" t="s">
        <v>77</v>
      </c>
      <c r="E121" s="1876"/>
    </row>
    <row r="122" spans="1:18" ht="30" x14ac:dyDescent="0.25">
      <c r="B122" s="229" t="s">
        <v>185</v>
      </c>
      <c r="C122" s="690" t="s">
        <v>18</v>
      </c>
      <c r="D122" s="1922" t="s">
        <v>52</v>
      </c>
      <c r="E122" s="1922"/>
    </row>
    <row r="125" spans="1:18" ht="26.25" x14ac:dyDescent="0.25">
      <c r="B125" s="1851" t="s">
        <v>186</v>
      </c>
      <c r="C125" s="1852"/>
      <c r="D125" s="1852"/>
      <c r="E125" s="1852"/>
      <c r="F125" s="1852"/>
      <c r="G125" s="1852"/>
      <c r="H125" s="1852"/>
      <c r="I125" s="1852"/>
      <c r="J125" s="1852"/>
      <c r="K125" s="1852"/>
      <c r="L125" s="1852"/>
      <c r="M125" s="1852"/>
      <c r="N125" s="1852"/>
      <c r="O125" s="1852"/>
      <c r="P125" s="1852"/>
    </row>
    <row r="127" spans="1:18" ht="15.75" thickBot="1" x14ac:dyDescent="0.3"/>
    <row r="128" spans="1:18" ht="27" thickBot="1" x14ac:dyDescent="0.3">
      <c r="B128" s="1879" t="s">
        <v>187</v>
      </c>
      <c r="C128" s="1880"/>
      <c r="D128" s="1880"/>
      <c r="E128" s="1880"/>
      <c r="F128" s="1880"/>
      <c r="G128" s="1880"/>
      <c r="H128" s="1880"/>
      <c r="I128" s="1880"/>
      <c r="J128" s="1880"/>
      <c r="K128" s="1880"/>
      <c r="L128" s="1880"/>
      <c r="M128" s="1880"/>
      <c r="N128" s="1881"/>
    </row>
    <row r="130" spans="1:26" ht="15.75" thickBot="1" x14ac:dyDescent="0.3">
      <c r="M130" s="163"/>
      <c r="N130" s="163"/>
    </row>
    <row r="131" spans="1:26" s="48" customFormat="1" ht="75" x14ac:dyDescent="0.25">
      <c r="B131" s="164" t="s">
        <v>33</v>
      </c>
      <c r="C131" s="164" t="s">
        <v>34</v>
      </c>
      <c r="D131" s="164" t="s">
        <v>35</v>
      </c>
      <c r="E131" s="164" t="s">
        <v>36</v>
      </c>
      <c r="F131" s="164" t="s">
        <v>37</v>
      </c>
      <c r="G131" s="164" t="s">
        <v>38</v>
      </c>
      <c r="H131" s="164" t="s">
        <v>39</v>
      </c>
      <c r="I131" s="164" t="s">
        <v>40</v>
      </c>
      <c r="J131" s="164" t="s">
        <v>41</v>
      </c>
      <c r="K131" s="164" t="s">
        <v>42</v>
      </c>
      <c r="L131" s="164" t="s">
        <v>43</v>
      </c>
      <c r="M131" s="165" t="s">
        <v>44</v>
      </c>
      <c r="N131" s="164" t="s">
        <v>45</v>
      </c>
      <c r="O131" s="164" t="s">
        <v>46</v>
      </c>
      <c r="P131" s="166" t="s">
        <v>47</v>
      </c>
      <c r="Q131" s="166" t="s">
        <v>48</v>
      </c>
    </row>
    <row r="132" spans="1:26" s="61" customFormat="1" ht="57" x14ac:dyDescent="0.25">
      <c r="A132" s="52">
        <v>1</v>
      </c>
      <c r="B132" s="53" t="s">
        <v>5265</v>
      </c>
      <c r="C132" s="53" t="s">
        <v>5265</v>
      </c>
      <c r="D132" s="53" t="s">
        <v>5266</v>
      </c>
      <c r="E132" s="58">
        <v>701820140214</v>
      </c>
      <c r="F132" s="54" t="s">
        <v>18</v>
      </c>
      <c r="G132" s="55">
        <v>1</v>
      </c>
      <c r="H132" s="62">
        <v>41674</v>
      </c>
      <c r="I132" s="62">
        <v>41912</v>
      </c>
      <c r="J132" s="56" t="s">
        <v>19</v>
      </c>
      <c r="K132" s="57">
        <v>10.86</v>
      </c>
      <c r="L132" s="58">
        <v>0</v>
      </c>
      <c r="M132" s="58">
        <v>440</v>
      </c>
      <c r="N132" s="58">
        <v>440</v>
      </c>
      <c r="O132" s="275">
        <v>456527368</v>
      </c>
      <c r="P132" s="59">
        <v>59</v>
      </c>
      <c r="Q132" s="64"/>
      <c r="R132" s="60"/>
      <c r="S132" s="60"/>
      <c r="T132" s="60"/>
      <c r="U132" s="60"/>
      <c r="V132" s="60"/>
      <c r="W132" s="60"/>
      <c r="X132" s="60"/>
      <c r="Y132" s="60"/>
      <c r="Z132" s="60"/>
    </row>
    <row r="133" spans="1:26" s="61" customFormat="1" ht="57" x14ac:dyDescent="0.25">
      <c r="A133" s="52">
        <f>+A132+1</f>
        <v>2</v>
      </c>
      <c r="B133" s="53" t="s">
        <v>5265</v>
      </c>
      <c r="C133" s="53" t="s">
        <v>5265</v>
      </c>
      <c r="D133" s="53" t="s">
        <v>5266</v>
      </c>
      <c r="E133" s="58">
        <v>701820120182</v>
      </c>
      <c r="F133" s="54" t="s">
        <v>18</v>
      </c>
      <c r="G133" s="55">
        <v>1</v>
      </c>
      <c r="H133" s="62">
        <v>40939</v>
      </c>
      <c r="I133" s="62">
        <v>41274</v>
      </c>
      <c r="J133" s="56" t="s">
        <v>19</v>
      </c>
      <c r="K133" s="58">
        <v>11</v>
      </c>
      <c r="L133" s="58">
        <v>0</v>
      </c>
      <c r="M133" s="58">
        <v>182</v>
      </c>
      <c r="N133" s="58">
        <v>182</v>
      </c>
      <c r="O133" s="275">
        <v>129717879</v>
      </c>
      <c r="P133" s="956" t="s">
        <v>5397</v>
      </c>
      <c r="Q133" s="64"/>
      <c r="R133" s="60"/>
      <c r="S133" s="60"/>
      <c r="T133" s="60"/>
      <c r="U133" s="60"/>
      <c r="V133" s="60"/>
      <c r="W133" s="60"/>
      <c r="X133" s="60"/>
      <c r="Y133" s="60"/>
      <c r="Z133" s="60"/>
    </row>
    <row r="134" spans="1:26" s="61" customFormat="1" ht="57" x14ac:dyDescent="0.25">
      <c r="A134" s="500">
        <v>3</v>
      </c>
      <c r="B134" s="53" t="s">
        <v>5265</v>
      </c>
      <c r="C134" s="53" t="s">
        <v>5265</v>
      </c>
      <c r="D134" s="53" t="s">
        <v>5266</v>
      </c>
      <c r="E134" s="58">
        <v>701820100128</v>
      </c>
      <c r="F134" s="54" t="s">
        <v>18</v>
      </c>
      <c r="G134" s="65">
        <v>1</v>
      </c>
      <c r="H134" s="62">
        <v>40206</v>
      </c>
      <c r="I134" s="62">
        <v>40543</v>
      </c>
      <c r="J134" s="56" t="s">
        <v>19</v>
      </c>
      <c r="K134" s="57">
        <v>11.06</v>
      </c>
      <c r="L134" s="58">
        <v>0</v>
      </c>
      <c r="M134" s="58">
        <v>1032</v>
      </c>
      <c r="N134" s="58">
        <v>1032</v>
      </c>
      <c r="O134" s="339">
        <v>507542244</v>
      </c>
      <c r="P134" s="956" t="s">
        <v>5398</v>
      </c>
      <c r="Q134" s="64"/>
      <c r="R134" s="60"/>
      <c r="S134" s="60"/>
      <c r="T134" s="60"/>
      <c r="U134" s="60"/>
      <c r="V134" s="60"/>
      <c r="W134" s="60"/>
      <c r="X134" s="60"/>
      <c r="Y134" s="60"/>
      <c r="Z134" s="60"/>
    </row>
    <row r="135" spans="1:26" s="61" customFormat="1" x14ac:dyDescent="0.25">
      <c r="A135" s="52"/>
      <c r="B135" s="183" t="s">
        <v>28</v>
      </c>
      <c r="C135" s="172"/>
      <c r="D135" s="173"/>
      <c r="E135" s="182"/>
      <c r="F135" s="175"/>
      <c r="G135" s="175"/>
      <c r="H135" s="175"/>
      <c r="I135" s="220"/>
      <c r="J135" s="176"/>
      <c r="K135" s="185">
        <f>SUM(K132:K134)</f>
        <v>32.92</v>
      </c>
      <c r="L135" s="185">
        <f>SUM(L132:L134)</f>
        <v>0</v>
      </c>
      <c r="M135" s="797">
        <f>SUM(M132:M134)</f>
        <v>1654</v>
      </c>
      <c r="N135" s="185">
        <f>SUM(N132:N134)</f>
        <v>1654</v>
      </c>
      <c r="O135" s="180"/>
      <c r="P135" s="180"/>
      <c r="Q135" s="187"/>
    </row>
    <row r="136" spans="1:26" x14ac:dyDescent="0.25">
      <c r="B136" s="69"/>
      <c r="C136" s="69"/>
      <c r="D136" s="69"/>
      <c r="E136" s="188"/>
      <c r="F136" s="69"/>
      <c r="G136" s="69"/>
      <c r="H136" s="69"/>
      <c r="I136" s="69"/>
      <c r="J136" s="69"/>
      <c r="K136" s="69"/>
      <c r="L136" s="69"/>
      <c r="M136" s="69"/>
      <c r="N136" s="69"/>
      <c r="O136" s="69"/>
      <c r="P136" s="69"/>
    </row>
    <row r="137" spans="1:26" ht="18.75" x14ac:dyDescent="0.25">
      <c r="B137" s="222" t="s">
        <v>192</v>
      </c>
      <c r="C137" s="250" t="s">
        <v>5399</v>
      </c>
      <c r="H137" s="191"/>
      <c r="I137" s="191"/>
      <c r="J137" s="191"/>
      <c r="K137" s="191"/>
      <c r="L137" s="191"/>
      <c r="M137" s="191"/>
      <c r="N137" s="69"/>
      <c r="O137" s="69"/>
      <c r="P137" s="69"/>
    </row>
    <row r="139" spans="1:26" ht="15.75" thickBot="1" x14ac:dyDescent="0.3"/>
    <row r="140" spans="1:26" ht="30.75" thickBot="1" x14ac:dyDescent="0.3">
      <c r="B140" s="232" t="s">
        <v>193</v>
      </c>
      <c r="C140" s="233" t="s">
        <v>194</v>
      </c>
      <c r="D140" s="232" t="s">
        <v>27</v>
      </c>
      <c r="E140" s="233" t="s">
        <v>195</v>
      </c>
    </row>
    <row r="141" spans="1:26" x14ac:dyDescent="0.25">
      <c r="B141" s="103" t="s">
        <v>196</v>
      </c>
      <c r="C141" s="234">
        <v>20</v>
      </c>
      <c r="D141" s="234"/>
      <c r="E141" s="1923">
        <f>+D141+D142+D143</f>
        <v>40</v>
      </c>
    </row>
    <row r="142" spans="1:26" x14ac:dyDescent="0.25">
      <c r="B142" s="103" t="s">
        <v>197</v>
      </c>
      <c r="C142" s="235">
        <v>30</v>
      </c>
      <c r="D142" s="715">
        <v>0</v>
      </c>
      <c r="E142" s="1924"/>
    </row>
    <row r="143" spans="1:26" ht="15.75" thickBot="1" x14ac:dyDescent="0.3">
      <c r="B143" s="103" t="s">
        <v>198</v>
      </c>
      <c r="C143" s="236">
        <v>40</v>
      </c>
      <c r="D143" s="236">
        <v>40</v>
      </c>
      <c r="E143" s="1925"/>
    </row>
    <row r="145" spans="2:17" ht="15.75" thickBot="1" x14ac:dyDescent="0.3"/>
    <row r="146" spans="2:17" ht="27" thickBot="1" x14ac:dyDescent="0.3">
      <c r="B146" s="1879" t="s">
        <v>199</v>
      </c>
      <c r="C146" s="1880"/>
      <c r="D146" s="1880"/>
      <c r="E146" s="1880"/>
      <c r="F146" s="1880"/>
      <c r="G146" s="1880"/>
      <c r="H146" s="1880"/>
      <c r="I146" s="1880"/>
      <c r="J146" s="1880"/>
      <c r="K146" s="1880"/>
      <c r="L146" s="1880"/>
      <c r="M146" s="1880"/>
      <c r="N146" s="1881"/>
    </row>
    <row r="148" spans="2:17" ht="75" x14ac:dyDescent="0.25">
      <c r="B148" s="193" t="s">
        <v>89</v>
      </c>
      <c r="C148" s="193" t="s">
        <v>90</v>
      </c>
      <c r="D148" s="193" t="s">
        <v>91</v>
      </c>
      <c r="E148" s="193" t="s">
        <v>92</v>
      </c>
      <c r="F148" s="193" t="s">
        <v>93</v>
      </c>
      <c r="G148" s="193" t="s">
        <v>94</v>
      </c>
      <c r="H148" s="193" t="s">
        <v>95</v>
      </c>
      <c r="I148" s="193" t="s">
        <v>96</v>
      </c>
      <c r="J148" s="1875" t="s">
        <v>97</v>
      </c>
      <c r="K148" s="1882"/>
      <c r="L148" s="1876"/>
      <c r="M148" s="193" t="s">
        <v>98</v>
      </c>
      <c r="N148" s="193" t="s">
        <v>254</v>
      </c>
      <c r="O148" s="193" t="s">
        <v>255</v>
      </c>
      <c r="P148" s="1875" t="s">
        <v>77</v>
      </c>
      <c r="Q148" s="1876"/>
    </row>
    <row r="149" spans="2:17" s="69" customFormat="1" ht="72" customHeight="1" x14ac:dyDescent="0.25">
      <c r="B149" s="2366" t="s">
        <v>1817</v>
      </c>
      <c r="C149" s="2366" t="s">
        <v>661</v>
      </c>
      <c r="D149" s="2366" t="s">
        <v>5400</v>
      </c>
      <c r="E149" s="2366">
        <v>1102820462</v>
      </c>
      <c r="F149" s="2188" t="s">
        <v>5401</v>
      </c>
      <c r="G149" s="2366" t="s">
        <v>2249</v>
      </c>
      <c r="H149" s="2123">
        <v>40165</v>
      </c>
      <c r="I149" s="2366" t="s">
        <v>82</v>
      </c>
      <c r="J149" s="119" t="s">
        <v>5402</v>
      </c>
      <c r="K149" s="1395" t="s">
        <v>5403</v>
      </c>
      <c r="L149" s="119" t="s">
        <v>5404</v>
      </c>
      <c r="M149" s="2366" t="s">
        <v>18</v>
      </c>
      <c r="N149" s="2366" t="s">
        <v>403</v>
      </c>
      <c r="O149" s="2366" t="s">
        <v>403</v>
      </c>
      <c r="P149" s="2659"/>
      <c r="Q149" s="2660"/>
    </row>
    <row r="150" spans="2:17" s="69" customFormat="1" ht="129.75" customHeight="1" x14ac:dyDescent="0.25">
      <c r="B150" s="2372"/>
      <c r="C150" s="2372"/>
      <c r="D150" s="2372"/>
      <c r="E150" s="2372"/>
      <c r="F150" s="2188"/>
      <c r="G150" s="2372"/>
      <c r="H150" s="2124"/>
      <c r="I150" s="2372"/>
      <c r="J150" s="119" t="s">
        <v>5405</v>
      </c>
      <c r="K150" s="1395" t="s">
        <v>5406</v>
      </c>
      <c r="L150" s="119" t="s">
        <v>5407</v>
      </c>
      <c r="M150" s="2372"/>
      <c r="N150" s="2372"/>
      <c r="O150" s="2372"/>
      <c r="P150" s="2378"/>
      <c r="Q150" s="2379"/>
    </row>
    <row r="151" spans="2:17" s="69" customFormat="1" ht="66" customHeight="1" x14ac:dyDescent="0.25">
      <c r="B151" s="2367"/>
      <c r="C151" s="2367"/>
      <c r="D151" s="2367"/>
      <c r="E151" s="2367"/>
      <c r="F151" s="2188"/>
      <c r="G151" s="2367"/>
      <c r="H151" s="2125"/>
      <c r="I151" s="2367"/>
      <c r="J151" s="119" t="s">
        <v>5408</v>
      </c>
      <c r="K151" s="1395" t="s">
        <v>5409</v>
      </c>
      <c r="L151" s="119" t="s">
        <v>5410</v>
      </c>
      <c r="M151" s="2367"/>
      <c r="N151" s="2367"/>
      <c r="O151" s="2367"/>
      <c r="P151" s="2380"/>
      <c r="Q151" s="2381"/>
    </row>
    <row r="152" spans="2:17" ht="77.25" customHeight="1" x14ac:dyDescent="0.25">
      <c r="B152" s="2096" t="s">
        <v>1817</v>
      </c>
      <c r="C152" s="2096" t="s">
        <v>5411</v>
      </c>
      <c r="D152" s="2096" t="s">
        <v>5412</v>
      </c>
      <c r="E152" s="2096">
        <v>23182835</v>
      </c>
      <c r="F152" s="2096" t="s">
        <v>3215</v>
      </c>
      <c r="G152" s="2096" t="s">
        <v>214</v>
      </c>
      <c r="H152" s="2537">
        <v>40998</v>
      </c>
      <c r="I152" s="2366" t="s">
        <v>82</v>
      </c>
      <c r="J152" s="119" t="s">
        <v>5413</v>
      </c>
      <c r="K152" s="1395" t="s">
        <v>5414</v>
      </c>
      <c r="L152" s="119" t="s">
        <v>5415</v>
      </c>
      <c r="M152" s="2096" t="s">
        <v>18</v>
      </c>
      <c r="N152" s="2366" t="s">
        <v>403</v>
      </c>
      <c r="O152" s="2096" t="s">
        <v>18</v>
      </c>
      <c r="P152" s="1984" t="s">
        <v>52</v>
      </c>
      <c r="Q152" s="1985"/>
    </row>
    <row r="153" spans="2:17" ht="56.25" customHeight="1" x14ac:dyDescent="0.25">
      <c r="B153" s="2097"/>
      <c r="C153" s="2097"/>
      <c r="D153" s="2097"/>
      <c r="E153" s="2097"/>
      <c r="F153" s="2097"/>
      <c r="G153" s="2097"/>
      <c r="H153" s="2538"/>
      <c r="I153" s="2372"/>
      <c r="J153" s="119" t="s">
        <v>5416</v>
      </c>
      <c r="K153" s="1395" t="s">
        <v>5417</v>
      </c>
      <c r="L153" s="119" t="s">
        <v>5418</v>
      </c>
      <c r="M153" s="2097"/>
      <c r="N153" s="2372"/>
      <c r="O153" s="2097"/>
      <c r="P153" s="1986"/>
      <c r="Q153" s="1987"/>
    </row>
    <row r="154" spans="2:17" ht="50.25" customHeight="1" x14ac:dyDescent="0.25">
      <c r="B154" s="2097"/>
      <c r="C154" s="2097"/>
      <c r="D154" s="2097"/>
      <c r="E154" s="2097"/>
      <c r="F154" s="2097"/>
      <c r="G154" s="2097"/>
      <c r="H154" s="2538"/>
      <c r="I154" s="2372"/>
      <c r="J154" s="119" t="s">
        <v>5419</v>
      </c>
      <c r="K154" s="1395" t="s">
        <v>5420</v>
      </c>
      <c r="L154" s="119" t="s">
        <v>5421</v>
      </c>
      <c r="M154" s="2097"/>
      <c r="N154" s="2372"/>
      <c r="O154" s="2097"/>
      <c r="P154" s="1986"/>
      <c r="Q154" s="1987"/>
    </row>
    <row r="155" spans="2:17" ht="66" customHeight="1" x14ac:dyDescent="0.25">
      <c r="B155" s="2098"/>
      <c r="C155" s="2098"/>
      <c r="D155" s="2098"/>
      <c r="E155" s="2098"/>
      <c r="F155" s="2098"/>
      <c r="G155" s="2098"/>
      <c r="H155" s="2539"/>
      <c r="I155" s="2367"/>
      <c r="J155" s="119" t="s">
        <v>5422</v>
      </c>
      <c r="K155" s="1395" t="s">
        <v>5423</v>
      </c>
      <c r="L155" s="119" t="s">
        <v>5424</v>
      </c>
      <c r="M155" s="2098"/>
      <c r="N155" s="2367"/>
      <c r="O155" s="2098"/>
      <c r="P155" s="2044"/>
      <c r="Q155" s="2045"/>
    </row>
    <row r="156" spans="2:17" ht="73.5" customHeight="1" x14ac:dyDescent="0.25">
      <c r="B156" s="2096" t="s">
        <v>5425</v>
      </c>
      <c r="C156" s="2096" t="s">
        <v>661</v>
      </c>
      <c r="D156" s="2096" t="s">
        <v>5426</v>
      </c>
      <c r="E156" s="2096">
        <v>42207750</v>
      </c>
      <c r="F156" s="2096" t="s">
        <v>5427</v>
      </c>
      <c r="G156" s="2096" t="s">
        <v>1054</v>
      </c>
      <c r="H156" s="2537">
        <v>38254</v>
      </c>
      <c r="I156" s="2366" t="s">
        <v>82</v>
      </c>
      <c r="J156" s="119" t="s">
        <v>5428</v>
      </c>
      <c r="K156" s="1395" t="s">
        <v>5429</v>
      </c>
      <c r="L156" s="119" t="s">
        <v>5430</v>
      </c>
      <c r="M156" s="2096" t="s">
        <v>18</v>
      </c>
      <c r="N156" s="3111" t="s">
        <v>19</v>
      </c>
      <c r="O156" s="2096" t="s">
        <v>18</v>
      </c>
      <c r="P156" s="2182" t="s">
        <v>5431</v>
      </c>
      <c r="Q156" s="2183"/>
    </row>
    <row r="157" spans="2:17" ht="66" customHeight="1" x14ac:dyDescent="0.25">
      <c r="B157" s="2098"/>
      <c r="C157" s="2098"/>
      <c r="D157" s="2098"/>
      <c r="E157" s="2098"/>
      <c r="F157" s="2098"/>
      <c r="G157" s="2098"/>
      <c r="H157" s="2539"/>
      <c r="I157" s="2367"/>
      <c r="J157" s="119" t="s">
        <v>5432</v>
      </c>
      <c r="K157" s="1395" t="s">
        <v>5433</v>
      </c>
      <c r="L157" s="119" t="s">
        <v>5434</v>
      </c>
      <c r="M157" s="2098"/>
      <c r="N157" s="3112"/>
      <c r="O157" s="2098"/>
      <c r="P157" s="2186"/>
      <c r="Q157" s="2187"/>
    </row>
    <row r="158" spans="2:17" ht="48" customHeight="1" x14ac:dyDescent="0.25">
      <c r="B158" s="667" t="s">
        <v>5425</v>
      </c>
      <c r="C158" s="667" t="s">
        <v>5411</v>
      </c>
      <c r="D158" s="667" t="s">
        <v>5435</v>
      </c>
      <c r="E158" s="667">
        <v>22868468</v>
      </c>
      <c r="F158" s="1396" t="s">
        <v>5436</v>
      </c>
      <c r="G158" s="667" t="s">
        <v>214</v>
      </c>
      <c r="H158" s="691">
        <v>41370</v>
      </c>
      <c r="I158" s="678" t="s">
        <v>82</v>
      </c>
      <c r="J158" s="119" t="s">
        <v>5437</v>
      </c>
      <c r="K158" s="1395" t="s">
        <v>5438</v>
      </c>
      <c r="L158" s="119" t="s">
        <v>5434</v>
      </c>
      <c r="M158" s="684" t="s">
        <v>18</v>
      </c>
      <c r="N158" s="1397" t="s">
        <v>19</v>
      </c>
      <c r="O158" s="684" t="s">
        <v>18</v>
      </c>
      <c r="P158" s="3113" t="s">
        <v>5431</v>
      </c>
      <c r="Q158" s="3114"/>
    </row>
    <row r="159" spans="2:17" ht="68.25" customHeight="1" x14ac:dyDescent="0.25">
      <c r="B159" s="2096" t="s">
        <v>223</v>
      </c>
      <c r="C159" s="3115" t="s">
        <v>368</v>
      </c>
      <c r="D159" s="2096" t="s">
        <v>5439</v>
      </c>
      <c r="E159" s="3117">
        <v>92530305</v>
      </c>
      <c r="F159" s="2096" t="s">
        <v>388</v>
      </c>
      <c r="G159" s="2096" t="s">
        <v>1149</v>
      </c>
      <c r="H159" s="2537">
        <v>38520</v>
      </c>
      <c r="I159" s="2366" t="s">
        <v>82</v>
      </c>
      <c r="J159" s="119" t="s">
        <v>5440</v>
      </c>
      <c r="K159" s="1395" t="s">
        <v>5441</v>
      </c>
      <c r="L159" s="119" t="s">
        <v>5442</v>
      </c>
      <c r="M159" s="2096" t="s">
        <v>18</v>
      </c>
      <c r="N159" s="2366" t="s">
        <v>403</v>
      </c>
      <c r="O159" s="2096" t="s">
        <v>18</v>
      </c>
      <c r="P159" s="2114" t="s">
        <v>52</v>
      </c>
      <c r="Q159" s="2115"/>
    </row>
    <row r="160" spans="2:17" ht="72" customHeight="1" x14ac:dyDescent="0.25">
      <c r="B160" s="2098"/>
      <c r="C160" s="3116"/>
      <c r="D160" s="2098"/>
      <c r="E160" s="3118"/>
      <c r="F160" s="2098"/>
      <c r="G160" s="2098"/>
      <c r="H160" s="2539"/>
      <c r="I160" s="2367"/>
      <c r="J160" s="119" t="s">
        <v>5443</v>
      </c>
      <c r="K160" s="1395" t="s">
        <v>5444</v>
      </c>
      <c r="L160" s="119" t="s">
        <v>5442</v>
      </c>
      <c r="M160" s="2098"/>
      <c r="N160" s="2367"/>
      <c r="O160" s="2098"/>
      <c r="P160" s="2118"/>
      <c r="Q160" s="2119"/>
    </row>
    <row r="163" spans="2:7" ht="15.75" thickBot="1" x14ac:dyDescent="0.3"/>
    <row r="164" spans="2:7" ht="30" x14ac:dyDescent="0.25">
      <c r="B164" s="162" t="s">
        <v>17</v>
      </c>
      <c r="C164" s="162" t="s">
        <v>193</v>
      </c>
      <c r="D164" s="193" t="s">
        <v>194</v>
      </c>
      <c r="E164" s="162" t="s">
        <v>27</v>
      </c>
      <c r="F164" s="233" t="s">
        <v>235</v>
      </c>
      <c r="G164" s="857"/>
    </row>
    <row r="165" spans="2:7" ht="96" x14ac:dyDescent="0.2">
      <c r="B165" s="1969" t="s">
        <v>236</v>
      </c>
      <c r="C165" s="960" t="s">
        <v>237</v>
      </c>
      <c r="D165" s="715">
        <v>25</v>
      </c>
      <c r="E165" s="715">
        <v>25</v>
      </c>
      <c r="F165" s="1970">
        <f>+E165+E166+E167</f>
        <v>35</v>
      </c>
      <c r="G165" s="858"/>
    </row>
    <row r="166" spans="2:7" ht="72" x14ac:dyDescent="0.25">
      <c r="B166" s="1969"/>
      <c r="C166" s="402" t="s">
        <v>238</v>
      </c>
      <c r="D166" s="242">
        <v>25</v>
      </c>
      <c r="E166" s="715">
        <v>0</v>
      </c>
      <c r="F166" s="1971"/>
      <c r="G166" s="858"/>
    </row>
    <row r="167" spans="2:7" ht="48" x14ac:dyDescent="0.25">
      <c r="B167" s="1969"/>
      <c r="C167" s="402" t="s">
        <v>239</v>
      </c>
      <c r="D167" s="715">
        <v>10</v>
      </c>
      <c r="E167" s="715">
        <v>10</v>
      </c>
      <c r="F167" s="1972"/>
      <c r="G167" s="858"/>
    </row>
    <row r="168" spans="2:7" x14ac:dyDescent="0.25">
      <c r="C168"/>
    </row>
    <row r="171" spans="2:7" x14ac:dyDescent="0.25">
      <c r="B171" s="160" t="s">
        <v>240</v>
      </c>
    </row>
    <row r="174" spans="2:7" x14ac:dyDescent="0.25">
      <c r="B174" s="41" t="s">
        <v>17</v>
      </c>
      <c r="C174" s="41" t="s">
        <v>26</v>
      </c>
      <c r="D174" s="162" t="s">
        <v>27</v>
      </c>
      <c r="E174" s="162" t="s">
        <v>28</v>
      </c>
    </row>
    <row r="175" spans="2:7" ht="28.5" x14ac:dyDescent="0.25">
      <c r="B175" s="45" t="s">
        <v>393</v>
      </c>
      <c r="C175" s="684">
        <v>40</v>
      </c>
      <c r="D175" s="715">
        <v>40</v>
      </c>
      <c r="E175" s="1870">
        <f>+D175+D176</f>
        <v>75</v>
      </c>
    </row>
    <row r="176" spans="2:7" ht="42.75" x14ac:dyDescent="0.25">
      <c r="B176" s="45" t="s">
        <v>394</v>
      </c>
      <c r="C176" s="684">
        <v>60</v>
      </c>
      <c r="D176" s="715">
        <v>35</v>
      </c>
      <c r="E176" s="1871"/>
    </row>
  </sheetData>
  <mergeCells count="226">
    <mergeCell ref="N159:N160"/>
    <mergeCell ref="O159:O160"/>
    <mergeCell ref="P159:Q160"/>
    <mergeCell ref="B165:B167"/>
    <mergeCell ref="F165:F167"/>
    <mergeCell ref="E175:E176"/>
    <mergeCell ref="P158:Q158"/>
    <mergeCell ref="B159:B160"/>
    <mergeCell ref="C159:C160"/>
    <mergeCell ref="D159:D160"/>
    <mergeCell ref="E159:E160"/>
    <mergeCell ref="F159:F160"/>
    <mergeCell ref="G159:G160"/>
    <mergeCell ref="H159:H160"/>
    <mergeCell ref="I159:I160"/>
    <mergeCell ref="M159:M160"/>
    <mergeCell ref="H156:H157"/>
    <mergeCell ref="I156:I157"/>
    <mergeCell ref="M156:M157"/>
    <mergeCell ref="N156:N157"/>
    <mergeCell ref="O156:O157"/>
    <mergeCell ref="P156:Q157"/>
    <mergeCell ref="B156:B157"/>
    <mergeCell ref="C156:C157"/>
    <mergeCell ref="D156:D157"/>
    <mergeCell ref="E156:E157"/>
    <mergeCell ref="F156:F157"/>
    <mergeCell ref="G156:G157"/>
    <mergeCell ref="H152:H155"/>
    <mergeCell ref="I152:I155"/>
    <mergeCell ref="M152:M155"/>
    <mergeCell ref="N152:N155"/>
    <mergeCell ref="O152:O155"/>
    <mergeCell ref="P152:Q155"/>
    <mergeCell ref="B152:B155"/>
    <mergeCell ref="C152:C155"/>
    <mergeCell ref="D152:D155"/>
    <mergeCell ref="E152:E155"/>
    <mergeCell ref="F152:F155"/>
    <mergeCell ref="G152:G155"/>
    <mergeCell ref="H149:H151"/>
    <mergeCell ref="I149:I151"/>
    <mergeCell ref="M149:M151"/>
    <mergeCell ref="N149:N151"/>
    <mergeCell ref="O149:O151"/>
    <mergeCell ref="P149:Q151"/>
    <mergeCell ref="B149:B151"/>
    <mergeCell ref="C149:C151"/>
    <mergeCell ref="D149:D151"/>
    <mergeCell ref="E149:E151"/>
    <mergeCell ref="F149:F151"/>
    <mergeCell ref="G149:G151"/>
    <mergeCell ref="B125:P125"/>
    <mergeCell ref="B128:N128"/>
    <mergeCell ref="E141:E143"/>
    <mergeCell ref="B146:N146"/>
    <mergeCell ref="J148:L148"/>
    <mergeCell ref="P148:Q148"/>
    <mergeCell ref="R112:R113"/>
    <mergeCell ref="P114:Q114"/>
    <mergeCell ref="B115:Q115"/>
    <mergeCell ref="B118:N118"/>
    <mergeCell ref="D121:E121"/>
    <mergeCell ref="D122:E122"/>
    <mergeCell ref="H112:H113"/>
    <mergeCell ref="I112:I113"/>
    <mergeCell ref="M112:M113"/>
    <mergeCell ref="N112:N113"/>
    <mergeCell ref="O112:O113"/>
    <mergeCell ref="P112:Q113"/>
    <mergeCell ref="E100:E103"/>
    <mergeCell ref="F100:F103"/>
    <mergeCell ref="G100:G103"/>
    <mergeCell ref="H100:H103"/>
    <mergeCell ref="N109:N111"/>
    <mergeCell ref="O109:O111"/>
    <mergeCell ref="P109:Q111"/>
    <mergeCell ref="R109:R111"/>
    <mergeCell ref="B112:B113"/>
    <mergeCell ref="C112:C113"/>
    <mergeCell ref="D112:D113"/>
    <mergeCell ref="E112:E113"/>
    <mergeCell ref="F112:F113"/>
    <mergeCell ref="G112:G113"/>
    <mergeCell ref="B109:B111"/>
    <mergeCell ref="C109:C111"/>
    <mergeCell ref="D109:D111"/>
    <mergeCell ref="E109:E111"/>
    <mergeCell ref="F109:F111"/>
    <mergeCell ref="G109:G111"/>
    <mergeCell ref="H109:H111"/>
    <mergeCell ref="I109:I111"/>
    <mergeCell ref="M109:M111"/>
    <mergeCell ref="B104:B108"/>
    <mergeCell ref="C104:C108"/>
    <mergeCell ref="D104:D108"/>
    <mergeCell ref="E104:E108"/>
    <mergeCell ref="F104:F108"/>
    <mergeCell ref="G104:G108"/>
    <mergeCell ref="R104:R108"/>
    <mergeCell ref="H104:H108"/>
    <mergeCell ref="I104:I108"/>
    <mergeCell ref="M104:M108"/>
    <mergeCell ref="N104:N108"/>
    <mergeCell ref="O104:O108"/>
    <mergeCell ref="P104:Q108"/>
    <mergeCell ref="I100:I103"/>
    <mergeCell ref="M100:M103"/>
    <mergeCell ref="P95:Q96"/>
    <mergeCell ref="R95:R96"/>
    <mergeCell ref="B97:B99"/>
    <mergeCell ref="C97:C99"/>
    <mergeCell ref="D97:D99"/>
    <mergeCell ref="E97:E99"/>
    <mergeCell ref="F97:F99"/>
    <mergeCell ref="G97:G99"/>
    <mergeCell ref="R97:R99"/>
    <mergeCell ref="H97:H99"/>
    <mergeCell ref="I97:I99"/>
    <mergeCell ref="M97:M99"/>
    <mergeCell ref="N97:N99"/>
    <mergeCell ref="O97:O99"/>
    <mergeCell ref="P97:Q99"/>
    <mergeCell ref="N100:N103"/>
    <mergeCell ref="O100:O103"/>
    <mergeCell ref="P100:Q103"/>
    <mergeCell ref="R100:R103"/>
    <mergeCell ref="B100:B103"/>
    <mergeCell ref="C100:C103"/>
    <mergeCell ref="D100:D103"/>
    <mergeCell ref="R92:R94"/>
    <mergeCell ref="B95:B96"/>
    <mergeCell ref="C95:C96"/>
    <mergeCell ref="D95:D96"/>
    <mergeCell ref="E95:E96"/>
    <mergeCell ref="F95:F96"/>
    <mergeCell ref="G95:G96"/>
    <mergeCell ref="H95:H96"/>
    <mergeCell ref="I95:I96"/>
    <mergeCell ref="M95:M96"/>
    <mergeCell ref="H92:H94"/>
    <mergeCell ref="I92:I94"/>
    <mergeCell ref="M92:M94"/>
    <mergeCell ref="N92:N94"/>
    <mergeCell ref="O92:O94"/>
    <mergeCell ref="P92:Q94"/>
    <mergeCell ref="B92:B94"/>
    <mergeCell ref="C92:C94"/>
    <mergeCell ref="D92:D94"/>
    <mergeCell ref="E92:E94"/>
    <mergeCell ref="F92:F94"/>
    <mergeCell ref="G92:G94"/>
    <mergeCell ref="N95:N96"/>
    <mergeCell ref="O95:O96"/>
    <mergeCell ref="P91:Q91"/>
    <mergeCell ref="P84:Q85"/>
    <mergeCell ref="R84:R85"/>
    <mergeCell ref="B86:B90"/>
    <mergeCell ref="C86:C90"/>
    <mergeCell ref="D86:D90"/>
    <mergeCell ref="E86:E90"/>
    <mergeCell ref="F86:F90"/>
    <mergeCell ref="G86:G90"/>
    <mergeCell ref="H86:H90"/>
    <mergeCell ref="I86:I90"/>
    <mergeCell ref="G84:G85"/>
    <mergeCell ref="H84:H85"/>
    <mergeCell ref="I84:I85"/>
    <mergeCell ref="M84:M85"/>
    <mergeCell ref="N84:N85"/>
    <mergeCell ref="O84:O85"/>
    <mergeCell ref="R80:R83"/>
    <mergeCell ref="B84:B85"/>
    <mergeCell ref="C84:C85"/>
    <mergeCell ref="D84:D85"/>
    <mergeCell ref="E84:E85"/>
    <mergeCell ref="F84:F85"/>
    <mergeCell ref="M86:M90"/>
    <mergeCell ref="N86:N90"/>
    <mergeCell ref="O86:O90"/>
    <mergeCell ref="P86:Q90"/>
    <mergeCell ref="R86:R90"/>
    <mergeCell ref="J79:L79"/>
    <mergeCell ref="P79:Q79"/>
    <mergeCell ref="B80:B83"/>
    <mergeCell ref="C80:C83"/>
    <mergeCell ref="D80:D83"/>
    <mergeCell ref="E80:E83"/>
    <mergeCell ref="F80:F83"/>
    <mergeCell ref="G80:G83"/>
    <mergeCell ref="H80:H83"/>
    <mergeCell ref="I80:I83"/>
    <mergeCell ref="M80:M83"/>
    <mergeCell ref="N80:N83"/>
    <mergeCell ref="O80:O83"/>
    <mergeCell ref="P80:Q83"/>
    <mergeCell ref="O68:P68"/>
    <mergeCell ref="O69:P69"/>
    <mergeCell ref="O70:P70"/>
    <mergeCell ref="O71:P71"/>
    <mergeCell ref="B77:N77"/>
    <mergeCell ref="O62:P62"/>
    <mergeCell ref="R62:R63"/>
    <mergeCell ref="O63:P63"/>
    <mergeCell ref="O64:P64"/>
    <mergeCell ref="O65:P65"/>
    <mergeCell ref="O66:P66"/>
    <mergeCell ref="C56:N56"/>
    <mergeCell ref="B58:N58"/>
    <mergeCell ref="O61:P61"/>
    <mergeCell ref="C10:E10"/>
    <mergeCell ref="B14:C21"/>
    <mergeCell ref="B22:C22"/>
    <mergeCell ref="E40:E41"/>
    <mergeCell ref="M45:N45"/>
    <mergeCell ref="O67:P67"/>
    <mergeCell ref="R49:R50"/>
    <mergeCell ref="B2:P2"/>
    <mergeCell ref="B4:P4"/>
    <mergeCell ref="C6:N6"/>
    <mergeCell ref="C7:N7"/>
    <mergeCell ref="C8:N8"/>
    <mergeCell ref="C9:N9"/>
    <mergeCell ref="B52:B53"/>
    <mergeCell ref="C52:C53"/>
    <mergeCell ref="D52:E52"/>
  </mergeCells>
  <dataValidations count="2">
    <dataValidation type="decimal" allowBlank="1" showInputMessage="1" showErrorMessage="1" sqref="WVH983092 WLL983092 C65588 IV65588 SR65588 ACN65588 AMJ65588 AWF65588 BGB65588 BPX65588 BZT65588 CJP65588 CTL65588 DDH65588 DND65588 DWZ65588 EGV65588 EQR65588 FAN65588 FKJ65588 FUF65588 GEB65588 GNX65588 GXT65588 HHP65588 HRL65588 IBH65588 ILD65588 IUZ65588 JEV65588 JOR65588 JYN65588 KIJ65588 KSF65588 LCB65588 LLX65588 LVT65588 MFP65588 MPL65588 MZH65588 NJD65588 NSZ65588 OCV65588 OMR65588 OWN65588 PGJ65588 PQF65588 QAB65588 QJX65588 QTT65588 RDP65588 RNL65588 RXH65588 SHD65588 SQZ65588 TAV65588 TKR65588 TUN65588 UEJ65588 UOF65588 UYB65588 VHX65588 VRT65588 WBP65588 WLL65588 WVH65588 C131124 IV131124 SR131124 ACN131124 AMJ131124 AWF131124 BGB131124 BPX131124 BZT131124 CJP131124 CTL131124 DDH131124 DND131124 DWZ131124 EGV131124 EQR131124 FAN131124 FKJ131124 FUF131124 GEB131124 GNX131124 GXT131124 HHP131124 HRL131124 IBH131124 ILD131124 IUZ131124 JEV131124 JOR131124 JYN131124 KIJ131124 KSF131124 LCB131124 LLX131124 LVT131124 MFP131124 MPL131124 MZH131124 NJD131124 NSZ131124 OCV131124 OMR131124 OWN131124 PGJ131124 PQF131124 QAB131124 QJX131124 QTT131124 RDP131124 RNL131124 RXH131124 SHD131124 SQZ131124 TAV131124 TKR131124 TUN131124 UEJ131124 UOF131124 UYB131124 VHX131124 VRT131124 WBP131124 WLL131124 WVH131124 C196660 IV196660 SR196660 ACN196660 AMJ196660 AWF196660 BGB196660 BPX196660 BZT196660 CJP196660 CTL196660 DDH196660 DND196660 DWZ196660 EGV196660 EQR196660 FAN196660 FKJ196660 FUF196660 GEB196660 GNX196660 GXT196660 HHP196660 HRL196660 IBH196660 ILD196660 IUZ196660 JEV196660 JOR196660 JYN196660 KIJ196660 KSF196660 LCB196660 LLX196660 LVT196660 MFP196660 MPL196660 MZH196660 NJD196660 NSZ196660 OCV196660 OMR196660 OWN196660 PGJ196660 PQF196660 QAB196660 QJX196660 QTT196660 RDP196660 RNL196660 RXH196660 SHD196660 SQZ196660 TAV196660 TKR196660 TUN196660 UEJ196660 UOF196660 UYB196660 VHX196660 VRT196660 WBP196660 WLL196660 WVH196660 C262196 IV262196 SR262196 ACN262196 AMJ262196 AWF262196 BGB262196 BPX262196 BZT262196 CJP262196 CTL262196 DDH262196 DND262196 DWZ262196 EGV262196 EQR262196 FAN262196 FKJ262196 FUF262196 GEB262196 GNX262196 GXT262196 HHP262196 HRL262196 IBH262196 ILD262196 IUZ262196 JEV262196 JOR262196 JYN262196 KIJ262196 KSF262196 LCB262196 LLX262196 LVT262196 MFP262196 MPL262196 MZH262196 NJD262196 NSZ262196 OCV262196 OMR262196 OWN262196 PGJ262196 PQF262196 QAB262196 QJX262196 QTT262196 RDP262196 RNL262196 RXH262196 SHD262196 SQZ262196 TAV262196 TKR262196 TUN262196 UEJ262196 UOF262196 UYB262196 VHX262196 VRT262196 WBP262196 WLL262196 WVH262196 C327732 IV327732 SR327732 ACN327732 AMJ327732 AWF327732 BGB327732 BPX327732 BZT327732 CJP327732 CTL327732 DDH327732 DND327732 DWZ327732 EGV327732 EQR327732 FAN327732 FKJ327732 FUF327732 GEB327732 GNX327732 GXT327732 HHP327732 HRL327732 IBH327732 ILD327732 IUZ327732 JEV327732 JOR327732 JYN327732 KIJ327732 KSF327732 LCB327732 LLX327732 LVT327732 MFP327732 MPL327732 MZH327732 NJD327732 NSZ327732 OCV327732 OMR327732 OWN327732 PGJ327732 PQF327732 QAB327732 QJX327732 QTT327732 RDP327732 RNL327732 RXH327732 SHD327732 SQZ327732 TAV327732 TKR327732 TUN327732 UEJ327732 UOF327732 UYB327732 VHX327732 VRT327732 WBP327732 WLL327732 WVH327732 C393268 IV393268 SR393268 ACN393268 AMJ393268 AWF393268 BGB393268 BPX393268 BZT393268 CJP393268 CTL393268 DDH393268 DND393268 DWZ393268 EGV393268 EQR393268 FAN393268 FKJ393268 FUF393268 GEB393268 GNX393268 GXT393268 HHP393268 HRL393268 IBH393268 ILD393268 IUZ393268 JEV393268 JOR393268 JYN393268 KIJ393268 KSF393268 LCB393268 LLX393268 LVT393268 MFP393268 MPL393268 MZH393268 NJD393268 NSZ393268 OCV393268 OMR393268 OWN393268 PGJ393268 PQF393268 QAB393268 QJX393268 QTT393268 RDP393268 RNL393268 RXH393268 SHD393268 SQZ393268 TAV393268 TKR393268 TUN393268 UEJ393268 UOF393268 UYB393268 VHX393268 VRT393268 WBP393268 WLL393268 WVH393268 C458804 IV458804 SR458804 ACN458804 AMJ458804 AWF458804 BGB458804 BPX458804 BZT458804 CJP458804 CTL458804 DDH458804 DND458804 DWZ458804 EGV458804 EQR458804 FAN458804 FKJ458804 FUF458804 GEB458804 GNX458804 GXT458804 HHP458804 HRL458804 IBH458804 ILD458804 IUZ458804 JEV458804 JOR458804 JYN458804 KIJ458804 KSF458804 LCB458804 LLX458804 LVT458804 MFP458804 MPL458804 MZH458804 NJD458804 NSZ458804 OCV458804 OMR458804 OWN458804 PGJ458804 PQF458804 QAB458804 QJX458804 QTT458804 RDP458804 RNL458804 RXH458804 SHD458804 SQZ458804 TAV458804 TKR458804 TUN458804 UEJ458804 UOF458804 UYB458804 VHX458804 VRT458804 WBP458804 WLL458804 WVH458804 C524340 IV524340 SR524340 ACN524340 AMJ524340 AWF524340 BGB524340 BPX524340 BZT524340 CJP524340 CTL524340 DDH524340 DND524340 DWZ524340 EGV524340 EQR524340 FAN524340 FKJ524340 FUF524340 GEB524340 GNX524340 GXT524340 HHP524340 HRL524340 IBH524340 ILD524340 IUZ524340 JEV524340 JOR524340 JYN524340 KIJ524340 KSF524340 LCB524340 LLX524340 LVT524340 MFP524340 MPL524340 MZH524340 NJD524340 NSZ524340 OCV524340 OMR524340 OWN524340 PGJ524340 PQF524340 QAB524340 QJX524340 QTT524340 RDP524340 RNL524340 RXH524340 SHD524340 SQZ524340 TAV524340 TKR524340 TUN524340 UEJ524340 UOF524340 UYB524340 VHX524340 VRT524340 WBP524340 WLL524340 WVH524340 C589876 IV589876 SR589876 ACN589876 AMJ589876 AWF589876 BGB589876 BPX589876 BZT589876 CJP589876 CTL589876 DDH589876 DND589876 DWZ589876 EGV589876 EQR589876 FAN589876 FKJ589876 FUF589876 GEB589876 GNX589876 GXT589876 HHP589876 HRL589876 IBH589876 ILD589876 IUZ589876 JEV589876 JOR589876 JYN589876 KIJ589876 KSF589876 LCB589876 LLX589876 LVT589876 MFP589876 MPL589876 MZH589876 NJD589876 NSZ589876 OCV589876 OMR589876 OWN589876 PGJ589876 PQF589876 QAB589876 QJX589876 QTT589876 RDP589876 RNL589876 RXH589876 SHD589876 SQZ589876 TAV589876 TKR589876 TUN589876 UEJ589876 UOF589876 UYB589876 VHX589876 VRT589876 WBP589876 WLL589876 WVH589876 C655412 IV655412 SR655412 ACN655412 AMJ655412 AWF655412 BGB655412 BPX655412 BZT655412 CJP655412 CTL655412 DDH655412 DND655412 DWZ655412 EGV655412 EQR655412 FAN655412 FKJ655412 FUF655412 GEB655412 GNX655412 GXT655412 HHP655412 HRL655412 IBH655412 ILD655412 IUZ655412 JEV655412 JOR655412 JYN655412 KIJ655412 KSF655412 LCB655412 LLX655412 LVT655412 MFP655412 MPL655412 MZH655412 NJD655412 NSZ655412 OCV655412 OMR655412 OWN655412 PGJ655412 PQF655412 QAB655412 QJX655412 QTT655412 RDP655412 RNL655412 RXH655412 SHD655412 SQZ655412 TAV655412 TKR655412 TUN655412 UEJ655412 UOF655412 UYB655412 VHX655412 VRT655412 WBP655412 WLL655412 WVH655412 C720948 IV720948 SR720948 ACN720948 AMJ720948 AWF720948 BGB720948 BPX720948 BZT720948 CJP720948 CTL720948 DDH720948 DND720948 DWZ720948 EGV720948 EQR720948 FAN720948 FKJ720948 FUF720948 GEB720948 GNX720948 GXT720948 HHP720948 HRL720948 IBH720948 ILD720948 IUZ720948 JEV720948 JOR720948 JYN720948 KIJ720948 KSF720948 LCB720948 LLX720948 LVT720948 MFP720948 MPL720948 MZH720948 NJD720948 NSZ720948 OCV720948 OMR720948 OWN720948 PGJ720948 PQF720948 QAB720948 QJX720948 QTT720948 RDP720948 RNL720948 RXH720948 SHD720948 SQZ720948 TAV720948 TKR720948 TUN720948 UEJ720948 UOF720948 UYB720948 VHX720948 VRT720948 WBP720948 WLL720948 WVH720948 C786484 IV786484 SR786484 ACN786484 AMJ786484 AWF786484 BGB786484 BPX786484 BZT786484 CJP786484 CTL786484 DDH786484 DND786484 DWZ786484 EGV786484 EQR786484 FAN786484 FKJ786484 FUF786484 GEB786484 GNX786484 GXT786484 HHP786484 HRL786484 IBH786484 ILD786484 IUZ786484 JEV786484 JOR786484 JYN786484 KIJ786484 KSF786484 LCB786484 LLX786484 LVT786484 MFP786484 MPL786484 MZH786484 NJD786484 NSZ786484 OCV786484 OMR786484 OWN786484 PGJ786484 PQF786484 QAB786484 QJX786484 QTT786484 RDP786484 RNL786484 RXH786484 SHD786484 SQZ786484 TAV786484 TKR786484 TUN786484 UEJ786484 UOF786484 UYB786484 VHX786484 VRT786484 WBP786484 WLL786484 WVH786484 C852020 IV852020 SR852020 ACN852020 AMJ852020 AWF852020 BGB852020 BPX852020 BZT852020 CJP852020 CTL852020 DDH852020 DND852020 DWZ852020 EGV852020 EQR852020 FAN852020 FKJ852020 FUF852020 GEB852020 GNX852020 GXT852020 HHP852020 HRL852020 IBH852020 ILD852020 IUZ852020 JEV852020 JOR852020 JYN852020 KIJ852020 KSF852020 LCB852020 LLX852020 LVT852020 MFP852020 MPL852020 MZH852020 NJD852020 NSZ852020 OCV852020 OMR852020 OWN852020 PGJ852020 PQF852020 QAB852020 QJX852020 QTT852020 RDP852020 RNL852020 RXH852020 SHD852020 SQZ852020 TAV852020 TKR852020 TUN852020 UEJ852020 UOF852020 UYB852020 VHX852020 VRT852020 WBP852020 WLL852020 WVH852020 C917556 IV917556 SR917556 ACN917556 AMJ917556 AWF917556 BGB917556 BPX917556 BZT917556 CJP917556 CTL917556 DDH917556 DND917556 DWZ917556 EGV917556 EQR917556 FAN917556 FKJ917556 FUF917556 GEB917556 GNX917556 GXT917556 HHP917556 HRL917556 IBH917556 ILD917556 IUZ917556 JEV917556 JOR917556 JYN917556 KIJ917556 KSF917556 LCB917556 LLX917556 LVT917556 MFP917556 MPL917556 MZH917556 NJD917556 NSZ917556 OCV917556 OMR917556 OWN917556 PGJ917556 PQF917556 QAB917556 QJX917556 QTT917556 RDP917556 RNL917556 RXH917556 SHD917556 SQZ917556 TAV917556 TKR917556 TUN917556 UEJ917556 UOF917556 UYB917556 VHX917556 VRT917556 WBP917556 WLL917556 WVH917556 C983092 IV983092 SR983092 ACN983092 AMJ983092 AWF983092 BGB983092 BPX983092 BZT983092 CJP983092 CTL983092 DDH983092 DND983092 DWZ983092 EGV983092 EQR983092 FAN983092 FKJ983092 FUF983092 GEB983092 GNX983092 GXT983092 HHP983092 HRL983092 IBH983092 ILD983092 IUZ983092 JEV983092 JOR983092 JYN983092 KIJ983092 KSF983092 LCB983092 LLX983092 LVT983092 MFP983092 MPL983092 MZH983092 NJD983092 NSZ983092 OCV983092 OMR983092 OWN983092 PGJ983092 PQF983092 QAB983092 QJX983092 QTT983092 RDP983092 RNL983092 RXH983092 SHD983092 SQZ983092 TAV983092 TKR983092 TUN983092 UEJ983092 UOF983092 UYB983092 VHX983092 VRT983092 WBP98309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92 A65588 IS65588 SO65588 ACK65588 AMG65588 AWC65588 BFY65588 BPU65588 BZQ65588 CJM65588 CTI65588 DDE65588 DNA65588 DWW65588 EGS65588 EQO65588 FAK65588 FKG65588 FUC65588 GDY65588 GNU65588 GXQ65588 HHM65588 HRI65588 IBE65588 ILA65588 IUW65588 JES65588 JOO65588 JYK65588 KIG65588 KSC65588 LBY65588 LLU65588 LVQ65588 MFM65588 MPI65588 MZE65588 NJA65588 NSW65588 OCS65588 OMO65588 OWK65588 PGG65588 PQC65588 PZY65588 QJU65588 QTQ65588 RDM65588 RNI65588 RXE65588 SHA65588 SQW65588 TAS65588 TKO65588 TUK65588 UEG65588 UOC65588 UXY65588 VHU65588 VRQ65588 WBM65588 WLI65588 WVE65588 A131124 IS131124 SO131124 ACK131124 AMG131124 AWC131124 BFY131124 BPU131124 BZQ131124 CJM131124 CTI131124 DDE131124 DNA131124 DWW131124 EGS131124 EQO131124 FAK131124 FKG131124 FUC131124 GDY131124 GNU131124 GXQ131124 HHM131124 HRI131124 IBE131124 ILA131124 IUW131124 JES131124 JOO131124 JYK131124 KIG131124 KSC131124 LBY131124 LLU131124 LVQ131124 MFM131124 MPI131124 MZE131124 NJA131124 NSW131124 OCS131124 OMO131124 OWK131124 PGG131124 PQC131124 PZY131124 QJU131124 QTQ131124 RDM131124 RNI131124 RXE131124 SHA131124 SQW131124 TAS131124 TKO131124 TUK131124 UEG131124 UOC131124 UXY131124 VHU131124 VRQ131124 WBM131124 WLI131124 WVE131124 A196660 IS196660 SO196660 ACK196660 AMG196660 AWC196660 BFY196660 BPU196660 BZQ196660 CJM196660 CTI196660 DDE196660 DNA196660 DWW196660 EGS196660 EQO196660 FAK196660 FKG196660 FUC196660 GDY196660 GNU196660 GXQ196660 HHM196660 HRI196660 IBE196660 ILA196660 IUW196660 JES196660 JOO196660 JYK196660 KIG196660 KSC196660 LBY196660 LLU196660 LVQ196660 MFM196660 MPI196660 MZE196660 NJA196660 NSW196660 OCS196660 OMO196660 OWK196660 PGG196660 PQC196660 PZY196660 QJU196660 QTQ196660 RDM196660 RNI196660 RXE196660 SHA196660 SQW196660 TAS196660 TKO196660 TUK196660 UEG196660 UOC196660 UXY196660 VHU196660 VRQ196660 WBM196660 WLI196660 WVE196660 A262196 IS262196 SO262196 ACK262196 AMG262196 AWC262196 BFY262196 BPU262196 BZQ262196 CJM262196 CTI262196 DDE262196 DNA262196 DWW262196 EGS262196 EQO262196 FAK262196 FKG262196 FUC262196 GDY262196 GNU262196 GXQ262196 HHM262196 HRI262196 IBE262196 ILA262196 IUW262196 JES262196 JOO262196 JYK262196 KIG262196 KSC262196 LBY262196 LLU262196 LVQ262196 MFM262196 MPI262196 MZE262196 NJA262196 NSW262196 OCS262196 OMO262196 OWK262196 PGG262196 PQC262196 PZY262196 QJU262196 QTQ262196 RDM262196 RNI262196 RXE262196 SHA262196 SQW262196 TAS262196 TKO262196 TUK262196 UEG262196 UOC262196 UXY262196 VHU262196 VRQ262196 WBM262196 WLI262196 WVE262196 A327732 IS327732 SO327732 ACK327732 AMG327732 AWC327732 BFY327732 BPU327732 BZQ327732 CJM327732 CTI327732 DDE327732 DNA327732 DWW327732 EGS327732 EQO327732 FAK327732 FKG327732 FUC327732 GDY327732 GNU327732 GXQ327732 HHM327732 HRI327732 IBE327732 ILA327732 IUW327732 JES327732 JOO327732 JYK327732 KIG327732 KSC327732 LBY327732 LLU327732 LVQ327732 MFM327732 MPI327732 MZE327732 NJA327732 NSW327732 OCS327732 OMO327732 OWK327732 PGG327732 PQC327732 PZY327732 QJU327732 QTQ327732 RDM327732 RNI327732 RXE327732 SHA327732 SQW327732 TAS327732 TKO327732 TUK327732 UEG327732 UOC327732 UXY327732 VHU327732 VRQ327732 WBM327732 WLI327732 WVE327732 A393268 IS393268 SO393268 ACK393268 AMG393268 AWC393268 BFY393268 BPU393268 BZQ393268 CJM393268 CTI393268 DDE393268 DNA393268 DWW393268 EGS393268 EQO393268 FAK393268 FKG393268 FUC393268 GDY393268 GNU393268 GXQ393268 HHM393268 HRI393268 IBE393268 ILA393268 IUW393268 JES393268 JOO393268 JYK393268 KIG393268 KSC393268 LBY393268 LLU393268 LVQ393268 MFM393268 MPI393268 MZE393268 NJA393268 NSW393268 OCS393268 OMO393268 OWK393268 PGG393268 PQC393268 PZY393268 QJU393268 QTQ393268 RDM393268 RNI393268 RXE393268 SHA393268 SQW393268 TAS393268 TKO393268 TUK393268 UEG393268 UOC393268 UXY393268 VHU393268 VRQ393268 WBM393268 WLI393268 WVE393268 A458804 IS458804 SO458804 ACK458804 AMG458804 AWC458804 BFY458804 BPU458804 BZQ458804 CJM458804 CTI458804 DDE458804 DNA458804 DWW458804 EGS458804 EQO458804 FAK458804 FKG458804 FUC458804 GDY458804 GNU458804 GXQ458804 HHM458804 HRI458804 IBE458804 ILA458804 IUW458804 JES458804 JOO458804 JYK458804 KIG458804 KSC458804 LBY458804 LLU458804 LVQ458804 MFM458804 MPI458804 MZE458804 NJA458804 NSW458804 OCS458804 OMO458804 OWK458804 PGG458804 PQC458804 PZY458804 QJU458804 QTQ458804 RDM458804 RNI458804 RXE458804 SHA458804 SQW458804 TAS458804 TKO458804 TUK458804 UEG458804 UOC458804 UXY458804 VHU458804 VRQ458804 WBM458804 WLI458804 WVE458804 A524340 IS524340 SO524340 ACK524340 AMG524340 AWC524340 BFY524340 BPU524340 BZQ524340 CJM524340 CTI524340 DDE524340 DNA524340 DWW524340 EGS524340 EQO524340 FAK524340 FKG524340 FUC524340 GDY524340 GNU524340 GXQ524340 HHM524340 HRI524340 IBE524340 ILA524340 IUW524340 JES524340 JOO524340 JYK524340 KIG524340 KSC524340 LBY524340 LLU524340 LVQ524340 MFM524340 MPI524340 MZE524340 NJA524340 NSW524340 OCS524340 OMO524340 OWK524340 PGG524340 PQC524340 PZY524340 QJU524340 QTQ524340 RDM524340 RNI524340 RXE524340 SHA524340 SQW524340 TAS524340 TKO524340 TUK524340 UEG524340 UOC524340 UXY524340 VHU524340 VRQ524340 WBM524340 WLI524340 WVE524340 A589876 IS589876 SO589876 ACK589876 AMG589876 AWC589876 BFY589876 BPU589876 BZQ589876 CJM589876 CTI589876 DDE589876 DNA589876 DWW589876 EGS589876 EQO589876 FAK589876 FKG589876 FUC589876 GDY589876 GNU589876 GXQ589876 HHM589876 HRI589876 IBE589876 ILA589876 IUW589876 JES589876 JOO589876 JYK589876 KIG589876 KSC589876 LBY589876 LLU589876 LVQ589876 MFM589876 MPI589876 MZE589876 NJA589876 NSW589876 OCS589876 OMO589876 OWK589876 PGG589876 PQC589876 PZY589876 QJU589876 QTQ589876 RDM589876 RNI589876 RXE589876 SHA589876 SQW589876 TAS589876 TKO589876 TUK589876 UEG589876 UOC589876 UXY589876 VHU589876 VRQ589876 WBM589876 WLI589876 WVE589876 A655412 IS655412 SO655412 ACK655412 AMG655412 AWC655412 BFY655412 BPU655412 BZQ655412 CJM655412 CTI655412 DDE655412 DNA655412 DWW655412 EGS655412 EQO655412 FAK655412 FKG655412 FUC655412 GDY655412 GNU655412 GXQ655412 HHM655412 HRI655412 IBE655412 ILA655412 IUW655412 JES655412 JOO655412 JYK655412 KIG655412 KSC655412 LBY655412 LLU655412 LVQ655412 MFM655412 MPI655412 MZE655412 NJA655412 NSW655412 OCS655412 OMO655412 OWK655412 PGG655412 PQC655412 PZY655412 QJU655412 QTQ655412 RDM655412 RNI655412 RXE655412 SHA655412 SQW655412 TAS655412 TKO655412 TUK655412 UEG655412 UOC655412 UXY655412 VHU655412 VRQ655412 WBM655412 WLI655412 WVE655412 A720948 IS720948 SO720948 ACK720948 AMG720948 AWC720948 BFY720948 BPU720948 BZQ720948 CJM720948 CTI720948 DDE720948 DNA720948 DWW720948 EGS720948 EQO720948 FAK720948 FKG720948 FUC720948 GDY720948 GNU720948 GXQ720948 HHM720948 HRI720948 IBE720948 ILA720948 IUW720948 JES720948 JOO720948 JYK720948 KIG720948 KSC720948 LBY720948 LLU720948 LVQ720948 MFM720948 MPI720948 MZE720948 NJA720948 NSW720948 OCS720948 OMO720948 OWK720948 PGG720948 PQC720948 PZY720948 QJU720948 QTQ720948 RDM720948 RNI720948 RXE720948 SHA720948 SQW720948 TAS720948 TKO720948 TUK720948 UEG720948 UOC720948 UXY720948 VHU720948 VRQ720948 WBM720948 WLI720948 WVE720948 A786484 IS786484 SO786484 ACK786484 AMG786484 AWC786484 BFY786484 BPU786484 BZQ786484 CJM786484 CTI786484 DDE786484 DNA786484 DWW786484 EGS786484 EQO786484 FAK786484 FKG786484 FUC786484 GDY786484 GNU786484 GXQ786484 HHM786484 HRI786484 IBE786484 ILA786484 IUW786484 JES786484 JOO786484 JYK786484 KIG786484 KSC786484 LBY786484 LLU786484 LVQ786484 MFM786484 MPI786484 MZE786484 NJA786484 NSW786484 OCS786484 OMO786484 OWK786484 PGG786484 PQC786484 PZY786484 QJU786484 QTQ786484 RDM786484 RNI786484 RXE786484 SHA786484 SQW786484 TAS786484 TKO786484 TUK786484 UEG786484 UOC786484 UXY786484 VHU786484 VRQ786484 WBM786484 WLI786484 WVE786484 A852020 IS852020 SO852020 ACK852020 AMG852020 AWC852020 BFY852020 BPU852020 BZQ852020 CJM852020 CTI852020 DDE852020 DNA852020 DWW852020 EGS852020 EQO852020 FAK852020 FKG852020 FUC852020 GDY852020 GNU852020 GXQ852020 HHM852020 HRI852020 IBE852020 ILA852020 IUW852020 JES852020 JOO852020 JYK852020 KIG852020 KSC852020 LBY852020 LLU852020 LVQ852020 MFM852020 MPI852020 MZE852020 NJA852020 NSW852020 OCS852020 OMO852020 OWK852020 PGG852020 PQC852020 PZY852020 QJU852020 QTQ852020 RDM852020 RNI852020 RXE852020 SHA852020 SQW852020 TAS852020 TKO852020 TUK852020 UEG852020 UOC852020 UXY852020 VHU852020 VRQ852020 WBM852020 WLI852020 WVE852020 A917556 IS917556 SO917556 ACK917556 AMG917556 AWC917556 BFY917556 BPU917556 BZQ917556 CJM917556 CTI917556 DDE917556 DNA917556 DWW917556 EGS917556 EQO917556 FAK917556 FKG917556 FUC917556 GDY917556 GNU917556 GXQ917556 HHM917556 HRI917556 IBE917556 ILA917556 IUW917556 JES917556 JOO917556 JYK917556 KIG917556 KSC917556 LBY917556 LLU917556 LVQ917556 MFM917556 MPI917556 MZE917556 NJA917556 NSW917556 OCS917556 OMO917556 OWK917556 PGG917556 PQC917556 PZY917556 QJU917556 QTQ917556 RDM917556 RNI917556 RXE917556 SHA917556 SQW917556 TAS917556 TKO917556 TUK917556 UEG917556 UOC917556 UXY917556 VHU917556 VRQ917556 WBM917556 WLI917556 WVE917556 A983092 IS983092 SO983092 ACK983092 AMG983092 AWC983092 BFY983092 BPU983092 BZQ983092 CJM983092 CTI983092 DDE983092 DNA983092 DWW983092 EGS983092 EQO983092 FAK983092 FKG983092 FUC983092 GDY983092 GNU983092 GXQ983092 HHM983092 HRI983092 IBE983092 ILA983092 IUW983092 JES983092 JOO983092 JYK983092 KIG983092 KSC983092 LBY983092 LLU983092 LVQ983092 MFM983092 MPI983092 MZE983092 NJA983092 NSW983092 OCS983092 OMO983092 OWK983092 PGG983092 PQC983092 PZY983092 QJU983092 QTQ983092 RDM983092 RNI983092 RXE983092 SHA983092 SQW983092 TAS983092 TKO983092 TUK983092 UEG983092 UOC983092 UXY983092 VHU983092 VRQ983092 WBM983092 WLI98309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6"/>
  <sheetViews>
    <sheetView topLeftCell="A10" zoomScale="60" zoomScaleNormal="60" workbookViewId="0">
      <selection activeCell="D47" sqref="D47"/>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1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3" t="s">
        <v>3398</v>
      </c>
      <c r="D6" s="1853"/>
      <c r="E6" s="1853"/>
      <c r="F6" s="1853"/>
      <c r="G6" s="1853"/>
      <c r="H6" s="1853"/>
      <c r="I6" s="1853"/>
      <c r="J6" s="1853"/>
      <c r="K6" s="1853"/>
      <c r="L6" s="1853"/>
      <c r="M6" s="1853"/>
      <c r="N6" s="2027"/>
    </row>
    <row r="7" spans="2:16" ht="16.5" thickBot="1" x14ac:dyDescent="0.3">
      <c r="B7" s="127" t="s">
        <v>4</v>
      </c>
      <c r="C7" s="1853"/>
      <c r="D7" s="1853"/>
      <c r="E7" s="1853"/>
      <c r="F7" s="1853"/>
      <c r="G7" s="1853"/>
      <c r="H7" s="1853"/>
      <c r="I7" s="1853"/>
      <c r="J7" s="1853"/>
      <c r="K7" s="1853"/>
      <c r="L7" s="1853"/>
      <c r="M7" s="1853"/>
      <c r="N7" s="2027"/>
    </row>
    <row r="8" spans="2:16" ht="16.5" thickBot="1" x14ac:dyDescent="0.3">
      <c r="B8" s="127" t="s">
        <v>5</v>
      </c>
      <c r="C8" s="1853"/>
      <c r="D8" s="1853"/>
      <c r="E8" s="1853"/>
      <c r="F8" s="1853"/>
      <c r="G8" s="1853"/>
      <c r="H8" s="1853"/>
      <c r="I8" s="1853"/>
      <c r="J8" s="1853"/>
      <c r="K8" s="1853"/>
      <c r="L8" s="1853"/>
      <c r="M8" s="1853"/>
      <c r="N8" s="2027"/>
    </row>
    <row r="9" spans="2:16" ht="16.5" thickBot="1" x14ac:dyDescent="0.3">
      <c r="B9" s="127" t="s">
        <v>6</v>
      </c>
      <c r="C9" s="1853"/>
      <c r="D9" s="1853"/>
      <c r="E9" s="1853"/>
      <c r="F9" s="1853"/>
      <c r="G9" s="1853"/>
      <c r="H9" s="1853"/>
      <c r="I9" s="1853"/>
      <c r="J9" s="1853"/>
      <c r="K9" s="1853"/>
      <c r="L9" s="1853"/>
      <c r="M9" s="1853"/>
      <c r="N9" s="2027"/>
    </row>
    <row r="10" spans="2:16" ht="16.5" thickBot="1" x14ac:dyDescent="0.3">
      <c r="B10" s="127" t="s">
        <v>7</v>
      </c>
      <c r="C10" s="2028">
        <v>26</v>
      </c>
      <c r="D10" s="2028"/>
      <c r="E10" s="2029"/>
      <c r="F10" s="128"/>
      <c r="G10" s="128"/>
      <c r="H10" s="128"/>
      <c r="I10" s="128"/>
      <c r="J10" s="128"/>
      <c r="K10" s="128"/>
      <c r="L10" s="128"/>
      <c r="M10" s="128"/>
      <c r="N10" s="129"/>
    </row>
    <row r="11" spans="2:16" ht="16.5" thickBot="1" x14ac:dyDescent="0.3">
      <c r="B11" s="130" t="s">
        <v>8</v>
      </c>
      <c r="C11" s="131">
        <v>41982</v>
      </c>
      <c r="D11" s="132"/>
      <c r="E11" s="132"/>
      <c r="F11" s="132"/>
      <c r="G11" s="132"/>
      <c r="H11" s="132"/>
      <c r="I11" s="132"/>
      <c r="J11" s="132"/>
      <c r="K11" s="132"/>
      <c r="L11" s="132"/>
      <c r="M11" s="132"/>
      <c r="N11" s="133"/>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419</v>
      </c>
      <c r="C14" s="1867"/>
      <c r="D14" s="702" t="s">
        <v>10</v>
      </c>
      <c r="E14" s="702" t="s">
        <v>11</v>
      </c>
      <c r="F14" s="702" t="s">
        <v>12</v>
      </c>
      <c r="G14" s="139"/>
      <c r="I14" s="140"/>
      <c r="J14" s="140"/>
      <c r="K14" s="140"/>
      <c r="L14" s="140"/>
      <c r="M14" s="140"/>
      <c r="N14" s="137"/>
    </row>
    <row r="15" spans="2:16" x14ac:dyDescent="0.25">
      <c r="B15" s="1867"/>
      <c r="C15" s="1867"/>
      <c r="D15" s="702">
        <v>26</v>
      </c>
      <c r="E15" s="141">
        <v>1001310200</v>
      </c>
      <c r="F15" s="142">
        <v>400</v>
      </c>
      <c r="G15" s="143"/>
      <c r="I15" s="144"/>
      <c r="J15" s="144"/>
      <c r="K15" s="144"/>
      <c r="L15" s="144"/>
      <c r="M15" s="144"/>
      <c r="N15" s="137"/>
    </row>
    <row r="16" spans="2:16" x14ac:dyDescent="0.25">
      <c r="B16" s="1867"/>
      <c r="C16" s="1867"/>
      <c r="D16" s="702"/>
      <c r="E16" s="141"/>
      <c r="F16" s="142"/>
      <c r="G16" s="143"/>
      <c r="I16" s="144"/>
      <c r="J16" s="144"/>
      <c r="K16" s="144"/>
      <c r="L16" s="144"/>
      <c r="M16" s="144"/>
      <c r="N16" s="137"/>
    </row>
    <row r="17" spans="1:14" x14ac:dyDescent="0.25">
      <c r="B17" s="1867"/>
      <c r="C17" s="1867"/>
      <c r="D17" s="702"/>
      <c r="E17" s="141"/>
      <c r="F17" s="142"/>
      <c r="G17" s="143"/>
      <c r="I17" s="144"/>
      <c r="J17" s="144"/>
      <c r="K17" s="144"/>
      <c r="L17" s="144"/>
      <c r="M17" s="144"/>
      <c r="N17" s="137"/>
    </row>
    <row r="18" spans="1:14" x14ac:dyDescent="0.25">
      <c r="B18" s="1867"/>
      <c r="C18" s="1867"/>
      <c r="D18" s="702"/>
      <c r="E18" s="145"/>
      <c r="F18" s="142"/>
      <c r="G18" s="143"/>
      <c r="H18" s="146"/>
      <c r="I18" s="144"/>
      <c r="J18" s="144"/>
      <c r="K18" s="144"/>
      <c r="L18" s="144"/>
      <c r="M18" s="144"/>
      <c r="N18" s="147"/>
    </row>
    <row r="19" spans="1:14" x14ac:dyDescent="0.25">
      <c r="B19" s="1867"/>
      <c r="C19" s="1867"/>
      <c r="D19" s="702"/>
      <c r="E19" s="145"/>
      <c r="F19" s="142"/>
      <c r="G19" s="143"/>
      <c r="H19" s="146"/>
      <c r="I19" s="148"/>
      <c r="J19" s="148"/>
      <c r="K19" s="148"/>
      <c r="L19" s="148"/>
      <c r="M19" s="148"/>
      <c r="N19" s="147"/>
    </row>
    <row r="20" spans="1:14" x14ac:dyDescent="0.25">
      <c r="B20" s="1867"/>
      <c r="C20" s="1867"/>
      <c r="D20" s="702"/>
      <c r="E20" s="145"/>
      <c r="F20" s="142"/>
      <c r="G20" s="143"/>
      <c r="H20" s="146"/>
      <c r="I20" s="48"/>
      <c r="J20" s="48"/>
      <c r="K20" s="48"/>
      <c r="L20" s="48"/>
      <c r="M20" s="48"/>
      <c r="N20" s="147"/>
    </row>
    <row r="21" spans="1:14" x14ac:dyDescent="0.25">
      <c r="B21" s="1867"/>
      <c r="C21" s="1867"/>
      <c r="D21" s="702"/>
      <c r="E21" s="145"/>
      <c r="F21" s="142"/>
      <c r="G21" s="143"/>
      <c r="H21" s="146"/>
      <c r="I21" s="48"/>
      <c r="J21" s="48"/>
      <c r="K21" s="48"/>
      <c r="L21" s="48"/>
      <c r="M21" s="48"/>
      <c r="N21" s="147"/>
    </row>
    <row r="22" spans="1:14" ht="15.75" thickBot="1" x14ac:dyDescent="0.3">
      <c r="B22" s="1868" t="s">
        <v>13</v>
      </c>
      <c r="C22" s="1869"/>
      <c r="D22" s="702"/>
      <c r="E22" s="149">
        <f>SUM(E15:E21)</f>
        <v>1001310200</v>
      </c>
      <c r="F22" s="142">
        <f>SUM(F15:F21)</f>
        <v>400</v>
      </c>
      <c r="G22" s="143"/>
      <c r="H22" s="146"/>
      <c r="I22" s="48"/>
      <c r="J22" s="48"/>
      <c r="K22" s="48"/>
      <c r="L22" s="48"/>
      <c r="M22" s="48"/>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B24" s="152"/>
      <c r="C24" s="153">
        <f>F22*0.8</f>
        <v>320</v>
      </c>
      <c r="D24" s="154"/>
      <c r="E24" s="155">
        <f>E22</f>
        <v>1001310200</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152" t="s">
        <v>21</v>
      </c>
      <c r="D30" s="152"/>
      <c r="E30"/>
      <c r="F30"/>
      <c r="G30"/>
      <c r="H30"/>
      <c r="I30" s="48"/>
      <c r="J30" s="48"/>
      <c r="K30" s="48"/>
      <c r="L30" s="48"/>
      <c r="M30" s="48"/>
      <c r="N30" s="137"/>
    </row>
    <row r="31" spans="1:14" x14ac:dyDescent="0.25">
      <c r="A31" s="36"/>
      <c r="B31" s="152" t="s">
        <v>22</v>
      </c>
      <c r="C31" s="152" t="s">
        <v>21</v>
      </c>
      <c r="D31" s="152"/>
      <c r="E31"/>
      <c r="F31"/>
      <c r="G31"/>
      <c r="H31"/>
      <c r="I31" s="48"/>
      <c r="J31" s="48"/>
      <c r="K31" s="48"/>
      <c r="L31" s="48"/>
      <c r="M31" s="48"/>
      <c r="N31" s="137"/>
    </row>
    <row r="32" spans="1:14" x14ac:dyDescent="0.25">
      <c r="A32" s="36"/>
      <c r="B32" s="152" t="s">
        <v>23</v>
      </c>
      <c r="C32" s="152" t="s">
        <v>21</v>
      </c>
      <c r="D32" s="152"/>
      <c r="E32"/>
      <c r="F32"/>
      <c r="G32"/>
      <c r="H32"/>
      <c r="I32" s="48"/>
      <c r="J32" s="48"/>
      <c r="K32" s="48"/>
      <c r="L32" s="48"/>
      <c r="M32" s="48"/>
      <c r="N32" s="137"/>
    </row>
    <row r="33" spans="1:17" x14ac:dyDescent="0.25">
      <c r="A33" s="36"/>
      <c r="B33" s="152" t="s">
        <v>24</v>
      </c>
      <c r="C33" s="152" t="s">
        <v>21</v>
      </c>
      <c r="D33" s="152"/>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715">
        <v>40</v>
      </c>
      <c r="E40" s="1870">
        <f>+D40+D41</f>
        <v>100</v>
      </c>
      <c r="F40"/>
      <c r="G40"/>
      <c r="H40"/>
      <c r="I40" s="48"/>
      <c r="J40" s="48"/>
      <c r="K40" s="48"/>
      <c r="L40" s="48"/>
      <c r="M40" s="48"/>
      <c r="N40" s="137"/>
    </row>
    <row r="41" spans="1:17" ht="42.75" x14ac:dyDescent="0.25">
      <c r="A41" s="36"/>
      <c r="B41" s="45" t="s">
        <v>30</v>
      </c>
      <c r="C41" s="684">
        <v>60</v>
      </c>
      <c r="D41" s="715">
        <v>60</v>
      </c>
      <c r="E41" s="187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H46" s="843"/>
      <c r="I46" s="843"/>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45" x14ac:dyDescent="0.25">
      <c r="A49" s="52">
        <v>1</v>
      </c>
      <c r="B49" s="844" t="s">
        <v>3342</v>
      </c>
      <c r="C49" s="172" t="s">
        <v>3342</v>
      </c>
      <c r="D49" s="173" t="s">
        <v>246</v>
      </c>
      <c r="E49" s="174">
        <v>701820100048</v>
      </c>
      <c r="F49" s="175" t="s">
        <v>18</v>
      </c>
      <c r="G49" s="845">
        <v>1</v>
      </c>
      <c r="H49" s="220">
        <v>40208</v>
      </c>
      <c r="I49" s="220">
        <v>40543</v>
      </c>
      <c r="J49" s="176" t="s">
        <v>19</v>
      </c>
      <c r="K49" s="177">
        <v>11</v>
      </c>
      <c r="L49" s="178">
        <v>0</v>
      </c>
      <c r="M49" s="174">
        <v>1120</v>
      </c>
      <c r="N49" s="178">
        <f>+M49*G49</f>
        <v>1120</v>
      </c>
      <c r="O49" s="179">
        <v>107042785</v>
      </c>
      <c r="P49" s="180" t="s">
        <v>423</v>
      </c>
      <c r="Q49" s="181"/>
      <c r="R49" s="60"/>
      <c r="S49" s="60"/>
      <c r="T49" s="60"/>
      <c r="U49" s="60"/>
      <c r="V49" s="60"/>
      <c r="W49" s="60"/>
      <c r="X49" s="60"/>
      <c r="Y49" s="60"/>
      <c r="Z49" s="60"/>
    </row>
    <row r="50" spans="1:26" s="61" customFormat="1" ht="45" x14ac:dyDescent="0.25">
      <c r="A50" s="52">
        <v>2</v>
      </c>
      <c r="B50" s="844" t="s">
        <v>3342</v>
      </c>
      <c r="C50" s="172" t="s">
        <v>3342</v>
      </c>
      <c r="D50" s="173" t="s">
        <v>246</v>
      </c>
      <c r="E50" s="174">
        <v>701820110054</v>
      </c>
      <c r="F50" s="175" t="s">
        <v>18</v>
      </c>
      <c r="G50" s="182">
        <v>1</v>
      </c>
      <c r="H50" s="220">
        <v>40573</v>
      </c>
      <c r="I50" s="220">
        <v>40908</v>
      </c>
      <c r="J50" s="176" t="s">
        <v>19</v>
      </c>
      <c r="K50" s="177">
        <v>11</v>
      </c>
      <c r="L50" s="178">
        <v>0</v>
      </c>
      <c r="M50" s="174">
        <v>80</v>
      </c>
      <c r="N50" s="178">
        <f t="shared" ref="N50:N51" si="0">+M50*G50</f>
        <v>80</v>
      </c>
      <c r="O50" s="179">
        <v>110257690</v>
      </c>
      <c r="P50" s="180" t="s">
        <v>3480</v>
      </c>
      <c r="Q50" s="181"/>
      <c r="R50" s="60"/>
      <c r="S50" s="60"/>
      <c r="T50" s="60"/>
      <c r="U50" s="60"/>
      <c r="V50" s="60"/>
      <c r="W50" s="60"/>
      <c r="X50" s="60"/>
      <c r="Y50" s="60"/>
      <c r="Z50" s="60"/>
    </row>
    <row r="51" spans="1:26" s="61" customFormat="1" ht="45" x14ac:dyDescent="0.25">
      <c r="A51" s="52">
        <v>3</v>
      </c>
      <c r="B51" s="844" t="s">
        <v>3342</v>
      </c>
      <c r="C51" s="172" t="s">
        <v>3342</v>
      </c>
      <c r="D51" s="173" t="s">
        <v>246</v>
      </c>
      <c r="E51" s="174">
        <v>701820130336</v>
      </c>
      <c r="F51" s="175" t="s">
        <v>18</v>
      </c>
      <c r="G51" s="182">
        <v>1</v>
      </c>
      <c r="H51" s="220">
        <v>41508</v>
      </c>
      <c r="I51" s="220">
        <v>41851</v>
      </c>
      <c r="J51" s="176" t="s">
        <v>19</v>
      </c>
      <c r="K51" s="177">
        <f>8/30+11</f>
        <v>11.266666666666667</v>
      </c>
      <c r="L51" s="178">
        <v>0</v>
      </c>
      <c r="M51" s="174">
        <v>400</v>
      </c>
      <c r="N51" s="178">
        <f t="shared" si="0"/>
        <v>400</v>
      </c>
      <c r="O51" s="179">
        <v>933263632</v>
      </c>
      <c r="P51" s="180">
        <v>57</v>
      </c>
      <c r="Q51" s="181"/>
      <c r="R51" s="60"/>
      <c r="S51" s="60"/>
      <c r="T51" s="60"/>
      <c r="U51" s="60"/>
      <c r="V51" s="60"/>
      <c r="W51" s="60"/>
      <c r="X51" s="60"/>
      <c r="Y51" s="60"/>
      <c r="Z51" s="60"/>
    </row>
    <row r="52" spans="1:26" s="61" customFormat="1" x14ac:dyDescent="0.25">
      <c r="A52" s="52">
        <v>4</v>
      </c>
      <c r="B52" s="844"/>
      <c r="C52" s="172"/>
      <c r="D52" s="173"/>
      <c r="E52" s="174"/>
      <c r="F52" s="175"/>
      <c r="G52" s="845"/>
      <c r="H52" s="220"/>
      <c r="I52" s="220"/>
      <c r="J52" s="176"/>
      <c r="K52" s="177"/>
      <c r="L52" s="178"/>
      <c r="M52" s="174"/>
      <c r="N52" s="178"/>
      <c r="O52" s="179"/>
      <c r="P52" s="180"/>
      <c r="Q52" s="181"/>
      <c r="R52" s="60"/>
      <c r="S52" s="60"/>
      <c r="T52" s="60"/>
      <c r="U52" s="60"/>
      <c r="V52" s="60"/>
      <c r="W52" s="60"/>
      <c r="X52" s="60"/>
      <c r="Y52" s="60"/>
      <c r="Z52" s="60"/>
    </row>
    <row r="53" spans="1:26" s="61" customFormat="1" x14ac:dyDescent="0.25">
      <c r="A53" s="52">
        <v>5</v>
      </c>
      <c r="B53" s="844"/>
      <c r="C53" s="172"/>
      <c r="D53" s="173"/>
      <c r="E53" s="174"/>
      <c r="F53" s="175"/>
      <c r="G53" s="845"/>
      <c r="H53" s="220"/>
      <c r="I53" s="220"/>
      <c r="J53" s="176"/>
      <c r="K53" s="177"/>
      <c r="L53" s="178"/>
      <c r="M53" s="174"/>
      <c r="N53" s="178"/>
      <c r="O53" s="179"/>
      <c r="P53" s="180"/>
      <c r="Q53" s="181"/>
      <c r="R53" s="60"/>
      <c r="S53" s="60"/>
      <c r="T53" s="60"/>
      <c r="U53" s="60"/>
      <c r="V53" s="60"/>
      <c r="W53" s="60"/>
      <c r="X53" s="60"/>
      <c r="Y53" s="60"/>
      <c r="Z53" s="60"/>
    </row>
    <row r="54" spans="1:26" s="61" customFormat="1" x14ac:dyDescent="0.25">
      <c r="A54" s="52">
        <v>6</v>
      </c>
      <c r="B54" s="844"/>
      <c r="C54" s="172"/>
      <c r="D54" s="173"/>
      <c r="E54" s="174"/>
      <c r="F54" s="175"/>
      <c r="G54" s="182"/>
      <c r="H54" s="175"/>
      <c r="I54" s="176"/>
      <c r="J54" s="176"/>
      <c r="K54" s="177"/>
      <c r="L54" s="178"/>
      <c r="M54" s="174"/>
      <c r="N54" s="178"/>
      <c r="O54" s="179"/>
      <c r="P54" s="180"/>
      <c r="Q54" s="181"/>
      <c r="R54" s="60"/>
      <c r="S54" s="60"/>
      <c r="T54" s="60"/>
      <c r="U54" s="60"/>
      <c r="V54" s="60"/>
      <c r="W54" s="60"/>
      <c r="X54" s="60"/>
      <c r="Y54" s="60"/>
      <c r="Z54" s="60"/>
    </row>
    <row r="55" spans="1:26" s="61" customFormat="1" x14ac:dyDescent="0.25">
      <c r="A55" s="52">
        <f t="shared" ref="A55:A58" si="1">+A54+1</f>
        <v>7</v>
      </c>
      <c r="B55" s="844"/>
      <c r="C55" s="172"/>
      <c r="D55" s="173"/>
      <c r="E55" s="174"/>
      <c r="F55" s="175"/>
      <c r="G55" s="182"/>
      <c r="H55" s="175"/>
      <c r="I55" s="176"/>
      <c r="J55" s="176"/>
      <c r="K55" s="177"/>
      <c r="L55" s="176"/>
      <c r="M55" s="174"/>
      <c r="N55" s="178"/>
      <c r="O55" s="179"/>
      <c r="P55" s="180"/>
      <c r="Q55" s="181"/>
      <c r="R55" s="60"/>
      <c r="S55" s="60"/>
      <c r="T55" s="60"/>
      <c r="U55" s="60"/>
      <c r="V55" s="60"/>
      <c r="W55" s="60"/>
      <c r="X55" s="60"/>
      <c r="Y55" s="60"/>
      <c r="Z55" s="60"/>
    </row>
    <row r="56" spans="1:26" s="61" customFormat="1" x14ac:dyDescent="0.25">
      <c r="A56" s="52">
        <f t="shared" si="1"/>
        <v>8</v>
      </c>
      <c r="B56" s="844"/>
      <c r="C56" s="172"/>
      <c r="D56" s="173"/>
      <c r="E56" s="174"/>
      <c r="F56" s="175"/>
      <c r="G56" s="182"/>
      <c r="H56" s="175"/>
      <c r="I56" s="176"/>
      <c r="J56" s="176"/>
      <c r="K56" s="177"/>
      <c r="L56" s="176"/>
      <c r="M56" s="174"/>
      <c r="N56" s="178"/>
      <c r="O56" s="179"/>
      <c r="P56" s="180"/>
      <c r="Q56" s="181"/>
      <c r="R56" s="60"/>
      <c r="S56" s="60"/>
      <c r="T56" s="60"/>
      <c r="U56" s="60"/>
      <c r="V56" s="60"/>
      <c r="W56" s="60"/>
      <c r="X56" s="60"/>
      <c r="Y56" s="60"/>
      <c r="Z56" s="60"/>
    </row>
    <row r="57" spans="1:26" s="61" customFormat="1" x14ac:dyDescent="0.25">
      <c r="A57" s="52">
        <f t="shared" si="1"/>
        <v>9</v>
      </c>
      <c r="B57" s="844"/>
      <c r="C57" s="172"/>
      <c r="D57" s="173"/>
      <c r="E57" s="174"/>
      <c r="F57" s="175"/>
      <c r="G57" s="182"/>
      <c r="H57" s="175"/>
      <c r="I57" s="176"/>
      <c r="J57" s="176"/>
      <c r="K57" s="177"/>
      <c r="L57" s="176"/>
      <c r="M57" s="174"/>
      <c r="N57" s="178"/>
      <c r="O57" s="179"/>
      <c r="P57" s="180"/>
      <c r="Q57" s="181"/>
      <c r="R57" s="60"/>
      <c r="S57" s="60"/>
      <c r="T57" s="60"/>
      <c r="U57" s="60"/>
      <c r="V57" s="60"/>
      <c r="W57" s="60"/>
      <c r="X57" s="60"/>
      <c r="Y57" s="60"/>
      <c r="Z57" s="60"/>
    </row>
    <row r="58" spans="1:26" s="61" customFormat="1" x14ac:dyDescent="0.25">
      <c r="A58" s="52">
        <f t="shared" si="1"/>
        <v>10</v>
      </c>
      <c r="B58" s="173"/>
      <c r="C58" s="172"/>
      <c r="D58" s="173"/>
      <c r="E58" s="174"/>
      <c r="F58" s="175"/>
      <c r="G58" s="182"/>
      <c r="H58" s="175"/>
      <c r="I58" s="176"/>
      <c r="J58" s="176"/>
      <c r="K58" s="177"/>
      <c r="L58" s="176"/>
      <c r="M58" s="174"/>
      <c r="N58" s="178"/>
      <c r="O58" s="179"/>
      <c r="P58" s="180"/>
      <c r="Q58" s="181"/>
      <c r="R58" s="60"/>
      <c r="S58" s="60"/>
      <c r="T58" s="60"/>
      <c r="U58" s="60"/>
      <c r="V58" s="60"/>
      <c r="W58" s="60"/>
      <c r="X58" s="60"/>
      <c r="Y58" s="60"/>
      <c r="Z58" s="60"/>
    </row>
    <row r="59" spans="1:26" s="61" customFormat="1" x14ac:dyDescent="0.25">
      <c r="A59" s="52"/>
      <c r="B59" s="183" t="s">
        <v>28</v>
      </c>
      <c r="C59" s="172"/>
      <c r="D59" s="173"/>
      <c r="E59" s="174"/>
      <c r="F59" s="175"/>
      <c r="G59" s="182"/>
      <c r="H59" s="175"/>
      <c r="I59" s="176"/>
      <c r="J59" s="176"/>
      <c r="K59" s="184">
        <f>SUM(K49:K58)</f>
        <v>33.266666666666666</v>
      </c>
      <c r="L59" s="184">
        <f>SUM(L49:L58)</f>
        <v>0</v>
      </c>
      <c r="M59" s="186"/>
      <c r="N59" s="185"/>
      <c r="O59" s="179"/>
      <c r="P59" s="180"/>
      <c r="Q59" s="187"/>
    </row>
    <row r="60" spans="1:26" s="69" customFormat="1" x14ac:dyDescent="0.25">
      <c r="E60" s="188"/>
    </row>
    <row r="61" spans="1:26" s="69" customFormat="1" x14ac:dyDescent="0.25">
      <c r="B61" s="1860" t="s">
        <v>56</v>
      </c>
      <c r="C61" s="1860" t="s">
        <v>57</v>
      </c>
      <c r="D61" s="1862" t="s">
        <v>58</v>
      </c>
      <c r="E61" s="1862"/>
    </row>
    <row r="62" spans="1:26" s="69" customFormat="1" x14ac:dyDescent="0.25">
      <c r="B62" s="1861"/>
      <c r="C62" s="1861"/>
      <c r="D62" s="703" t="s">
        <v>59</v>
      </c>
      <c r="E62" s="190" t="s">
        <v>60</v>
      </c>
    </row>
    <row r="63" spans="1:26" s="69" customFormat="1" ht="18.75" x14ac:dyDescent="0.25">
      <c r="B63" s="222" t="s">
        <v>61</v>
      </c>
      <c r="C63" s="846">
        <f>K59</f>
        <v>33.266666666666666</v>
      </c>
      <c r="D63" s="235" t="s">
        <v>21</v>
      </c>
      <c r="E63" s="235"/>
      <c r="F63" s="191"/>
      <c r="G63" s="191"/>
      <c r="H63" s="191"/>
      <c r="I63" s="191"/>
      <c r="J63" s="191"/>
      <c r="K63" s="191"/>
      <c r="L63" s="191"/>
      <c r="M63" s="191"/>
    </row>
    <row r="64" spans="1:26" s="69" customFormat="1" x14ac:dyDescent="0.25">
      <c r="B64" s="222" t="s">
        <v>62</v>
      </c>
      <c r="C64" s="847">
        <v>1120</v>
      </c>
      <c r="D64" s="235" t="s">
        <v>21</v>
      </c>
      <c r="E64" s="235"/>
    </row>
    <row r="65" spans="2:17" s="69" customFormat="1" x14ac:dyDescent="0.25">
      <c r="B65" s="192"/>
      <c r="C65" s="1863"/>
      <c r="D65" s="1863"/>
      <c r="E65" s="1863"/>
      <c r="F65" s="1863"/>
      <c r="G65" s="1863"/>
      <c r="H65" s="1863"/>
      <c r="I65" s="1863"/>
      <c r="J65" s="1863"/>
      <c r="K65" s="1863"/>
      <c r="L65" s="1863"/>
      <c r="M65" s="1863"/>
      <c r="N65" s="1863"/>
    </row>
    <row r="66" spans="2:17" ht="15.75" thickBot="1" x14ac:dyDescent="0.3"/>
    <row r="67" spans="2:17" ht="27" thickBot="1" x14ac:dyDescent="0.3">
      <c r="B67" s="1864" t="s">
        <v>63</v>
      </c>
      <c r="C67" s="1864"/>
      <c r="D67" s="1864"/>
      <c r="E67" s="1864"/>
      <c r="F67" s="1864"/>
      <c r="G67" s="1864"/>
      <c r="H67" s="1864"/>
      <c r="I67" s="1864"/>
      <c r="J67" s="1864"/>
      <c r="K67" s="1864"/>
      <c r="L67" s="1864"/>
      <c r="M67" s="1864"/>
      <c r="N67" s="1864"/>
    </row>
    <row r="70" spans="2:17" ht="105" x14ac:dyDescent="0.25">
      <c r="B70" s="193" t="s">
        <v>64</v>
      </c>
      <c r="C70" s="194" t="s">
        <v>65</v>
      </c>
      <c r="D70" s="194" t="s">
        <v>66</v>
      </c>
      <c r="E70" s="194" t="s">
        <v>67</v>
      </c>
      <c r="F70" s="194" t="s">
        <v>68</v>
      </c>
      <c r="G70" s="194" t="s">
        <v>69</v>
      </c>
      <c r="H70" s="194" t="s">
        <v>70</v>
      </c>
      <c r="I70" s="194" t="s">
        <v>71</v>
      </c>
      <c r="J70" s="194" t="s">
        <v>72</v>
      </c>
      <c r="K70" s="194" t="s">
        <v>73</v>
      </c>
      <c r="L70" s="194" t="s">
        <v>74</v>
      </c>
      <c r="M70" s="195" t="s">
        <v>75</v>
      </c>
      <c r="N70" s="195" t="s">
        <v>76</v>
      </c>
      <c r="O70" s="1875" t="s">
        <v>77</v>
      </c>
      <c r="P70" s="1876"/>
      <c r="Q70" s="194" t="s">
        <v>78</v>
      </c>
    </row>
    <row r="71" spans="2:17" ht="30" x14ac:dyDescent="0.25">
      <c r="B71" s="224" t="s">
        <v>1198</v>
      </c>
      <c r="C71" s="224" t="s">
        <v>1198</v>
      </c>
      <c r="D71" s="226" t="s">
        <v>3481</v>
      </c>
      <c r="E71" s="227">
        <v>200</v>
      </c>
      <c r="F71" s="378" t="s">
        <v>82</v>
      </c>
      <c r="G71" s="378" t="s">
        <v>3403</v>
      </c>
      <c r="H71" s="378" t="s">
        <v>3403</v>
      </c>
      <c r="I71" s="223" t="s">
        <v>82</v>
      </c>
      <c r="J71" s="223" t="s">
        <v>3403</v>
      </c>
      <c r="K71" s="223" t="s">
        <v>3403</v>
      </c>
      <c r="L71" s="223" t="s">
        <v>3403</v>
      </c>
      <c r="M71" s="223" t="s">
        <v>3403</v>
      </c>
      <c r="N71" s="223" t="s">
        <v>3403</v>
      </c>
      <c r="O71" s="1963" t="s">
        <v>3482</v>
      </c>
      <c r="P71" s="1964"/>
      <c r="Q71" s="152" t="s">
        <v>18</v>
      </c>
    </row>
    <row r="72" spans="2:17" ht="30" x14ac:dyDescent="0.25">
      <c r="B72" s="224" t="s">
        <v>1388</v>
      </c>
      <c r="C72" s="224" t="s">
        <v>1389</v>
      </c>
      <c r="D72" s="226" t="s">
        <v>3481</v>
      </c>
      <c r="E72" s="227">
        <v>200</v>
      </c>
      <c r="F72" s="378" t="s">
        <v>82</v>
      </c>
      <c r="G72" s="378" t="s">
        <v>82</v>
      </c>
      <c r="H72" s="378" t="s">
        <v>82</v>
      </c>
      <c r="I72" s="223" t="s">
        <v>3403</v>
      </c>
      <c r="J72" s="223" t="s">
        <v>3403</v>
      </c>
      <c r="K72" s="223" t="s">
        <v>3403</v>
      </c>
      <c r="L72" s="223" t="s">
        <v>3403</v>
      </c>
      <c r="M72" s="223" t="s">
        <v>3403</v>
      </c>
      <c r="N72" s="223" t="s">
        <v>3403</v>
      </c>
      <c r="O72" s="1963" t="s">
        <v>3483</v>
      </c>
      <c r="P72" s="1964"/>
      <c r="Q72" s="152" t="s">
        <v>18</v>
      </c>
    </row>
    <row r="73" spans="2:17" x14ac:dyDescent="0.25">
      <c r="B73" s="224"/>
      <c r="C73" s="224"/>
      <c r="D73" s="227"/>
      <c r="E73" s="227"/>
      <c r="F73" s="378"/>
      <c r="G73" s="378"/>
      <c r="H73" s="378"/>
      <c r="I73" s="223"/>
      <c r="J73" s="223"/>
      <c r="K73" s="152"/>
      <c r="L73" s="152"/>
      <c r="M73" s="152"/>
      <c r="N73" s="152"/>
      <c r="O73" s="2003"/>
      <c r="P73" s="2004"/>
      <c r="Q73" s="152"/>
    </row>
    <row r="74" spans="2:17" x14ac:dyDescent="0.25">
      <c r="B74" s="224"/>
      <c r="C74" s="224"/>
      <c r="D74" s="227"/>
      <c r="E74" s="227"/>
      <c r="F74" s="378"/>
      <c r="G74" s="378"/>
      <c r="H74" s="378"/>
      <c r="I74" s="223"/>
      <c r="J74" s="223"/>
      <c r="K74" s="152"/>
      <c r="L74" s="152"/>
      <c r="M74" s="152"/>
      <c r="N74" s="152"/>
      <c r="O74" s="2003"/>
      <c r="P74" s="2004"/>
      <c r="Q74" s="152"/>
    </row>
    <row r="75" spans="2:17" x14ac:dyDescent="0.25">
      <c r="B75" s="224"/>
      <c r="C75" s="224"/>
      <c r="D75" s="227"/>
      <c r="E75" s="227"/>
      <c r="F75" s="378"/>
      <c r="G75" s="378"/>
      <c r="H75" s="378"/>
      <c r="I75" s="223"/>
      <c r="J75" s="223"/>
      <c r="K75" s="152"/>
      <c r="L75" s="152"/>
      <c r="M75" s="152"/>
      <c r="N75" s="152"/>
      <c r="O75" s="2003"/>
      <c r="P75" s="2004"/>
      <c r="Q75" s="152"/>
    </row>
    <row r="76" spans="2:17" x14ac:dyDescent="0.25">
      <c r="B76" s="224"/>
      <c r="C76" s="224"/>
      <c r="D76" s="227"/>
      <c r="E76" s="227"/>
      <c r="F76" s="378"/>
      <c r="G76" s="378"/>
      <c r="H76" s="378"/>
      <c r="I76" s="223"/>
      <c r="J76" s="223"/>
      <c r="K76" s="152"/>
      <c r="L76" s="152"/>
      <c r="M76" s="152"/>
      <c r="N76" s="152"/>
      <c r="O76" s="2003"/>
      <c r="P76" s="2004"/>
      <c r="Q76" s="152"/>
    </row>
    <row r="77" spans="2:17" x14ac:dyDescent="0.25">
      <c r="B77" s="152"/>
      <c r="C77" s="152"/>
      <c r="D77" s="152"/>
      <c r="E77" s="152"/>
      <c r="F77" s="152"/>
      <c r="G77" s="152"/>
      <c r="H77" s="152"/>
      <c r="I77" s="152"/>
      <c r="J77" s="152"/>
      <c r="K77" s="152"/>
      <c r="L77" s="152"/>
      <c r="M77" s="152"/>
      <c r="N77" s="152"/>
      <c r="O77" s="2003"/>
      <c r="P77" s="2004"/>
      <c r="Q77" s="152"/>
    </row>
    <row r="78" spans="2:17" x14ac:dyDescent="0.25">
      <c r="B78" s="1" t="s">
        <v>85</v>
      </c>
    </row>
    <row r="79" spans="2:17" x14ac:dyDescent="0.25">
      <c r="B79" s="1" t="s">
        <v>86</v>
      </c>
    </row>
    <row r="80" spans="2:17" x14ac:dyDescent="0.25">
      <c r="B80" s="1" t="s">
        <v>87</v>
      </c>
    </row>
    <row r="82" spans="2:17" ht="15.75" thickBot="1" x14ac:dyDescent="0.3"/>
    <row r="83" spans="2:17" ht="27" thickBot="1" x14ac:dyDescent="0.3">
      <c r="B83" s="1879" t="s">
        <v>88</v>
      </c>
      <c r="C83" s="1880"/>
      <c r="D83" s="1880"/>
      <c r="E83" s="1880"/>
      <c r="F83" s="1880"/>
      <c r="G83" s="1880"/>
      <c r="H83" s="1880"/>
      <c r="I83" s="1880"/>
      <c r="J83" s="1880"/>
      <c r="K83" s="1880"/>
      <c r="L83" s="1880"/>
      <c r="M83" s="1880"/>
      <c r="N83" s="1881"/>
    </row>
    <row r="86" spans="2:17" x14ac:dyDescent="0.25">
      <c r="C86" s="230"/>
    </row>
    <row r="88" spans="2:17" ht="75" x14ac:dyDescent="0.25">
      <c r="B88" s="193" t="s">
        <v>89</v>
      </c>
      <c r="C88" s="193" t="s">
        <v>90</v>
      </c>
      <c r="D88" s="193" t="s">
        <v>91</v>
      </c>
      <c r="E88" s="193" t="s">
        <v>92</v>
      </c>
      <c r="F88" s="193" t="s">
        <v>93</v>
      </c>
      <c r="G88" s="193" t="s">
        <v>94</v>
      </c>
      <c r="H88" s="193" t="s">
        <v>95</v>
      </c>
      <c r="I88" s="193" t="s">
        <v>96</v>
      </c>
      <c r="J88" s="1875" t="s">
        <v>97</v>
      </c>
      <c r="K88" s="1882"/>
      <c r="L88" s="1876"/>
      <c r="M88" s="193" t="s">
        <v>98</v>
      </c>
      <c r="N88" s="193" t="s">
        <v>254</v>
      </c>
      <c r="O88" s="193" t="s">
        <v>255</v>
      </c>
      <c r="P88" s="1875" t="s">
        <v>77</v>
      </c>
      <c r="Q88" s="1876"/>
    </row>
    <row r="89" spans="2:17" ht="60" x14ac:dyDescent="0.25">
      <c r="B89" s="1992" t="s">
        <v>3407</v>
      </c>
      <c r="C89" s="1992" t="s">
        <v>868</v>
      </c>
      <c r="D89" s="1992" t="s">
        <v>3484</v>
      </c>
      <c r="E89" s="2037">
        <v>64588490</v>
      </c>
      <c r="F89" s="1992" t="s">
        <v>370</v>
      </c>
      <c r="G89" s="1992" t="s">
        <v>258</v>
      </c>
      <c r="H89" s="1973">
        <v>39276</v>
      </c>
      <c r="I89" s="2001" t="s">
        <v>82</v>
      </c>
      <c r="J89" s="225" t="s">
        <v>3342</v>
      </c>
      <c r="K89" s="226" t="s">
        <v>3485</v>
      </c>
      <c r="L89" s="223" t="s">
        <v>266</v>
      </c>
      <c r="M89" s="152" t="s">
        <v>18</v>
      </c>
      <c r="N89" s="152" t="s">
        <v>18</v>
      </c>
      <c r="O89" s="152" t="s">
        <v>18</v>
      </c>
      <c r="P89" s="1984" t="s">
        <v>3486</v>
      </c>
      <c r="Q89" s="1985"/>
    </row>
    <row r="90" spans="2:17" ht="30" x14ac:dyDescent="0.25">
      <c r="B90" s="1993"/>
      <c r="C90" s="1993"/>
      <c r="D90" s="1993"/>
      <c r="E90" s="2038"/>
      <c r="F90" s="1993"/>
      <c r="G90" s="1993"/>
      <c r="H90" s="1974"/>
      <c r="I90" s="2011"/>
      <c r="J90" s="225" t="s">
        <v>3343</v>
      </c>
      <c r="K90" s="226" t="s">
        <v>3487</v>
      </c>
      <c r="L90" s="226" t="s">
        <v>266</v>
      </c>
      <c r="M90" s="152" t="s">
        <v>18</v>
      </c>
      <c r="N90" s="152" t="s">
        <v>18</v>
      </c>
      <c r="O90" s="152" t="s">
        <v>18</v>
      </c>
      <c r="P90" s="1986"/>
      <c r="Q90" s="1987"/>
    </row>
    <row r="91" spans="2:17" ht="30" x14ac:dyDescent="0.25">
      <c r="B91" s="1993"/>
      <c r="C91" s="1993"/>
      <c r="D91" s="1993"/>
      <c r="E91" s="2038"/>
      <c r="F91" s="1993"/>
      <c r="G91" s="1993"/>
      <c r="H91" s="1974"/>
      <c r="I91" s="2011"/>
      <c r="J91" s="225" t="s">
        <v>3488</v>
      </c>
      <c r="K91" s="226" t="s">
        <v>3489</v>
      </c>
      <c r="L91" s="226" t="s">
        <v>266</v>
      </c>
      <c r="M91" s="152" t="s">
        <v>18</v>
      </c>
      <c r="N91" s="152" t="s">
        <v>18</v>
      </c>
      <c r="O91" s="152" t="s">
        <v>18</v>
      </c>
      <c r="P91" s="1986"/>
      <c r="Q91" s="1987"/>
    </row>
    <row r="92" spans="2:17" ht="45" x14ac:dyDescent="0.25">
      <c r="B92" s="1992" t="s">
        <v>3415</v>
      </c>
      <c r="C92" s="1992" t="s">
        <v>868</v>
      </c>
      <c r="D92" s="1992" t="s">
        <v>3490</v>
      </c>
      <c r="E92" s="2037">
        <v>23183638</v>
      </c>
      <c r="F92" s="2037" t="s">
        <v>308</v>
      </c>
      <c r="G92" s="1992" t="s">
        <v>258</v>
      </c>
      <c r="H92" s="1973">
        <v>40158</v>
      </c>
      <c r="I92" s="2001" t="s">
        <v>82</v>
      </c>
      <c r="J92" s="225" t="s">
        <v>3428</v>
      </c>
      <c r="K92" s="226" t="s">
        <v>3491</v>
      </c>
      <c r="L92" s="223" t="s">
        <v>266</v>
      </c>
      <c r="M92" s="152" t="s">
        <v>18</v>
      </c>
      <c r="N92" s="152" t="s">
        <v>18</v>
      </c>
      <c r="O92" s="152" t="s">
        <v>18</v>
      </c>
      <c r="P92" s="2039" t="s">
        <v>3492</v>
      </c>
      <c r="Q92" s="2040"/>
    </row>
    <row r="93" spans="2:17" ht="60" x14ac:dyDescent="0.25">
      <c r="B93" s="1993"/>
      <c r="C93" s="1993"/>
      <c r="D93" s="1993"/>
      <c r="E93" s="2038"/>
      <c r="F93" s="2038"/>
      <c r="G93" s="1993"/>
      <c r="H93" s="1974"/>
      <c r="I93" s="2011"/>
      <c r="J93" s="852" t="s">
        <v>3493</v>
      </c>
      <c r="K93" s="226" t="s">
        <v>3494</v>
      </c>
      <c r="L93" s="226" t="s">
        <v>266</v>
      </c>
      <c r="M93" s="152" t="s">
        <v>18</v>
      </c>
      <c r="N93" s="152" t="s">
        <v>18</v>
      </c>
      <c r="O93" s="152" t="s">
        <v>18</v>
      </c>
      <c r="P93" s="2041"/>
      <c r="Q93" s="2042"/>
    </row>
    <row r="94" spans="2:17" ht="30" x14ac:dyDescent="0.25">
      <c r="B94" s="1993"/>
      <c r="C94" s="1993"/>
      <c r="D94" s="1993"/>
      <c r="E94" s="2038"/>
      <c r="F94" s="2038"/>
      <c r="G94" s="1993"/>
      <c r="H94" s="1974"/>
      <c r="I94" s="2011"/>
      <c r="J94" s="852" t="s">
        <v>1299</v>
      </c>
      <c r="K94" s="226" t="s">
        <v>3495</v>
      </c>
      <c r="L94" s="226" t="s">
        <v>266</v>
      </c>
      <c r="M94" s="152" t="s">
        <v>18</v>
      </c>
      <c r="N94" s="152" t="s">
        <v>18</v>
      </c>
      <c r="O94" s="152" t="s">
        <v>18</v>
      </c>
      <c r="P94" s="2041"/>
      <c r="Q94" s="2042"/>
    </row>
    <row r="95" spans="2:17" ht="30" x14ac:dyDescent="0.25">
      <c r="B95" s="1993"/>
      <c r="C95" s="1993"/>
      <c r="D95" s="1993"/>
      <c r="E95" s="2038"/>
      <c r="F95" s="2038"/>
      <c r="G95" s="1993"/>
      <c r="H95" s="1974"/>
      <c r="I95" s="2011"/>
      <c r="J95" s="852" t="s">
        <v>248</v>
      </c>
      <c r="K95" s="226" t="s">
        <v>3496</v>
      </c>
      <c r="L95" s="226" t="s">
        <v>266</v>
      </c>
      <c r="M95" s="152" t="s">
        <v>18</v>
      </c>
      <c r="N95" s="152" t="s">
        <v>18</v>
      </c>
      <c r="O95" s="152" t="s">
        <v>18</v>
      </c>
      <c r="P95" s="2041"/>
      <c r="Q95" s="2042"/>
    </row>
    <row r="96" spans="2:17" ht="30" x14ac:dyDescent="0.25">
      <c r="B96" s="1993"/>
      <c r="C96" s="1993"/>
      <c r="D96" s="1993"/>
      <c r="E96" s="2038"/>
      <c r="F96" s="2038"/>
      <c r="G96" s="1993"/>
      <c r="H96" s="1974"/>
      <c r="I96" s="2011"/>
      <c r="J96" s="852" t="s">
        <v>3497</v>
      </c>
      <c r="K96" s="226" t="s">
        <v>3498</v>
      </c>
      <c r="L96" s="226" t="s">
        <v>266</v>
      </c>
      <c r="M96" s="152" t="s">
        <v>18</v>
      </c>
      <c r="N96" s="152" t="s">
        <v>18</v>
      </c>
      <c r="O96" s="152" t="s">
        <v>18</v>
      </c>
      <c r="P96" s="2041"/>
      <c r="Q96" s="2042"/>
    </row>
    <row r="97" spans="2:22" ht="60" x14ac:dyDescent="0.25">
      <c r="B97" s="1993"/>
      <c r="C97" s="1993"/>
      <c r="D97" s="1993"/>
      <c r="E97" s="2038"/>
      <c r="F97" s="2038"/>
      <c r="G97" s="1993"/>
      <c r="H97" s="1974"/>
      <c r="I97" s="2011"/>
      <c r="J97" s="852" t="s">
        <v>258</v>
      </c>
      <c r="K97" s="226" t="s">
        <v>3499</v>
      </c>
      <c r="L97" s="226" t="s">
        <v>266</v>
      </c>
      <c r="M97" s="152" t="s">
        <v>18</v>
      </c>
      <c r="N97" s="152" t="s">
        <v>18</v>
      </c>
      <c r="O97" s="152" t="s">
        <v>18</v>
      </c>
      <c r="P97" s="2041"/>
      <c r="Q97" s="2042"/>
    </row>
    <row r="98" spans="2:22" ht="409.5" customHeight="1" x14ac:dyDescent="0.25">
      <c r="B98" s="1993"/>
      <c r="C98" s="1993"/>
      <c r="D98" s="1993"/>
      <c r="E98" s="2038"/>
      <c r="F98" s="2038"/>
      <c r="G98" s="1993"/>
      <c r="H98" s="1974"/>
      <c r="I98" s="2011"/>
      <c r="J98" s="242" t="s">
        <v>3500</v>
      </c>
      <c r="K98" s="776" t="s">
        <v>3501</v>
      </c>
      <c r="L98" s="776" t="s">
        <v>266</v>
      </c>
      <c r="M98" s="152" t="s">
        <v>18</v>
      </c>
      <c r="N98" s="152" t="s">
        <v>18</v>
      </c>
      <c r="O98" s="152" t="s">
        <v>18</v>
      </c>
      <c r="P98" s="2041"/>
      <c r="Q98" s="2042"/>
      <c r="R98" s="2041" t="s">
        <v>3502</v>
      </c>
      <c r="S98" s="2550"/>
      <c r="T98" s="2550"/>
      <c r="U98" s="2550"/>
      <c r="V98" s="2550"/>
    </row>
    <row r="99" spans="2:22" ht="45" x14ac:dyDescent="0.25">
      <c r="B99" s="1993"/>
      <c r="C99" s="1993"/>
      <c r="D99" s="1993"/>
      <c r="E99" s="2038"/>
      <c r="F99" s="2038"/>
      <c r="G99" s="1993"/>
      <c r="H99" s="1974"/>
      <c r="I99" s="2011"/>
      <c r="J99" s="225" t="s">
        <v>3428</v>
      </c>
      <c r="K99" s="226" t="s">
        <v>3503</v>
      </c>
      <c r="L99" s="223" t="s">
        <v>266</v>
      </c>
      <c r="M99" s="152" t="s">
        <v>18</v>
      </c>
      <c r="N99" s="152" t="s">
        <v>18</v>
      </c>
      <c r="O99" s="152" t="s">
        <v>18</v>
      </c>
      <c r="P99" s="2041"/>
      <c r="Q99" s="2042"/>
      <c r="R99" s="2041"/>
      <c r="S99" s="2550"/>
      <c r="T99" s="2550"/>
      <c r="U99" s="2550"/>
      <c r="V99" s="2550"/>
    </row>
    <row r="100" spans="2:22" x14ac:dyDescent="0.25">
      <c r="B100" s="1993"/>
      <c r="C100" s="1993"/>
      <c r="D100" s="1993"/>
      <c r="E100" s="2038"/>
      <c r="F100" s="2038"/>
      <c r="G100" s="1993"/>
      <c r="H100" s="1974"/>
      <c r="I100" s="2011"/>
      <c r="J100" s="225" t="s">
        <v>3504</v>
      </c>
      <c r="K100" s="853">
        <v>40435</v>
      </c>
      <c r="L100" s="223" t="s">
        <v>286</v>
      </c>
      <c r="M100" s="152" t="s">
        <v>18</v>
      </c>
      <c r="N100" s="152" t="s">
        <v>18</v>
      </c>
      <c r="O100" s="152" t="s">
        <v>18</v>
      </c>
      <c r="P100" s="2041"/>
      <c r="Q100" s="2042"/>
      <c r="R100" s="2041"/>
      <c r="S100" s="2550"/>
      <c r="T100" s="2550"/>
      <c r="U100" s="2550"/>
      <c r="V100" s="2550"/>
    </row>
    <row r="101" spans="2:22" ht="60" x14ac:dyDescent="0.25">
      <c r="B101" s="1993"/>
      <c r="C101" s="1993"/>
      <c r="D101" s="1993"/>
      <c r="E101" s="2038"/>
      <c r="F101" s="2038"/>
      <c r="G101" s="1993"/>
      <c r="H101" s="1974"/>
      <c r="I101" s="2011"/>
      <c r="J101" s="225" t="s">
        <v>3505</v>
      </c>
      <c r="K101" s="853" t="s">
        <v>3506</v>
      </c>
      <c r="L101" s="223" t="s">
        <v>266</v>
      </c>
      <c r="M101" s="152" t="s">
        <v>18</v>
      </c>
      <c r="N101" s="152" t="s">
        <v>18</v>
      </c>
      <c r="O101" s="152" t="s">
        <v>18</v>
      </c>
      <c r="P101" s="2041"/>
      <c r="Q101" s="2042"/>
      <c r="R101" s="2041"/>
      <c r="S101" s="2550"/>
      <c r="T101" s="2550"/>
      <c r="U101" s="2550"/>
      <c r="V101" s="2550"/>
    </row>
    <row r="102" spans="2:22" ht="45" x14ac:dyDescent="0.25">
      <c r="B102" s="1993"/>
      <c r="C102" s="1993"/>
      <c r="D102" s="1993"/>
      <c r="E102" s="2038"/>
      <c r="F102" s="2038"/>
      <c r="G102" s="1993"/>
      <c r="H102" s="1974"/>
      <c r="I102" s="2011"/>
      <c r="J102" s="225" t="s">
        <v>3507</v>
      </c>
      <c r="K102" s="853" t="s">
        <v>3508</v>
      </c>
      <c r="L102" s="223" t="s">
        <v>266</v>
      </c>
      <c r="M102" s="152" t="s">
        <v>18</v>
      </c>
      <c r="N102" s="152" t="s">
        <v>18</v>
      </c>
      <c r="O102" s="152" t="s">
        <v>18</v>
      </c>
      <c r="P102" s="2041"/>
      <c r="Q102" s="2042"/>
    </row>
    <row r="103" spans="2:22" ht="45" x14ac:dyDescent="0.25">
      <c r="B103" s="1993"/>
      <c r="C103" s="1993"/>
      <c r="D103" s="1993"/>
      <c r="E103" s="2038"/>
      <c r="F103" s="2038"/>
      <c r="G103" s="1993"/>
      <c r="H103" s="1974"/>
      <c r="I103" s="2011"/>
      <c r="J103" s="225" t="s">
        <v>3509</v>
      </c>
      <c r="K103" s="853" t="s">
        <v>3510</v>
      </c>
      <c r="L103" s="223" t="s">
        <v>3511</v>
      </c>
      <c r="M103" s="152" t="s">
        <v>18</v>
      </c>
      <c r="N103" s="152" t="s">
        <v>18</v>
      </c>
      <c r="O103" s="152" t="s">
        <v>18</v>
      </c>
      <c r="P103" s="2041"/>
      <c r="Q103" s="2042"/>
    </row>
    <row r="104" spans="2:22" ht="30" x14ac:dyDescent="0.25">
      <c r="B104" s="1993"/>
      <c r="C104" s="1993"/>
      <c r="D104" s="1993"/>
      <c r="E104" s="2038"/>
      <c r="F104" s="2038"/>
      <c r="G104" s="1993"/>
      <c r="H104" s="1974"/>
      <c r="I104" s="2011"/>
      <c r="J104" s="225" t="s">
        <v>519</v>
      </c>
      <c r="K104" s="853" t="s">
        <v>3512</v>
      </c>
      <c r="L104" s="223" t="s">
        <v>266</v>
      </c>
      <c r="M104" s="152" t="s">
        <v>18</v>
      </c>
      <c r="N104" s="152" t="s">
        <v>18</v>
      </c>
      <c r="O104" s="152" t="s">
        <v>18</v>
      </c>
      <c r="P104" s="2041"/>
      <c r="Q104" s="2042"/>
    </row>
    <row r="105" spans="2:22" ht="59.25" customHeight="1" x14ac:dyDescent="0.25">
      <c r="B105" s="2005"/>
      <c r="C105" s="2005"/>
      <c r="D105" s="2005"/>
      <c r="E105" s="2043"/>
      <c r="F105" s="2043"/>
      <c r="G105" s="2005"/>
      <c r="H105" s="2046"/>
      <c r="I105" s="2002"/>
      <c r="J105" s="225" t="s">
        <v>3513</v>
      </c>
      <c r="K105" s="853" t="s">
        <v>3514</v>
      </c>
      <c r="L105" s="223" t="s">
        <v>266</v>
      </c>
      <c r="M105" s="152" t="s">
        <v>18</v>
      </c>
      <c r="N105" s="152" t="s">
        <v>18</v>
      </c>
      <c r="O105" s="152" t="s">
        <v>18</v>
      </c>
      <c r="P105" s="2049"/>
      <c r="Q105" s="2050"/>
    </row>
    <row r="106" spans="2:22" ht="150" x14ac:dyDescent="0.25">
      <c r="B106" s="1992" t="s">
        <v>1284</v>
      </c>
      <c r="C106" s="1992" t="s">
        <v>868</v>
      </c>
      <c r="D106" s="1992" t="s">
        <v>3515</v>
      </c>
      <c r="E106" s="2037">
        <v>64589262</v>
      </c>
      <c r="F106" s="1992" t="s">
        <v>3516</v>
      </c>
      <c r="G106" s="1992" t="s">
        <v>447</v>
      </c>
      <c r="H106" s="3119" t="s">
        <v>3517</v>
      </c>
      <c r="I106" s="2001" t="s">
        <v>82</v>
      </c>
      <c r="J106" s="225" t="s">
        <v>3518</v>
      </c>
      <c r="K106" s="226" t="s">
        <v>3519</v>
      </c>
      <c r="L106" s="223" t="s">
        <v>266</v>
      </c>
      <c r="M106" s="152" t="s">
        <v>18</v>
      </c>
      <c r="N106" s="152" t="s">
        <v>18</v>
      </c>
      <c r="O106" s="152" t="s">
        <v>18</v>
      </c>
      <c r="P106" s="1984" t="s">
        <v>3520</v>
      </c>
      <c r="Q106" s="1985"/>
    </row>
    <row r="107" spans="2:22" ht="30" x14ac:dyDescent="0.25">
      <c r="B107" s="1993"/>
      <c r="C107" s="1993"/>
      <c r="D107" s="1993"/>
      <c r="E107" s="2038"/>
      <c r="F107" s="2038"/>
      <c r="G107" s="1993"/>
      <c r="H107" s="2010"/>
      <c r="I107" s="2011"/>
      <c r="J107" s="225" t="s">
        <v>3488</v>
      </c>
      <c r="K107" s="226" t="s">
        <v>3521</v>
      </c>
      <c r="L107" s="223" t="s">
        <v>266</v>
      </c>
      <c r="M107" s="152" t="s">
        <v>18</v>
      </c>
      <c r="N107" s="152" t="s">
        <v>18</v>
      </c>
      <c r="O107" s="152" t="s">
        <v>18</v>
      </c>
      <c r="P107" s="1986"/>
      <c r="Q107" s="1987"/>
    </row>
    <row r="108" spans="2:22" ht="45" x14ac:dyDescent="0.25">
      <c r="B108" s="1993"/>
      <c r="C108" s="1993"/>
      <c r="D108" s="1993"/>
      <c r="E108" s="2038"/>
      <c r="F108" s="2038"/>
      <c r="G108" s="1993"/>
      <c r="H108" s="2010"/>
      <c r="I108" s="2011"/>
      <c r="J108" s="225" t="s">
        <v>3522</v>
      </c>
      <c r="K108" s="226" t="s">
        <v>3523</v>
      </c>
      <c r="L108" s="223" t="s">
        <v>266</v>
      </c>
      <c r="M108" s="152" t="s">
        <v>18</v>
      </c>
      <c r="N108" s="152" t="s">
        <v>18</v>
      </c>
      <c r="O108" s="152" t="s">
        <v>18</v>
      </c>
      <c r="P108" s="1986"/>
      <c r="Q108" s="1987"/>
    </row>
    <row r="109" spans="2:22" ht="60" x14ac:dyDescent="0.25">
      <c r="B109" s="1993"/>
      <c r="C109" s="1993"/>
      <c r="D109" s="1993"/>
      <c r="E109" s="2038"/>
      <c r="F109" s="2038"/>
      <c r="G109" s="1993"/>
      <c r="H109" s="2010"/>
      <c r="I109" s="2011"/>
      <c r="J109" s="225" t="s">
        <v>3524</v>
      </c>
      <c r="K109" s="226" t="s">
        <v>3525</v>
      </c>
      <c r="L109" s="223" t="s">
        <v>266</v>
      </c>
      <c r="M109" s="152" t="s">
        <v>18</v>
      </c>
      <c r="N109" s="152" t="s">
        <v>18</v>
      </c>
      <c r="O109" s="152" t="s">
        <v>18</v>
      </c>
      <c r="P109" s="1986"/>
      <c r="Q109" s="1987"/>
    </row>
    <row r="110" spans="2:22" ht="45" x14ac:dyDescent="0.25">
      <c r="B110" s="2005"/>
      <c r="C110" s="2005"/>
      <c r="D110" s="2005"/>
      <c r="E110" s="2043"/>
      <c r="F110" s="2043"/>
      <c r="G110" s="2005"/>
      <c r="H110" s="2000"/>
      <c r="I110" s="2002"/>
      <c r="J110" s="225" t="s">
        <v>3526</v>
      </c>
      <c r="K110" s="226" t="s">
        <v>3527</v>
      </c>
      <c r="L110" s="223" t="s">
        <v>266</v>
      </c>
      <c r="M110" s="152" t="s">
        <v>18</v>
      </c>
      <c r="N110" s="152" t="s">
        <v>18</v>
      </c>
      <c r="O110" s="152" t="s">
        <v>18</v>
      </c>
      <c r="P110" s="2044"/>
      <c r="Q110" s="2045"/>
    </row>
    <row r="111" spans="2:22" ht="60" x14ac:dyDescent="0.25">
      <c r="B111" s="1992" t="s">
        <v>463</v>
      </c>
      <c r="C111" s="1992" t="s">
        <v>868</v>
      </c>
      <c r="D111" s="1992" t="s">
        <v>3528</v>
      </c>
      <c r="E111" s="2037">
        <v>64703642</v>
      </c>
      <c r="F111" s="1992" t="s">
        <v>370</v>
      </c>
      <c r="G111" s="1992" t="s">
        <v>263</v>
      </c>
      <c r="H111" s="1973">
        <v>41390</v>
      </c>
      <c r="I111" s="2001" t="s">
        <v>82</v>
      </c>
      <c r="J111" s="225" t="s">
        <v>3529</v>
      </c>
      <c r="K111" s="226" t="s">
        <v>3530</v>
      </c>
      <c r="L111" s="223" t="s">
        <v>266</v>
      </c>
      <c r="M111" s="152" t="s">
        <v>18</v>
      </c>
      <c r="N111" s="152" t="s">
        <v>18</v>
      </c>
      <c r="O111" s="152" t="s">
        <v>18</v>
      </c>
      <c r="P111" s="1984" t="s">
        <v>3531</v>
      </c>
      <c r="Q111" s="1985"/>
    </row>
    <row r="112" spans="2:22" ht="60" x14ac:dyDescent="0.25">
      <c r="B112" s="2005"/>
      <c r="C112" s="2005"/>
      <c r="D112" s="2005"/>
      <c r="E112" s="2043"/>
      <c r="F112" s="2005"/>
      <c r="G112" s="2005"/>
      <c r="H112" s="2046"/>
      <c r="I112" s="2002"/>
      <c r="J112" s="225" t="s">
        <v>3342</v>
      </c>
      <c r="K112" s="226" t="s">
        <v>3532</v>
      </c>
      <c r="L112" s="226" t="s">
        <v>266</v>
      </c>
      <c r="M112" s="152" t="s">
        <v>18</v>
      </c>
      <c r="N112" s="152" t="s">
        <v>18</v>
      </c>
      <c r="O112" s="152" t="s">
        <v>18</v>
      </c>
      <c r="P112" s="2044"/>
      <c r="Q112" s="2045"/>
    </row>
    <row r="114" spans="2:17" ht="15.75" thickBot="1" x14ac:dyDescent="0.3"/>
    <row r="115" spans="2:17" ht="27" thickBot="1" x14ac:dyDescent="0.3">
      <c r="B115" s="1879" t="s">
        <v>184</v>
      </c>
      <c r="C115" s="1880"/>
      <c r="D115" s="1880"/>
      <c r="E115" s="1880"/>
      <c r="F115" s="1880"/>
      <c r="G115" s="1880"/>
      <c r="H115" s="1880"/>
      <c r="I115" s="1880"/>
      <c r="J115" s="1880"/>
      <c r="K115" s="1880"/>
      <c r="L115" s="1880"/>
      <c r="M115" s="1880"/>
      <c r="N115" s="1881"/>
    </row>
    <row r="118" spans="2:17" ht="30" x14ac:dyDescent="0.25">
      <c r="B118" s="194" t="s">
        <v>17</v>
      </c>
      <c r="C118" s="194" t="s">
        <v>415</v>
      </c>
      <c r="D118" s="1875" t="s">
        <v>77</v>
      </c>
      <c r="E118" s="1876"/>
    </row>
    <row r="119" spans="2:17" x14ac:dyDescent="0.25">
      <c r="B119" s="229" t="s">
        <v>185</v>
      </c>
      <c r="C119" s="715" t="s">
        <v>18</v>
      </c>
      <c r="D119" s="1922"/>
      <c r="E119" s="1922"/>
    </row>
    <row r="122" spans="2:17" ht="26.25" x14ac:dyDescent="0.25">
      <c r="B122" s="1851" t="s">
        <v>186</v>
      </c>
      <c r="C122" s="1852"/>
      <c r="D122" s="1852"/>
      <c r="E122" s="1852"/>
      <c r="F122" s="1852"/>
      <c r="G122" s="1852"/>
      <c r="H122" s="1852"/>
      <c r="I122" s="1852"/>
      <c r="J122" s="1852"/>
      <c r="K122" s="1852"/>
      <c r="L122" s="1852"/>
      <c r="M122" s="1852"/>
      <c r="N122" s="1852"/>
      <c r="O122" s="1852"/>
      <c r="P122" s="1852"/>
    </row>
    <row r="124" spans="2:17" ht="15.75" thickBot="1" x14ac:dyDescent="0.3"/>
    <row r="125" spans="2:17" ht="27" thickBot="1" x14ac:dyDescent="0.3">
      <c r="B125" s="1879" t="s">
        <v>187</v>
      </c>
      <c r="C125" s="1880"/>
      <c r="D125" s="1880"/>
      <c r="E125" s="1880"/>
      <c r="F125" s="1880"/>
      <c r="G125" s="1880"/>
      <c r="H125" s="1880"/>
      <c r="I125" s="1880"/>
      <c r="J125" s="1880"/>
      <c r="K125" s="1880"/>
      <c r="L125" s="1880"/>
      <c r="M125" s="1880"/>
      <c r="N125" s="1881"/>
    </row>
    <row r="127" spans="2:17" ht="15.75" thickBot="1" x14ac:dyDescent="0.3">
      <c r="M127" s="163"/>
      <c r="N127" s="163"/>
    </row>
    <row r="128" spans="2:17" s="48" customFormat="1" ht="60" x14ac:dyDescent="0.25">
      <c r="B128" s="164" t="s">
        <v>33</v>
      </c>
      <c r="C128" s="164" t="s">
        <v>34</v>
      </c>
      <c r="D128" s="164" t="s">
        <v>35</v>
      </c>
      <c r="E128" s="164" t="s">
        <v>36</v>
      </c>
      <c r="F128" s="164" t="s">
        <v>37</v>
      </c>
      <c r="G128" s="164" t="s">
        <v>38</v>
      </c>
      <c r="H128" s="164" t="s">
        <v>39</v>
      </c>
      <c r="I128" s="164" t="s">
        <v>40</v>
      </c>
      <c r="J128" s="164" t="s">
        <v>41</v>
      </c>
      <c r="K128" s="164" t="s">
        <v>42</v>
      </c>
      <c r="L128" s="164" t="s">
        <v>43</v>
      </c>
      <c r="M128" s="165" t="s">
        <v>44</v>
      </c>
      <c r="N128" s="164" t="s">
        <v>45</v>
      </c>
      <c r="O128" s="164" t="s">
        <v>46</v>
      </c>
      <c r="P128" s="166" t="s">
        <v>47</v>
      </c>
      <c r="Q128" s="166" t="s">
        <v>48</v>
      </c>
    </row>
    <row r="129" spans="1:26" s="61" customFormat="1" ht="45" x14ac:dyDescent="0.25">
      <c r="A129" s="52">
        <v>1</v>
      </c>
      <c r="B129" s="844" t="s">
        <v>3342</v>
      </c>
      <c r="C129" s="844" t="s">
        <v>3342</v>
      </c>
      <c r="D129" s="173" t="s">
        <v>246</v>
      </c>
      <c r="E129" s="174">
        <v>701820140170</v>
      </c>
      <c r="F129" s="175" t="s">
        <v>18</v>
      </c>
      <c r="G129" s="845">
        <v>1</v>
      </c>
      <c r="H129" s="220">
        <v>41661</v>
      </c>
      <c r="I129" s="220">
        <v>41973</v>
      </c>
      <c r="J129" s="176" t="s">
        <v>19</v>
      </c>
      <c r="K129" s="177">
        <f>8/30+10</f>
        <v>10.266666666666667</v>
      </c>
      <c r="L129" s="177">
        <v>0</v>
      </c>
      <c r="M129" s="174">
        <v>240</v>
      </c>
      <c r="N129" s="174">
        <v>240</v>
      </c>
      <c r="O129" s="179">
        <v>309862651</v>
      </c>
      <c r="P129" s="180">
        <v>179</v>
      </c>
      <c r="Q129" s="181"/>
      <c r="R129" s="60"/>
      <c r="S129" s="60"/>
      <c r="T129" s="60"/>
      <c r="U129" s="60"/>
      <c r="V129" s="60"/>
      <c r="W129" s="60"/>
      <c r="X129" s="60"/>
      <c r="Y129" s="60"/>
      <c r="Z129" s="60"/>
    </row>
    <row r="130" spans="1:26" s="61" customFormat="1" x14ac:dyDescent="0.25">
      <c r="A130" s="52">
        <v>2</v>
      </c>
      <c r="B130" s="844"/>
      <c r="C130" s="844"/>
      <c r="D130" s="173"/>
      <c r="E130" s="174"/>
      <c r="F130" s="175"/>
      <c r="G130" s="845"/>
      <c r="H130" s="220"/>
      <c r="I130" s="220"/>
      <c r="J130" s="176"/>
      <c r="K130" s="177"/>
      <c r="L130" s="177"/>
      <c r="M130" s="174"/>
      <c r="N130" s="174"/>
      <c r="O130" s="179"/>
      <c r="P130" s="180"/>
      <c r="Q130" s="181"/>
      <c r="R130" s="60"/>
      <c r="S130" s="60"/>
      <c r="T130" s="60"/>
      <c r="U130" s="60"/>
      <c r="V130" s="60"/>
      <c r="W130" s="60"/>
      <c r="X130" s="60"/>
      <c r="Y130" s="60"/>
      <c r="Z130" s="60"/>
    </row>
    <row r="131" spans="1:26" s="61" customFormat="1" x14ac:dyDescent="0.25">
      <c r="A131" s="52">
        <f t="shared" ref="A131:A135" si="2">+A130+1</f>
        <v>3</v>
      </c>
      <c r="B131" s="183"/>
      <c r="C131" s="172"/>
      <c r="D131" s="173"/>
      <c r="E131" s="182"/>
      <c r="F131" s="175"/>
      <c r="G131" s="175"/>
      <c r="H131" s="175"/>
      <c r="I131" s="176"/>
      <c r="J131" s="176"/>
      <c r="K131" s="176"/>
      <c r="L131" s="176"/>
      <c r="M131" s="178"/>
      <c r="N131" s="178"/>
      <c r="O131" s="180"/>
      <c r="P131" s="180"/>
      <c r="Q131" s="181"/>
      <c r="R131" s="60"/>
      <c r="S131" s="60"/>
      <c r="T131" s="60"/>
      <c r="U131" s="60"/>
      <c r="V131" s="60"/>
      <c r="W131" s="60"/>
      <c r="X131" s="60"/>
      <c r="Y131" s="60"/>
      <c r="Z131" s="60"/>
    </row>
    <row r="132" spans="1:26" s="61" customFormat="1" x14ac:dyDescent="0.25">
      <c r="A132" s="52">
        <f t="shared" si="2"/>
        <v>4</v>
      </c>
      <c r="B132" s="173"/>
      <c r="C132" s="172"/>
      <c r="D132" s="173"/>
      <c r="E132" s="182"/>
      <c r="F132" s="175"/>
      <c r="G132" s="175"/>
      <c r="H132" s="175"/>
      <c r="I132" s="176"/>
      <c r="J132" s="176"/>
      <c r="K132" s="176"/>
      <c r="L132" s="176"/>
      <c r="M132" s="178"/>
      <c r="N132" s="178"/>
      <c r="O132" s="180"/>
      <c r="P132" s="180"/>
      <c r="Q132" s="181"/>
      <c r="R132" s="60"/>
      <c r="S132" s="60"/>
      <c r="T132" s="60"/>
      <c r="U132" s="60"/>
      <c r="V132" s="60"/>
      <c r="W132" s="60"/>
      <c r="X132" s="60"/>
      <c r="Y132" s="60"/>
      <c r="Z132" s="60"/>
    </row>
    <row r="133" spans="1:26" s="61" customFormat="1" x14ac:dyDescent="0.25">
      <c r="A133" s="52">
        <f t="shared" si="2"/>
        <v>5</v>
      </c>
      <c r="B133" s="173"/>
      <c r="C133" s="172"/>
      <c r="D133" s="173"/>
      <c r="E133" s="182"/>
      <c r="F133" s="175"/>
      <c r="G133" s="175"/>
      <c r="H133" s="175"/>
      <c r="I133" s="176"/>
      <c r="J133" s="176"/>
      <c r="K133" s="176"/>
      <c r="L133" s="176"/>
      <c r="M133" s="178"/>
      <c r="N133" s="178"/>
      <c r="O133" s="180"/>
      <c r="P133" s="180"/>
      <c r="Q133" s="181"/>
      <c r="R133" s="60"/>
      <c r="S133" s="60"/>
      <c r="T133" s="60"/>
      <c r="U133" s="60"/>
      <c r="V133" s="60"/>
      <c r="W133" s="60"/>
      <c r="X133" s="60"/>
      <c r="Y133" s="60"/>
      <c r="Z133" s="60"/>
    </row>
    <row r="134" spans="1:26" s="61" customFormat="1" x14ac:dyDescent="0.25">
      <c r="A134" s="52">
        <f t="shared" si="2"/>
        <v>6</v>
      </c>
      <c r="B134" s="173"/>
      <c r="C134" s="172"/>
      <c r="D134" s="173"/>
      <c r="E134" s="182"/>
      <c r="F134" s="175"/>
      <c r="G134" s="175"/>
      <c r="H134" s="175"/>
      <c r="I134" s="176"/>
      <c r="J134" s="176"/>
      <c r="K134" s="176"/>
      <c r="L134" s="176"/>
      <c r="M134" s="178"/>
      <c r="N134" s="178"/>
      <c r="O134" s="180"/>
      <c r="P134" s="180"/>
      <c r="Q134" s="181"/>
      <c r="R134" s="60"/>
      <c r="S134" s="60"/>
      <c r="T134" s="60"/>
      <c r="U134" s="60"/>
      <c r="V134" s="60"/>
      <c r="W134" s="60"/>
      <c r="X134" s="60"/>
      <c r="Y134" s="60"/>
      <c r="Z134" s="60"/>
    </row>
    <row r="135" spans="1:26" s="61" customFormat="1" x14ac:dyDescent="0.25">
      <c r="A135" s="52">
        <f t="shared" si="2"/>
        <v>7</v>
      </c>
      <c r="B135" s="173"/>
      <c r="C135" s="172"/>
      <c r="D135" s="173"/>
      <c r="E135" s="182"/>
      <c r="F135" s="175"/>
      <c r="G135" s="175"/>
      <c r="H135" s="175"/>
      <c r="I135" s="176"/>
      <c r="J135" s="176"/>
      <c r="K135" s="176"/>
      <c r="L135" s="176"/>
      <c r="M135" s="178"/>
      <c r="N135" s="178"/>
      <c r="O135" s="180"/>
      <c r="P135" s="180"/>
      <c r="Q135" s="181"/>
      <c r="R135" s="60"/>
      <c r="S135" s="60"/>
      <c r="T135" s="60"/>
      <c r="U135" s="60"/>
      <c r="V135" s="60"/>
      <c r="W135" s="60"/>
      <c r="X135" s="60"/>
      <c r="Y135" s="60"/>
      <c r="Z135" s="60"/>
    </row>
    <row r="136" spans="1:26" s="61" customFormat="1" x14ac:dyDescent="0.25">
      <c r="A136" s="52"/>
      <c r="B136" s="183" t="s">
        <v>28</v>
      </c>
      <c r="C136" s="172"/>
      <c r="D136" s="173"/>
      <c r="E136" s="182"/>
      <c r="F136" s="175"/>
      <c r="G136" s="175"/>
      <c r="H136" s="175"/>
      <c r="I136" s="176"/>
      <c r="J136" s="176"/>
      <c r="K136" s="184">
        <f t="shared" ref="K136:L136" si="3">SUM(K129:K135)</f>
        <v>10.266666666666667</v>
      </c>
      <c r="L136" s="185">
        <f t="shared" si="3"/>
        <v>0</v>
      </c>
      <c r="M136" s="245"/>
      <c r="N136" s="185"/>
      <c r="O136" s="180"/>
      <c r="P136" s="180"/>
      <c r="Q136" s="187"/>
    </row>
    <row r="137" spans="1:26" x14ac:dyDescent="0.25">
      <c r="B137" s="69"/>
      <c r="C137" s="69"/>
      <c r="D137" s="69"/>
      <c r="E137" s="188"/>
      <c r="F137" s="69"/>
      <c r="G137" s="69"/>
      <c r="H137" s="69"/>
      <c r="I137" s="69"/>
      <c r="J137" s="69"/>
      <c r="K137" s="69"/>
      <c r="L137" s="69"/>
      <c r="M137" s="69"/>
      <c r="N137" s="69"/>
      <c r="O137" s="69"/>
      <c r="P137" s="69"/>
    </row>
    <row r="138" spans="1:26" ht="18.75" x14ac:dyDescent="0.25">
      <c r="B138" s="222" t="s">
        <v>192</v>
      </c>
      <c r="C138" s="854">
        <f>+K136</f>
        <v>10.266666666666667</v>
      </c>
      <c r="H138" s="191"/>
      <c r="I138" s="191"/>
      <c r="J138" s="191"/>
      <c r="K138" s="191"/>
      <c r="L138" s="191"/>
      <c r="M138" s="191"/>
      <c r="N138" s="69"/>
      <c r="O138" s="69"/>
      <c r="P138" s="69"/>
    </row>
    <row r="140" spans="1:26" ht="15.75" thickBot="1" x14ac:dyDescent="0.3"/>
    <row r="141" spans="1:26" ht="30.75" thickBot="1" x14ac:dyDescent="0.3">
      <c r="B141" s="232" t="s">
        <v>193</v>
      </c>
      <c r="C141" s="233" t="s">
        <v>194</v>
      </c>
      <c r="D141" s="232" t="s">
        <v>27</v>
      </c>
      <c r="E141" s="233" t="s">
        <v>195</v>
      </c>
    </row>
    <row r="142" spans="1:26" x14ac:dyDescent="0.25">
      <c r="B142" s="103" t="s">
        <v>196</v>
      </c>
      <c r="C142" s="234">
        <v>20</v>
      </c>
      <c r="D142" s="234">
        <v>20</v>
      </c>
      <c r="E142" s="1923">
        <f>+D142+D143+D144</f>
        <v>20</v>
      </c>
    </row>
    <row r="143" spans="1:26" x14ac:dyDescent="0.25">
      <c r="B143" s="103" t="s">
        <v>197</v>
      </c>
      <c r="C143" s="235">
        <v>30</v>
      </c>
      <c r="D143" s="715">
        <v>0</v>
      </c>
      <c r="E143" s="1924"/>
    </row>
    <row r="144" spans="1:26" ht="15.75" thickBot="1" x14ac:dyDescent="0.3">
      <c r="B144" s="103" t="s">
        <v>198</v>
      </c>
      <c r="C144" s="236">
        <v>40</v>
      </c>
      <c r="D144" s="236">
        <v>0</v>
      </c>
      <c r="E144" s="1925"/>
    </row>
    <row r="146" spans="2:17" ht="15.75" thickBot="1" x14ac:dyDescent="0.3"/>
    <row r="147" spans="2:17" ht="27" thickBot="1" x14ac:dyDescent="0.3">
      <c r="B147" s="1879" t="s">
        <v>199</v>
      </c>
      <c r="C147" s="1880"/>
      <c r="D147" s="1880"/>
      <c r="E147" s="1880"/>
      <c r="F147" s="1880"/>
      <c r="G147" s="1880"/>
      <c r="H147" s="1880"/>
      <c r="I147" s="1880"/>
      <c r="J147" s="1880"/>
      <c r="K147" s="1880"/>
      <c r="L147" s="1880"/>
      <c r="M147" s="1880"/>
      <c r="N147" s="1881"/>
    </row>
    <row r="149" spans="2:17" ht="75" x14ac:dyDescent="0.25">
      <c r="B149" s="193" t="s">
        <v>89</v>
      </c>
      <c r="C149" s="193" t="s">
        <v>90</v>
      </c>
      <c r="D149" s="193" t="s">
        <v>91</v>
      </c>
      <c r="E149" s="193" t="s">
        <v>92</v>
      </c>
      <c r="F149" s="193" t="s">
        <v>93</v>
      </c>
      <c r="G149" s="193" t="s">
        <v>94</v>
      </c>
      <c r="H149" s="193" t="s">
        <v>95</v>
      </c>
      <c r="I149" s="193" t="s">
        <v>96</v>
      </c>
      <c r="J149" s="1875" t="s">
        <v>97</v>
      </c>
      <c r="K149" s="1882"/>
      <c r="L149" s="1876"/>
      <c r="M149" s="193" t="s">
        <v>98</v>
      </c>
      <c r="N149" s="193" t="s">
        <v>254</v>
      </c>
      <c r="O149" s="193" t="s">
        <v>255</v>
      </c>
      <c r="P149" s="1875" t="s">
        <v>77</v>
      </c>
      <c r="Q149" s="1876"/>
    </row>
    <row r="150" spans="2:17" ht="30" x14ac:dyDescent="0.25">
      <c r="B150" s="1992" t="s">
        <v>200</v>
      </c>
      <c r="C150" s="1992" t="s">
        <v>883</v>
      </c>
      <c r="D150" s="1992" t="s">
        <v>3461</v>
      </c>
      <c r="E150" s="1996">
        <v>64749855</v>
      </c>
      <c r="F150" s="1992" t="s">
        <v>308</v>
      </c>
      <c r="G150" s="1992" t="s">
        <v>1653</v>
      </c>
      <c r="H150" s="1973">
        <v>33795</v>
      </c>
      <c r="I150" s="2001" t="s">
        <v>82</v>
      </c>
      <c r="J150" s="225" t="s">
        <v>3462</v>
      </c>
      <c r="K150" s="226" t="s">
        <v>3463</v>
      </c>
      <c r="L150" s="223" t="s">
        <v>266</v>
      </c>
      <c r="M150" s="152" t="s">
        <v>18</v>
      </c>
      <c r="N150" s="152" t="s">
        <v>18</v>
      </c>
      <c r="O150" s="152" t="s">
        <v>18</v>
      </c>
      <c r="P150" s="1984" t="s">
        <v>3533</v>
      </c>
      <c r="Q150" s="1985"/>
    </row>
    <row r="151" spans="2:17" ht="75" x14ac:dyDescent="0.25">
      <c r="B151" s="2005"/>
      <c r="C151" s="2005"/>
      <c r="D151" s="2005"/>
      <c r="E151" s="2047"/>
      <c r="F151" s="2005"/>
      <c r="G151" s="2005"/>
      <c r="H151" s="2046"/>
      <c r="I151" s="2002"/>
      <c r="J151" s="225" t="s">
        <v>3465</v>
      </c>
      <c r="K151" s="226" t="s">
        <v>3466</v>
      </c>
      <c r="L151" s="223" t="s">
        <v>266</v>
      </c>
      <c r="M151" s="152" t="s">
        <v>18</v>
      </c>
      <c r="N151" s="152" t="s">
        <v>18</v>
      </c>
      <c r="O151" s="152" t="s">
        <v>18</v>
      </c>
      <c r="P151" s="2044"/>
      <c r="Q151" s="2045"/>
    </row>
    <row r="152" spans="2:17" ht="60" x14ac:dyDescent="0.25">
      <c r="B152" s="1992" t="s">
        <v>211</v>
      </c>
      <c r="C152" s="1992" t="s">
        <v>883</v>
      </c>
      <c r="D152" s="1992" t="s">
        <v>3467</v>
      </c>
      <c r="E152" s="1996">
        <v>64573625</v>
      </c>
      <c r="F152" s="1992" t="s">
        <v>2739</v>
      </c>
      <c r="G152" s="1992" t="s">
        <v>258</v>
      </c>
      <c r="H152" s="1973">
        <v>40004</v>
      </c>
      <c r="I152" s="2001" t="s">
        <v>82</v>
      </c>
      <c r="J152" s="225" t="s">
        <v>3468</v>
      </c>
      <c r="K152" s="226" t="s">
        <v>3469</v>
      </c>
      <c r="L152" s="223" t="s">
        <v>286</v>
      </c>
      <c r="M152" s="152" t="s">
        <v>18</v>
      </c>
      <c r="N152" s="152" t="s">
        <v>18</v>
      </c>
      <c r="O152" s="152" t="s">
        <v>18</v>
      </c>
      <c r="P152" s="1984" t="s">
        <v>3534</v>
      </c>
      <c r="Q152" s="1985"/>
    </row>
    <row r="153" spans="2:17" ht="75" x14ac:dyDescent="0.25">
      <c r="B153" s="1993"/>
      <c r="C153" s="1993"/>
      <c r="D153" s="1993"/>
      <c r="E153" s="1997"/>
      <c r="F153" s="1993"/>
      <c r="G153" s="1993"/>
      <c r="H153" s="1974"/>
      <c r="I153" s="2011"/>
      <c r="J153" s="225" t="s">
        <v>3471</v>
      </c>
      <c r="K153" s="226" t="s">
        <v>3472</v>
      </c>
      <c r="L153" s="223" t="s">
        <v>286</v>
      </c>
      <c r="M153" s="152" t="s">
        <v>18</v>
      </c>
      <c r="N153" s="152" t="s">
        <v>18</v>
      </c>
      <c r="O153" s="152" t="s">
        <v>18</v>
      </c>
      <c r="P153" s="1986"/>
      <c r="Q153" s="1987"/>
    </row>
    <row r="154" spans="2:17" ht="45" x14ac:dyDescent="0.25">
      <c r="B154" s="1993"/>
      <c r="C154" s="1993"/>
      <c r="D154" s="1993"/>
      <c r="E154" s="1997"/>
      <c r="F154" s="1993"/>
      <c r="G154" s="1993"/>
      <c r="H154" s="1974"/>
      <c r="I154" s="2011"/>
      <c r="J154" s="225" t="s">
        <v>3473</v>
      </c>
      <c r="K154" s="226" t="s">
        <v>3474</v>
      </c>
      <c r="L154" s="223" t="s">
        <v>266</v>
      </c>
      <c r="M154" s="152" t="s">
        <v>18</v>
      </c>
      <c r="N154" s="152" t="s">
        <v>18</v>
      </c>
      <c r="O154" s="152" t="s">
        <v>18</v>
      </c>
      <c r="P154" s="1986"/>
      <c r="Q154" s="1987"/>
    </row>
    <row r="155" spans="2:17" ht="45" x14ac:dyDescent="0.25">
      <c r="B155" s="1993"/>
      <c r="C155" s="1993"/>
      <c r="D155" s="1993"/>
      <c r="E155" s="1997"/>
      <c r="F155" s="1993"/>
      <c r="G155" s="1993"/>
      <c r="H155" s="1974"/>
      <c r="I155" s="2011"/>
      <c r="J155" s="225" t="s">
        <v>3475</v>
      </c>
      <c r="K155" s="226" t="s">
        <v>3476</v>
      </c>
      <c r="L155" s="223" t="s">
        <v>266</v>
      </c>
      <c r="M155" s="152" t="s">
        <v>18</v>
      </c>
      <c r="N155" s="152" t="s">
        <v>18</v>
      </c>
      <c r="O155" s="152" t="s">
        <v>18</v>
      </c>
      <c r="P155" s="1986"/>
      <c r="Q155" s="1987"/>
    </row>
    <row r="156" spans="2:17" ht="30" x14ac:dyDescent="0.25">
      <c r="B156" s="1993"/>
      <c r="C156" s="1993"/>
      <c r="D156" s="1993"/>
      <c r="E156" s="1997"/>
      <c r="F156" s="1993"/>
      <c r="G156" s="1993"/>
      <c r="H156" s="1974"/>
      <c r="I156" s="2011"/>
      <c r="J156" s="225" t="s">
        <v>1315</v>
      </c>
      <c r="K156" s="226" t="s">
        <v>3477</v>
      </c>
      <c r="L156" s="223" t="s">
        <v>266</v>
      </c>
      <c r="M156" s="152" t="s">
        <v>18</v>
      </c>
      <c r="N156" s="152" t="s">
        <v>18</v>
      </c>
      <c r="O156" s="152" t="s">
        <v>18</v>
      </c>
      <c r="P156" s="1986"/>
      <c r="Q156" s="1987"/>
    </row>
    <row r="157" spans="2:17" ht="30" x14ac:dyDescent="0.25">
      <c r="B157" s="2005"/>
      <c r="C157" s="2005"/>
      <c r="D157" s="2005"/>
      <c r="E157" s="2047"/>
      <c r="F157" s="2005"/>
      <c r="G157" s="2005"/>
      <c r="H157" s="2046"/>
      <c r="I157" s="2002"/>
      <c r="J157" s="225" t="s">
        <v>3478</v>
      </c>
      <c r="K157" s="226" t="s">
        <v>3479</v>
      </c>
      <c r="L157" s="223" t="s">
        <v>266</v>
      </c>
      <c r="M157" s="152" t="s">
        <v>18</v>
      </c>
      <c r="N157" s="152" t="s">
        <v>18</v>
      </c>
      <c r="O157" s="152" t="s">
        <v>18</v>
      </c>
      <c r="P157" s="2044"/>
      <c r="Q157" s="2045"/>
    </row>
    <row r="158" spans="2:17" ht="30" x14ac:dyDescent="0.25">
      <c r="B158" s="1992" t="s">
        <v>531</v>
      </c>
      <c r="C158" s="1992" t="s">
        <v>883</v>
      </c>
      <c r="D158" s="1992" t="s">
        <v>3535</v>
      </c>
      <c r="E158" s="1996">
        <v>92525964</v>
      </c>
      <c r="F158" s="1992" t="s">
        <v>388</v>
      </c>
      <c r="G158" s="1992" t="s">
        <v>2747</v>
      </c>
      <c r="H158" s="1973">
        <v>39521</v>
      </c>
      <c r="I158" s="2001" t="s">
        <v>82</v>
      </c>
      <c r="J158" s="225" t="s">
        <v>3536</v>
      </c>
      <c r="K158" s="226" t="s">
        <v>3537</v>
      </c>
      <c r="L158" s="223" t="s">
        <v>266</v>
      </c>
      <c r="M158" s="152" t="s">
        <v>18</v>
      </c>
      <c r="N158" s="152" t="s">
        <v>18</v>
      </c>
      <c r="O158" s="152" t="s">
        <v>18</v>
      </c>
      <c r="P158" s="1984" t="s">
        <v>1471</v>
      </c>
      <c r="Q158" s="1985"/>
    </row>
    <row r="159" spans="2:17" ht="30" x14ac:dyDescent="0.25">
      <c r="B159" s="1993"/>
      <c r="C159" s="1993"/>
      <c r="D159" s="1993"/>
      <c r="E159" s="1997"/>
      <c r="F159" s="1993"/>
      <c r="G159" s="1993"/>
      <c r="H159" s="1974"/>
      <c r="I159" s="2011"/>
      <c r="J159" s="225" t="s">
        <v>3538</v>
      </c>
      <c r="K159" s="226" t="s">
        <v>3539</v>
      </c>
      <c r="L159" s="223" t="s">
        <v>266</v>
      </c>
      <c r="M159" s="152" t="s">
        <v>18</v>
      </c>
      <c r="N159" s="152" t="s">
        <v>18</v>
      </c>
      <c r="O159" s="152" t="s">
        <v>18</v>
      </c>
      <c r="P159" s="1986"/>
      <c r="Q159" s="1987"/>
    </row>
    <row r="160" spans="2:17" ht="60" x14ac:dyDescent="0.25">
      <c r="B160" s="1993"/>
      <c r="C160" s="1993"/>
      <c r="D160" s="1993"/>
      <c r="E160" s="1997"/>
      <c r="F160" s="1993"/>
      <c r="G160" s="1993"/>
      <c r="H160" s="1974"/>
      <c r="I160" s="2011"/>
      <c r="J160" s="225" t="s">
        <v>3540</v>
      </c>
      <c r="K160" s="226" t="s">
        <v>3541</v>
      </c>
      <c r="L160" s="223" t="s">
        <v>266</v>
      </c>
      <c r="M160" s="152" t="s">
        <v>18</v>
      </c>
      <c r="N160" s="152" t="s">
        <v>18</v>
      </c>
      <c r="O160" s="152" t="s">
        <v>18</v>
      </c>
      <c r="P160" s="1986"/>
      <c r="Q160" s="1987"/>
    </row>
    <row r="163" spans="2:7" ht="15.75" thickBot="1" x14ac:dyDescent="0.3"/>
    <row r="164" spans="2:7" ht="30" x14ac:dyDescent="0.25">
      <c r="B164" s="162" t="s">
        <v>17</v>
      </c>
      <c r="C164" s="162" t="s">
        <v>193</v>
      </c>
      <c r="D164" s="193" t="s">
        <v>194</v>
      </c>
      <c r="E164" s="162" t="s">
        <v>27</v>
      </c>
      <c r="F164" s="233" t="s">
        <v>235</v>
      </c>
      <c r="G164" s="857"/>
    </row>
    <row r="165" spans="2:7" ht="108" x14ac:dyDescent="0.2">
      <c r="B165" s="1969" t="s">
        <v>236</v>
      </c>
      <c r="C165" s="196" t="s">
        <v>237</v>
      </c>
      <c r="D165" s="715">
        <v>25</v>
      </c>
      <c r="E165" s="715">
        <v>25</v>
      </c>
      <c r="F165" s="1970">
        <f>+E165+E166+E167</f>
        <v>60</v>
      </c>
      <c r="G165" s="858"/>
    </row>
    <row r="166" spans="2:7" ht="96" x14ac:dyDescent="0.2">
      <c r="B166" s="1969"/>
      <c r="C166" s="196" t="s">
        <v>238</v>
      </c>
      <c r="D166" s="242">
        <v>25</v>
      </c>
      <c r="E166" s="715">
        <v>25</v>
      </c>
      <c r="F166" s="1971"/>
      <c r="G166" s="858"/>
    </row>
    <row r="167" spans="2:7" ht="60" x14ac:dyDescent="0.2">
      <c r="B167" s="1969"/>
      <c r="C167" s="196" t="s">
        <v>239</v>
      </c>
      <c r="D167" s="715">
        <v>10</v>
      </c>
      <c r="E167" s="715">
        <v>10</v>
      </c>
      <c r="F167" s="1972"/>
      <c r="G167" s="858"/>
    </row>
    <row r="168" spans="2:7" x14ac:dyDescent="0.25">
      <c r="C168"/>
    </row>
    <row r="171" spans="2:7" x14ac:dyDescent="0.25">
      <c r="B171" s="160" t="s">
        <v>240</v>
      </c>
    </row>
    <row r="174" spans="2:7" x14ac:dyDescent="0.25">
      <c r="B174" s="41" t="s">
        <v>17</v>
      </c>
      <c r="C174" s="41" t="s">
        <v>26</v>
      </c>
      <c r="D174" s="162" t="s">
        <v>27</v>
      </c>
      <c r="E174" s="162" t="s">
        <v>28</v>
      </c>
    </row>
    <row r="175" spans="2:7" ht="28.5" x14ac:dyDescent="0.25">
      <c r="B175" s="45" t="s">
        <v>393</v>
      </c>
      <c r="C175" s="684">
        <v>40</v>
      </c>
      <c r="D175" s="715">
        <f>+E142</f>
        <v>20</v>
      </c>
      <c r="E175" s="1870">
        <f>+D175+D176</f>
        <v>80</v>
      </c>
    </row>
    <row r="176" spans="2:7" ht="42.75" x14ac:dyDescent="0.25">
      <c r="B176" s="45" t="s">
        <v>394</v>
      </c>
      <c r="C176" s="684">
        <v>60</v>
      </c>
      <c r="D176" s="715">
        <f>+F165</f>
        <v>60</v>
      </c>
      <c r="E176" s="1871"/>
    </row>
  </sheetData>
  <mergeCells count="103">
    <mergeCell ref="E175:E176"/>
    <mergeCell ref="I152:I157"/>
    <mergeCell ref="P152:Q157"/>
    <mergeCell ref="B158:B160"/>
    <mergeCell ref="C158:C160"/>
    <mergeCell ref="D158:D160"/>
    <mergeCell ref="E158:E160"/>
    <mergeCell ref="F158:F160"/>
    <mergeCell ref="G158:G160"/>
    <mergeCell ref="H158:H160"/>
    <mergeCell ref="I158:I160"/>
    <mergeCell ref="B152:B157"/>
    <mergeCell ref="C152:C157"/>
    <mergeCell ref="D152:D157"/>
    <mergeCell ref="E152:E157"/>
    <mergeCell ref="F152:F157"/>
    <mergeCell ref="G152:G157"/>
    <mergeCell ref="H152:H157"/>
    <mergeCell ref="P158:Q160"/>
    <mergeCell ref="B165:B167"/>
    <mergeCell ref="F165:F167"/>
    <mergeCell ref="E142:E144"/>
    <mergeCell ref="B147:N147"/>
    <mergeCell ref="J149:L149"/>
    <mergeCell ref="P149:Q149"/>
    <mergeCell ref="B150:B151"/>
    <mergeCell ref="C150:C151"/>
    <mergeCell ref="D150:D151"/>
    <mergeCell ref="E150:E151"/>
    <mergeCell ref="F150:F151"/>
    <mergeCell ref="G150:G151"/>
    <mergeCell ref="H150:H151"/>
    <mergeCell ref="I150:I151"/>
    <mergeCell ref="P150:Q151"/>
    <mergeCell ref="B115:N115"/>
    <mergeCell ref="D118:E118"/>
    <mergeCell ref="D119:E119"/>
    <mergeCell ref="B122:P122"/>
    <mergeCell ref="B125:N125"/>
    <mergeCell ref="I106:I110"/>
    <mergeCell ref="P106:Q110"/>
    <mergeCell ref="B111:B112"/>
    <mergeCell ref="C111:C112"/>
    <mergeCell ref="D111:D112"/>
    <mergeCell ref="E111:E112"/>
    <mergeCell ref="F111:F112"/>
    <mergeCell ref="G111:G112"/>
    <mergeCell ref="H111:H112"/>
    <mergeCell ref="I111:I112"/>
    <mergeCell ref="R98:V101"/>
    <mergeCell ref="B106:B110"/>
    <mergeCell ref="C106:C110"/>
    <mergeCell ref="D106:D110"/>
    <mergeCell ref="E106:E110"/>
    <mergeCell ref="F106:F110"/>
    <mergeCell ref="G106:G110"/>
    <mergeCell ref="H106:H110"/>
    <mergeCell ref="P111:Q112"/>
    <mergeCell ref="H89:H91"/>
    <mergeCell ref="I89:I91"/>
    <mergeCell ref="P89:Q91"/>
    <mergeCell ref="B92:B105"/>
    <mergeCell ref="C92:C105"/>
    <mergeCell ref="D92:D105"/>
    <mergeCell ref="E92:E105"/>
    <mergeCell ref="F92:F105"/>
    <mergeCell ref="G92:G105"/>
    <mergeCell ref="H92:H105"/>
    <mergeCell ref="B89:B91"/>
    <mergeCell ref="C89:C91"/>
    <mergeCell ref="D89:D91"/>
    <mergeCell ref="E89:E91"/>
    <mergeCell ref="F89:F91"/>
    <mergeCell ref="G89:G91"/>
    <mergeCell ref="I92:I105"/>
    <mergeCell ref="P92:Q105"/>
    <mergeCell ref="O74:P74"/>
    <mergeCell ref="O75:P75"/>
    <mergeCell ref="O76:P76"/>
    <mergeCell ref="O77:P77"/>
    <mergeCell ref="B83:N83"/>
    <mergeCell ref="J88:L88"/>
    <mergeCell ref="P88:Q88"/>
    <mergeCell ref="C65:N65"/>
    <mergeCell ref="B67:N67"/>
    <mergeCell ref="O70:P70"/>
    <mergeCell ref="O71:P71"/>
    <mergeCell ref="O72:P72"/>
    <mergeCell ref="O73:P73"/>
    <mergeCell ref="C10:E10"/>
    <mergeCell ref="B14:C21"/>
    <mergeCell ref="B22:C22"/>
    <mergeCell ref="E40:E41"/>
    <mergeCell ref="M45:N45"/>
    <mergeCell ref="B61:B62"/>
    <mergeCell ref="C61:C62"/>
    <mergeCell ref="D61:E61"/>
    <mergeCell ref="B2:P2"/>
    <mergeCell ref="B4:P4"/>
    <mergeCell ref="C6:N6"/>
    <mergeCell ref="C7:N7"/>
    <mergeCell ref="C8:N8"/>
    <mergeCell ref="C9:N9"/>
  </mergeCells>
  <dataValidations count="2">
    <dataValidation type="list" allowBlank="1" showInputMessage="1" showErrorMessage="1" sqref="WVE983092 A65588 IS65588 SO65588 ACK65588 AMG65588 AWC65588 BFY65588 BPU65588 BZQ65588 CJM65588 CTI65588 DDE65588 DNA65588 DWW65588 EGS65588 EQO65588 FAK65588 FKG65588 FUC65588 GDY65588 GNU65588 GXQ65588 HHM65588 HRI65588 IBE65588 ILA65588 IUW65588 JES65588 JOO65588 JYK65588 KIG65588 KSC65588 LBY65588 LLU65588 LVQ65588 MFM65588 MPI65588 MZE65588 NJA65588 NSW65588 OCS65588 OMO65588 OWK65588 PGG65588 PQC65588 PZY65588 QJU65588 QTQ65588 RDM65588 RNI65588 RXE65588 SHA65588 SQW65588 TAS65588 TKO65588 TUK65588 UEG65588 UOC65588 UXY65588 VHU65588 VRQ65588 WBM65588 WLI65588 WVE65588 A131124 IS131124 SO131124 ACK131124 AMG131124 AWC131124 BFY131124 BPU131124 BZQ131124 CJM131124 CTI131124 DDE131124 DNA131124 DWW131124 EGS131124 EQO131124 FAK131124 FKG131124 FUC131124 GDY131124 GNU131124 GXQ131124 HHM131124 HRI131124 IBE131124 ILA131124 IUW131124 JES131124 JOO131124 JYK131124 KIG131124 KSC131124 LBY131124 LLU131124 LVQ131124 MFM131124 MPI131124 MZE131124 NJA131124 NSW131124 OCS131124 OMO131124 OWK131124 PGG131124 PQC131124 PZY131124 QJU131124 QTQ131124 RDM131124 RNI131124 RXE131124 SHA131124 SQW131124 TAS131124 TKO131124 TUK131124 UEG131124 UOC131124 UXY131124 VHU131124 VRQ131124 WBM131124 WLI131124 WVE131124 A196660 IS196660 SO196660 ACK196660 AMG196660 AWC196660 BFY196660 BPU196660 BZQ196660 CJM196660 CTI196660 DDE196660 DNA196660 DWW196660 EGS196660 EQO196660 FAK196660 FKG196660 FUC196660 GDY196660 GNU196660 GXQ196660 HHM196660 HRI196660 IBE196660 ILA196660 IUW196660 JES196660 JOO196660 JYK196660 KIG196660 KSC196660 LBY196660 LLU196660 LVQ196660 MFM196660 MPI196660 MZE196660 NJA196660 NSW196660 OCS196660 OMO196660 OWK196660 PGG196660 PQC196660 PZY196660 QJU196660 QTQ196660 RDM196660 RNI196660 RXE196660 SHA196660 SQW196660 TAS196660 TKO196660 TUK196660 UEG196660 UOC196660 UXY196660 VHU196660 VRQ196660 WBM196660 WLI196660 WVE196660 A262196 IS262196 SO262196 ACK262196 AMG262196 AWC262196 BFY262196 BPU262196 BZQ262196 CJM262196 CTI262196 DDE262196 DNA262196 DWW262196 EGS262196 EQO262196 FAK262196 FKG262196 FUC262196 GDY262196 GNU262196 GXQ262196 HHM262196 HRI262196 IBE262196 ILA262196 IUW262196 JES262196 JOO262196 JYK262196 KIG262196 KSC262196 LBY262196 LLU262196 LVQ262196 MFM262196 MPI262196 MZE262196 NJA262196 NSW262196 OCS262196 OMO262196 OWK262196 PGG262196 PQC262196 PZY262196 QJU262196 QTQ262196 RDM262196 RNI262196 RXE262196 SHA262196 SQW262196 TAS262196 TKO262196 TUK262196 UEG262196 UOC262196 UXY262196 VHU262196 VRQ262196 WBM262196 WLI262196 WVE262196 A327732 IS327732 SO327732 ACK327732 AMG327732 AWC327732 BFY327732 BPU327732 BZQ327732 CJM327732 CTI327732 DDE327732 DNA327732 DWW327732 EGS327732 EQO327732 FAK327732 FKG327732 FUC327732 GDY327732 GNU327732 GXQ327732 HHM327732 HRI327732 IBE327732 ILA327732 IUW327732 JES327732 JOO327732 JYK327732 KIG327732 KSC327732 LBY327732 LLU327732 LVQ327732 MFM327732 MPI327732 MZE327732 NJA327732 NSW327732 OCS327732 OMO327732 OWK327732 PGG327732 PQC327732 PZY327732 QJU327732 QTQ327732 RDM327732 RNI327732 RXE327732 SHA327732 SQW327732 TAS327732 TKO327732 TUK327732 UEG327732 UOC327732 UXY327732 VHU327732 VRQ327732 WBM327732 WLI327732 WVE327732 A393268 IS393268 SO393268 ACK393268 AMG393268 AWC393268 BFY393268 BPU393268 BZQ393268 CJM393268 CTI393268 DDE393268 DNA393268 DWW393268 EGS393268 EQO393268 FAK393268 FKG393268 FUC393268 GDY393268 GNU393268 GXQ393268 HHM393268 HRI393268 IBE393268 ILA393268 IUW393268 JES393268 JOO393268 JYK393268 KIG393268 KSC393268 LBY393268 LLU393268 LVQ393268 MFM393268 MPI393268 MZE393268 NJA393268 NSW393268 OCS393268 OMO393268 OWK393268 PGG393268 PQC393268 PZY393268 QJU393268 QTQ393268 RDM393268 RNI393268 RXE393268 SHA393268 SQW393268 TAS393268 TKO393268 TUK393268 UEG393268 UOC393268 UXY393268 VHU393268 VRQ393268 WBM393268 WLI393268 WVE393268 A458804 IS458804 SO458804 ACK458804 AMG458804 AWC458804 BFY458804 BPU458804 BZQ458804 CJM458804 CTI458804 DDE458804 DNA458804 DWW458804 EGS458804 EQO458804 FAK458804 FKG458804 FUC458804 GDY458804 GNU458804 GXQ458804 HHM458804 HRI458804 IBE458804 ILA458804 IUW458804 JES458804 JOO458804 JYK458804 KIG458804 KSC458804 LBY458804 LLU458804 LVQ458804 MFM458804 MPI458804 MZE458804 NJA458804 NSW458804 OCS458804 OMO458804 OWK458804 PGG458804 PQC458804 PZY458804 QJU458804 QTQ458804 RDM458804 RNI458804 RXE458804 SHA458804 SQW458804 TAS458804 TKO458804 TUK458804 UEG458804 UOC458804 UXY458804 VHU458804 VRQ458804 WBM458804 WLI458804 WVE458804 A524340 IS524340 SO524340 ACK524340 AMG524340 AWC524340 BFY524340 BPU524340 BZQ524340 CJM524340 CTI524340 DDE524340 DNA524340 DWW524340 EGS524340 EQO524340 FAK524340 FKG524340 FUC524340 GDY524340 GNU524340 GXQ524340 HHM524340 HRI524340 IBE524340 ILA524340 IUW524340 JES524340 JOO524340 JYK524340 KIG524340 KSC524340 LBY524340 LLU524340 LVQ524340 MFM524340 MPI524340 MZE524340 NJA524340 NSW524340 OCS524340 OMO524340 OWK524340 PGG524340 PQC524340 PZY524340 QJU524340 QTQ524340 RDM524340 RNI524340 RXE524340 SHA524340 SQW524340 TAS524340 TKO524340 TUK524340 UEG524340 UOC524340 UXY524340 VHU524340 VRQ524340 WBM524340 WLI524340 WVE524340 A589876 IS589876 SO589876 ACK589876 AMG589876 AWC589876 BFY589876 BPU589876 BZQ589876 CJM589876 CTI589876 DDE589876 DNA589876 DWW589876 EGS589876 EQO589876 FAK589876 FKG589876 FUC589876 GDY589876 GNU589876 GXQ589876 HHM589876 HRI589876 IBE589876 ILA589876 IUW589876 JES589876 JOO589876 JYK589876 KIG589876 KSC589876 LBY589876 LLU589876 LVQ589876 MFM589876 MPI589876 MZE589876 NJA589876 NSW589876 OCS589876 OMO589876 OWK589876 PGG589876 PQC589876 PZY589876 QJU589876 QTQ589876 RDM589876 RNI589876 RXE589876 SHA589876 SQW589876 TAS589876 TKO589876 TUK589876 UEG589876 UOC589876 UXY589876 VHU589876 VRQ589876 WBM589876 WLI589876 WVE589876 A655412 IS655412 SO655412 ACK655412 AMG655412 AWC655412 BFY655412 BPU655412 BZQ655412 CJM655412 CTI655412 DDE655412 DNA655412 DWW655412 EGS655412 EQO655412 FAK655412 FKG655412 FUC655412 GDY655412 GNU655412 GXQ655412 HHM655412 HRI655412 IBE655412 ILA655412 IUW655412 JES655412 JOO655412 JYK655412 KIG655412 KSC655412 LBY655412 LLU655412 LVQ655412 MFM655412 MPI655412 MZE655412 NJA655412 NSW655412 OCS655412 OMO655412 OWK655412 PGG655412 PQC655412 PZY655412 QJU655412 QTQ655412 RDM655412 RNI655412 RXE655412 SHA655412 SQW655412 TAS655412 TKO655412 TUK655412 UEG655412 UOC655412 UXY655412 VHU655412 VRQ655412 WBM655412 WLI655412 WVE655412 A720948 IS720948 SO720948 ACK720948 AMG720948 AWC720948 BFY720948 BPU720948 BZQ720948 CJM720948 CTI720948 DDE720948 DNA720948 DWW720948 EGS720948 EQO720948 FAK720948 FKG720948 FUC720948 GDY720948 GNU720948 GXQ720948 HHM720948 HRI720948 IBE720948 ILA720948 IUW720948 JES720948 JOO720948 JYK720948 KIG720948 KSC720948 LBY720948 LLU720948 LVQ720948 MFM720948 MPI720948 MZE720948 NJA720948 NSW720948 OCS720948 OMO720948 OWK720948 PGG720948 PQC720948 PZY720948 QJU720948 QTQ720948 RDM720948 RNI720948 RXE720948 SHA720948 SQW720948 TAS720948 TKO720948 TUK720948 UEG720948 UOC720948 UXY720948 VHU720948 VRQ720948 WBM720948 WLI720948 WVE720948 A786484 IS786484 SO786484 ACK786484 AMG786484 AWC786484 BFY786484 BPU786484 BZQ786484 CJM786484 CTI786484 DDE786484 DNA786484 DWW786484 EGS786484 EQO786484 FAK786484 FKG786484 FUC786484 GDY786484 GNU786484 GXQ786484 HHM786484 HRI786484 IBE786484 ILA786484 IUW786484 JES786484 JOO786484 JYK786484 KIG786484 KSC786484 LBY786484 LLU786484 LVQ786484 MFM786484 MPI786484 MZE786484 NJA786484 NSW786484 OCS786484 OMO786484 OWK786484 PGG786484 PQC786484 PZY786484 QJU786484 QTQ786484 RDM786484 RNI786484 RXE786484 SHA786484 SQW786484 TAS786484 TKO786484 TUK786484 UEG786484 UOC786484 UXY786484 VHU786484 VRQ786484 WBM786484 WLI786484 WVE786484 A852020 IS852020 SO852020 ACK852020 AMG852020 AWC852020 BFY852020 BPU852020 BZQ852020 CJM852020 CTI852020 DDE852020 DNA852020 DWW852020 EGS852020 EQO852020 FAK852020 FKG852020 FUC852020 GDY852020 GNU852020 GXQ852020 HHM852020 HRI852020 IBE852020 ILA852020 IUW852020 JES852020 JOO852020 JYK852020 KIG852020 KSC852020 LBY852020 LLU852020 LVQ852020 MFM852020 MPI852020 MZE852020 NJA852020 NSW852020 OCS852020 OMO852020 OWK852020 PGG852020 PQC852020 PZY852020 QJU852020 QTQ852020 RDM852020 RNI852020 RXE852020 SHA852020 SQW852020 TAS852020 TKO852020 TUK852020 UEG852020 UOC852020 UXY852020 VHU852020 VRQ852020 WBM852020 WLI852020 WVE852020 A917556 IS917556 SO917556 ACK917556 AMG917556 AWC917556 BFY917556 BPU917556 BZQ917556 CJM917556 CTI917556 DDE917556 DNA917556 DWW917556 EGS917556 EQO917556 FAK917556 FKG917556 FUC917556 GDY917556 GNU917556 GXQ917556 HHM917556 HRI917556 IBE917556 ILA917556 IUW917556 JES917556 JOO917556 JYK917556 KIG917556 KSC917556 LBY917556 LLU917556 LVQ917556 MFM917556 MPI917556 MZE917556 NJA917556 NSW917556 OCS917556 OMO917556 OWK917556 PGG917556 PQC917556 PZY917556 QJU917556 QTQ917556 RDM917556 RNI917556 RXE917556 SHA917556 SQW917556 TAS917556 TKO917556 TUK917556 UEG917556 UOC917556 UXY917556 VHU917556 VRQ917556 WBM917556 WLI917556 WVE917556 A983092 IS983092 SO983092 ACK983092 AMG983092 AWC983092 BFY983092 BPU983092 BZQ983092 CJM983092 CTI983092 DDE983092 DNA983092 DWW983092 EGS983092 EQO983092 FAK983092 FKG983092 FUC983092 GDY983092 GNU983092 GXQ983092 HHM983092 HRI983092 IBE983092 ILA983092 IUW983092 JES983092 JOO983092 JYK983092 KIG983092 KSC983092 LBY983092 LLU983092 LVQ983092 MFM983092 MPI983092 MZE983092 NJA983092 NSW983092 OCS983092 OMO983092 OWK983092 PGG983092 PQC983092 PZY983092 QJU983092 QTQ983092 RDM983092 RNI983092 RXE983092 SHA983092 SQW983092 TAS983092 TKO983092 TUK983092 UEG983092 UOC983092 UXY983092 VHU983092 VRQ983092 WBM983092 WLI983092 WVE24:WVE44 WLI24:WLI44 WBM24:WBM44 VRQ24:VRQ44 VHU24:VHU44 UXY24:UXY44 UOC24:UOC44 UEG24:UEG44 TUK24:TUK44 TKO24:TKO44 TAS24:TAS44 SQW24:SQW44 SHA24:SHA44 RXE24:RXE44 RNI24:RNI44 RDM24:RDM44 QTQ24:QTQ44 QJU24:QJU44 PZY24:PZY44 PQC24:PQC44 PGG24:PGG44 OWK24:OWK44 OMO24:OMO44 OCS24:OCS44 NSW24:NSW44 NJA24:NJA44 MZE24:MZE44 MPI24:MPI44 MFM24:MFM44 LVQ24:LVQ44 LLU24:LLU44 LBY24:LBY44 KSC24:KSC44 KIG24:KIG44 JYK24:JYK44 JOO24:JOO44 JES24:JES44 IUW24:IUW44 ILA24:ILA44 IBE24:IBE44 HRI24:HRI44 HHM24:HHM44 GXQ24:GXQ44 GNU24:GNU44 GDY24:GDY44 FUC24:FUC44 FKG24:FKG44 FAK24:FAK44 EQO24:EQO44 EGS24:EGS44 DWW24:DWW44 DNA24:DNA44 DDE24:DDE44 CTI24:CTI44 CJM24:CJM44 BZQ24:BZQ44 BPU24:BPU44 BFY24:BFY44 AWC24:AWC44 AMG24:AMG44 ACK24:ACK44 SO24:SO44 IS24:IS44 A24:A44">
      <formula1>"1,2,3,4,5"</formula1>
    </dataValidation>
    <dataValidation type="decimal" allowBlank="1" showInputMessage="1" showErrorMessage="1" sqref="WVH983092 WLL983092 C65588 IV65588 SR65588 ACN65588 AMJ65588 AWF65588 BGB65588 BPX65588 BZT65588 CJP65588 CTL65588 DDH65588 DND65588 DWZ65588 EGV65588 EQR65588 FAN65588 FKJ65588 FUF65588 GEB65588 GNX65588 GXT65588 HHP65588 HRL65588 IBH65588 ILD65588 IUZ65588 JEV65588 JOR65588 JYN65588 KIJ65588 KSF65588 LCB65588 LLX65588 LVT65588 MFP65588 MPL65588 MZH65588 NJD65588 NSZ65588 OCV65588 OMR65588 OWN65588 PGJ65588 PQF65588 QAB65588 QJX65588 QTT65588 RDP65588 RNL65588 RXH65588 SHD65588 SQZ65588 TAV65588 TKR65588 TUN65588 UEJ65588 UOF65588 UYB65588 VHX65588 VRT65588 WBP65588 WLL65588 WVH65588 C131124 IV131124 SR131124 ACN131124 AMJ131124 AWF131124 BGB131124 BPX131124 BZT131124 CJP131124 CTL131124 DDH131124 DND131124 DWZ131124 EGV131124 EQR131124 FAN131124 FKJ131124 FUF131124 GEB131124 GNX131124 GXT131124 HHP131124 HRL131124 IBH131124 ILD131124 IUZ131124 JEV131124 JOR131124 JYN131124 KIJ131124 KSF131124 LCB131124 LLX131124 LVT131124 MFP131124 MPL131124 MZH131124 NJD131124 NSZ131124 OCV131124 OMR131124 OWN131124 PGJ131124 PQF131124 QAB131124 QJX131124 QTT131124 RDP131124 RNL131124 RXH131124 SHD131124 SQZ131124 TAV131124 TKR131124 TUN131124 UEJ131124 UOF131124 UYB131124 VHX131124 VRT131124 WBP131124 WLL131124 WVH131124 C196660 IV196660 SR196660 ACN196660 AMJ196660 AWF196660 BGB196660 BPX196660 BZT196660 CJP196660 CTL196660 DDH196660 DND196660 DWZ196660 EGV196660 EQR196660 FAN196660 FKJ196660 FUF196660 GEB196660 GNX196660 GXT196660 HHP196660 HRL196660 IBH196660 ILD196660 IUZ196660 JEV196660 JOR196660 JYN196660 KIJ196660 KSF196660 LCB196660 LLX196660 LVT196660 MFP196660 MPL196660 MZH196660 NJD196660 NSZ196660 OCV196660 OMR196660 OWN196660 PGJ196660 PQF196660 QAB196660 QJX196660 QTT196660 RDP196660 RNL196660 RXH196660 SHD196660 SQZ196660 TAV196660 TKR196660 TUN196660 UEJ196660 UOF196660 UYB196660 VHX196660 VRT196660 WBP196660 WLL196660 WVH196660 C262196 IV262196 SR262196 ACN262196 AMJ262196 AWF262196 BGB262196 BPX262196 BZT262196 CJP262196 CTL262196 DDH262196 DND262196 DWZ262196 EGV262196 EQR262196 FAN262196 FKJ262196 FUF262196 GEB262196 GNX262196 GXT262196 HHP262196 HRL262196 IBH262196 ILD262196 IUZ262196 JEV262196 JOR262196 JYN262196 KIJ262196 KSF262196 LCB262196 LLX262196 LVT262196 MFP262196 MPL262196 MZH262196 NJD262196 NSZ262196 OCV262196 OMR262196 OWN262196 PGJ262196 PQF262196 QAB262196 QJX262196 QTT262196 RDP262196 RNL262196 RXH262196 SHD262196 SQZ262196 TAV262196 TKR262196 TUN262196 UEJ262196 UOF262196 UYB262196 VHX262196 VRT262196 WBP262196 WLL262196 WVH262196 C327732 IV327732 SR327732 ACN327732 AMJ327732 AWF327732 BGB327732 BPX327732 BZT327732 CJP327732 CTL327732 DDH327732 DND327732 DWZ327732 EGV327732 EQR327732 FAN327732 FKJ327732 FUF327732 GEB327732 GNX327732 GXT327732 HHP327732 HRL327732 IBH327732 ILD327732 IUZ327732 JEV327732 JOR327732 JYN327732 KIJ327732 KSF327732 LCB327732 LLX327732 LVT327732 MFP327732 MPL327732 MZH327732 NJD327732 NSZ327732 OCV327732 OMR327732 OWN327732 PGJ327732 PQF327732 QAB327732 QJX327732 QTT327732 RDP327732 RNL327732 RXH327732 SHD327732 SQZ327732 TAV327732 TKR327732 TUN327732 UEJ327732 UOF327732 UYB327732 VHX327732 VRT327732 WBP327732 WLL327732 WVH327732 C393268 IV393268 SR393268 ACN393268 AMJ393268 AWF393268 BGB393268 BPX393268 BZT393268 CJP393268 CTL393268 DDH393268 DND393268 DWZ393268 EGV393268 EQR393268 FAN393268 FKJ393268 FUF393268 GEB393268 GNX393268 GXT393268 HHP393268 HRL393268 IBH393268 ILD393268 IUZ393268 JEV393268 JOR393268 JYN393268 KIJ393268 KSF393268 LCB393268 LLX393268 LVT393268 MFP393268 MPL393268 MZH393268 NJD393268 NSZ393268 OCV393268 OMR393268 OWN393268 PGJ393268 PQF393268 QAB393268 QJX393268 QTT393268 RDP393268 RNL393268 RXH393268 SHD393268 SQZ393268 TAV393268 TKR393268 TUN393268 UEJ393268 UOF393268 UYB393268 VHX393268 VRT393268 WBP393268 WLL393268 WVH393268 C458804 IV458804 SR458804 ACN458804 AMJ458804 AWF458804 BGB458804 BPX458804 BZT458804 CJP458804 CTL458804 DDH458804 DND458804 DWZ458804 EGV458804 EQR458804 FAN458804 FKJ458804 FUF458804 GEB458804 GNX458804 GXT458804 HHP458804 HRL458804 IBH458804 ILD458804 IUZ458804 JEV458804 JOR458804 JYN458804 KIJ458804 KSF458804 LCB458804 LLX458804 LVT458804 MFP458804 MPL458804 MZH458804 NJD458804 NSZ458804 OCV458804 OMR458804 OWN458804 PGJ458804 PQF458804 QAB458804 QJX458804 QTT458804 RDP458804 RNL458804 RXH458804 SHD458804 SQZ458804 TAV458804 TKR458804 TUN458804 UEJ458804 UOF458804 UYB458804 VHX458804 VRT458804 WBP458804 WLL458804 WVH458804 C524340 IV524340 SR524340 ACN524340 AMJ524340 AWF524340 BGB524340 BPX524340 BZT524340 CJP524340 CTL524340 DDH524340 DND524340 DWZ524340 EGV524340 EQR524340 FAN524340 FKJ524340 FUF524340 GEB524340 GNX524340 GXT524340 HHP524340 HRL524340 IBH524340 ILD524340 IUZ524340 JEV524340 JOR524340 JYN524340 KIJ524340 KSF524340 LCB524340 LLX524340 LVT524340 MFP524340 MPL524340 MZH524340 NJD524340 NSZ524340 OCV524340 OMR524340 OWN524340 PGJ524340 PQF524340 QAB524340 QJX524340 QTT524340 RDP524340 RNL524340 RXH524340 SHD524340 SQZ524340 TAV524340 TKR524340 TUN524340 UEJ524340 UOF524340 UYB524340 VHX524340 VRT524340 WBP524340 WLL524340 WVH524340 C589876 IV589876 SR589876 ACN589876 AMJ589876 AWF589876 BGB589876 BPX589876 BZT589876 CJP589876 CTL589876 DDH589876 DND589876 DWZ589876 EGV589876 EQR589876 FAN589876 FKJ589876 FUF589876 GEB589876 GNX589876 GXT589876 HHP589876 HRL589876 IBH589876 ILD589876 IUZ589876 JEV589876 JOR589876 JYN589876 KIJ589876 KSF589876 LCB589876 LLX589876 LVT589876 MFP589876 MPL589876 MZH589876 NJD589876 NSZ589876 OCV589876 OMR589876 OWN589876 PGJ589876 PQF589876 QAB589876 QJX589876 QTT589876 RDP589876 RNL589876 RXH589876 SHD589876 SQZ589876 TAV589876 TKR589876 TUN589876 UEJ589876 UOF589876 UYB589876 VHX589876 VRT589876 WBP589876 WLL589876 WVH589876 C655412 IV655412 SR655412 ACN655412 AMJ655412 AWF655412 BGB655412 BPX655412 BZT655412 CJP655412 CTL655412 DDH655412 DND655412 DWZ655412 EGV655412 EQR655412 FAN655412 FKJ655412 FUF655412 GEB655412 GNX655412 GXT655412 HHP655412 HRL655412 IBH655412 ILD655412 IUZ655412 JEV655412 JOR655412 JYN655412 KIJ655412 KSF655412 LCB655412 LLX655412 LVT655412 MFP655412 MPL655412 MZH655412 NJD655412 NSZ655412 OCV655412 OMR655412 OWN655412 PGJ655412 PQF655412 QAB655412 QJX655412 QTT655412 RDP655412 RNL655412 RXH655412 SHD655412 SQZ655412 TAV655412 TKR655412 TUN655412 UEJ655412 UOF655412 UYB655412 VHX655412 VRT655412 WBP655412 WLL655412 WVH655412 C720948 IV720948 SR720948 ACN720948 AMJ720948 AWF720948 BGB720948 BPX720948 BZT720948 CJP720948 CTL720948 DDH720948 DND720948 DWZ720948 EGV720948 EQR720948 FAN720948 FKJ720948 FUF720948 GEB720948 GNX720948 GXT720948 HHP720948 HRL720948 IBH720948 ILD720948 IUZ720948 JEV720948 JOR720948 JYN720948 KIJ720948 KSF720948 LCB720948 LLX720948 LVT720948 MFP720948 MPL720948 MZH720948 NJD720948 NSZ720948 OCV720948 OMR720948 OWN720948 PGJ720948 PQF720948 QAB720948 QJX720948 QTT720948 RDP720948 RNL720948 RXH720948 SHD720948 SQZ720948 TAV720948 TKR720948 TUN720948 UEJ720948 UOF720948 UYB720948 VHX720948 VRT720948 WBP720948 WLL720948 WVH720948 C786484 IV786484 SR786484 ACN786484 AMJ786484 AWF786484 BGB786484 BPX786484 BZT786484 CJP786484 CTL786484 DDH786484 DND786484 DWZ786484 EGV786484 EQR786484 FAN786484 FKJ786484 FUF786484 GEB786484 GNX786484 GXT786484 HHP786484 HRL786484 IBH786484 ILD786484 IUZ786484 JEV786484 JOR786484 JYN786484 KIJ786484 KSF786484 LCB786484 LLX786484 LVT786484 MFP786484 MPL786484 MZH786484 NJD786484 NSZ786484 OCV786484 OMR786484 OWN786484 PGJ786484 PQF786484 QAB786484 QJX786484 QTT786484 RDP786484 RNL786484 RXH786484 SHD786484 SQZ786484 TAV786484 TKR786484 TUN786484 UEJ786484 UOF786484 UYB786484 VHX786484 VRT786484 WBP786484 WLL786484 WVH786484 C852020 IV852020 SR852020 ACN852020 AMJ852020 AWF852020 BGB852020 BPX852020 BZT852020 CJP852020 CTL852020 DDH852020 DND852020 DWZ852020 EGV852020 EQR852020 FAN852020 FKJ852020 FUF852020 GEB852020 GNX852020 GXT852020 HHP852020 HRL852020 IBH852020 ILD852020 IUZ852020 JEV852020 JOR852020 JYN852020 KIJ852020 KSF852020 LCB852020 LLX852020 LVT852020 MFP852020 MPL852020 MZH852020 NJD852020 NSZ852020 OCV852020 OMR852020 OWN852020 PGJ852020 PQF852020 QAB852020 QJX852020 QTT852020 RDP852020 RNL852020 RXH852020 SHD852020 SQZ852020 TAV852020 TKR852020 TUN852020 UEJ852020 UOF852020 UYB852020 VHX852020 VRT852020 WBP852020 WLL852020 WVH852020 C917556 IV917556 SR917556 ACN917556 AMJ917556 AWF917556 BGB917556 BPX917556 BZT917556 CJP917556 CTL917556 DDH917556 DND917556 DWZ917556 EGV917556 EQR917556 FAN917556 FKJ917556 FUF917556 GEB917556 GNX917556 GXT917556 HHP917556 HRL917556 IBH917556 ILD917556 IUZ917556 JEV917556 JOR917556 JYN917556 KIJ917556 KSF917556 LCB917556 LLX917556 LVT917556 MFP917556 MPL917556 MZH917556 NJD917556 NSZ917556 OCV917556 OMR917556 OWN917556 PGJ917556 PQF917556 QAB917556 QJX917556 QTT917556 RDP917556 RNL917556 RXH917556 SHD917556 SQZ917556 TAV917556 TKR917556 TUN917556 UEJ917556 UOF917556 UYB917556 VHX917556 VRT917556 WBP917556 WLL917556 WVH917556 C983092 IV983092 SR983092 ACN983092 AMJ983092 AWF983092 BGB983092 BPX983092 BZT983092 CJP983092 CTL983092 DDH983092 DND983092 DWZ983092 EGV983092 EQR983092 FAN983092 FKJ983092 FUF983092 GEB983092 GNX983092 GXT983092 HHP983092 HRL983092 IBH983092 ILD983092 IUZ983092 JEV983092 JOR983092 JYN983092 KIJ983092 KSF983092 LCB983092 LLX983092 LVT983092 MFP983092 MPL983092 MZH983092 NJD983092 NSZ983092 OCV983092 OMR983092 OWN983092 PGJ983092 PQF983092 QAB983092 QJX983092 QTT983092 RDP983092 RNL983092 RXH983092 SHD983092 SQZ983092 TAV983092 TKR983092 TUN983092 UEJ983092 UOF983092 UYB983092 VHX983092 VRT983092 WBP983092 WVH24:WVH44 WLL24:WLL44 WBP24:WBP44 VRT24:VRT44 VHX24:VHX44 UYB24:UYB44 UOF24:UOF44 UEJ24:UEJ44 TUN24:TUN44 TKR24:TKR44 TAV24:TAV44 SQZ24:SQZ44 SHD24:SHD44 RXH24:RXH44 RNL24:RNL44 RDP24:RDP44 QTT24:QTT44 QJX24:QJX44 QAB24:QAB44 PQF24:PQF44 PGJ24:PGJ44 OWN24:OWN44 OMR24:OMR44 OCV24:OCV44 NSZ24:NSZ44 NJD24:NJD44 MZH24:MZH44 MPL24:MPL44 MFP24:MFP44 LVT24:LVT44 LLX24:LLX44 LCB24:LCB44 KSF24:KSF44 KIJ24:KIJ44 JYN24:JYN44 JOR24:JOR44 JEV24:JEV44 IUZ24:IUZ44 ILD24:ILD44 IBH24:IBH44 HRL24:HRL44 HHP24:HHP44 GXT24:GXT44 GNX24:GNX44 GEB24:GEB44 FUF24:FUF44 FKJ24:FKJ44 FAN24:FAN44 EQR24:EQR44 EGV24:EGV44 DWZ24:DWZ44 DND24:DND44 DDH24:DDH44 CTL24:CTL44 CJP24:CJP44 BZT24:BZT44 BPX24:BPX44 BGB24:BGB44 AWF24:AWF44 AMJ24:AMJ44 ACN24:ACN44 SR24:SR44 IV24:IV44">
      <formula1>0</formula1>
      <formula2>1</formula2>
    </dataValidation>
  </dataValidation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5"/>
  <sheetViews>
    <sheetView topLeftCell="A21" zoomScale="80" zoomScaleNormal="80" workbookViewId="0">
      <selection activeCell="B45" sqref="B45"/>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28.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5059</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3" t="s">
        <v>5060</v>
      </c>
      <c r="D6" s="1853"/>
      <c r="E6" s="1853"/>
      <c r="F6" s="1853"/>
      <c r="G6" s="1853"/>
      <c r="H6" s="1853"/>
      <c r="I6" s="1853"/>
      <c r="J6" s="1853"/>
      <c r="K6" s="1853"/>
      <c r="L6" s="1853"/>
      <c r="M6" s="1853"/>
      <c r="N6" s="2027"/>
    </row>
    <row r="7" spans="2:16" ht="16.5" thickBot="1" x14ac:dyDescent="0.3">
      <c r="B7" s="127" t="s">
        <v>4</v>
      </c>
      <c r="C7" s="1853"/>
      <c r="D7" s="1853"/>
      <c r="E7" s="1853"/>
      <c r="F7" s="1853"/>
      <c r="G7" s="1853"/>
      <c r="H7" s="1853"/>
      <c r="I7" s="1853"/>
      <c r="J7" s="1853"/>
      <c r="K7" s="1853"/>
      <c r="L7" s="1853"/>
      <c r="M7" s="1853"/>
      <c r="N7" s="2027"/>
    </row>
    <row r="8" spans="2:16" ht="16.5" thickBot="1" x14ac:dyDescent="0.3">
      <c r="B8" s="127" t="s">
        <v>5</v>
      </c>
      <c r="C8" s="1853"/>
      <c r="D8" s="1853"/>
      <c r="E8" s="1853"/>
      <c r="F8" s="1853"/>
      <c r="G8" s="1853"/>
      <c r="H8" s="1853"/>
      <c r="I8" s="1853"/>
      <c r="J8" s="1853"/>
      <c r="K8" s="1853"/>
      <c r="L8" s="1853"/>
      <c r="M8" s="1853"/>
      <c r="N8" s="2027"/>
    </row>
    <row r="9" spans="2:16" ht="16.5" thickBot="1" x14ac:dyDescent="0.3">
      <c r="B9" s="127" t="s">
        <v>6</v>
      </c>
      <c r="C9" s="1853"/>
      <c r="D9" s="1853"/>
      <c r="E9" s="1853"/>
      <c r="F9" s="1853"/>
      <c r="G9" s="1853"/>
      <c r="H9" s="1853"/>
      <c r="I9" s="1853"/>
      <c r="J9" s="1853"/>
      <c r="K9" s="1853"/>
      <c r="L9" s="1853"/>
      <c r="M9" s="1853"/>
      <c r="N9" s="2027"/>
    </row>
    <row r="10" spans="2:16" ht="16.5" thickBot="1" x14ac:dyDescent="0.3">
      <c r="B10" s="127" t="s">
        <v>7</v>
      </c>
      <c r="C10" s="2028">
        <v>27</v>
      </c>
      <c r="D10" s="2028"/>
      <c r="E10" s="2029"/>
      <c r="F10" s="128"/>
      <c r="G10" s="128"/>
      <c r="H10" s="128"/>
      <c r="I10" s="128"/>
      <c r="J10" s="128"/>
      <c r="K10" s="128"/>
      <c r="L10" s="128"/>
      <c r="M10" s="128"/>
      <c r="N10" s="129"/>
    </row>
    <row r="11" spans="2:16" ht="16.5" thickBot="1" x14ac:dyDescent="0.3">
      <c r="B11" s="130" t="s">
        <v>8</v>
      </c>
      <c r="C11" s="131">
        <v>41979</v>
      </c>
      <c r="D11" s="132"/>
      <c r="E11" s="132"/>
      <c r="F11" s="132"/>
      <c r="G11" s="132"/>
      <c r="H11" s="132"/>
      <c r="I11" s="132"/>
      <c r="J11" s="132"/>
      <c r="K11" s="132"/>
      <c r="L11" s="132"/>
      <c r="M11" s="132"/>
      <c r="N11" s="133"/>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419</v>
      </c>
      <c r="C14" s="1867"/>
      <c r="D14" s="702" t="s">
        <v>10</v>
      </c>
      <c r="E14" s="702" t="s">
        <v>11</v>
      </c>
      <c r="F14" s="702" t="s">
        <v>12</v>
      </c>
      <c r="G14" s="139"/>
      <c r="I14" s="140"/>
      <c r="J14" s="140"/>
      <c r="K14" s="140"/>
      <c r="L14" s="140"/>
      <c r="M14" s="140"/>
      <c r="N14" s="137"/>
    </row>
    <row r="15" spans="2:16" x14ac:dyDescent="0.25">
      <c r="B15" s="1867"/>
      <c r="C15" s="1867"/>
      <c r="D15" s="702">
        <v>27</v>
      </c>
      <c r="E15" s="141">
        <v>969664150</v>
      </c>
      <c r="F15" s="142">
        <v>392</v>
      </c>
      <c r="G15" s="143"/>
      <c r="I15" s="144"/>
      <c r="J15" s="144"/>
      <c r="K15" s="144"/>
      <c r="L15" s="144"/>
      <c r="M15" s="144"/>
      <c r="N15" s="137"/>
    </row>
    <row r="16" spans="2:16" x14ac:dyDescent="0.25">
      <c r="B16" s="1867"/>
      <c r="C16" s="1867"/>
      <c r="D16" s="702"/>
      <c r="E16" s="141"/>
      <c r="F16" s="142"/>
      <c r="G16" s="143"/>
      <c r="I16" s="144"/>
      <c r="J16" s="144"/>
      <c r="K16" s="144"/>
      <c r="L16" s="144"/>
      <c r="M16" s="144"/>
      <c r="N16" s="137"/>
    </row>
    <row r="17" spans="1:14" x14ac:dyDescent="0.25">
      <c r="B17" s="1867"/>
      <c r="C17" s="1867"/>
      <c r="D17" s="702"/>
      <c r="E17" s="141"/>
      <c r="F17" s="142"/>
      <c r="G17" s="143"/>
      <c r="I17" s="144"/>
      <c r="J17" s="144"/>
      <c r="K17" s="144"/>
      <c r="L17" s="144"/>
      <c r="M17" s="144"/>
      <c r="N17" s="137"/>
    </row>
    <row r="18" spans="1:14" x14ac:dyDescent="0.25">
      <c r="B18" s="1867"/>
      <c r="C18" s="1867"/>
      <c r="D18" s="702"/>
      <c r="E18" s="145"/>
      <c r="F18" s="142"/>
      <c r="G18" s="143"/>
      <c r="H18" s="146"/>
      <c r="I18" s="144"/>
      <c r="J18" s="144"/>
      <c r="K18" s="144"/>
      <c r="L18" s="144"/>
      <c r="M18" s="144"/>
      <c r="N18" s="147"/>
    </row>
    <row r="19" spans="1:14" x14ac:dyDescent="0.25">
      <c r="B19" s="1867"/>
      <c r="C19" s="1867"/>
      <c r="D19" s="702"/>
      <c r="E19" s="145"/>
      <c r="F19" s="142"/>
      <c r="G19" s="143"/>
      <c r="H19" s="146"/>
      <c r="I19" s="148"/>
      <c r="J19" s="148"/>
      <c r="K19" s="148"/>
      <c r="L19" s="148"/>
      <c r="M19" s="148"/>
      <c r="N19" s="147"/>
    </row>
    <row r="20" spans="1:14" x14ac:dyDescent="0.25">
      <c r="B20" s="1867"/>
      <c r="C20" s="1867"/>
      <c r="D20" s="702"/>
      <c r="E20" s="145"/>
      <c r="F20" s="142"/>
      <c r="G20" s="143"/>
      <c r="H20" s="146"/>
      <c r="I20" s="48"/>
      <c r="J20" s="48"/>
      <c r="K20" s="48"/>
      <c r="L20" s="48"/>
      <c r="M20" s="48"/>
      <c r="N20" s="147"/>
    </row>
    <row r="21" spans="1:14" x14ac:dyDescent="0.25">
      <c r="B21" s="1867"/>
      <c r="C21" s="1867"/>
      <c r="D21" s="702"/>
      <c r="E21" s="145"/>
      <c r="F21" s="142"/>
      <c r="G21" s="143"/>
      <c r="H21" s="146"/>
      <c r="I21" s="48"/>
      <c r="J21" s="48"/>
      <c r="K21" s="48"/>
      <c r="L21" s="48"/>
      <c r="M21" s="48"/>
      <c r="N21" s="147"/>
    </row>
    <row r="22" spans="1:14" ht="15.75" thickBot="1" x14ac:dyDescent="0.3">
      <c r="B22" s="1868" t="s">
        <v>13</v>
      </c>
      <c r="C22" s="1869"/>
      <c r="D22" s="702"/>
      <c r="E22" s="149">
        <f>SUM(E15:E21)</f>
        <v>969664150</v>
      </c>
      <c r="F22" s="142">
        <f>SUM(F15:F21)</f>
        <v>392</v>
      </c>
      <c r="G22" s="143"/>
      <c r="H22" s="146"/>
      <c r="I22" s="48"/>
      <c r="J22" s="48"/>
      <c r="K22" s="48"/>
      <c r="L22" s="48"/>
      <c r="M22" s="48"/>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B24" s="152"/>
      <c r="C24" s="153">
        <f>F22*0.8</f>
        <v>313.60000000000002</v>
      </c>
      <c r="D24" s="154"/>
      <c r="E24" s="155">
        <f>E22</f>
        <v>969664150</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715" t="s">
        <v>21</v>
      </c>
      <c r="D30" s="715"/>
      <c r="E30"/>
      <c r="F30"/>
      <c r="G30"/>
      <c r="H30"/>
      <c r="I30" s="48"/>
      <c r="J30" s="48"/>
      <c r="K30" s="48"/>
      <c r="L30" s="48"/>
      <c r="M30" s="48"/>
      <c r="N30" s="137"/>
    </row>
    <row r="31" spans="1:14" x14ac:dyDescent="0.25">
      <c r="A31" s="36"/>
      <c r="B31" s="152" t="s">
        <v>22</v>
      </c>
      <c r="C31" s="715" t="s">
        <v>21</v>
      </c>
      <c r="D31" s="715"/>
      <c r="E31"/>
      <c r="F31"/>
      <c r="G31"/>
      <c r="H31"/>
      <c r="I31" s="48"/>
      <c r="J31" s="48"/>
      <c r="K31" s="48"/>
      <c r="L31" s="48"/>
      <c r="M31" s="48"/>
      <c r="N31" s="137"/>
    </row>
    <row r="32" spans="1:14" x14ac:dyDescent="0.25">
      <c r="A32" s="36"/>
      <c r="B32" s="152" t="s">
        <v>23</v>
      </c>
      <c r="C32" s="715"/>
      <c r="D32" s="715" t="s">
        <v>21</v>
      </c>
      <c r="E32"/>
      <c r="F32"/>
      <c r="G32"/>
      <c r="H32"/>
      <c r="I32" s="48"/>
      <c r="J32" s="48"/>
      <c r="K32" s="48"/>
      <c r="L32" s="48"/>
      <c r="M32" s="48"/>
      <c r="N32" s="137"/>
    </row>
    <row r="33" spans="1:17" x14ac:dyDescent="0.25">
      <c r="A33" s="36"/>
      <c r="B33" s="152" t="s">
        <v>24</v>
      </c>
      <c r="C33" s="715"/>
      <c r="D33" s="715" t="s">
        <v>21</v>
      </c>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715">
        <v>0</v>
      </c>
      <c r="E40" s="1870">
        <f>+D40+D41</f>
        <v>0</v>
      </c>
      <c r="F40"/>
      <c r="G40"/>
      <c r="H40"/>
      <c r="I40" s="48"/>
      <c r="J40" s="48"/>
      <c r="K40" s="48"/>
      <c r="L40" s="48"/>
      <c r="M40" s="48"/>
      <c r="N40" s="137"/>
    </row>
    <row r="41" spans="1:17" ht="42.75" x14ac:dyDescent="0.25">
      <c r="A41" s="36"/>
      <c r="B41" s="45" t="s">
        <v>30</v>
      </c>
      <c r="C41" s="684">
        <v>60</v>
      </c>
      <c r="D41" s="715">
        <v>0</v>
      </c>
      <c r="E41" s="187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H46" s="843">
        <f>24/28+10</f>
        <v>10.857142857142858</v>
      </c>
      <c r="I46" s="843"/>
      <c r="M46" s="163"/>
      <c r="N46" s="163"/>
    </row>
    <row r="47" spans="1:17" ht="15.75" thickBot="1" x14ac:dyDescent="0.3">
      <c r="M47" s="163"/>
      <c r="N47" s="163"/>
    </row>
    <row r="48" spans="1:17" s="48" customFormat="1" ht="6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x14ac:dyDescent="0.25">
      <c r="A49" s="52">
        <v>1</v>
      </c>
      <c r="B49" s="844" t="s">
        <v>5060</v>
      </c>
      <c r="C49" s="172" t="s">
        <v>2520</v>
      </c>
      <c r="D49" s="173" t="s">
        <v>246</v>
      </c>
      <c r="E49" s="174">
        <v>701820100062</v>
      </c>
      <c r="F49" s="175" t="s">
        <v>18</v>
      </c>
      <c r="G49" s="845">
        <v>1</v>
      </c>
      <c r="H49" s="220">
        <v>40205</v>
      </c>
      <c r="I49" s="220">
        <v>40543</v>
      </c>
      <c r="J49" s="176" t="s">
        <v>19</v>
      </c>
      <c r="K49" s="177">
        <v>11.1</v>
      </c>
      <c r="L49" s="178">
        <v>0</v>
      </c>
      <c r="M49" s="174">
        <v>318</v>
      </c>
      <c r="N49" s="178">
        <f>+M49*G49</f>
        <v>318</v>
      </c>
      <c r="O49" s="179">
        <v>157089965</v>
      </c>
      <c r="P49" s="180">
        <v>59</v>
      </c>
      <c r="Q49" s="181"/>
      <c r="R49" s="60"/>
      <c r="S49" s="60"/>
      <c r="T49" s="60"/>
      <c r="U49" s="60"/>
      <c r="V49" s="60"/>
      <c r="W49" s="60"/>
      <c r="X49" s="60"/>
      <c r="Y49" s="60"/>
      <c r="Z49" s="60"/>
    </row>
    <row r="50" spans="1:26" s="61" customFormat="1" x14ac:dyDescent="0.25">
      <c r="A50" s="52">
        <v>2</v>
      </c>
      <c r="B50" s="844" t="s">
        <v>5060</v>
      </c>
      <c r="C50" s="172" t="s">
        <v>2520</v>
      </c>
      <c r="D50" s="173" t="s">
        <v>246</v>
      </c>
      <c r="E50" s="174">
        <v>701820110093</v>
      </c>
      <c r="F50" s="175" t="s">
        <v>18</v>
      </c>
      <c r="G50" s="182">
        <v>1</v>
      </c>
      <c r="H50" s="220">
        <v>40576</v>
      </c>
      <c r="I50" s="220">
        <v>40908</v>
      </c>
      <c r="J50" s="176" t="s">
        <v>19</v>
      </c>
      <c r="K50" s="177">
        <v>10.93</v>
      </c>
      <c r="L50" s="178">
        <v>0</v>
      </c>
      <c r="M50" s="174">
        <v>172</v>
      </c>
      <c r="N50" s="178">
        <f>+M50*G50</f>
        <v>172</v>
      </c>
      <c r="O50" s="179">
        <v>131332965</v>
      </c>
      <c r="P50" s="180">
        <v>104</v>
      </c>
      <c r="Q50" s="181"/>
      <c r="R50" s="60"/>
      <c r="S50" s="60"/>
      <c r="T50" s="60"/>
      <c r="U50" s="60"/>
      <c r="V50" s="60"/>
      <c r="W50" s="60"/>
      <c r="X50" s="60"/>
      <c r="Y50" s="60"/>
      <c r="Z50" s="60"/>
    </row>
    <row r="51" spans="1:26" s="61" customFormat="1" ht="75" x14ac:dyDescent="0.25">
      <c r="A51" s="52">
        <v>3</v>
      </c>
      <c r="B51" s="844" t="s">
        <v>5060</v>
      </c>
      <c r="C51" s="172" t="s">
        <v>2520</v>
      </c>
      <c r="D51" s="173" t="s">
        <v>246</v>
      </c>
      <c r="E51" s="174">
        <v>701820130171</v>
      </c>
      <c r="F51" s="175" t="s">
        <v>18</v>
      </c>
      <c r="G51" s="182">
        <v>1</v>
      </c>
      <c r="H51" s="220">
        <v>41309</v>
      </c>
      <c r="I51" s="220">
        <v>41639</v>
      </c>
      <c r="J51" s="176" t="s">
        <v>19</v>
      </c>
      <c r="K51" s="177">
        <f>24/28+8/30+5</f>
        <v>6.1238095238095234</v>
      </c>
      <c r="L51" s="178">
        <f>8/30+4</f>
        <v>4.2666666666666666</v>
      </c>
      <c r="M51" s="174">
        <v>252</v>
      </c>
      <c r="N51" s="178">
        <f>+M51*G51</f>
        <v>252</v>
      </c>
      <c r="O51" s="179">
        <v>249521652</v>
      </c>
      <c r="P51" s="180">
        <v>109</v>
      </c>
      <c r="Q51" s="181" t="s">
        <v>5061</v>
      </c>
      <c r="R51" s="60"/>
      <c r="S51" s="60"/>
      <c r="T51" s="60"/>
      <c r="U51" s="60"/>
      <c r="V51" s="60"/>
      <c r="W51" s="60"/>
      <c r="X51" s="60"/>
      <c r="Y51" s="60"/>
      <c r="Z51" s="60"/>
    </row>
    <row r="52" spans="1:26" s="61" customFormat="1" x14ac:dyDescent="0.25">
      <c r="A52" s="52">
        <v>4</v>
      </c>
      <c r="B52" s="844" t="s">
        <v>5060</v>
      </c>
      <c r="C52" s="172" t="s">
        <v>2520</v>
      </c>
      <c r="D52" s="173" t="s">
        <v>246</v>
      </c>
      <c r="E52" s="174">
        <v>701820130317</v>
      </c>
      <c r="F52" s="175" t="s">
        <v>18</v>
      </c>
      <c r="G52" s="845">
        <v>1</v>
      </c>
      <c r="H52" s="220">
        <v>41509</v>
      </c>
      <c r="I52" s="220">
        <v>41851</v>
      </c>
      <c r="J52" s="176" t="s">
        <v>19</v>
      </c>
      <c r="K52" s="177">
        <f>7/30+11</f>
        <v>11.233333333333333</v>
      </c>
      <c r="L52" s="178">
        <v>0</v>
      </c>
      <c r="M52" s="174">
        <v>182</v>
      </c>
      <c r="N52" s="178">
        <f>+M52*G52</f>
        <v>182</v>
      </c>
      <c r="O52" s="179">
        <v>501764249</v>
      </c>
      <c r="P52" s="180">
        <v>110</v>
      </c>
      <c r="Q52" s="181"/>
      <c r="R52" s="60"/>
      <c r="S52" s="60"/>
      <c r="T52" s="60"/>
      <c r="U52" s="60"/>
      <c r="V52" s="60"/>
      <c r="W52" s="60"/>
      <c r="X52" s="60"/>
      <c r="Y52" s="60"/>
      <c r="Z52" s="60"/>
    </row>
    <row r="53" spans="1:26" s="61" customFormat="1" x14ac:dyDescent="0.25">
      <c r="A53" s="52">
        <v>5</v>
      </c>
      <c r="B53" s="844"/>
      <c r="C53" s="172"/>
      <c r="D53" s="173"/>
      <c r="E53" s="174"/>
      <c r="F53" s="175"/>
      <c r="G53" s="845"/>
      <c r="H53" s="220"/>
      <c r="I53" s="220"/>
      <c r="J53" s="176"/>
      <c r="K53" s="177"/>
      <c r="L53" s="178"/>
      <c r="M53" s="174"/>
      <c r="N53" s="178"/>
      <c r="O53" s="179"/>
      <c r="P53" s="180"/>
      <c r="Q53" s="181"/>
      <c r="R53" s="60"/>
      <c r="S53" s="60"/>
      <c r="T53" s="60"/>
      <c r="U53" s="60"/>
      <c r="V53" s="60"/>
      <c r="W53" s="60"/>
      <c r="X53" s="60"/>
      <c r="Y53" s="60"/>
      <c r="Z53" s="60"/>
    </row>
    <row r="54" spans="1:26" s="61" customFormat="1" x14ac:dyDescent="0.25">
      <c r="A54" s="52">
        <v>6</v>
      </c>
      <c r="B54" s="844"/>
      <c r="C54" s="172"/>
      <c r="D54" s="173"/>
      <c r="E54" s="174"/>
      <c r="F54" s="175"/>
      <c r="G54" s="182"/>
      <c r="H54" s="175"/>
      <c r="I54" s="176"/>
      <c r="J54" s="176"/>
      <c r="K54" s="177"/>
      <c r="L54" s="178"/>
      <c r="M54" s="174"/>
      <c r="N54" s="178"/>
      <c r="O54" s="179"/>
      <c r="P54" s="180"/>
      <c r="Q54" s="181"/>
      <c r="R54" s="60"/>
      <c r="S54" s="60"/>
      <c r="T54" s="60"/>
      <c r="U54" s="60"/>
      <c r="V54" s="60"/>
      <c r="W54" s="60"/>
      <c r="X54" s="60"/>
      <c r="Y54" s="60"/>
      <c r="Z54" s="60"/>
    </row>
    <row r="55" spans="1:26" s="61" customFormat="1" x14ac:dyDescent="0.25">
      <c r="A55" s="52">
        <f>+A54+1</f>
        <v>7</v>
      </c>
      <c r="B55" s="844"/>
      <c r="C55" s="172"/>
      <c r="D55" s="173"/>
      <c r="E55" s="174"/>
      <c r="F55" s="175"/>
      <c r="G55" s="182"/>
      <c r="H55" s="175"/>
      <c r="I55" s="176"/>
      <c r="J55" s="176"/>
      <c r="K55" s="177"/>
      <c r="L55" s="176"/>
      <c r="M55" s="174"/>
      <c r="N55" s="178"/>
      <c r="O55" s="179"/>
      <c r="P55" s="180"/>
      <c r="Q55" s="181"/>
      <c r="R55" s="60"/>
      <c r="S55" s="60"/>
      <c r="T55" s="60"/>
      <c r="U55" s="60"/>
      <c r="V55" s="60"/>
      <c r="W55" s="60"/>
      <c r="X55" s="60"/>
      <c r="Y55" s="60"/>
      <c r="Z55" s="60"/>
    </row>
    <row r="56" spans="1:26" s="61" customFormat="1" x14ac:dyDescent="0.25">
      <c r="A56" s="52">
        <f>+A55+1</f>
        <v>8</v>
      </c>
      <c r="B56" s="844"/>
      <c r="C56" s="172"/>
      <c r="D56" s="173"/>
      <c r="E56" s="174"/>
      <c r="F56" s="175"/>
      <c r="G56" s="182"/>
      <c r="H56" s="175"/>
      <c r="I56" s="176"/>
      <c r="J56" s="176"/>
      <c r="K56" s="177"/>
      <c r="L56" s="176"/>
      <c r="M56" s="174"/>
      <c r="N56" s="178"/>
      <c r="O56" s="179"/>
      <c r="P56" s="180"/>
      <c r="Q56" s="181"/>
      <c r="R56" s="60"/>
      <c r="S56" s="60"/>
      <c r="T56" s="60"/>
      <c r="U56" s="60"/>
      <c r="V56" s="60"/>
      <c r="W56" s="60"/>
      <c r="X56" s="60"/>
      <c r="Y56" s="60"/>
      <c r="Z56" s="60"/>
    </row>
    <row r="57" spans="1:26" s="61" customFormat="1" x14ac:dyDescent="0.25">
      <c r="A57" s="52">
        <f>+A56+1</f>
        <v>9</v>
      </c>
      <c r="B57" s="844"/>
      <c r="C57" s="172"/>
      <c r="D57" s="173"/>
      <c r="E57" s="174"/>
      <c r="F57" s="175"/>
      <c r="G57" s="182"/>
      <c r="H57" s="175"/>
      <c r="I57" s="176"/>
      <c r="J57" s="176"/>
      <c r="K57" s="177"/>
      <c r="L57" s="176"/>
      <c r="M57" s="174"/>
      <c r="N57" s="178"/>
      <c r="O57" s="179"/>
      <c r="P57" s="180"/>
      <c r="Q57" s="181"/>
      <c r="R57" s="60"/>
      <c r="S57" s="60"/>
      <c r="T57" s="60"/>
      <c r="U57" s="60"/>
      <c r="V57" s="60"/>
      <c r="W57" s="60"/>
      <c r="X57" s="60"/>
      <c r="Y57" s="60"/>
      <c r="Z57" s="60"/>
    </row>
    <row r="58" spans="1:26" s="61" customFormat="1" x14ac:dyDescent="0.25">
      <c r="A58" s="52">
        <f>+A57+1</f>
        <v>10</v>
      </c>
      <c r="B58" s="173"/>
      <c r="C58" s="172"/>
      <c r="D58" s="173"/>
      <c r="E58" s="174"/>
      <c r="F58" s="175"/>
      <c r="G58" s="182"/>
      <c r="H58" s="175"/>
      <c r="I58" s="176"/>
      <c r="J58" s="176"/>
      <c r="K58" s="177"/>
      <c r="L58" s="176"/>
      <c r="M58" s="174"/>
      <c r="N58" s="178"/>
      <c r="O58" s="179"/>
      <c r="P58" s="180"/>
      <c r="Q58" s="181"/>
      <c r="R58" s="60"/>
      <c r="S58" s="60"/>
      <c r="T58" s="60"/>
      <c r="U58" s="60"/>
      <c r="V58" s="60"/>
      <c r="W58" s="60"/>
      <c r="X58" s="60"/>
      <c r="Y58" s="60"/>
      <c r="Z58" s="60"/>
    </row>
    <row r="59" spans="1:26" s="61" customFormat="1" x14ac:dyDescent="0.25">
      <c r="A59" s="52"/>
      <c r="B59" s="183" t="s">
        <v>28</v>
      </c>
      <c r="C59" s="172"/>
      <c r="D59" s="173"/>
      <c r="E59" s="174"/>
      <c r="F59" s="175"/>
      <c r="G59" s="182"/>
      <c r="H59" s="175"/>
      <c r="I59" s="176"/>
      <c r="J59" s="176"/>
      <c r="K59" s="184">
        <f>SUM(K49:K58)</f>
        <v>39.387142857142855</v>
      </c>
      <c r="L59" s="184">
        <f>SUM(L49:L58)</f>
        <v>4.2666666666666666</v>
      </c>
      <c r="M59" s="186">
        <f>SUM(M49:M58)</f>
        <v>924</v>
      </c>
      <c r="N59" s="185"/>
      <c r="O59" s="179"/>
      <c r="P59" s="180"/>
      <c r="Q59" s="187"/>
    </row>
    <row r="60" spans="1:26" s="69" customFormat="1" x14ac:dyDescent="0.25">
      <c r="E60" s="188"/>
    </row>
    <row r="61" spans="1:26" s="69" customFormat="1" x14ac:dyDescent="0.25">
      <c r="B61" s="1860" t="s">
        <v>56</v>
      </c>
      <c r="C61" s="1860" t="s">
        <v>57</v>
      </c>
      <c r="D61" s="1862" t="s">
        <v>58</v>
      </c>
      <c r="E61" s="1862"/>
    </row>
    <row r="62" spans="1:26" s="69" customFormat="1" x14ac:dyDescent="0.25">
      <c r="B62" s="1861"/>
      <c r="C62" s="1861"/>
      <c r="D62" s="703" t="s">
        <v>59</v>
      </c>
      <c r="E62" s="190" t="s">
        <v>60</v>
      </c>
    </row>
    <row r="63" spans="1:26" s="69" customFormat="1" ht="18.75" x14ac:dyDescent="0.25">
      <c r="B63" s="222" t="s">
        <v>61</v>
      </c>
      <c r="C63" s="846">
        <f>K59</f>
        <v>39.387142857142855</v>
      </c>
      <c r="D63" s="235" t="s">
        <v>21</v>
      </c>
      <c r="E63" s="235"/>
      <c r="F63" s="191"/>
      <c r="G63" s="191"/>
      <c r="H63" s="191"/>
      <c r="I63" s="191"/>
      <c r="J63" s="191"/>
      <c r="K63" s="191"/>
      <c r="L63" s="191"/>
      <c r="M63" s="191"/>
    </row>
    <row r="64" spans="1:26" s="69" customFormat="1" x14ac:dyDescent="0.25">
      <c r="B64" s="222" t="s">
        <v>62</v>
      </c>
      <c r="C64" s="847">
        <f>M59</f>
        <v>924</v>
      </c>
      <c r="D64" s="235" t="s">
        <v>21</v>
      </c>
      <c r="E64" s="235"/>
    </row>
    <row r="65" spans="2:17" s="69" customFormat="1" x14ac:dyDescent="0.25">
      <c r="B65" s="192"/>
      <c r="C65" s="1863"/>
      <c r="D65" s="1863"/>
      <c r="E65" s="1863"/>
      <c r="F65" s="1863"/>
      <c r="G65" s="1863"/>
      <c r="H65" s="1863"/>
      <c r="I65" s="1863"/>
      <c r="J65" s="1863"/>
      <c r="K65" s="1863"/>
      <c r="L65" s="1863"/>
      <c r="M65" s="1863"/>
      <c r="N65" s="1863"/>
    </row>
    <row r="66" spans="2:17" ht="15.75" thickBot="1" x14ac:dyDescent="0.3"/>
    <row r="67" spans="2:17" ht="27" thickBot="1" x14ac:dyDescent="0.3">
      <c r="B67" s="1864" t="s">
        <v>63</v>
      </c>
      <c r="C67" s="1864"/>
      <c r="D67" s="1864"/>
      <c r="E67" s="1864"/>
      <c r="F67" s="1864"/>
      <c r="G67" s="1864"/>
      <c r="H67" s="1864"/>
      <c r="I67" s="1864"/>
      <c r="J67" s="1864"/>
      <c r="K67" s="1864"/>
      <c r="L67" s="1864"/>
      <c r="M67" s="1864"/>
      <c r="N67" s="1864"/>
    </row>
    <row r="70" spans="2:17" ht="105" x14ac:dyDescent="0.25">
      <c r="B70" s="193" t="s">
        <v>64</v>
      </c>
      <c r="C70" s="194" t="s">
        <v>65</v>
      </c>
      <c r="D70" s="194" t="s">
        <v>66</v>
      </c>
      <c r="E70" s="194" t="s">
        <v>67</v>
      </c>
      <c r="F70" s="194" t="s">
        <v>68</v>
      </c>
      <c r="G70" s="194" t="s">
        <v>69</v>
      </c>
      <c r="H70" s="194" t="s">
        <v>70</v>
      </c>
      <c r="I70" s="194" t="s">
        <v>71</v>
      </c>
      <c r="J70" s="194" t="s">
        <v>72</v>
      </c>
      <c r="K70" s="194" t="s">
        <v>73</v>
      </c>
      <c r="L70" s="194" t="s">
        <v>74</v>
      </c>
      <c r="M70" s="195" t="s">
        <v>75</v>
      </c>
      <c r="N70" s="195" t="s">
        <v>76</v>
      </c>
      <c r="O70" s="1875" t="s">
        <v>77</v>
      </c>
      <c r="P70" s="1876"/>
      <c r="Q70" s="194" t="s">
        <v>78</v>
      </c>
    </row>
    <row r="71" spans="2:17" ht="157.5" customHeight="1" x14ac:dyDescent="0.25">
      <c r="B71" s="224" t="s">
        <v>424</v>
      </c>
      <c r="C71" s="224" t="s">
        <v>425</v>
      </c>
      <c r="D71" s="226" t="s">
        <v>5062</v>
      </c>
      <c r="E71" s="227">
        <v>210</v>
      </c>
      <c r="F71" s="378" t="s">
        <v>82</v>
      </c>
      <c r="G71" s="378" t="s">
        <v>82</v>
      </c>
      <c r="H71" s="378" t="s">
        <v>82</v>
      </c>
      <c r="I71" s="223" t="s">
        <v>19</v>
      </c>
      <c r="J71" s="223" t="s">
        <v>19</v>
      </c>
      <c r="K71" s="223" t="s">
        <v>19</v>
      </c>
      <c r="L71" s="223" t="s">
        <v>19</v>
      </c>
      <c r="M71" s="223" t="s">
        <v>19</v>
      </c>
      <c r="N71" s="223" t="s">
        <v>19</v>
      </c>
      <c r="O71" s="1877" t="s">
        <v>5063</v>
      </c>
      <c r="P71" s="1878"/>
      <c r="Q71" s="152" t="s">
        <v>19</v>
      </c>
    </row>
    <row r="72" spans="2:17" ht="30" x14ac:dyDescent="0.25">
      <c r="B72" s="224" t="s">
        <v>429</v>
      </c>
      <c r="C72" s="224" t="s">
        <v>430</v>
      </c>
      <c r="D72" s="226" t="s">
        <v>5064</v>
      </c>
      <c r="E72" s="227">
        <v>182</v>
      </c>
      <c r="F72" s="378" t="s">
        <v>82</v>
      </c>
      <c r="G72" s="378" t="s">
        <v>18</v>
      </c>
      <c r="H72" s="378" t="s">
        <v>82</v>
      </c>
      <c r="I72" s="223" t="s">
        <v>82</v>
      </c>
      <c r="J72" s="223" t="s">
        <v>3403</v>
      </c>
      <c r="K72" s="223" t="s">
        <v>3403</v>
      </c>
      <c r="L72" s="223" t="s">
        <v>3403</v>
      </c>
      <c r="M72" s="223" t="s">
        <v>3403</v>
      </c>
      <c r="N72" s="223" t="s">
        <v>3403</v>
      </c>
      <c r="O72" s="1963"/>
      <c r="P72" s="1964"/>
      <c r="Q72" s="152" t="s">
        <v>18</v>
      </c>
    </row>
    <row r="73" spans="2:17" x14ac:dyDescent="0.25">
      <c r="B73" s="224"/>
      <c r="C73" s="224"/>
      <c r="D73" s="227"/>
      <c r="E73" s="227"/>
      <c r="F73" s="378"/>
      <c r="G73" s="378"/>
      <c r="H73" s="378"/>
      <c r="I73" s="223"/>
      <c r="J73" s="223"/>
      <c r="K73" s="152"/>
      <c r="L73" s="152"/>
      <c r="M73" s="152"/>
      <c r="N73" s="152"/>
      <c r="O73" s="2003"/>
      <c r="P73" s="2004"/>
      <c r="Q73" s="152"/>
    </row>
    <row r="74" spans="2:17" x14ac:dyDescent="0.25">
      <c r="B74" s="224"/>
      <c r="C74" s="224"/>
      <c r="D74" s="227"/>
      <c r="E74" s="227"/>
      <c r="F74" s="378"/>
      <c r="G74" s="378"/>
      <c r="H74" s="378"/>
      <c r="I74" s="223"/>
      <c r="J74" s="223"/>
      <c r="K74" s="152"/>
      <c r="L74" s="152"/>
      <c r="M74" s="152"/>
      <c r="N74" s="152"/>
      <c r="O74" s="2003"/>
      <c r="P74" s="2004"/>
      <c r="Q74" s="152"/>
    </row>
    <row r="75" spans="2:17" x14ac:dyDescent="0.25">
      <c r="B75" s="224"/>
      <c r="C75" s="224"/>
      <c r="D75" s="227"/>
      <c r="E75" s="227"/>
      <c r="F75" s="378"/>
      <c r="G75" s="378"/>
      <c r="H75" s="378"/>
      <c r="I75" s="223"/>
      <c r="J75" s="223"/>
      <c r="K75" s="152"/>
      <c r="L75" s="152"/>
      <c r="M75" s="152"/>
      <c r="N75" s="152"/>
      <c r="O75" s="2003"/>
      <c r="P75" s="2004"/>
      <c r="Q75" s="152"/>
    </row>
    <row r="76" spans="2:17" x14ac:dyDescent="0.25">
      <c r="B76" s="224"/>
      <c r="C76" s="224"/>
      <c r="D76" s="227"/>
      <c r="E76" s="227"/>
      <c r="F76" s="378"/>
      <c r="G76" s="378"/>
      <c r="H76" s="378"/>
      <c r="I76" s="223"/>
      <c r="J76" s="223"/>
      <c r="K76" s="152"/>
      <c r="L76" s="152"/>
      <c r="M76" s="152"/>
      <c r="N76" s="152"/>
      <c r="O76" s="2003"/>
      <c r="P76" s="2004"/>
      <c r="Q76" s="152"/>
    </row>
    <row r="77" spans="2:17" x14ac:dyDescent="0.25">
      <c r="B77" s="152"/>
      <c r="C77" s="152"/>
      <c r="D77" s="152"/>
      <c r="E77" s="152"/>
      <c r="F77" s="152"/>
      <c r="G77" s="152"/>
      <c r="H77" s="152"/>
      <c r="I77" s="152"/>
      <c r="J77" s="152"/>
      <c r="K77" s="152"/>
      <c r="L77" s="152"/>
      <c r="M77" s="152"/>
      <c r="N77" s="152"/>
      <c r="O77" s="2003"/>
      <c r="P77" s="2004"/>
      <c r="Q77" s="152"/>
    </row>
    <row r="78" spans="2:17" x14ac:dyDescent="0.25">
      <c r="B78" s="1" t="s">
        <v>85</v>
      </c>
    </row>
    <row r="79" spans="2:17" x14ac:dyDescent="0.25">
      <c r="B79" s="1" t="s">
        <v>86</v>
      </c>
    </row>
    <row r="80" spans="2:17" x14ac:dyDescent="0.25">
      <c r="B80" s="1" t="s">
        <v>87</v>
      </c>
    </row>
    <row r="82" spans="2:17" ht="15.75" thickBot="1" x14ac:dyDescent="0.3"/>
    <row r="83" spans="2:17" ht="27" thickBot="1" x14ac:dyDescent="0.3">
      <c r="B83" s="1879" t="s">
        <v>88</v>
      </c>
      <c r="C83" s="1880"/>
      <c r="D83" s="1880"/>
      <c r="E83" s="1880"/>
      <c r="F83" s="1880"/>
      <c r="G83" s="1880"/>
      <c r="H83" s="1880"/>
      <c r="I83" s="1880"/>
      <c r="J83" s="1880"/>
      <c r="K83" s="1880"/>
      <c r="L83" s="1880"/>
      <c r="M83" s="1880"/>
      <c r="N83" s="1881"/>
    </row>
    <row r="88" spans="2:17" ht="75" x14ac:dyDescent="0.25">
      <c r="B88" s="193" t="s">
        <v>89</v>
      </c>
      <c r="C88" s="193" t="s">
        <v>90</v>
      </c>
      <c r="D88" s="193" t="s">
        <v>91</v>
      </c>
      <c r="E88" s="193" t="s">
        <v>92</v>
      </c>
      <c r="F88" s="193" t="s">
        <v>93</v>
      </c>
      <c r="G88" s="193" t="s">
        <v>94</v>
      </c>
      <c r="H88" s="193" t="s">
        <v>95</v>
      </c>
      <c r="I88" s="193" t="s">
        <v>96</v>
      </c>
      <c r="J88" s="1875" t="s">
        <v>97</v>
      </c>
      <c r="K88" s="1882"/>
      <c r="L88" s="1876"/>
      <c r="M88" s="193" t="s">
        <v>98</v>
      </c>
      <c r="N88" s="193" t="s">
        <v>254</v>
      </c>
      <c r="O88" s="193" t="s">
        <v>255</v>
      </c>
      <c r="P88" s="1875" t="s">
        <v>77</v>
      </c>
      <c r="Q88" s="1876"/>
    </row>
    <row r="89" spans="2:17" ht="45" x14ac:dyDescent="0.25">
      <c r="B89" s="1980" t="s">
        <v>434</v>
      </c>
      <c r="C89" s="1980" t="s">
        <v>1849</v>
      </c>
      <c r="D89" s="1870" t="s">
        <v>5065</v>
      </c>
      <c r="E89" s="1870">
        <v>64701015</v>
      </c>
      <c r="F89" s="1870" t="s">
        <v>446</v>
      </c>
      <c r="G89" s="1980" t="s">
        <v>1462</v>
      </c>
      <c r="H89" s="2252">
        <v>40004</v>
      </c>
      <c r="I89" s="2066" t="s">
        <v>82</v>
      </c>
      <c r="J89" s="225" t="s">
        <v>5066</v>
      </c>
      <c r="K89" s="226" t="s">
        <v>5067</v>
      </c>
      <c r="L89" s="394" t="s">
        <v>286</v>
      </c>
      <c r="M89" s="152" t="s">
        <v>18</v>
      </c>
      <c r="N89" s="152" t="s">
        <v>18</v>
      </c>
      <c r="O89" s="152" t="s">
        <v>18</v>
      </c>
      <c r="P89" s="1984" t="s">
        <v>5068</v>
      </c>
      <c r="Q89" s="1985"/>
    </row>
    <row r="90" spans="2:17" ht="60" x14ac:dyDescent="0.25">
      <c r="B90" s="1981"/>
      <c r="C90" s="1981"/>
      <c r="D90" s="1924"/>
      <c r="E90" s="1924"/>
      <c r="F90" s="1924"/>
      <c r="G90" s="1981"/>
      <c r="H90" s="2204"/>
      <c r="I90" s="2067"/>
      <c r="J90" s="225" t="s">
        <v>5069</v>
      </c>
      <c r="K90" s="226" t="s">
        <v>301</v>
      </c>
      <c r="L90" s="226" t="s">
        <v>266</v>
      </c>
      <c r="M90" s="152" t="s">
        <v>18</v>
      </c>
      <c r="N90" s="152" t="s">
        <v>18</v>
      </c>
      <c r="O90" s="152" t="s">
        <v>18</v>
      </c>
      <c r="P90" s="1986"/>
      <c r="Q90" s="1987"/>
    </row>
    <row r="91" spans="2:17" ht="41.25" customHeight="1" x14ac:dyDescent="0.25">
      <c r="B91" s="1981"/>
      <c r="C91" s="1981"/>
      <c r="D91" s="1924"/>
      <c r="E91" s="1924"/>
      <c r="F91" s="1924"/>
      <c r="G91" s="1981"/>
      <c r="H91" s="2204"/>
      <c r="I91" s="2067"/>
      <c r="J91" s="225" t="s">
        <v>2520</v>
      </c>
      <c r="K91" s="941" t="s">
        <v>5070</v>
      </c>
      <c r="L91" s="226" t="s">
        <v>266</v>
      </c>
      <c r="M91" s="152" t="s">
        <v>18</v>
      </c>
      <c r="N91" s="152" t="s">
        <v>18</v>
      </c>
      <c r="O91" s="152" t="s">
        <v>18</v>
      </c>
      <c r="P91" s="1986"/>
      <c r="Q91" s="1987"/>
    </row>
    <row r="92" spans="2:17" ht="45" x14ac:dyDescent="0.25">
      <c r="B92" s="1980" t="s">
        <v>441</v>
      </c>
      <c r="C92" s="1980" t="s">
        <v>1849</v>
      </c>
      <c r="D92" s="1980" t="s">
        <v>5071</v>
      </c>
      <c r="E92" s="1870">
        <v>1102814318</v>
      </c>
      <c r="F92" s="1870" t="s">
        <v>203</v>
      </c>
      <c r="G92" s="1980" t="s">
        <v>258</v>
      </c>
      <c r="H92" s="2252">
        <v>40809</v>
      </c>
      <c r="I92" s="2066" t="s">
        <v>82</v>
      </c>
      <c r="J92" s="225" t="s">
        <v>2520</v>
      </c>
      <c r="K92" s="226" t="s">
        <v>365</v>
      </c>
      <c r="L92" s="223" t="s">
        <v>266</v>
      </c>
      <c r="M92" s="152" t="s">
        <v>18</v>
      </c>
      <c r="N92" s="152" t="s">
        <v>18</v>
      </c>
      <c r="O92" s="152" t="s">
        <v>18</v>
      </c>
      <c r="P92" s="1984" t="s">
        <v>5072</v>
      </c>
      <c r="Q92" s="1985"/>
    </row>
    <row r="93" spans="2:17" ht="30" x14ac:dyDescent="0.25">
      <c r="B93" s="1981"/>
      <c r="C93" s="1981"/>
      <c r="D93" s="1981"/>
      <c r="E93" s="1924"/>
      <c r="F93" s="1924"/>
      <c r="G93" s="1981"/>
      <c r="H93" s="2204"/>
      <c r="I93" s="2067"/>
      <c r="J93" s="848" t="s">
        <v>258</v>
      </c>
      <c r="K93" s="226" t="s">
        <v>5073</v>
      </c>
      <c r="L93" s="226" t="s">
        <v>266</v>
      </c>
      <c r="M93" s="152" t="s">
        <v>18</v>
      </c>
      <c r="N93" s="152" t="s">
        <v>18</v>
      </c>
      <c r="O93" s="152" t="s">
        <v>18</v>
      </c>
      <c r="P93" s="1986"/>
      <c r="Q93" s="1987"/>
    </row>
    <row r="94" spans="2:17" ht="30" x14ac:dyDescent="0.25">
      <c r="B94" s="1980" t="s">
        <v>279</v>
      </c>
      <c r="C94" s="1980" t="s">
        <v>5074</v>
      </c>
      <c r="D94" s="1870" t="s">
        <v>5075</v>
      </c>
      <c r="E94" s="1870">
        <v>64545789</v>
      </c>
      <c r="F94" s="1870" t="s">
        <v>446</v>
      </c>
      <c r="G94" s="1980" t="s">
        <v>1029</v>
      </c>
      <c r="H94" s="2252">
        <v>31345</v>
      </c>
      <c r="I94" s="2066" t="s">
        <v>82</v>
      </c>
      <c r="J94" s="225" t="s">
        <v>1472</v>
      </c>
      <c r="K94" s="226" t="s">
        <v>5076</v>
      </c>
      <c r="L94" s="223" t="s">
        <v>266</v>
      </c>
      <c r="M94" s="152" t="s">
        <v>18</v>
      </c>
      <c r="N94" s="152" t="s">
        <v>18</v>
      </c>
      <c r="O94" s="152" t="s">
        <v>18</v>
      </c>
      <c r="P94" s="1998" t="s">
        <v>5077</v>
      </c>
      <c r="Q94" s="1998"/>
    </row>
    <row r="95" spans="2:17" ht="45" x14ac:dyDescent="0.25">
      <c r="B95" s="1981"/>
      <c r="C95" s="1981"/>
      <c r="D95" s="1924"/>
      <c r="E95" s="1924"/>
      <c r="F95" s="1924"/>
      <c r="G95" s="1981"/>
      <c r="H95" s="2204"/>
      <c r="I95" s="2067"/>
      <c r="J95" s="225" t="s">
        <v>5078</v>
      </c>
      <c r="K95" s="226" t="s">
        <v>5079</v>
      </c>
      <c r="L95" s="226" t="s">
        <v>266</v>
      </c>
      <c r="M95" s="152" t="s">
        <v>18</v>
      </c>
      <c r="N95" s="152" t="s">
        <v>18</v>
      </c>
      <c r="O95" s="152" t="s">
        <v>18</v>
      </c>
      <c r="P95" s="1998"/>
      <c r="Q95" s="1998"/>
    </row>
    <row r="96" spans="2:17" ht="45" x14ac:dyDescent="0.25">
      <c r="B96" s="1981"/>
      <c r="C96" s="1981"/>
      <c r="D96" s="1924"/>
      <c r="E96" s="1924"/>
      <c r="F96" s="1924"/>
      <c r="G96" s="1981"/>
      <c r="H96" s="2204"/>
      <c r="I96" s="2067"/>
      <c r="J96" s="225" t="s">
        <v>5080</v>
      </c>
      <c r="K96" s="226" t="s">
        <v>5081</v>
      </c>
      <c r="L96" s="226" t="s">
        <v>266</v>
      </c>
      <c r="M96" s="152" t="s">
        <v>18</v>
      </c>
      <c r="N96" s="152" t="s">
        <v>18</v>
      </c>
      <c r="O96" s="152" t="s">
        <v>18</v>
      </c>
      <c r="P96" s="1998"/>
      <c r="Q96" s="1998"/>
    </row>
    <row r="97" spans="2:17" ht="45" x14ac:dyDescent="0.25">
      <c r="B97" s="1981"/>
      <c r="C97" s="1981"/>
      <c r="D97" s="1924"/>
      <c r="E97" s="1924"/>
      <c r="F97" s="1924"/>
      <c r="G97" s="1981"/>
      <c r="H97" s="2204"/>
      <c r="I97" s="2067"/>
      <c r="J97" s="225" t="s">
        <v>5082</v>
      </c>
      <c r="K97" s="226" t="s">
        <v>5083</v>
      </c>
      <c r="L97" s="226" t="s">
        <v>266</v>
      </c>
      <c r="M97" s="152" t="s">
        <v>18</v>
      </c>
      <c r="N97" s="152" t="s">
        <v>18</v>
      </c>
      <c r="O97" s="152" t="s">
        <v>18</v>
      </c>
      <c r="P97" s="1998"/>
      <c r="Q97" s="1998"/>
    </row>
    <row r="98" spans="2:17" ht="45" x14ac:dyDescent="0.25">
      <c r="B98" s="1981"/>
      <c r="C98" s="1981"/>
      <c r="D98" s="1924"/>
      <c r="E98" s="1924"/>
      <c r="F98" s="1924"/>
      <c r="G98" s="1981"/>
      <c r="H98" s="2204"/>
      <c r="I98" s="2067"/>
      <c r="J98" s="225" t="s">
        <v>5084</v>
      </c>
      <c r="K98" s="226" t="s">
        <v>5085</v>
      </c>
      <c r="L98" s="226" t="s">
        <v>266</v>
      </c>
      <c r="M98" s="152" t="s">
        <v>18</v>
      </c>
      <c r="N98" s="152" t="s">
        <v>18</v>
      </c>
      <c r="O98" s="152" t="s">
        <v>18</v>
      </c>
      <c r="P98" s="1998"/>
      <c r="Q98" s="1998"/>
    </row>
    <row r="99" spans="2:17" ht="30" x14ac:dyDescent="0.25">
      <c r="B99" s="1981"/>
      <c r="C99" s="1981"/>
      <c r="D99" s="1924"/>
      <c r="E99" s="1924"/>
      <c r="F99" s="1924"/>
      <c r="G99" s="1981"/>
      <c r="H99" s="2204"/>
      <c r="I99" s="2067"/>
      <c r="J99" s="225" t="s">
        <v>258</v>
      </c>
      <c r="K99" s="226" t="s">
        <v>5086</v>
      </c>
      <c r="L99" s="226" t="s">
        <v>266</v>
      </c>
      <c r="M99" s="152" t="s">
        <v>18</v>
      </c>
      <c r="N99" s="152" t="s">
        <v>18</v>
      </c>
      <c r="O99" s="152" t="s">
        <v>18</v>
      </c>
      <c r="P99" s="1998"/>
      <c r="Q99" s="1998"/>
    </row>
    <row r="100" spans="2:17" ht="45" x14ac:dyDescent="0.25">
      <c r="B100" s="1981"/>
      <c r="C100" s="1981"/>
      <c r="D100" s="1924"/>
      <c r="E100" s="1924"/>
      <c r="F100" s="1924"/>
      <c r="G100" s="1981"/>
      <c r="H100" s="2204"/>
      <c r="I100" s="2067"/>
      <c r="J100" s="225" t="s">
        <v>2520</v>
      </c>
      <c r="K100" s="226" t="s">
        <v>5087</v>
      </c>
      <c r="L100" s="226" t="s">
        <v>266</v>
      </c>
      <c r="M100" s="152" t="s">
        <v>18</v>
      </c>
      <c r="N100" s="152" t="s">
        <v>18</v>
      </c>
      <c r="O100" s="152" t="s">
        <v>18</v>
      </c>
      <c r="P100" s="1998"/>
      <c r="Q100" s="1998"/>
    </row>
    <row r="101" spans="2:17" ht="30" x14ac:dyDescent="0.25">
      <c r="B101" s="1998" t="s">
        <v>5088</v>
      </c>
      <c r="C101" s="1998" t="s">
        <v>5074</v>
      </c>
      <c r="D101" s="1998" t="s">
        <v>5089</v>
      </c>
      <c r="E101" s="1922">
        <v>1005624842</v>
      </c>
      <c r="F101" s="1998" t="s">
        <v>5090</v>
      </c>
      <c r="G101" s="1998" t="s">
        <v>5091</v>
      </c>
      <c r="H101" s="2253">
        <v>41917</v>
      </c>
      <c r="I101" s="2528" t="s">
        <v>82</v>
      </c>
      <c r="J101" s="226" t="s">
        <v>5092</v>
      </c>
      <c r="K101" s="226"/>
      <c r="L101" s="226" t="s">
        <v>5093</v>
      </c>
      <c r="M101" s="1870"/>
      <c r="N101" s="1870"/>
      <c r="O101" s="1870"/>
      <c r="P101" s="2041" t="s">
        <v>5094</v>
      </c>
      <c r="Q101" s="2042"/>
    </row>
    <row r="102" spans="2:17" ht="64.5" customHeight="1" x14ac:dyDescent="0.25">
      <c r="B102" s="1998"/>
      <c r="C102" s="1998"/>
      <c r="D102" s="1998"/>
      <c r="E102" s="1922"/>
      <c r="F102" s="1998"/>
      <c r="G102" s="1998"/>
      <c r="H102" s="2253"/>
      <c r="I102" s="2528"/>
      <c r="J102" s="242" t="s">
        <v>5095</v>
      </c>
      <c r="K102" s="248" t="s">
        <v>5096</v>
      </c>
      <c r="L102" s="226" t="s">
        <v>5097</v>
      </c>
      <c r="M102" s="1924"/>
      <c r="N102" s="1924"/>
      <c r="O102" s="1924"/>
      <c r="P102" s="2041"/>
      <c r="Q102" s="2042"/>
    </row>
    <row r="103" spans="2:17" ht="121.5" customHeight="1" x14ac:dyDescent="0.25">
      <c r="B103" s="1998"/>
      <c r="C103" s="1998"/>
      <c r="D103" s="1998"/>
      <c r="E103" s="1922"/>
      <c r="F103" s="1998"/>
      <c r="G103" s="1998"/>
      <c r="H103" s="2253"/>
      <c r="I103" s="2528"/>
      <c r="J103" s="242" t="s">
        <v>2520</v>
      </c>
      <c r="K103" s="248" t="s">
        <v>5098</v>
      </c>
      <c r="L103" s="226" t="s">
        <v>5099</v>
      </c>
      <c r="M103" s="1871"/>
      <c r="N103" s="1871"/>
      <c r="O103" s="1871"/>
      <c r="P103" s="2049"/>
      <c r="Q103" s="2050"/>
    </row>
    <row r="105" spans="2:17" ht="15.75" thickBot="1" x14ac:dyDescent="0.3"/>
    <row r="106" spans="2:17" ht="27" thickBot="1" x14ac:dyDescent="0.3">
      <c r="B106" s="1879" t="s">
        <v>184</v>
      </c>
      <c r="C106" s="1880"/>
      <c r="D106" s="1880"/>
      <c r="E106" s="1880"/>
      <c r="F106" s="1880"/>
      <c r="G106" s="1880"/>
      <c r="H106" s="1880"/>
      <c r="I106" s="1880"/>
      <c r="J106" s="1880"/>
      <c r="K106" s="1880"/>
      <c r="L106" s="1880"/>
      <c r="M106" s="1880"/>
      <c r="N106" s="1881"/>
    </row>
    <row r="109" spans="2:17" ht="30" x14ac:dyDescent="0.25">
      <c r="B109" s="194" t="s">
        <v>17</v>
      </c>
      <c r="C109" s="194" t="s">
        <v>415</v>
      </c>
      <c r="D109" s="1875" t="s">
        <v>77</v>
      </c>
      <c r="E109" s="1876"/>
    </row>
    <row r="110" spans="2:17" x14ac:dyDescent="0.25">
      <c r="B110" s="229" t="s">
        <v>185</v>
      </c>
      <c r="C110" s="715" t="s">
        <v>18</v>
      </c>
      <c r="D110" s="1922"/>
      <c r="E110" s="1922"/>
    </row>
    <row r="113" spans="1:26" ht="26.25" x14ac:dyDescent="0.25">
      <c r="B113" s="1851" t="s">
        <v>186</v>
      </c>
      <c r="C113" s="1852"/>
      <c r="D113" s="1852"/>
      <c r="E113" s="1852"/>
      <c r="F113" s="1852"/>
      <c r="G113" s="1852"/>
      <c r="H113" s="1852"/>
      <c r="I113" s="1852"/>
      <c r="J113" s="1852"/>
      <c r="K113" s="1852"/>
      <c r="L113" s="1852"/>
      <c r="M113" s="1852"/>
      <c r="N113" s="1852"/>
      <c r="O113" s="1852"/>
      <c r="P113" s="1852"/>
    </row>
    <row r="115" spans="1:26" ht="15.75" thickBot="1" x14ac:dyDescent="0.3"/>
    <row r="116" spans="1:26" ht="27" thickBot="1" x14ac:dyDescent="0.3">
      <c r="B116" s="1879" t="s">
        <v>187</v>
      </c>
      <c r="C116" s="1880"/>
      <c r="D116" s="1880"/>
      <c r="E116" s="1880"/>
      <c r="F116" s="1880"/>
      <c r="G116" s="1880"/>
      <c r="H116" s="1880"/>
      <c r="I116" s="1880"/>
      <c r="J116" s="1880"/>
      <c r="K116" s="1880"/>
      <c r="L116" s="1880"/>
      <c r="M116" s="1880"/>
      <c r="N116" s="1881"/>
    </row>
    <row r="117" spans="1:26" x14ac:dyDescent="0.25">
      <c r="F117" s="1">
        <f>25/28</f>
        <v>0.8928571428571429</v>
      </c>
    </row>
    <row r="118" spans="1:26" ht="15.75" thickBot="1" x14ac:dyDescent="0.3">
      <c r="M118" s="163"/>
      <c r="N118" s="163"/>
    </row>
    <row r="119" spans="1:26" s="48" customFormat="1" ht="60" x14ac:dyDescent="0.25">
      <c r="B119" s="164" t="s">
        <v>33</v>
      </c>
      <c r="C119" s="164" t="s">
        <v>34</v>
      </c>
      <c r="D119" s="164" t="s">
        <v>35</v>
      </c>
      <c r="E119" s="164" t="s">
        <v>36</v>
      </c>
      <c r="F119" s="164" t="s">
        <v>37</v>
      </c>
      <c r="G119" s="164" t="s">
        <v>38</v>
      </c>
      <c r="H119" s="164" t="s">
        <v>39</v>
      </c>
      <c r="I119" s="164" t="s">
        <v>40</v>
      </c>
      <c r="J119" s="164" t="s">
        <v>41</v>
      </c>
      <c r="K119" s="164" t="s">
        <v>42</v>
      </c>
      <c r="L119" s="164" t="s">
        <v>43</v>
      </c>
      <c r="M119" s="165" t="s">
        <v>44</v>
      </c>
      <c r="N119" s="164" t="s">
        <v>45</v>
      </c>
      <c r="O119" s="164" t="s">
        <v>46</v>
      </c>
      <c r="P119" s="166" t="s">
        <v>47</v>
      </c>
      <c r="Q119" s="166" t="s">
        <v>48</v>
      </c>
    </row>
    <row r="120" spans="1:26" s="61" customFormat="1" ht="72" x14ac:dyDescent="0.25">
      <c r="A120" s="52">
        <v>1</v>
      </c>
      <c r="B120" s="844" t="s">
        <v>5060</v>
      </c>
      <c r="C120" s="172" t="s">
        <v>2520</v>
      </c>
      <c r="D120" s="173" t="s">
        <v>5100</v>
      </c>
      <c r="E120" s="174" t="s">
        <v>5101</v>
      </c>
      <c r="F120" s="175" t="s">
        <v>19</v>
      </c>
      <c r="G120" s="845">
        <v>1</v>
      </c>
      <c r="H120" s="220" t="s">
        <v>82</v>
      </c>
      <c r="I120" s="220" t="s">
        <v>82</v>
      </c>
      <c r="J120" s="176" t="s">
        <v>19</v>
      </c>
      <c r="K120" s="177" t="s">
        <v>82</v>
      </c>
      <c r="L120" s="177">
        <v>0</v>
      </c>
      <c r="M120" s="174" t="s">
        <v>82</v>
      </c>
      <c r="N120" s="178" t="s">
        <v>82</v>
      </c>
      <c r="O120" s="179" t="s">
        <v>82</v>
      </c>
      <c r="P120" s="180" t="s">
        <v>5102</v>
      </c>
      <c r="Q120" s="181" t="s">
        <v>5103</v>
      </c>
      <c r="R120" s="60"/>
      <c r="S120" s="60"/>
      <c r="T120" s="60"/>
      <c r="U120" s="60"/>
      <c r="V120" s="60"/>
      <c r="W120" s="60"/>
      <c r="X120" s="60"/>
      <c r="Y120" s="60"/>
      <c r="Z120" s="60"/>
    </row>
    <row r="121" spans="1:26" s="61" customFormat="1" x14ac:dyDescent="0.25">
      <c r="A121" s="52">
        <v>2</v>
      </c>
      <c r="B121" s="844"/>
      <c r="C121" s="172"/>
      <c r="D121" s="173"/>
      <c r="E121" s="174"/>
      <c r="F121" s="175"/>
      <c r="G121" s="845"/>
      <c r="H121" s="220"/>
      <c r="I121" s="220"/>
      <c r="J121" s="176"/>
      <c r="K121" s="177"/>
      <c r="L121" s="176"/>
      <c r="M121" s="174"/>
      <c r="N121" s="178"/>
      <c r="O121" s="179"/>
      <c r="P121" s="180"/>
      <c r="Q121" s="181"/>
      <c r="R121" s="60"/>
      <c r="S121" s="60"/>
      <c r="T121" s="60"/>
      <c r="U121" s="60"/>
      <c r="V121" s="60"/>
      <c r="W121" s="60"/>
      <c r="X121" s="60"/>
      <c r="Y121" s="60"/>
      <c r="Z121" s="60"/>
    </row>
    <row r="122" spans="1:26" s="61" customFormat="1" x14ac:dyDescent="0.25">
      <c r="A122" s="52">
        <f>+A121+1</f>
        <v>3</v>
      </c>
      <c r="B122" s="173"/>
      <c r="C122" s="172"/>
      <c r="D122" s="173"/>
      <c r="E122" s="182"/>
      <c r="F122" s="175"/>
      <c r="G122" s="175"/>
      <c r="H122" s="175"/>
      <c r="I122" s="176"/>
      <c r="J122" s="176"/>
      <c r="K122" s="176"/>
      <c r="L122" s="176"/>
      <c r="M122" s="178"/>
      <c r="N122" s="178"/>
      <c r="O122" s="180"/>
      <c r="P122" s="180"/>
      <c r="Q122" s="181"/>
      <c r="R122" s="60"/>
      <c r="S122" s="60"/>
      <c r="T122" s="60"/>
      <c r="U122" s="60"/>
      <c r="V122" s="60"/>
      <c r="W122" s="60"/>
      <c r="X122" s="60"/>
      <c r="Y122" s="60"/>
      <c r="Z122" s="60"/>
    </row>
    <row r="123" spans="1:26" s="61" customFormat="1" x14ac:dyDescent="0.25">
      <c r="A123" s="52">
        <f>+A122+1</f>
        <v>4</v>
      </c>
      <c r="B123" s="173"/>
      <c r="C123" s="172"/>
      <c r="D123" s="173"/>
      <c r="E123" s="182"/>
      <c r="F123" s="175"/>
      <c r="G123" s="175"/>
      <c r="H123" s="175"/>
      <c r="I123" s="176"/>
      <c r="J123" s="176"/>
      <c r="K123" s="176"/>
      <c r="L123" s="176"/>
      <c r="M123" s="178"/>
      <c r="N123" s="178"/>
      <c r="O123" s="180"/>
      <c r="P123" s="180"/>
      <c r="Q123" s="181"/>
      <c r="R123" s="60"/>
      <c r="S123" s="60"/>
      <c r="T123" s="60"/>
      <c r="U123" s="60"/>
      <c r="V123" s="60"/>
      <c r="W123" s="60"/>
      <c r="X123" s="60"/>
      <c r="Y123" s="60"/>
      <c r="Z123" s="60"/>
    </row>
    <row r="124" spans="1:26" s="61" customFormat="1" x14ac:dyDescent="0.25">
      <c r="A124" s="52">
        <f>+A123+1</f>
        <v>5</v>
      </c>
      <c r="B124" s="173"/>
      <c r="C124" s="172"/>
      <c r="D124" s="173"/>
      <c r="E124" s="182"/>
      <c r="F124" s="175"/>
      <c r="G124" s="175"/>
      <c r="H124" s="175"/>
      <c r="I124" s="176"/>
      <c r="J124" s="176"/>
      <c r="K124" s="176"/>
      <c r="L124" s="176"/>
      <c r="M124" s="178"/>
      <c r="N124" s="178"/>
      <c r="O124" s="180"/>
      <c r="P124" s="180"/>
      <c r="Q124" s="181"/>
      <c r="R124" s="60"/>
      <c r="S124" s="60"/>
      <c r="T124" s="60"/>
      <c r="U124" s="60"/>
      <c r="V124" s="60"/>
      <c r="W124" s="60"/>
      <c r="X124" s="60"/>
      <c r="Y124" s="60"/>
      <c r="Z124" s="60"/>
    </row>
    <row r="125" spans="1:26" s="61" customFormat="1" x14ac:dyDescent="0.25">
      <c r="A125" s="52">
        <f>+A124+1</f>
        <v>6</v>
      </c>
      <c r="B125" s="173"/>
      <c r="C125" s="172"/>
      <c r="D125" s="173"/>
      <c r="E125" s="182"/>
      <c r="F125" s="175"/>
      <c r="G125" s="175"/>
      <c r="H125" s="175"/>
      <c r="I125" s="176"/>
      <c r="J125" s="176"/>
      <c r="K125" s="176"/>
      <c r="L125" s="176"/>
      <c r="M125" s="178"/>
      <c r="N125" s="178"/>
      <c r="O125" s="180"/>
      <c r="P125" s="180"/>
      <c r="Q125" s="181"/>
      <c r="R125" s="60"/>
      <c r="S125" s="60"/>
      <c r="T125" s="60"/>
      <c r="U125" s="60"/>
      <c r="V125" s="60"/>
      <c r="W125" s="60"/>
      <c r="X125" s="60"/>
      <c r="Y125" s="60"/>
      <c r="Z125" s="60"/>
    </row>
    <row r="126" spans="1:26" s="61" customFormat="1" x14ac:dyDescent="0.25">
      <c r="A126" s="52">
        <f>+A125+1</f>
        <v>7</v>
      </c>
      <c r="B126" s="173"/>
      <c r="C126" s="172"/>
      <c r="D126" s="173"/>
      <c r="E126" s="182"/>
      <c r="F126" s="175"/>
      <c r="G126" s="175"/>
      <c r="H126" s="175"/>
      <c r="I126" s="176"/>
      <c r="J126" s="176"/>
      <c r="K126" s="176"/>
      <c r="L126" s="176"/>
      <c r="M126" s="178"/>
      <c r="N126" s="178"/>
      <c r="O126" s="180"/>
      <c r="P126" s="180"/>
      <c r="Q126" s="181"/>
      <c r="R126" s="60"/>
      <c r="S126" s="60"/>
      <c r="T126" s="60"/>
      <c r="U126" s="60"/>
      <c r="V126" s="60"/>
      <c r="W126" s="60"/>
      <c r="X126" s="60"/>
      <c r="Y126" s="60"/>
      <c r="Z126" s="60"/>
    </row>
    <row r="127" spans="1:26" s="61" customFormat="1" x14ac:dyDescent="0.25">
      <c r="A127" s="52"/>
      <c r="B127" s="183" t="s">
        <v>28</v>
      </c>
      <c r="C127" s="172"/>
      <c r="D127" s="173"/>
      <c r="E127" s="182"/>
      <c r="F127" s="175"/>
      <c r="G127" s="175"/>
      <c r="H127" s="175"/>
      <c r="I127" s="176"/>
      <c r="J127" s="176"/>
      <c r="K127" s="185">
        <f>SUM(K120:K126)</f>
        <v>0</v>
      </c>
      <c r="L127" s="185">
        <f>SUM(L120:L126)</f>
        <v>0</v>
      </c>
      <c r="M127" s="245"/>
      <c r="N127" s="185"/>
      <c r="O127" s="180"/>
      <c r="P127" s="180"/>
      <c r="Q127" s="187"/>
    </row>
    <row r="128" spans="1:26" x14ac:dyDescent="0.25">
      <c r="B128" s="69"/>
      <c r="C128" s="69"/>
      <c r="D128" s="69"/>
      <c r="E128" s="188"/>
      <c r="F128" s="69"/>
      <c r="G128" s="69"/>
      <c r="H128" s="69"/>
      <c r="I128" s="69"/>
      <c r="J128" s="69"/>
      <c r="K128" s="69"/>
      <c r="L128" s="69"/>
      <c r="M128" s="69"/>
      <c r="N128" s="69"/>
      <c r="O128" s="69"/>
      <c r="P128" s="69"/>
    </row>
    <row r="129" spans="2:17" ht="18.75" x14ac:dyDescent="0.25">
      <c r="B129" s="222" t="s">
        <v>192</v>
      </c>
      <c r="C129" s="250">
        <f>+K127</f>
        <v>0</v>
      </c>
      <c r="H129" s="191"/>
      <c r="I129" s="191"/>
      <c r="J129" s="191"/>
      <c r="K129" s="191"/>
      <c r="L129" s="191"/>
      <c r="M129" s="191"/>
      <c r="N129" s="69"/>
      <c r="O129" s="69"/>
      <c r="P129" s="69"/>
    </row>
    <row r="131" spans="2:17" ht="15.75" thickBot="1" x14ac:dyDescent="0.3"/>
    <row r="132" spans="2:17" ht="30.75" thickBot="1" x14ac:dyDescent="0.3">
      <c r="B132" s="232" t="s">
        <v>193</v>
      </c>
      <c r="C132" s="233" t="s">
        <v>194</v>
      </c>
      <c r="D132" s="232" t="s">
        <v>27</v>
      </c>
      <c r="E132" s="233" t="s">
        <v>195</v>
      </c>
    </row>
    <row r="133" spans="2:17" x14ac:dyDescent="0.25">
      <c r="B133" s="103" t="s">
        <v>196</v>
      </c>
      <c r="C133" s="234">
        <v>20</v>
      </c>
      <c r="D133" s="234"/>
      <c r="E133" s="1923">
        <f>+D133+D134+D135</f>
        <v>0</v>
      </c>
    </row>
    <row r="134" spans="2:17" x14ac:dyDescent="0.25">
      <c r="B134" s="103" t="s">
        <v>197</v>
      </c>
      <c r="C134" s="235">
        <v>30</v>
      </c>
      <c r="D134" s="715">
        <v>0</v>
      </c>
      <c r="E134" s="1924"/>
    </row>
    <row r="135" spans="2:17" ht="15.75" thickBot="1" x14ac:dyDescent="0.3">
      <c r="B135" s="103" t="s">
        <v>198</v>
      </c>
      <c r="C135" s="236">
        <v>40</v>
      </c>
      <c r="D135" s="236">
        <v>0</v>
      </c>
      <c r="E135" s="1925"/>
    </row>
    <row r="137" spans="2:17" ht="15.75" thickBot="1" x14ac:dyDescent="0.3"/>
    <row r="138" spans="2:17" ht="27" thickBot="1" x14ac:dyDescent="0.3">
      <c r="B138" s="1879" t="s">
        <v>199</v>
      </c>
      <c r="C138" s="1880"/>
      <c r="D138" s="1880"/>
      <c r="E138" s="1880"/>
      <c r="F138" s="1880"/>
      <c r="G138" s="1880"/>
      <c r="H138" s="1880"/>
      <c r="I138" s="1880"/>
      <c r="J138" s="1880"/>
      <c r="K138" s="1880"/>
      <c r="L138" s="1880"/>
      <c r="M138" s="1880"/>
      <c r="N138" s="1881"/>
    </row>
    <row r="140" spans="2:17" ht="75" x14ac:dyDescent="0.25">
      <c r="B140" s="193" t="s">
        <v>89</v>
      </c>
      <c r="C140" s="193" t="s">
        <v>90</v>
      </c>
      <c r="D140" s="193" t="s">
        <v>91</v>
      </c>
      <c r="E140" s="193" t="s">
        <v>92</v>
      </c>
      <c r="F140" s="193" t="s">
        <v>93</v>
      </c>
      <c r="G140" s="193" t="s">
        <v>94</v>
      </c>
      <c r="H140" s="193" t="s">
        <v>95</v>
      </c>
      <c r="I140" s="193" t="s">
        <v>96</v>
      </c>
      <c r="J140" s="1875" t="s">
        <v>97</v>
      </c>
      <c r="K140" s="1882"/>
      <c r="L140" s="1876"/>
      <c r="M140" s="193" t="s">
        <v>98</v>
      </c>
      <c r="N140" s="193" t="s">
        <v>254</v>
      </c>
      <c r="O140" s="193" t="s">
        <v>255</v>
      </c>
      <c r="P140" s="1875" t="s">
        <v>77</v>
      </c>
      <c r="Q140" s="1876"/>
    </row>
    <row r="141" spans="2:17" x14ac:dyDescent="0.25">
      <c r="B141" s="848" t="s">
        <v>200</v>
      </c>
      <c r="C141" s="848" t="s">
        <v>102</v>
      </c>
      <c r="D141" s="848"/>
      <c r="E141" s="855"/>
      <c r="F141" s="848"/>
      <c r="G141" s="848"/>
      <c r="H141" s="850"/>
      <c r="I141" s="851"/>
      <c r="J141" s="225"/>
      <c r="K141" s="226"/>
      <c r="L141" s="223"/>
      <c r="M141" s="152"/>
      <c r="N141" s="152"/>
      <c r="O141" s="152"/>
      <c r="P141" s="1998" t="s">
        <v>5104</v>
      </c>
      <c r="Q141" s="1998"/>
    </row>
    <row r="142" spans="2:17" x14ac:dyDescent="0.25">
      <c r="B142" s="848" t="s">
        <v>211</v>
      </c>
      <c r="C142" s="848" t="s">
        <v>118</v>
      </c>
      <c r="D142" s="848"/>
      <c r="E142" s="855"/>
      <c r="F142" s="848"/>
      <c r="G142" s="849"/>
      <c r="H142" s="850"/>
      <c r="I142" s="851"/>
      <c r="J142" s="225"/>
      <c r="K142" s="226"/>
      <c r="L142" s="223"/>
      <c r="M142" s="152"/>
      <c r="N142" s="152"/>
      <c r="O142" s="152"/>
      <c r="P142" s="1998" t="s">
        <v>5104</v>
      </c>
      <c r="Q142" s="1998"/>
    </row>
    <row r="143" spans="2:17" x14ac:dyDescent="0.25">
      <c r="B143" s="852" t="s">
        <v>223</v>
      </c>
      <c r="C143" s="852" t="s">
        <v>102</v>
      </c>
      <c r="D143" s="852"/>
      <c r="E143" s="969"/>
      <c r="F143" s="944"/>
      <c r="G143" s="852"/>
      <c r="H143" s="945"/>
      <c r="I143" s="378"/>
      <c r="J143" s="225"/>
      <c r="K143" s="226"/>
      <c r="L143" s="223"/>
      <c r="M143" s="152"/>
      <c r="N143" s="152"/>
      <c r="O143" s="152"/>
      <c r="P143" s="1998" t="s">
        <v>5104</v>
      </c>
      <c r="Q143" s="1998"/>
    </row>
    <row r="146" spans="2:7" ht="15.75" thickBot="1" x14ac:dyDescent="0.3"/>
    <row r="147" spans="2:7" ht="30" x14ac:dyDescent="0.25">
      <c r="B147" s="162" t="s">
        <v>17</v>
      </c>
      <c r="C147" s="162" t="s">
        <v>193</v>
      </c>
      <c r="D147" s="193" t="s">
        <v>194</v>
      </c>
      <c r="E147" s="162" t="s">
        <v>27</v>
      </c>
      <c r="F147" s="233" t="s">
        <v>235</v>
      </c>
      <c r="G147" s="857"/>
    </row>
    <row r="148" spans="2:7" ht="108" x14ac:dyDescent="0.2">
      <c r="B148" s="1969" t="s">
        <v>236</v>
      </c>
      <c r="C148" s="196" t="s">
        <v>237</v>
      </c>
      <c r="D148" s="715">
        <v>25</v>
      </c>
      <c r="E148" s="715">
        <v>0</v>
      </c>
      <c r="F148" s="1970">
        <f>+E148+E149+E150</f>
        <v>0</v>
      </c>
      <c r="G148" s="858"/>
    </row>
    <row r="149" spans="2:7" ht="96" x14ac:dyDescent="0.2">
      <c r="B149" s="1969"/>
      <c r="C149" s="196" t="s">
        <v>238</v>
      </c>
      <c r="D149" s="242">
        <v>25</v>
      </c>
      <c r="E149" s="715">
        <v>0</v>
      </c>
      <c r="F149" s="1971"/>
      <c r="G149" s="858"/>
    </row>
    <row r="150" spans="2:7" ht="60" x14ac:dyDescent="0.2">
      <c r="B150" s="1969"/>
      <c r="C150" s="196" t="s">
        <v>239</v>
      </c>
      <c r="D150" s="715">
        <v>10</v>
      </c>
      <c r="E150" s="715">
        <v>0</v>
      </c>
      <c r="F150" s="1972"/>
      <c r="G150" s="858"/>
    </row>
    <row r="151" spans="2:7" x14ac:dyDescent="0.25">
      <c r="C151"/>
    </row>
    <row r="154" spans="2:7" x14ac:dyDescent="0.25">
      <c r="B154" s="160" t="s">
        <v>240</v>
      </c>
    </row>
    <row r="157" spans="2:7" x14ac:dyDescent="0.25">
      <c r="B157" s="41" t="s">
        <v>17</v>
      </c>
      <c r="C157" s="41" t="s">
        <v>26</v>
      </c>
      <c r="D157" s="162" t="s">
        <v>27</v>
      </c>
      <c r="E157" s="162" t="s">
        <v>28</v>
      </c>
    </row>
    <row r="158" spans="2:7" ht="28.5" x14ac:dyDescent="0.25">
      <c r="B158" s="45" t="s">
        <v>393</v>
      </c>
      <c r="C158" s="684">
        <v>40</v>
      </c>
      <c r="D158" s="715">
        <f>+E133</f>
        <v>0</v>
      </c>
      <c r="E158" s="1870">
        <f>+D158+D159</f>
        <v>0</v>
      </c>
    </row>
    <row r="159" spans="2:7" ht="42.75" x14ac:dyDescent="0.25">
      <c r="B159" s="45" t="s">
        <v>394</v>
      </c>
      <c r="C159" s="684">
        <v>60</v>
      </c>
      <c r="D159" s="715">
        <f>+F148</f>
        <v>0</v>
      </c>
      <c r="E159" s="1871"/>
    </row>
    <row r="165" spans="2:2" x14ac:dyDescent="0.25">
      <c r="B165" s="856" t="s">
        <v>5105</v>
      </c>
    </row>
  </sheetData>
  <mergeCells count="81">
    <mergeCell ref="E158:E159"/>
    <mergeCell ref="B113:P113"/>
    <mergeCell ref="B116:N116"/>
    <mergeCell ref="E133:E135"/>
    <mergeCell ref="B138:N138"/>
    <mergeCell ref="J140:L140"/>
    <mergeCell ref="P140:Q140"/>
    <mergeCell ref="P141:Q141"/>
    <mergeCell ref="P142:Q142"/>
    <mergeCell ref="P143:Q143"/>
    <mergeCell ref="B148:B150"/>
    <mergeCell ref="F148:F150"/>
    <mergeCell ref="D110:E110"/>
    <mergeCell ref="P94:Q100"/>
    <mergeCell ref="B101:B103"/>
    <mergeCell ref="C101:C103"/>
    <mergeCell ref="D101:D103"/>
    <mergeCell ref="E101:E103"/>
    <mergeCell ref="F101:F103"/>
    <mergeCell ref="G101:G103"/>
    <mergeCell ref="H101:H103"/>
    <mergeCell ref="I101:I103"/>
    <mergeCell ref="M101:M103"/>
    <mergeCell ref="N101:N103"/>
    <mergeCell ref="O101:O103"/>
    <mergeCell ref="P101:Q103"/>
    <mergeCell ref="B106:N106"/>
    <mergeCell ref="D109:E109"/>
    <mergeCell ref="I92:I93"/>
    <mergeCell ref="P92:Q93"/>
    <mergeCell ref="B94:B100"/>
    <mergeCell ref="C94:C100"/>
    <mergeCell ref="D94:D100"/>
    <mergeCell ref="E94:E100"/>
    <mergeCell ref="F94:F100"/>
    <mergeCell ref="G94:G100"/>
    <mergeCell ref="H94:H100"/>
    <mergeCell ref="I94:I100"/>
    <mergeCell ref="H89:H91"/>
    <mergeCell ref="I89:I91"/>
    <mergeCell ref="P89:Q91"/>
    <mergeCell ref="B92:B93"/>
    <mergeCell ref="C92:C93"/>
    <mergeCell ref="D92:D93"/>
    <mergeCell ref="E92:E93"/>
    <mergeCell ref="F92:F93"/>
    <mergeCell ref="G92:G93"/>
    <mergeCell ref="H92:H93"/>
    <mergeCell ref="B89:B91"/>
    <mergeCell ref="C89:C91"/>
    <mergeCell ref="D89:D91"/>
    <mergeCell ref="E89:E91"/>
    <mergeCell ref="F89:F91"/>
    <mergeCell ref="G89:G91"/>
    <mergeCell ref="J88:L88"/>
    <mergeCell ref="P88:Q88"/>
    <mergeCell ref="C65:N65"/>
    <mergeCell ref="B67:N67"/>
    <mergeCell ref="O70:P70"/>
    <mergeCell ref="O71:P71"/>
    <mergeCell ref="O72:P72"/>
    <mergeCell ref="O73:P73"/>
    <mergeCell ref="O74:P74"/>
    <mergeCell ref="O75:P75"/>
    <mergeCell ref="O76:P76"/>
    <mergeCell ref="O77:P77"/>
    <mergeCell ref="B83:N83"/>
    <mergeCell ref="B61:B62"/>
    <mergeCell ref="C61:C62"/>
    <mergeCell ref="D61:E61"/>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75 WLI983075 WBM983075 VRQ983075 VHU983075 UXY983075 UOC983075 UEG983075 TUK983075 TKO983075 TAS983075 SQW983075 SHA983075 RXE983075 RNI983075 RDM983075 QTQ983075 QJU983075 PZY983075 PQC983075 PGG983075 OWK983075 OMO983075 OCS983075 NSW983075 NJA983075 MZE983075 MPI983075 MFM983075 LVQ983075 LLU983075 LBY983075 KSC983075 KIG983075 JYK983075 JOO983075 JES983075 IUW983075 ILA983075 IBE983075 HRI983075 HHM983075 GXQ983075 GNU983075 GDY983075 FUC983075 FKG983075 FAK983075 EQO983075 EGS983075 DWW983075 DNA983075 DDE983075 CTI983075 CJM983075 BZQ983075 BPU983075 BFY983075 AWC983075 AMG983075 ACK983075 SO983075 IS983075 A983075 WVE917539 WLI917539 WBM917539 VRQ917539 VHU917539 UXY917539 UOC917539 UEG917539 TUK917539 TKO917539 TAS917539 SQW917539 SHA917539 RXE917539 RNI917539 RDM917539 QTQ917539 QJU917539 PZY917539 PQC917539 PGG917539 OWK917539 OMO917539 OCS917539 NSW917539 NJA917539 MZE917539 MPI917539 MFM917539 LVQ917539 LLU917539 LBY917539 KSC917539 KIG917539 JYK917539 JOO917539 JES917539 IUW917539 ILA917539 IBE917539 HRI917539 HHM917539 GXQ917539 GNU917539 GDY917539 FUC917539 FKG917539 FAK917539 EQO917539 EGS917539 DWW917539 DNA917539 DDE917539 CTI917539 CJM917539 BZQ917539 BPU917539 BFY917539 AWC917539 AMG917539 ACK917539 SO917539 IS917539 A917539 WVE852003 WLI852003 WBM852003 VRQ852003 VHU852003 UXY852003 UOC852003 UEG852003 TUK852003 TKO852003 TAS852003 SQW852003 SHA852003 RXE852003 RNI852003 RDM852003 QTQ852003 QJU852003 PZY852003 PQC852003 PGG852003 OWK852003 OMO852003 OCS852003 NSW852003 NJA852003 MZE852003 MPI852003 MFM852003 LVQ852003 LLU852003 LBY852003 KSC852003 KIG852003 JYK852003 JOO852003 JES852003 IUW852003 ILA852003 IBE852003 HRI852003 HHM852003 GXQ852003 GNU852003 GDY852003 FUC852003 FKG852003 FAK852003 EQO852003 EGS852003 DWW852003 DNA852003 DDE852003 CTI852003 CJM852003 BZQ852003 BPU852003 BFY852003 AWC852003 AMG852003 ACK852003 SO852003 IS852003 A852003 WVE786467 WLI786467 WBM786467 VRQ786467 VHU786467 UXY786467 UOC786467 UEG786467 TUK786467 TKO786467 TAS786467 SQW786467 SHA786467 RXE786467 RNI786467 RDM786467 QTQ786467 QJU786467 PZY786467 PQC786467 PGG786467 OWK786467 OMO786467 OCS786467 NSW786467 NJA786467 MZE786467 MPI786467 MFM786467 LVQ786467 LLU786467 LBY786467 KSC786467 KIG786467 JYK786467 JOO786467 JES786467 IUW786467 ILA786467 IBE786467 HRI786467 HHM786467 GXQ786467 GNU786467 GDY786467 FUC786467 FKG786467 FAK786467 EQO786467 EGS786467 DWW786467 DNA786467 DDE786467 CTI786467 CJM786467 BZQ786467 BPU786467 BFY786467 AWC786467 AMG786467 ACK786467 SO786467 IS786467 A786467 WVE720931 WLI720931 WBM720931 VRQ720931 VHU720931 UXY720931 UOC720931 UEG720931 TUK720931 TKO720931 TAS720931 SQW720931 SHA720931 RXE720931 RNI720931 RDM720931 QTQ720931 QJU720931 PZY720931 PQC720931 PGG720931 OWK720931 OMO720931 OCS720931 NSW720931 NJA720931 MZE720931 MPI720931 MFM720931 LVQ720931 LLU720931 LBY720931 KSC720931 KIG720931 JYK720931 JOO720931 JES720931 IUW720931 ILA720931 IBE720931 HRI720931 HHM720931 GXQ720931 GNU720931 GDY720931 FUC720931 FKG720931 FAK720931 EQO720931 EGS720931 DWW720931 DNA720931 DDE720931 CTI720931 CJM720931 BZQ720931 BPU720931 BFY720931 AWC720931 AMG720931 ACK720931 SO720931 IS720931 A720931 WVE655395 WLI655395 WBM655395 VRQ655395 VHU655395 UXY655395 UOC655395 UEG655395 TUK655395 TKO655395 TAS655395 SQW655395 SHA655395 RXE655395 RNI655395 RDM655395 QTQ655395 QJU655395 PZY655395 PQC655395 PGG655395 OWK655395 OMO655395 OCS655395 NSW655395 NJA655395 MZE655395 MPI655395 MFM655395 LVQ655395 LLU655395 LBY655395 KSC655395 KIG655395 JYK655395 JOO655395 JES655395 IUW655395 ILA655395 IBE655395 HRI655395 HHM655395 GXQ655395 GNU655395 GDY655395 FUC655395 FKG655395 FAK655395 EQO655395 EGS655395 DWW655395 DNA655395 DDE655395 CTI655395 CJM655395 BZQ655395 BPU655395 BFY655395 AWC655395 AMG655395 ACK655395 SO655395 IS655395 A655395 WVE589859 WLI589859 WBM589859 VRQ589859 VHU589859 UXY589859 UOC589859 UEG589859 TUK589859 TKO589859 TAS589859 SQW589859 SHA589859 RXE589859 RNI589859 RDM589859 QTQ589859 QJU589859 PZY589859 PQC589859 PGG589859 OWK589859 OMO589859 OCS589859 NSW589859 NJA589859 MZE589859 MPI589859 MFM589859 LVQ589859 LLU589859 LBY589859 KSC589859 KIG589859 JYK589859 JOO589859 JES589859 IUW589859 ILA589859 IBE589859 HRI589859 HHM589859 GXQ589859 GNU589859 GDY589859 FUC589859 FKG589859 FAK589859 EQO589859 EGS589859 DWW589859 DNA589859 DDE589859 CTI589859 CJM589859 BZQ589859 BPU589859 BFY589859 AWC589859 AMG589859 ACK589859 SO589859 IS589859 A589859 WVE524323 WLI524323 WBM524323 VRQ524323 VHU524323 UXY524323 UOC524323 UEG524323 TUK524323 TKO524323 TAS524323 SQW524323 SHA524323 RXE524323 RNI524323 RDM524323 QTQ524323 QJU524323 PZY524323 PQC524323 PGG524323 OWK524323 OMO524323 OCS524323 NSW524323 NJA524323 MZE524323 MPI524323 MFM524323 LVQ524323 LLU524323 LBY524323 KSC524323 KIG524323 JYK524323 JOO524323 JES524323 IUW524323 ILA524323 IBE524323 HRI524323 HHM524323 GXQ524323 GNU524323 GDY524323 FUC524323 FKG524323 FAK524323 EQO524323 EGS524323 DWW524323 DNA524323 DDE524323 CTI524323 CJM524323 BZQ524323 BPU524323 BFY524323 AWC524323 AMG524323 ACK524323 SO524323 IS524323 A524323 WVE458787 WLI458787 WBM458787 VRQ458787 VHU458787 UXY458787 UOC458787 UEG458787 TUK458787 TKO458787 TAS458787 SQW458787 SHA458787 RXE458787 RNI458787 RDM458787 QTQ458787 QJU458787 PZY458787 PQC458787 PGG458787 OWK458787 OMO458787 OCS458787 NSW458787 NJA458787 MZE458787 MPI458787 MFM458787 LVQ458787 LLU458787 LBY458787 KSC458787 KIG458787 JYK458787 JOO458787 JES458787 IUW458787 ILA458787 IBE458787 HRI458787 HHM458787 GXQ458787 GNU458787 GDY458787 FUC458787 FKG458787 FAK458787 EQO458787 EGS458787 DWW458787 DNA458787 DDE458787 CTI458787 CJM458787 BZQ458787 BPU458787 BFY458787 AWC458787 AMG458787 ACK458787 SO458787 IS458787 A458787 WVE393251 WLI393251 WBM393251 VRQ393251 VHU393251 UXY393251 UOC393251 UEG393251 TUK393251 TKO393251 TAS393251 SQW393251 SHA393251 RXE393251 RNI393251 RDM393251 QTQ393251 QJU393251 PZY393251 PQC393251 PGG393251 OWK393251 OMO393251 OCS393251 NSW393251 NJA393251 MZE393251 MPI393251 MFM393251 LVQ393251 LLU393251 LBY393251 KSC393251 KIG393251 JYK393251 JOO393251 JES393251 IUW393251 ILA393251 IBE393251 HRI393251 HHM393251 GXQ393251 GNU393251 GDY393251 FUC393251 FKG393251 FAK393251 EQO393251 EGS393251 DWW393251 DNA393251 DDE393251 CTI393251 CJM393251 BZQ393251 BPU393251 BFY393251 AWC393251 AMG393251 ACK393251 SO393251 IS393251 A393251 WVE327715 WLI327715 WBM327715 VRQ327715 VHU327715 UXY327715 UOC327715 UEG327715 TUK327715 TKO327715 TAS327715 SQW327715 SHA327715 RXE327715 RNI327715 RDM327715 QTQ327715 QJU327715 PZY327715 PQC327715 PGG327715 OWK327715 OMO327715 OCS327715 NSW327715 NJA327715 MZE327715 MPI327715 MFM327715 LVQ327715 LLU327715 LBY327715 KSC327715 KIG327715 JYK327715 JOO327715 JES327715 IUW327715 ILA327715 IBE327715 HRI327715 HHM327715 GXQ327715 GNU327715 GDY327715 FUC327715 FKG327715 FAK327715 EQO327715 EGS327715 DWW327715 DNA327715 DDE327715 CTI327715 CJM327715 BZQ327715 BPU327715 BFY327715 AWC327715 AMG327715 ACK327715 SO327715 IS327715 A327715 WVE262179 WLI262179 WBM262179 VRQ262179 VHU262179 UXY262179 UOC262179 UEG262179 TUK262179 TKO262179 TAS262179 SQW262179 SHA262179 RXE262179 RNI262179 RDM262179 QTQ262179 QJU262179 PZY262179 PQC262179 PGG262179 OWK262179 OMO262179 OCS262179 NSW262179 NJA262179 MZE262179 MPI262179 MFM262179 LVQ262179 LLU262179 LBY262179 KSC262179 KIG262179 JYK262179 JOO262179 JES262179 IUW262179 ILA262179 IBE262179 HRI262179 HHM262179 GXQ262179 GNU262179 GDY262179 FUC262179 FKG262179 FAK262179 EQO262179 EGS262179 DWW262179 DNA262179 DDE262179 CTI262179 CJM262179 BZQ262179 BPU262179 BFY262179 AWC262179 AMG262179 ACK262179 SO262179 IS262179 A262179 WVE196643 WLI196643 WBM196643 VRQ196643 VHU196643 UXY196643 UOC196643 UEG196643 TUK196643 TKO196643 TAS196643 SQW196643 SHA196643 RXE196643 RNI196643 RDM196643 QTQ196643 QJU196643 PZY196643 PQC196643 PGG196643 OWK196643 OMO196643 OCS196643 NSW196643 NJA196643 MZE196643 MPI196643 MFM196643 LVQ196643 LLU196643 LBY196643 KSC196643 KIG196643 JYK196643 JOO196643 JES196643 IUW196643 ILA196643 IBE196643 HRI196643 HHM196643 GXQ196643 GNU196643 GDY196643 FUC196643 FKG196643 FAK196643 EQO196643 EGS196643 DWW196643 DNA196643 DDE196643 CTI196643 CJM196643 BZQ196643 BPU196643 BFY196643 AWC196643 AMG196643 ACK196643 SO196643 IS196643 A196643 WVE131107 WLI131107 WBM131107 VRQ131107 VHU131107 UXY131107 UOC131107 UEG131107 TUK131107 TKO131107 TAS131107 SQW131107 SHA131107 RXE131107 RNI131107 RDM131107 QTQ131107 QJU131107 PZY131107 PQC131107 PGG131107 OWK131107 OMO131107 OCS131107 NSW131107 NJA131107 MZE131107 MPI131107 MFM131107 LVQ131107 LLU131107 LBY131107 KSC131107 KIG131107 JYK131107 JOO131107 JES131107 IUW131107 ILA131107 IBE131107 HRI131107 HHM131107 GXQ131107 GNU131107 GDY131107 FUC131107 FKG131107 FAK131107 EQO131107 EGS131107 DWW131107 DNA131107 DDE131107 CTI131107 CJM131107 BZQ131107 BPU131107 BFY131107 AWC131107 AMG131107 ACK131107 SO131107 IS131107 A131107 WVE65571 WLI65571 WBM65571 VRQ65571 VHU65571 UXY65571 UOC65571 UEG65571 TUK65571 TKO65571 TAS65571 SQW65571 SHA65571 RXE65571 RNI65571 RDM65571 QTQ65571 QJU65571 PZY65571 PQC65571 PGG65571 OWK65571 OMO65571 OCS65571 NSW65571 NJA65571 MZE65571 MPI65571 MFM65571 LVQ65571 LLU65571 LBY65571 KSC65571 KIG65571 JYK65571 JOO65571 JES65571 IUW65571 ILA65571 IBE65571 HRI65571 HHM65571 GXQ65571 GNU65571 GDY65571 FUC65571 FKG65571 FAK65571 EQO65571 EGS65571 DWW65571 DNA65571 DDE65571 CTI65571 CJM65571 BZQ65571 BPU65571 BFY65571 AWC65571 AMG65571 ACK65571 SO65571 IS65571 A6557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5 WBP983075 VRT983075 VHX983075 UYB983075 UOF983075 UEJ983075 TUN983075 TKR983075 TAV983075 SQZ983075 SHD983075 RXH983075 RNL983075 RDP983075 QTT983075 QJX983075 QAB983075 PQF983075 PGJ983075 OWN983075 OMR983075 OCV983075 NSZ983075 NJD983075 MZH983075 MPL983075 MFP983075 LVT983075 LLX983075 LCB983075 KSF983075 KIJ983075 JYN983075 JOR983075 JEV983075 IUZ983075 ILD983075 IBH983075 HRL983075 HHP983075 GXT983075 GNX983075 GEB983075 FUF983075 FKJ983075 FAN983075 EQR983075 EGV983075 DWZ983075 DND983075 DDH983075 CTL983075 CJP983075 BZT983075 BPX983075 BGB983075 AWF983075 AMJ983075 ACN983075 SR983075 IV983075 C983075 WVH917539 WLL917539 WBP917539 VRT917539 VHX917539 UYB917539 UOF917539 UEJ917539 TUN917539 TKR917539 TAV917539 SQZ917539 SHD917539 RXH917539 RNL917539 RDP917539 QTT917539 QJX917539 QAB917539 PQF917539 PGJ917539 OWN917539 OMR917539 OCV917539 NSZ917539 NJD917539 MZH917539 MPL917539 MFP917539 LVT917539 LLX917539 LCB917539 KSF917539 KIJ917539 JYN917539 JOR917539 JEV917539 IUZ917539 ILD917539 IBH917539 HRL917539 HHP917539 GXT917539 GNX917539 GEB917539 FUF917539 FKJ917539 FAN917539 EQR917539 EGV917539 DWZ917539 DND917539 DDH917539 CTL917539 CJP917539 BZT917539 BPX917539 BGB917539 AWF917539 AMJ917539 ACN917539 SR917539 IV917539 C917539 WVH852003 WLL852003 WBP852003 VRT852003 VHX852003 UYB852003 UOF852003 UEJ852003 TUN852003 TKR852003 TAV852003 SQZ852003 SHD852003 RXH852003 RNL852003 RDP852003 QTT852003 QJX852003 QAB852003 PQF852003 PGJ852003 OWN852003 OMR852003 OCV852003 NSZ852003 NJD852003 MZH852003 MPL852003 MFP852003 LVT852003 LLX852003 LCB852003 KSF852003 KIJ852003 JYN852003 JOR852003 JEV852003 IUZ852003 ILD852003 IBH852003 HRL852003 HHP852003 GXT852003 GNX852003 GEB852003 FUF852003 FKJ852003 FAN852003 EQR852003 EGV852003 DWZ852003 DND852003 DDH852003 CTL852003 CJP852003 BZT852003 BPX852003 BGB852003 AWF852003 AMJ852003 ACN852003 SR852003 IV852003 C852003 WVH786467 WLL786467 WBP786467 VRT786467 VHX786467 UYB786467 UOF786467 UEJ786467 TUN786467 TKR786467 TAV786467 SQZ786467 SHD786467 RXH786467 RNL786467 RDP786467 QTT786467 QJX786467 QAB786467 PQF786467 PGJ786467 OWN786467 OMR786467 OCV786467 NSZ786467 NJD786467 MZH786467 MPL786467 MFP786467 LVT786467 LLX786467 LCB786467 KSF786467 KIJ786467 JYN786467 JOR786467 JEV786467 IUZ786467 ILD786467 IBH786467 HRL786467 HHP786467 GXT786467 GNX786467 GEB786467 FUF786467 FKJ786467 FAN786467 EQR786467 EGV786467 DWZ786467 DND786467 DDH786467 CTL786467 CJP786467 BZT786467 BPX786467 BGB786467 AWF786467 AMJ786467 ACN786467 SR786467 IV786467 C786467 WVH720931 WLL720931 WBP720931 VRT720931 VHX720931 UYB720931 UOF720931 UEJ720931 TUN720931 TKR720931 TAV720931 SQZ720931 SHD720931 RXH720931 RNL720931 RDP720931 QTT720931 QJX720931 QAB720931 PQF720931 PGJ720931 OWN720931 OMR720931 OCV720931 NSZ720931 NJD720931 MZH720931 MPL720931 MFP720931 LVT720931 LLX720931 LCB720931 KSF720931 KIJ720931 JYN720931 JOR720931 JEV720931 IUZ720931 ILD720931 IBH720931 HRL720931 HHP720931 GXT720931 GNX720931 GEB720931 FUF720931 FKJ720931 FAN720931 EQR720931 EGV720931 DWZ720931 DND720931 DDH720931 CTL720931 CJP720931 BZT720931 BPX720931 BGB720931 AWF720931 AMJ720931 ACN720931 SR720931 IV720931 C720931 WVH655395 WLL655395 WBP655395 VRT655395 VHX655395 UYB655395 UOF655395 UEJ655395 TUN655395 TKR655395 TAV655395 SQZ655395 SHD655395 RXH655395 RNL655395 RDP655395 QTT655395 QJX655395 QAB655395 PQF655395 PGJ655395 OWN655395 OMR655395 OCV655395 NSZ655395 NJD655395 MZH655395 MPL655395 MFP655395 LVT655395 LLX655395 LCB655395 KSF655395 KIJ655395 JYN655395 JOR655395 JEV655395 IUZ655395 ILD655395 IBH655395 HRL655395 HHP655395 GXT655395 GNX655395 GEB655395 FUF655395 FKJ655395 FAN655395 EQR655395 EGV655395 DWZ655395 DND655395 DDH655395 CTL655395 CJP655395 BZT655395 BPX655395 BGB655395 AWF655395 AMJ655395 ACN655395 SR655395 IV655395 C655395 WVH589859 WLL589859 WBP589859 VRT589859 VHX589859 UYB589859 UOF589859 UEJ589859 TUN589859 TKR589859 TAV589859 SQZ589859 SHD589859 RXH589859 RNL589859 RDP589859 QTT589859 QJX589859 QAB589859 PQF589859 PGJ589859 OWN589859 OMR589859 OCV589859 NSZ589859 NJD589859 MZH589859 MPL589859 MFP589859 LVT589859 LLX589859 LCB589859 KSF589859 KIJ589859 JYN589859 JOR589859 JEV589859 IUZ589859 ILD589859 IBH589859 HRL589859 HHP589859 GXT589859 GNX589859 GEB589859 FUF589859 FKJ589859 FAN589859 EQR589859 EGV589859 DWZ589859 DND589859 DDH589859 CTL589859 CJP589859 BZT589859 BPX589859 BGB589859 AWF589859 AMJ589859 ACN589859 SR589859 IV589859 C589859 WVH524323 WLL524323 WBP524323 VRT524323 VHX524323 UYB524323 UOF524323 UEJ524323 TUN524323 TKR524323 TAV524323 SQZ524323 SHD524323 RXH524323 RNL524323 RDP524323 QTT524323 QJX524323 QAB524323 PQF524323 PGJ524323 OWN524323 OMR524323 OCV524323 NSZ524323 NJD524323 MZH524323 MPL524323 MFP524323 LVT524323 LLX524323 LCB524323 KSF524323 KIJ524323 JYN524323 JOR524323 JEV524323 IUZ524323 ILD524323 IBH524323 HRL524323 HHP524323 GXT524323 GNX524323 GEB524323 FUF524323 FKJ524323 FAN524323 EQR524323 EGV524323 DWZ524323 DND524323 DDH524323 CTL524323 CJP524323 BZT524323 BPX524323 BGB524323 AWF524323 AMJ524323 ACN524323 SR524323 IV524323 C524323 WVH458787 WLL458787 WBP458787 VRT458787 VHX458787 UYB458787 UOF458787 UEJ458787 TUN458787 TKR458787 TAV458787 SQZ458787 SHD458787 RXH458787 RNL458787 RDP458787 QTT458787 QJX458787 QAB458787 PQF458787 PGJ458787 OWN458787 OMR458787 OCV458787 NSZ458787 NJD458787 MZH458787 MPL458787 MFP458787 LVT458787 LLX458787 LCB458787 KSF458787 KIJ458787 JYN458787 JOR458787 JEV458787 IUZ458787 ILD458787 IBH458787 HRL458787 HHP458787 GXT458787 GNX458787 GEB458787 FUF458787 FKJ458787 FAN458787 EQR458787 EGV458787 DWZ458787 DND458787 DDH458787 CTL458787 CJP458787 BZT458787 BPX458787 BGB458787 AWF458787 AMJ458787 ACN458787 SR458787 IV458787 C458787 WVH393251 WLL393251 WBP393251 VRT393251 VHX393251 UYB393251 UOF393251 UEJ393251 TUN393251 TKR393251 TAV393251 SQZ393251 SHD393251 RXH393251 RNL393251 RDP393251 QTT393251 QJX393251 QAB393251 PQF393251 PGJ393251 OWN393251 OMR393251 OCV393251 NSZ393251 NJD393251 MZH393251 MPL393251 MFP393251 LVT393251 LLX393251 LCB393251 KSF393251 KIJ393251 JYN393251 JOR393251 JEV393251 IUZ393251 ILD393251 IBH393251 HRL393251 HHP393251 GXT393251 GNX393251 GEB393251 FUF393251 FKJ393251 FAN393251 EQR393251 EGV393251 DWZ393251 DND393251 DDH393251 CTL393251 CJP393251 BZT393251 BPX393251 BGB393251 AWF393251 AMJ393251 ACN393251 SR393251 IV393251 C393251 WVH327715 WLL327715 WBP327715 VRT327715 VHX327715 UYB327715 UOF327715 UEJ327715 TUN327715 TKR327715 TAV327715 SQZ327715 SHD327715 RXH327715 RNL327715 RDP327715 QTT327715 QJX327715 QAB327715 PQF327715 PGJ327715 OWN327715 OMR327715 OCV327715 NSZ327715 NJD327715 MZH327715 MPL327715 MFP327715 LVT327715 LLX327715 LCB327715 KSF327715 KIJ327715 JYN327715 JOR327715 JEV327715 IUZ327715 ILD327715 IBH327715 HRL327715 HHP327715 GXT327715 GNX327715 GEB327715 FUF327715 FKJ327715 FAN327715 EQR327715 EGV327715 DWZ327715 DND327715 DDH327715 CTL327715 CJP327715 BZT327715 BPX327715 BGB327715 AWF327715 AMJ327715 ACN327715 SR327715 IV327715 C327715 WVH262179 WLL262179 WBP262179 VRT262179 VHX262179 UYB262179 UOF262179 UEJ262179 TUN262179 TKR262179 TAV262179 SQZ262179 SHD262179 RXH262179 RNL262179 RDP262179 QTT262179 QJX262179 QAB262179 PQF262179 PGJ262179 OWN262179 OMR262179 OCV262179 NSZ262179 NJD262179 MZH262179 MPL262179 MFP262179 LVT262179 LLX262179 LCB262179 KSF262179 KIJ262179 JYN262179 JOR262179 JEV262179 IUZ262179 ILD262179 IBH262179 HRL262179 HHP262179 GXT262179 GNX262179 GEB262179 FUF262179 FKJ262179 FAN262179 EQR262179 EGV262179 DWZ262179 DND262179 DDH262179 CTL262179 CJP262179 BZT262179 BPX262179 BGB262179 AWF262179 AMJ262179 ACN262179 SR262179 IV262179 C262179 WVH196643 WLL196643 WBP196643 VRT196643 VHX196643 UYB196643 UOF196643 UEJ196643 TUN196643 TKR196643 TAV196643 SQZ196643 SHD196643 RXH196643 RNL196643 RDP196643 QTT196643 QJX196643 QAB196643 PQF196643 PGJ196643 OWN196643 OMR196643 OCV196643 NSZ196643 NJD196643 MZH196643 MPL196643 MFP196643 LVT196643 LLX196643 LCB196643 KSF196643 KIJ196643 JYN196643 JOR196643 JEV196643 IUZ196643 ILD196643 IBH196643 HRL196643 HHP196643 GXT196643 GNX196643 GEB196643 FUF196643 FKJ196643 FAN196643 EQR196643 EGV196643 DWZ196643 DND196643 DDH196643 CTL196643 CJP196643 BZT196643 BPX196643 BGB196643 AWF196643 AMJ196643 ACN196643 SR196643 IV196643 C196643 WVH131107 WLL131107 WBP131107 VRT131107 VHX131107 UYB131107 UOF131107 UEJ131107 TUN131107 TKR131107 TAV131107 SQZ131107 SHD131107 RXH131107 RNL131107 RDP131107 QTT131107 QJX131107 QAB131107 PQF131107 PGJ131107 OWN131107 OMR131107 OCV131107 NSZ131107 NJD131107 MZH131107 MPL131107 MFP131107 LVT131107 LLX131107 LCB131107 KSF131107 KIJ131107 JYN131107 JOR131107 JEV131107 IUZ131107 ILD131107 IBH131107 HRL131107 HHP131107 GXT131107 GNX131107 GEB131107 FUF131107 FKJ131107 FAN131107 EQR131107 EGV131107 DWZ131107 DND131107 DDH131107 CTL131107 CJP131107 BZT131107 BPX131107 BGB131107 AWF131107 AMJ131107 ACN131107 SR131107 IV131107 C131107 WVH65571 WLL65571 WBP65571 VRT65571 VHX65571 UYB65571 UOF65571 UEJ65571 TUN65571 TKR65571 TAV65571 SQZ65571 SHD65571 RXH65571 RNL65571 RDP65571 QTT65571 QJX65571 QAB65571 PQF65571 PGJ65571 OWN65571 OMR65571 OCV65571 NSZ65571 NJD65571 MZH65571 MPL65571 MFP65571 LVT65571 LLX65571 LCB65571 KSF65571 KIJ65571 JYN65571 JOR65571 JEV65571 IUZ65571 ILD65571 IBH65571 HRL65571 HHP65571 GXT65571 GNX65571 GEB65571 FUF65571 FKJ65571 FAN65571 EQR65571 EGV65571 DWZ65571 DND65571 DDH65571 CTL65571 CJP65571 BZT65571 BPX65571 BGB65571 AWF65571 AMJ65571 ACN65571 SR65571 IV65571 C65571 WLL98307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2"/>
  <sheetViews>
    <sheetView topLeftCell="B13" zoomScale="60" zoomScaleNormal="60" workbookViewId="0">
      <selection activeCell="C94" sqref="C94:C101"/>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27.28515625" style="1" customWidth="1"/>
    <col min="18" max="18" width="30.8554687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5190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3" t="s">
        <v>5191</v>
      </c>
      <c r="D6" s="1853"/>
      <c r="E6" s="1853"/>
      <c r="F6" s="1853"/>
      <c r="G6" s="1853"/>
      <c r="H6" s="1853"/>
      <c r="I6" s="1853"/>
      <c r="J6" s="1853"/>
      <c r="K6" s="1853"/>
      <c r="L6" s="1853"/>
      <c r="M6" s="1853"/>
      <c r="N6" s="2027"/>
    </row>
    <row r="7" spans="2:16" ht="16.5" thickBot="1" x14ac:dyDescent="0.3">
      <c r="B7" s="127" t="s">
        <v>4</v>
      </c>
      <c r="C7" s="1853" t="s">
        <v>5192</v>
      </c>
      <c r="D7" s="1853"/>
      <c r="E7" s="1853"/>
      <c r="F7" s="1853"/>
      <c r="G7" s="1853"/>
      <c r="H7" s="1853"/>
      <c r="I7" s="1853"/>
      <c r="J7" s="1853"/>
      <c r="K7" s="1853"/>
      <c r="L7" s="1853"/>
      <c r="M7" s="1853"/>
      <c r="N7" s="2027"/>
    </row>
    <row r="8" spans="2:16" ht="16.5" thickBot="1" x14ac:dyDescent="0.3">
      <c r="B8" s="127" t="s">
        <v>5</v>
      </c>
      <c r="C8" s="1853" t="s">
        <v>5193</v>
      </c>
      <c r="D8" s="1853"/>
      <c r="E8" s="1853"/>
      <c r="F8" s="1853"/>
      <c r="G8" s="1853"/>
      <c r="H8" s="1853"/>
      <c r="I8" s="1853"/>
      <c r="J8" s="1853"/>
      <c r="K8" s="1853"/>
      <c r="L8" s="1853"/>
      <c r="M8" s="1853"/>
      <c r="N8" s="2027"/>
    </row>
    <row r="9" spans="2:16" ht="16.5" thickBot="1" x14ac:dyDescent="0.3">
      <c r="B9" s="127" t="s">
        <v>6</v>
      </c>
      <c r="C9" s="1853"/>
      <c r="D9" s="1853"/>
      <c r="E9" s="1853"/>
      <c r="F9" s="1853"/>
      <c r="G9" s="1853"/>
      <c r="H9" s="1853"/>
      <c r="I9" s="1853"/>
      <c r="J9" s="1853"/>
      <c r="K9" s="1853"/>
      <c r="L9" s="1853"/>
      <c r="M9" s="1853"/>
      <c r="N9" s="2027"/>
    </row>
    <row r="10" spans="2:16" ht="16.5" thickBot="1" x14ac:dyDescent="0.3">
      <c r="B10" s="127" t="s">
        <v>7</v>
      </c>
      <c r="C10" s="2028">
        <v>3</v>
      </c>
      <c r="D10" s="2028"/>
      <c r="E10" s="2029"/>
      <c r="F10" s="128"/>
      <c r="G10" s="128"/>
      <c r="H10" s="128"/>
      <c r="I10" s="128"/>
      <c r="J10" s="128"/>
      <c r="K10" s="128"/>
      <c r="L10" s="128"/>
      <c r="M10" s="128"/>
      <c r="N10" s="129"/>
    </row>
    <row r="11" spans="2:16" ht="16.5" thickBot="1" x14ac:dyDescent="0.3">
      <c r="B11" s="130" t="s">
        <v>8</v>
      </c>
      <c r="C11" s="131">
        <v>41983</v>
      </c>
      <c r="D11" s="132"/>
      <c r="E11" s="132"/>
      <c r="F11" s="132"/>
      <c r="G11" s="132"/>
      <c r="H11" s="132"/>
      <c r="I11" s="132"/>
      <c r="J11" s="132"/>
      <c r="K11" s="132"/>
      <c r="L11" s="132"/>
      <c r="M11" s="132"/>
      <c r="N11" s="133"/>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x14ac:dyDescent="0.25">
      <c r="B14" s="1867" t="s">
        <v>419</v>
      </c>
      <c r="C14" s="1867"/>
      <c r="D14" s="702" t="s">
        <v>10</v>
      </c>
      <c r="E14" s="702" t="s">
        <v>11</v>
      </c>
      <c r="F14" s="702" t="s">
        <v>12</v>
      </c>
      <c r="G14" s="139"/>
      <c r="I14" s="140"/>
      <c r="J14" s="140"/>
      <c r="K14" s="140"/>
      <c r="L14" s="140"/>
      <c r="M14" s="140"/>
      <c r="N14" s="137"/>
    </row>
    <row r="15" spans="2:16" x14ac:dyDescent="0.25">
      <c r="B15" s="1867"/>
      <c r="C15" s="1867"/>
      <c r="D15" s="702">
        <v>3</v>
      </c>
      <c r="E15" s="141">
        <v>984595710</v>
      </c>
      <c r="F15" s="142">
        <v>420</v>
      </c>
      <c r="G15" s="143"/>
      <c r="I15" s="144"/>
      <c r="J15" s="144"/>
      <c r="K15" s="144"/>
      <c r="L15" s="144"/>
      <c r="M15" s="144"/>
      <c r="N15" s="137"/>
    </row>
    <row r="16" spans="2:16" x14ac:dyDescent="0.25">
      <c r="B16" s="1867"/>
      <c r="C16" s="1867"/>
      <c r="D16" s="702"/>
      <c r="E16" s="141"/>
      <c r="F16" s="142"/>
      <c r="G16" s="143"/>
      <c r="I16" s="144"/>
      <c r="J16" s="144"/>
      <c r="K16" s="144"/>
      <c r="L16" s="144"/>
      <c r="M16" s="144"/>
      <c r="N16" s="137"/>
    </row>
    <row r="17" spans="1:14" x14ac:dyDescent="0.25">
      <c r="B17" s="1867"/>
      <c r="C17" s="1867"/>
      <c r="D17" s="702"/>
      <c r="E17" s="141"/>
      <c r="F17" s="142"/>
      <c r="G17" s="143"/>
      <c r="I17" s="144"/>
      <c r="J17" s="144"/>
      <c r="K17" s="144"/>
      <c r="L17" s="144"/>
      <c r="M17" s="144"/>
      <c r="N17" s="137"/>
    </row>
    <row r="18" spans="1:14" x14ac:dyDescent="0.25">
      <c r="B18" s="1867"/>
      <c r="C18" s="1867"/>
      <c r="D18" s="702"/>
      <c r="E18" s="145"/>
      <c r="F18" s="142"/>
      <c r="G18" s="143"/>
      <c r="H18" s="146"/>
      <c r="I18" s="144"/>
      <c r="J18" s="144"/>
      <c r="K18" s="144"/>
      <c r="L18" s="144"/>
      <c r="M18" s="144"/>
      <c r="N18" s="147"/>
    </row>
    <row r="19" spans="1:14" x14ac:dyDescent="0.25">
      <c r="B19" s="1867"/>
      <c r="C19" s="1867"/>
      <c r="D19" s="702"/>
      <c r="E19" s="145"/>
      <c r="F19" s="142"/>
      <c r="G19" s="143"/>
      <c r="H19" s="146"/>
      <c r="I19" s="148"/>
      <c r="J19" s="148"/>
      <c r="K19" s="148"/>
      <c r="L19" s="148"/>
      <c r="M19" s="148"/>
      <c r="N19" s="147"/>
    </row>
    <row r="20" spans="1:14" x14ac:dyDescent="0.25">
      <c r="B20" s="1867"/>
      <c r="C20" s="1867"/>
      <c r="D20" s="702"/>
      <c r="E20" s="145"/>
      <c r="F20" s="142"/>
      <c r="G20" s="143"/>
      <c r="H20" s="146"/>
      <c r="I20" s="48"/>
      <c r="J20" s="48"/>
      <c r="K20" s="48"/>
      <c r="L20" s="48"/>
      <c r="M20" s="48"/>
      <c r="N20" s="147"/>
    </row>
    <row r="21" spans="1:14" x14ac:dyDescent="0.25">
      <c r="B21" s="1867"/>
      <c r="C21" s="1867"/>
      <c r="D21" s="702"/>
      <c r="E21" s="145"/>
      <c r="F21" s="142"/>
      <c r="G21" s="143"/>
      <c r="H21" s="146"/>
      <c r="I21" s="48"/>
      <c r="J21" s="48"/>
      <c r="K21" s="48"/>
      <c r="L21" s="48"/>
      <c r="M21" s="48"/>
      <c r="N21" s="147"/>
    </row>
    <row r="22" spans="1:14" ht="15.75" thickBot="1" x14ac:dyDescent="0.3">
      <c r="B22" s="1868" t="s">
        <v>13</v>
      </c>
      <c r="C22" s="1869"/>
      <c r="D22" s="702"/>
      <c r="E22" s="149">
        <f>SUM(E15:E21)</f>
        <v>984595710</v>
      </c>
      <c r="F22" s="142">
        <f>SUM(F15:F21)</f>
        <v>420</v>
      </c>
      <c r="G22" s="143"/>
      <c r="H22" s="146"/>
      <c r="I22" s="48"/>
      <c r="J22" s="48"/>
      <c r="K22" s="48"/>
      <c r="L22" s="48"/>
      <c r="M22" s="48"/>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B24" s="152"/>
      <c r="C24" s="153">
        <f>F22*0.8</f>
        <v>336</v>
      </c>
      <c r="D24" s="154"/>
      <c r="E24" s="155">
        <f>E22</f>
        <v>984595710</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715" t="s">
        <v>21</v>
      </c>
      <c r="D30" s="152"/>
      <c r="E30"/>
      <c r="F30"/>
      <c r="G30"/>
      <c r="H30"/>
      <c r="I30" s="48"/>
      <c r="J30" s="48"/>
      <c r="K30" s="48"/>
      <c r="L30" s="48"/>
      <c r="M30" s="48"/>
      <c r="N30" s="137"/>
    </row>
    <row r="31" spans="1:14" x14ac:dyDescent="0.25">
      <c r="A31" s="36"/>
      <c r="B31" s="152" t="s">
        <v>22</v>
      </c>
      <c r="C31" s="715" t="s">
        <v>21</v>
      </c>
      <c r="D31" s="152"/>
      <c r="E31"/>
      <c r="F31"/>
      <c r="G31"/>
      <c r="H31"/>
      <c r="I31" s="48"/>
      <c r="J31" s="48"/>
      <c r="K31" s="48"/>
      <c r="L31" s="48"/>
      <c r="M31" s="48"/>
      <c r="N31" s="137"/>
    </row>
    <row r="32" spans="1:14" x14ac:dyDescent="0.25">
      <c r="A32" s="36"/>
      <c r="B32" s="152" t="s">
        <v>23</v>
      </c>
      <c r="C32" s="715" t="s">
        <v>21</v>
      </c>
      <c r="D32" s="152"/>
      <c r="E32"/>
      <c r="F32"/>
      <c r="G32"/>
      <c r="H32"/>
      <c r="I32" s="48"/>
      <c r="J32" s="48"/>
      <c r="K32" s="48"/>
      <c r="L32" s="48"/>
      <c r="M32" s="48"/>
      <c r="N32" s="137"/>
    </row>
    <row r="33" spans="1:17" x14ac:dyDescent="0.25">
      <c r="A33" s="36"/>
      <c r="B33" s="152" t="s">
        <v>24</v>
      </c>
      <c r="C33" s="715"/>
      <c r="D33" s="152" t="s">
        <v>4938</v>
      </c>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28.5" x14ac:dyDescent="0.25">
      <c r="A40" s="36"/>
      <c r="B40" s="45" t="s">
        <v>29</v>
      </c>
      <c r="C40" s="684">
        <v>40</v>
      </c>
      <c r="D40" s="715">
        <v>0</v>
      </c>
      <c r="E40" s="1870">
        <f>+D40+D41</f>
        <v>10</v>
      </c>
      <c r="F40"/>
      <c r="G40"/>
      <c r="H40"/>
      <c r="I40" s="48"/>
      <c r="J40" s="48"/>
      <c r="K40" s="48"/>
      <c r="L40" s="48"/>
      <c r="M40" s="48"/>
      <c r="N40" s="137"/>
    </row>
    <row r="41" spans="1:17" ht="42.75" x14ac:dyDescent="0.25">
      <c r="A41" s="36"/>
      <c r="B41" s="45" t="s">
        <v>30</v>
      </c>
      <c r="C41" s="684">
        <v>60</v>
      </c>
      <c r="D41" s="715">
        <v>10</v>
      </c>
      <c r="E41" s="187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H46" s="843"/>
      <c r="I46" s="843"/>
      <c r="M46" s="163"/>
      <c r="N46" s="163"/>
    </row>
    <row r="47" spans="1:17" ht="15.75" thickBot="1" x14ac:dyDescent="0.3">
      <c r="M47" s="163"/>
      <c r="N47" s="163"/>
    </row>
    <row r="48" spans="1:17" s="48" customFormat="1" ht="111" customHeight="1"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30" x14ac:dyDescent="0.25">
      <c r="A49" s="52">
        <v>1</v>
      </c>
      <c r="B49" s="1371" t="s">
        <v>5193</v>
      </c>
      <c r="C49" s="187" t="s">
        <v>5193</v>
      </c>
      <c r="D49" s="173" t="s">
        <v>246</v>
      </c>
      <c r="E49" s="174">
        <v>701820120265</v>
      </c>
      <c r="F49" s="175" t="s">
        <v>18</v>
      </c>
      <c r="G49" s="845">
        <v>1</v>
      </c>
      <c r="H49" s="220">
        <v>40952</v>
      </c>
      <c r="I49" s="220">
        <v>41121</v>
      </c>
      <c r="J49" s="176" t="s">
        <v>19</v>
      </c>
      <c r="K49" s="177">
        <v>5.53</v>
      </c>
      <c r="L49" s="178">
        <v>0</v>
      </c>
      <c r="M49" s="174">
        <v>478</v>
      </c>
      <c r="N49" s="178">
        <f>+M49*G49</f>
        <v>478</v>
      </c>
      <c r="O49" s="179">
        <v>26593810</v>
      </c>
      <c r="P49" s="180">
        <v>60</v>
      </c>
      <c r="Q49" s="181"/>
      <c r="R49" s="60"/>
      <c r="S49" s="60"/>
      <c r="T49" s="60"/>
      <c r="U49" s="60"/>
      <c r="V49" s="60"/>
      <c r="W49" s="60"/>
      <c r="X49" s="60"/>
      <c r="Y49" s="60"/>
      <c r="Z49" s="60"/>
    </row>
    <row r="50" spans="1:26" s="61" customFormat="1" ht="30" x14ac:dyDescent="0.25">
      <c r="A50" s="52">
        <v>2</v>
      </c>
      <c r="B50" s="844" t="s">
        <v>5193</v>
      </c>
      <c r="C50" s="1371" t="s">
        <v>5193</v>
      </c>
      <c r="D50" s="173" t="s">
        <v>246</v>
      </c>
      <c r="E50" s="174">
        <v>701820120254</v>
      </c>
      <c r="F50" s="175" t="s">
        <v>18</v>
      </c>
      <c r="G50" s="845">
        <v>1</v>
      </c>
      <c r="H50" s="220">
        <v>40952</v>
      </c>
      <c r="I50" s="220">
        <v>41273</v>
      </c>
      <c r="J50" s="176" t="s">
        <v>19</v>
      </c>
      <c r="K50" s="177">
        <v>5.53</v>
      </c>
      <c r="L50" s="178">
        <v>5</v>
      </c>
      <c r="M50" s="174">
        <v>478</v>
      </c>
      <c r="N50" s="178">
        <f>+M50*G50</f>
        <v>478</v>
      </c>
      <c r="O50" s="179">
        <v>268336473</v>
      </c>
      <c r="P50" s="180">
        <v>61</v>
      </c>
      <c r="Q50" s="181"/>
      <c r="R50" s="60"/>
      <c r="S50" s="60"/>
      <c r="T50" s="60"/>
      <c r="U50" s="60"/>
      <c r="V50" s="60"/>
      <c r="W50" s="60"/>
      <c r="X50" s="60"/>
      <c r="Y50" s="60"/>
      <c r="Z50" s="60"/>
    </row>
    <row r="51" spans="1:26" s="61" customFormat="1" ht="30" x14ac:dyDescent="0.25">
      <c r="A51" s="52">
        <v>3</v>
      </c>
      <c r="B51" s="844" t="s">
        <v>5193</v>
      </c>
      <c r="C51" s="1371" t="s">
        <v>5193</v>
      </c>
      <c r="D51" s="173" t="s">
        <v>246</v>
      </c>
      <c r="E51" s="174">
        <v>701820120341</v>
      </c>
      <c r="F51" s="175" t="s">
        <v>18</v>
      </c>
      <c r="G51" s="182">
        <v>1</v>
      </c>
      <c r="H51" s="220">
        <v>41122</v>
      </c>
      <c r="I51" s="220">
        <v>41638</v>
      </c>
      <c r="J51" s="176" t="s">
        <v>19</v>
      </c>
      <c r="K51" s="177">
        <v>12</v>
      </c>
      <c r="L51" s="178">
        <v>5</v>
      </c>
      <c r="M51" s="174">
        <v>478</v>
      </c>
      <c r="N51" s="178">
        <f>+M51*G51</f>
        <v>478</v>
      </c>
      <c r="O51" s="179">
        <v>28235610</v>
      </c>
      <c r="P51" s="180">
        <v>62</v>
      </c>
      <c r="Q51" s="181"/>
      <c r="R51" s="60"/>
      <c r="S51" s="60"/>
      <c r="T51" s="60"/>
      <c r="U51" s="60"/>
      <c r="V51" s="60"/>
      <c r="W51" s="60"/>
      <c r="X51" s="60"/>
      <c r="Y51" s="60"/>
      <c r="Z51" s="60"/>
    </row>
    <row r="52" spans="1:26" s="61" customFormat="1" ht="30" x14ac:dyDescent="0.25">
      <c r="A52" s="52">
        <v>4</v>
      </c>
      <c r="B52" s="844" t="s">
        <v>5193</v>
      </c>
      <c r="C52" s="1371" t="s">
        <v>5193</v>
      </c>
      <c r="D52" s="173" t="s">
        <v>246</v>
      </c>
      <c r="E52" s="174">
        <v>701820130242</v>
      </c>
      <c r="F52" s="175" t="s">
        <v>18</v>
      </c>
      <c r="G52" s="182">
        <v>1</v>
      </c>
      <c r="H52" s="220">
        <v>41309</v>
      </c>
      <c r="I52" s="220">
        <v>41638</v>
      </c>
      <c r="J52" s="176" t="s">
        <v>19</v>
      </c>
      <c r="K52" s="177">
        <v>0</v>
      </c>
      <c r="L52" s="178">
        <f>24/28+10</f>
        <v>10.857142857142858</v>
      </c>
      <c r="M52" s="174">
        <v>280</v>
      </c>
      <c r="N52" s="178">
        <f>+M52*G52</f>
        <v>280</v>
      </c>
      <c r="O52" s="179">
        <v>301927601</v>
      </c>
      <c r="P52" s="180">
        <v>63</v>
      </c>
      <c r="Q52" s="181"/>
      <c r="R52" s="60"/>
      <c r="S52" s="60"/>
      <c r="T52" s="60"/>
      <c r="U52" s="60"/>
      <c r="V52" s="60"/>
      <c r="W52" s="60"/>
      <c r="X52" s="60"/>
      <c r="Y52" s="60"/>
      <c r="Z52" s="60"/>
    </row>
    <row r="53" spans="1:26" s="61" customFormat="1" ht="30" x14ac:dyDescent="0.25">
      <c r="A53" s="52">
        <v>5</v>
      </c>
      <c r="B53" s="844" t="s">
        <v>5193</v>
      </c>
      <c r="C53" s="1371" t="s">
        <v>5193</v>
      </c>
      <c r="D53" s="173" t="s">
        <v>246</v>
      </c>
      <c r="E53" s="174">
        <v>701820140172</v>
      </c>
      <c r="F53" s="175" t="s">
        <v>18</v>
      </c>
      <c r="G53" s="182">
        <v>1</v>
      </c>
      <c r="H53" s="220">
        <v>41661</v>
      </c>
      <c r="I53" s="220">
        <v>41973</v>
      </c>
      <c r="J53" s="176" t="s">
        <v>19</v>
      </c>
      <c r="K53" s="177">
        <v>8.26</v>
      </c>
      <c r="L53" s="178">
        <v>2</v>
      </c>
      <c r="M53" s="174">
        <v>280</v>
      </c>
      <c r="N53" s="178">
        <f>+M53*G53</f>
        <v>280</v>
      </c>
      <c r="O53" s="179">
        <v>332466740</v>
      </c>
      <c r="P53" s="180">
        <v>64</v>
      </c>
      <c r="Q53" s="181"/>
      <c r="R53" s="60"/>
      <c r="S53" s="60"/>
      <c r="T53" s="60"/>
      <c r="U53" s="60"/>
      <c r="V53" s="60"/>
      <c r="W53" s="60"/>
      <c r="X53" s="60"/>
      <c r="Y53" s="60"/>
      <c r="Z53" s="60"/>
    </row>
    <row r="54" spans="1:26" s="61" customFormat="1" x14ac:dyDescent="0.25">
      <c r="A54" s="52">
        <f>+A53+1</f>
        <v>6</v>
      </c>
      <c r="B54" s="844"/>
      <c r="C54" s="172"/>
      <c r="D54" s="173"/>
      <c r="E54" s="174"/>
      <c r="F54" s="175"/>
      <c r="G54" s="182"/>
      <c r="H54" s="175"/>
      <c r="I54" s="176"/>
      <c r="J54" s="176"/>
      <c r="K54" s="177"/>
      <c r="L54" s="176"/>
      <c r="M54" s="174"/>
      <c r="N54" s="178"/>
      <c r="O54" s="179"/>
      <c r="P54" s="180"/>
      <c r="Q54" s="181"/>
      <c r="R54" s="60"/>
      <c r="S54" s="60"/>
      <c r="T54" s="60"/>
      <c r="U54" s="60"/>
      <c r="V54" s="60"/>
      <c r="W54" s="60"/>
      <c r="X54" s="60"/>
      <c r="Y54" s="60"/>
      <c r="Z54" s="60"/>
    </row>
    <row r="55" spans="1:26" s="61" customFormat="1" x14ac:dyDescent="0.25">
      <c r="A55" s="52">
        <f>+A54+1</f>
        <v>7</v>
      </c>
      <c r="B55" s="844"/>
      <c r="C55" s="172"/>
      <c r="D55" s="173"/>
      <c r="E55" s="174"/>
      <c r="F55" s="175"/>
      <c r="G55" s="182"/>
      <c r="H55" s="175"/>
      <c r="I55" s="176"/>
      <c r="J55" s="176"/>
      <c r="K55" s="177"/>
      <c r="L55" s="176"/>
      <c r="M55" s="174"/>
      <c r="N55" s="178"/>
      <c r="O55" s="179"/>
      <c r="P55" s="180"/>
      <c r="Q55" s="181"/>
      <c r="R55" s="60"/>
      <c r="S55" s="60"/>
      <c r="T55" s="60"/>
      <c r="U55" s="60"/>
      <c r="V55" s="60"/>
      <c r="W55" s="60"/>
      <c r="X55" s="60"/>
      <c r="Y55" s="60"/>
      <c r="Z55" s="60"/>
    </row>
    <row r="56" spans="1:26" s="61" customFormat="1" x14ac:dyDescent="0.25">
      <c r="A56" s="52">
        <f>+A55+1</f>
        <v>8</v>
      </c>
      <c r="B56" s="844"/>
      <c r="C56" s="172"/>
      <c r="D56" s="173"/>
      <c r="E56" s="174"/>
      <c r="F56" s="175"/>
      <c r="G56" s="182"/>
      <c r="H56" s="175"/>
      <c r="I56" s="176"/>
      <c r="J56" s="176"/>
      <c r="K56" s="177"/>
      <c r="L56" s="176"/>
      <c r="M56" s="174"/>
      <c r="N56" s="178"/>
      <c r="O56" s="179"/>
      <c r="P56" s="180"/>
      <c r="Q56" s="181"/>
      <c r="R56" s="60"/>
      <c r="S56" s="60"/>
      <c r="T56" s="60"/>
      <c r="U56" s="60"/>
      <c r="V56" s="60"/>
      <c r="W56" s="60"/>
      <c r="X56" s="60"/>
      <c r="Y56" s="60"/>
      <c r="Z56" s="60"/>
    </row>
    <row r="57" spans="1:26" s="61" customFormat="1" x14ac:dyDescent="0.25">
      <c r="A57" s="52">
        <f>+A56+1</f>
        <v>9</v>
      </c>
      <c r="B57" s="173"/>
      <c r="C57" s="172"/>
      <c r="D57" s="173"/>
      <c r="E57" s="174"/>
      <c r="F57" s="175"/>
      <c r="G57" s="182"/>
      <c r="H57" s="175"/>
      <c r="I57" s="176"/>
      <c r="J57" s="176"/>
      <c r="K57" s="177"/>
      <c r="L57" s="176"/>
      <c r="M57" s="174"/>
      <c r="N57" s="178"/>
      <c r="O57" s="179"/>
      <c r="P57" s="180"/>
      <c r="Q57" s="181"/>
      <c r="R57" s="60"/>
      <c r="S57" s="60"/>
      <c r="T57" s="60"/>
      <c r="U57" s="60"/>
      <c r="V57" s="60"/>
      <c r="W57" s="60"/>
      <c r="X57" s="60"/>
      <c r="Y57" s="60"/>
      <c r="Z57" s="60"/>
    </row>
    <row r="58" spans="1:26" s="61" customFormat="1" x14ac:dyDescent="0.25">
      <c r="A58" s="52"/>
      <c r="B58" s="183" t="s">
        <v>28</v>
      </c>
      <c r="C58" s="172"/>
      <c r="D58" s="173"/>
      <c r="E58" s="174"/>
      <c r="F58" s="175"/>
      <c r="G58" s="182"/>
      <c r="H58" s="175"/>
      <c r="I58" s="176"/>
      <c r="J58" s="176"/>
      <c r="K58" s="184">
        <f>SUM(K49:K57)</f>
        <v>31.32</v>
      </c>
      <c r="L58" s="184">
        <f>SUM(L49:L57)</f>
        <v>22.857142857142858</v>
      </c>
      <c r="M58" s="186">
        <v>956</v>
      </c>
      <c r="N58" s="185"/>
      <c r="O58" s="179"/>
      <c r="P58" s="180"/>
      <c r="Q58" s="187"/>
    </row>
    <row r="59" spans="1:26" s="69" customFormat="1" x14ac:dyDescent="0.25">
      <c r="E59" s="188"/>
    </row>
    <row r="60" spans="1:26" s="69" customFormat="1" x14ac:dyDescent="0.25">
      <c r="B60" s="1860" t="s">
        <v>56</v>
      </c>
      <c r="C60" s="1860" t="s">
        <v>57</v>
      </c>
      <c r="D60" s="1862" t="s">
        <v>58</v>
      </c>
      <c r="E60" s="1862"/>
    </row>
    <row r="61" spans="1:26" s="69" customFormat="1" x14ac:dyDescent="0.25">
      <c r="B61" s="1861"/>
      <c r="C61" s="1861"/>
      <c r="D61" s="703" t="s">
        <v>59</v>
      </c>
      <c r="E61" s="190" t="s">
        <v>60</v>
      </c>
    </row>
    <row r="62" spans="1:26" s="69" customFormat="1" ht="18.75" x14ac:dyDescent="0.25">
      <c r="B62" s="222" t="s">
        <v>61</v>
      </c>
      <c r="C62" s="846">
        <f>K58</f>
        <v>31.32</v>
      </c>
      <c r="D62" s="235" t="s">
        <v>21</v>
      </c>
      <c r="E62" s="235"/>
      <c r="F62" s="191"/>
      <c r="G62" s="191"/>
      <c r="H62" s="191"/>
      <c r="I62" s="191"/>
      <c r="J62" s="191"/>
      <c r="K62" s="191"/>
      <c r="L62" s="191"/>
      <c r="M62" s="191"/>
    </row>
    <row r="63" spans="1:26" s="69" customFormat="1" x14ac:dyDescent="0.25">
      <c r="B63" s="222" t="s">
        <v>62</v>
      </c>
      <c r="C63" s="847">
        <v>956</v>
      </c>
      <c r="D63" s="235" t="s">
        <v>21</v>
      </c>
      <c r="E63" s="235"/>
    </row>
    <row r="64" spans="1:26" s="69" customFormat="1" x14ac:dyDescent="0.25">
      <c r="B64" s="192"/>
      <c r="C64" s="1863"/>
      <c r="D64" s="1863"/>
      <c r="E64" s="1863"/>
      <c r="F64" s="1863"/>
      <c r="G64" s="1863"/>
      <c r="H64" s="1863"/>
      <c r="I64" s="1863"/>
      <c r="J64" s="1863"/>
      <c r="K64" s="1863"/>
      <c r="L64" s="1863"/>
      <c r="M64" s="1863"/>
      <c r="N64" s="1863"/>
    </row>
    <row r="65" spans="2:17" ht="15.75" thickBot="1" x14ac:dyDescent="0.3"/>
    <row r="66" spans="2:17" ht="27" thickBot="1" x14ac:dyDescent="0.3">
      <c r="B66" s="1864" t="s">
        <v>63</v>
      </c>
      <c r="C66" s="1864"/>
      <c r="D66" s="1864"/>
      <c r="E66" s="1864"/>
      <c r="F66" s="1864"/>
      <c r="G66" s="1864"/>
      <c r="H66" s="1864"/>
      <c r="I66" s="1864"/>
      <c r="J66" s="1864"/>
      <c r="K66" s="1864"/>
      <c r="L66" s="1864"/>
      <c r="M66" s="1864"/>
      <c r="N66" s="1864"/>
    </row>
    <row r="69" spans="2:17" ht="105" x14ac:dyDescent="0.25">
      <c r="B69" s="193" t="s">
        <v>64</v>
      </c>
      <c r="C69" s="194" t="s">
        <v>65</v>
      </c>
      <c r="D69" s="194" t="s">
        <v>66</v>
      </c>
      <c r="E69" s="194" t="s">
        <v>67</v>
      </c>
      <c r="F69" s="194" t="s">
        <v>68</v>
      </c>
      <c r="G69" s="194" t="s">
        <v>69</v>
      </c>
      <c r="H69" s="194" t="s">
        <v>70</v>
      </c>
      <c r="I69" s="194" t="s">
        <v>71</v>
      </c>
      <c r="J69" s="194" t="s">
        <v>72</v>
      </c>
      <c r="K69" s="194" t="s">
        <v>73</v>
      </c>
      <c r="L69" s="194" t="s">
        <v>74</v>
      </c>
      <c r="M69" s="195" t="s">
        <v>75</v>
      </c>
      <c r="N69" s="195" t="s">
        <v>76</v>
      </c>
      <c r="O69" s="1875" t="s">
        <v>77</v>
      </c>
      <c r="P69" s="1876"/>
      <c r="Q69" s="194" t="s">
        <v>78</v>
      </c>
    </row>
    <row r="70" spans="2:17" ht="30" x14ac:dyDescent="0.25">
      <c r="B70" s="224" t="s">
        <v>1385</v>
      </c>
      <c r="C70" s="225" t="s">
        <v>1385</v>
      </c>
      <c r="D70" s="226" t="s">
        <v>5194</v>
      </c>
      <c r="E70" s="227">
        <v>170</v>
      </c>
      <c r="F70" s="378" t="s">
        <v>82</v>
      </c>
      <c r="G70" s="378" t="s">
        <v>82</v>
      </c>
      <c r="H70" s="378" t="s">
        <v>18</v>
      </c>
      <c r="I70" s="223" t="s">
        <v>82</v>
      </c>
      <c r="J70" s="223" t="s">
        <v>18</v>
      </c>
      <c r="K70" s="223" t="s">
        <v>18</v>
      </c>
      <c r="L70" s="223" t="s">
        <v>18</v>
      </c>
      <c r="M70" s="223" t="s">
        <v>18</v>
      </c>
      <c r="N70" s="223" t="s">
        <v>18</v>
      </c>
      <c r="O70" s="1963" t="s">
        <v>5195</v>
      </c>
      <c r="P70" s="1964"/>
      <c r="Q70" s="152" t="s">
        <v>18</v>
      </c>
    </row>
    <row r="71" spans="2:17" ht="105" customHeight="1" x14ac:dyDescent="0.25">
      <c r="B71" s="224" t="s">
        <v>1388</v>
      </c>
      <c r="C71" s="224" t="s">
        <v>1389</v>
      </c>
      <c r="D71" s="226" t="s">
        <v>5196</v>
      </c>
      <c r="E71" s="227">
        <v>250</v>
      </c>
      <c r="F71" s="378" t="s">
        <v>82</v>
      </c>
      <c r="G71" s="378" t="s">
        <v>82</v>
      </c>
      <c r="H71" s="378" t="s">
        <v>82</v>
      </c>
      <c r="I71" s="223" t="s">
        <v>18</v>
      </c>
      <c r="J71" s="223" t="s">
        <v>18</v>
      </c>
      <c r="K71" s="223" t="s">
        <v>18</v>
      </c>
      <c r="L71" s="223" t="s">
        <v>18</v>
      </c>
      <c r="M71" s="223" t="s">
        <v>18</v>
      </c>
      <c r="N71" s="223" t="s">
        <v>18</v>
      </c>
      <c r="O71" s="1877" t="s">
        <v>5197</v>
      </c>
      <c r="P71" s="1878"/>
      <c r="Q71" s="152" t="s">
        <v>18</v>
      </c>
    </row>
    <row r="72" spans="2:17" x14ac:dyDescent="0.25">
      <c r="B72" s="224"/>
      <c r="C72" s="224"/>
      <c r="D72" s="227"/>
      <c r="E72" s="227"/>
      <c r="F72" s="378"/>
      <c r="G72" s="378"/>
      <c r="H72" s="378"/>
      <c r="I72" s="223"/>
      <c r="J72" s="223"/>
      <c r="K72" s="152"/>
      <c r="L72" s="152"/>
      <c r="M72" s="152"/>
      <c r="N72" s="152"/>
      <c r="O72" s="2003"/>
      <c r="P72" s="2004"/>
      <c r="Q72" s="152"/>
    </row>
    <row r="73" spans="2:17" x14ac:dyDescent="0.25">
      <c r="B73" s="224"/>
      <c r="C73" s="224"/>
      <c r="D73" s="227"/>
      <c r="E73" s="227"/>
      <c r="F73" s="378"/>
      <c r="G73" s="378"/>
      <c r="H73" s="378"/>
      <c r="I73" s="223"/>
      <c r="J73" s="223"/>
      <c r="K73" s="152"/>
      <c r="L73" s="152"/>
      <c r="M73" s="152"/>
      <c r="N73" s="152"/>
      <c r="O73" s="2003"/>
      <c r="P73" s="2004"/>
      <c r="Q73" s="152"/>
    </row>
    <row r="74" spans="2:17" x14ac:dyDescent="0.25">
      <c r="B74" s="224"/>
      <c r="C74" s="224"/>
      <c r="D74" s="227"/>
      <c r="E74" s="227"/>
      <c r="F74" s="378"/>
      <c r="G74" s="378"/>
      <c r="H74" s="378"/>
      <c r="I74" s="223"/>
      <c r="J74" s="223"/>
      <c r="K74" s="152"/>
      <c r="L74" s="152"/>
      <c r="M74" s="152"/>
      <c r="N74" s="152"/>
      <c r="O74" s="2003"/>
      <c r="P74" s="2004"/>
      <c r="Q74" s="152"/>
    </row>
    <row r="75" spans="2:17" x14ac:dyDescent="0.25">
      <c r="B75" s="224"/>
      <c r="C75" s="224"/>
      <c r="D75" s="227"/>
      <c r="E75" s="227"/>
      <c r="F75" s="378"/>
      <c r="G75" s="378"/>
      <c r="H75" s="378"/>
      <c r="I75" s="223"/>
      <c r="J75" s="223"/>
      <c r="K75" s="152"/>
      <c r="L75" s="152"/>
      <c r="M75" s="152"/>
      <c r="N75" s="152"/>
      <c r="O75" s="2003"/>
      <c r="P75" s="2004"/>
      <c r="Q75" s="152"/>
    </row>
    <row r="76" spans="2:17" x14ac:dyDescent="0.25">
      <c r="B76" s="152"/>
      <c r="C76" s="152"/>
      <c r="D76" s="152"/>
      <c r="E76" s="152"/>
      <c r="F76" s="152"/>
      <c r="G76" s="152"/>
      <c r="H76" s="152"/>
      <c r="I76" s="152"/>
      <c r="J76" s="152"/>
      <c r="K76" s="152"/>
      <c r="L76" s="152"/>
      <c r="M76" s="152"/>
      <c r="N76" s="152"/>
      <c r="O76" s="2003"/>
      <c r="P76" s="2004"/>
      <c r="Q76" s="152"/>
    </row>
    <row r="77" spans="2:17" x14ac:dyDescent="0.25">
      <c r="B77" s="1" t="s">
        <v>85</v>
      </c>
    </row>
    <row r="78" spans="2:17" x14ac:dyDescent="0.25">
      <c r="B78" s="1" t="s">
        <v>86</v>
      </c>
    </row>
    <row r="79" spans="2:17" x14ac:dyDescent="0.25">
      <c r="B79" s="1" t="s">
        <v>87</v>
      </c>
    </row>
    <row r="81" spans="2:18" ht="15.75" thickBot="1" x14ac:dyDescent="0.3"/>
    <row r="82" spans="2:18" ht="27" thickBot="1" x14ac:dyDescent="0.3">
      <c r="B82" s="1879" t="s">
        <v>88</v>
      </c>
      <c r="C82" s="1880"/>
      <c r="D82" s="1880"/>
      <c r="E82" s="1880"/>
      <c r="F82" s="1880"/>
      <c r="G82" s="1880"/>
      <c r="H82" s="1880"/>
      <c r="I82" s="1880"/>
      <c r="J82" s="1880"/>
      <c r="K82" s="1880"/>
      <c r="L82" s="1880"/>
      <c r="M82" s="1880"/>
      <c r="N82" s="1881"/>
    </row>
    <row r="85" spans="2:18" x14ac:dyDescent="0.25">
      <c r="C85" s="230"/>
    </row>
    <row r="87" spans="2:18" ht="75" x14ac:dyDescent="0.25">
      <c r="B87" s="193" t="s">
        <v>89</v>
      </c>
      <c r="C87" s="193" t="s">
        <v>90</v>
      </c>
      <c r="D87" s="193" t="s">
        <v>91</v>
      </c>
      <c r="E87" s="193" t="s">
        <v>92</v>
      </c>
      <c r="F87" s="193" t="s">
        <v>93</v>
      </c>
      <c r="G87" s="193" t="s">
        <v>94</v>
      </c>
      <c r="H87" s="193" t="s">
        <v>95</v>
      </c>
      <c r="I87" s="193" t="s">
        <v>96</v>
      </c>
      <c r="J87" s="1875" t="s">
        <v>97</v>
      </c>
      <c r="K87" s="1882"/>
      <c r="L87" s="1876"/>
      <c r="M87" s="193" t="s">
        <v>98</v>
      </c>
      <c r="N87" s="193" t="s">
        <v>254</v>
      </c>
      <c r="O87" s="193" t="s">
        <v>255</v>
      </c>
      <c r="P87" s="1875" t="s">
        <v>77</v>
      </c>
      <c r="Q87" s="1876"/>
    </row>
    <row r="88" spans="2:18" ht="60" x14ac:dyDescent="0.25">
      <c r="B88" s="1992" t="s">
        <v>5198</v>
      </c>
      <c r="C88" s="1992" t="s">
        <v>5199</v>
      </c>
      <c r="D88" s="1992" t="s">
        <v>5200</v>
      </c>
      <c r="E88" s="2037">
        <v>64540651</v>
      </c>
      <c r="F88" s="1992" t="s">
        <v>5201</v>
      </c>
      <c r="G88" s="1992" t="s">
        <v>329</v>
      </c>
      <c r="H88" s="1973">
        <v>36260</v>
      </c>
      <c r="I88" s="2001" t="s">
        <v>82</v>
      </c>
      <c r="J88" s="225" t="s">
        <v>5202</v>
      </c>
      <c r="K88" s="226" t="s">
        <v>5203</v>
      </c>
      <c r="L88" s="223" t="s">
        <v>286</v>
      </c>
      <c r="M88" s="1870" t="s">
        <v>18</v>
      </c>
      <c r="N88" s="1870" t="s">
        <v>18</v>
      </c>
      <c r="O88" s="1870" t="s">
        <v>18</v>
      </c>
      <c r="P88" s="1984" t="s">
        <v>5204</v>
      </c>
      <c r="Q88" s="1985"/>
      <c r="R88" s="2048" t="s">
        <v>5197</v>
      </c>
    </row>
    <row r="89" spans="2:18" x14ac:dyDescent="0.25">
      <c r="B89" s="1993"/>
      <c r="C89" s="1993"/>
      <c r="D89" s="1993"/>
      <c r="E89" s="2038"/>
      <c r="F89" s="1993"/>
      <c r="G89" s="1993"/>
      <c r="H89" s="1974"/>
      <c r="I89" s="2011"/>
      <c r="J89" s="225" t="s">
        <v>5205</v>
      </c>
      <c r="K89" s="898">
        <v>40273</v>
      </c>
      <c r="L89" s="226" t="s">
        <v>286</v>
      </c>
      <c r="M89" s="1924"/>
      <c r="N89" s="1924"/>
      <c r="O89" s="1924"/>
      <c r="P89" s="1986"/>
      <c r="Q89" s="1987"/>
      <c r="R89" s="2048"/>
    </row>
    <row r="90" spans="2:18" ht="30" x14ac:dyDescent="0.25">
      <c r="B90" s="1993"/>
      <c r="C90" s="1993"/>
      <c r="D90" s="1993"/>
      <c r="E90" s="2038"/>
      <c r="F90" s="1993"/>
      <c r="G90" s="1993"/>
      <c r="H90" s="1974"/>
      <c r="I90" s="2011"/>
      <c r="J90" s="225" t="s">
        <v>5206</v>
      </c>
      <c r="K90" s="898" t="s">
        <v>5207</v>
      </c>
      <c r="L90" s="226" t="s">
        <v>286</v>
      </c>
      <c r="M90" s="1924"/>
      <c r="N90" s="1924"/>
      <c r="O90" s="1924"/>
      <c r="P90" s="1986"/>
      <c r="Q90" s="1987"/>
      <c r="R90" s="2048"/>
    </row>
    <row r="91" spans="2:18" ht="30" x14ac:dyDescent="0.25">
      <c r="B91" s="1993"/>
      <c r="C91" s="1993"/>
      <c r="D91" s="1993"/>
      <c r="E91" s="2038"/>
      <c r="F91" s="1993"/>
      <c r="G91" s="1993"/>
      <c r="H91" s="1974"/>
      <c r="I91" s="2011"/>
      <c r="J91" s="225" t="s">
        <v>5208</v>
      </c>
      <c r="K91" s="898" t="s">
        <v>5209</v>
      </c>
      <c r="L91" s="226" t="s">
        <v>286</v>
      </c>
      <c r="M91" s="1924"/>
      <c r="N91" s="1924"/>
      <c r="O91" s="1924"/>
      <c r="P91" s="1986"/>
      <c r="Q91" s="1987"/>
      <c r="R91" s="2048"/>
    </row>
    <row r="92" spans="2:18" ht="60" x14ac:dyDescent="0.25">
      <c r="B92" s="1993"/>
      <c r="C92" s="1993"/>
      <c r="D92" s="1993"/>
      <c r="E92" s="2038"/>
      <c r="F92" s="1993"/>
      <c r="G92" s="1993"/>
      <c r="H92" s="1974"/>
      <c r="I92" s="2011"/>
      <c r="J92" s="225" t="s">
        <v>3972</v>
      </c>
      <c r="K92" s="898" t="s">
        <v>5210</v>
      </c>
      <c r="L92" s="226" t="s">
        <v>5211</v>
      </c>
      <c r="M92" s="1924"/>
      <c r="N92" s="1924"/>
      <c r="O92" s="1924"/>
      <c r="P92" s="1986"/>
      <c r="Q92" s="1987"/>
      <c r="R92" s="2048"/>
    </row>
    <row r="93" spans="2:18" ht="30" x14ac:dyDescent="0.25">
      <c r="B93" s="1993"/>
      <c r="C93" s="1993"/>
      <c r="D93" s="1993"/>
      <c r="E93" s="2038"/>
      <c r="F93" s="1993"/>
      <c r="G93" s="1993"/>
      <c r="H93" s="1974"/>
      <c r="I93" s="2011"/>
      <c r="J93" s="225" t="s">
        <v>5212</v>
      </c>
      <c r="K93" s="898" t="s">
        <v>5213</v>
      </c>
      <c r="L93" s="226" t="s">
        <v>286</v>
      </c>
      <c r="M93" s="1871"/>
      <c r="N93" s="1871"/>
      <c r="O93" s="1871"/>
      <c r="P93" s="1986"/>
      <c r="Q93" s="1987"/>
      <c r="R93" s="2048"/>
    </row>
    <row r="94" spans="2:18" ht="105" x14ac:dyDescent="0.25">
      <c r="B94" s="1992" t="s">
        <v>5214</v>
      </c>
      <c r="C94" s="1992" t="s">
        <v>5199</v>
      </c>
      <c r="D94" s="1992" t="s">
        <v>4909</v>
      </c>
      <c r="E94" s="2037">
        <v>64577062</v>
      </c>
      <c r="F94" s="1992" t="s">
        <v>487</v>
      </c>
      <c r="G94" s="1992" t="s">
        <v>329</v>
      </c>
      <c r="H94" s="1973">
        <v>38696</v>
      </c>
      <c r="I94" s="2001" t="s">
        <v>82</v>
      </c>
      <c r="J94" s="225" t="s">
        <v>5215</v>
      </c>
      <c r="K94" s="226" t="s">
        <v>5216</v>
      </c>
      <c r="L94" s="223" t="s">
        <v>266</v>
      </c>
      <c r="M94" s="1870" t="s">
        <v>18</v>
      </c>
      <c r="N94" s="1870" t="s">
        <v>18</v>
      </c>
      <c r="O94" s="1870" t="s">
        <v>18</v>
      </c>
      <c r="P94" s="2039" t="s">
        <v>5217</v>
      </c>
      <c r="Q94" s="2040"/>
    </row>
    <row r="95" spans="2:18" ht="30" x14ac:dyDescent="0.25">
      <c r="B95" s="1993"/>
      <c r="C95" s="1993"/>
      <c r="D95" s="1993"/>
      <c r="E95" s="2038"/>
      <c r="F95" s="1993"/>
      <c r="G95" s="1993"/>
      <c r="H95" s="1974"/>
      <c r="I95" s="2011"/>
      <c r="J95" s="852" t="s">
        <v>5218</v>
      </c>
      <c r="K95" s="226" t="s">
        <v>5219</v>
      </c>
      <c r="L95" s="226" t="s">
        <v>266</v>
      </c>
      <c r="M95" s="1924"/>
      <c r="N95" s="1924"/>
      <c r="O95" s="1924"/>
      <c r="P95" s="2041"/>
      <c r="Q95" s="2042"/>
    </row>
    <row r="96" spans="2:18" ht="45" x14ac:dyDescent="0.25">
      <c r="B96" s="1993"/>
      <c r="C96" s="1993"/>
      <c r="D96" s="1993"/>
      <c r="E96" s="2038"/>
      <c r="F96" s="1993"/>
      <c r="G96" s="1993"/>
      <c r="H96" s="1974"/>
      <c r="I96" s="2011"/>
      <c r="J96" s="852" t="s">
        <v>5220</v>
      </c>
      <c r="K96" s="226" t="s">
        <v>5221</v>
      </c>
      <c r="L96" s="226" t="s">
        <v>266</v>
      </c>
      <c r="M96" s="1924"/>
      <c r="N96" s="1924"/>
      <c r="O96" s="1924"/>
      <c r="P96" s="2041"/>
      <c r="Q96" s="2042"/>
    </row>
    <row r="97" spans="2:19" ht="30" x14ac:dyDescent="0.25">
      <c r="B97" s="1993"/>
      <c r="C97" s="1993"/>
      <c r="D97" s="1993"/>
      <c r="E97" s="2038"/>
      <c r="F97" s="1993"/>
      <c r="G97" s="1993"/>
      <c r="H97" s="1974"/>
      <c r="I97" s="2011"/>
      <c r="J97" s="852" t="s">
        <v>5222</v>
      </c>
      <c r="K97" s="226" t="s">
        <v>5223</v>
      </c>
      <c r="L97" s="226" t="s">
        <v>266</v>
      </c>
      <c r="M97" s="1924"/>
      <c r="N97" s="1924"/>
      <c r="O97" s="1924"/>
      <c r="P97" s="2041"/>
      <c r="Q97" s="2042"/>
    </row>
    <row r="98" spans="2:19" ht="30" x14ac:dyDescent="0.25">
      <c r="B98" s="1993"/>
      <c r="C98" s="1993"/>
      <c r="D98" s="1993"/>
      <c r="E98" s="2038"/>
      <c r="F98" s="1993"/>
      <c r="G98" s="1993"/>
      <c r="H98" s="1974"/>
      <c r="I98" s="2011"/>
      <c r="J98" s="852" t="s">
        <v>5224</v>
      </c>
      <c r="K98" s="226" t="s">
        <v>5225</v>
      </c>
      <c r="L98" s="226" t="s">
        <v>266</v>
      </c>
      <c r="M98" s="1924"/>
      <c r="N98" s="1924"/>
      <c r="O98" s="1924"/>
      <c r="P98" s="2041"/>
      <c r="Q98" s="2042"/>
    </row>
    <row r="99" spans="2:19" ht="30" x14ac:dyDescent="0.25">
      <c r="B99" s="1993"/>
      <c r="C99" s="1993"/>
      <c r="D99" s="1993"/>
      <c r="E99" s="2038"/>
      <c r="F99" s="1993"/>
      <c r="G99" s="1993"/>
      <c r="H99" s="1974"/>
      <c r="I99" s="2011"/>
      <c r="J99" s="852" t="s">
        <v>5226</v>
      </c>
      <c r="K99" s="226" t="s">
        <v>5227</v>
      </c>
      <c r="L99" s="226" t="s">
        <v>286</v>
      </c>
      <c r="M99" s="1924"/>
      <c r="N99" s="1924"/>
      <c r="O99" s="1924"/>
      <c r="P99" s="2041"/>
      <c r="Q99" s="2042"/>
    </row>
    <row r="100" spans="2:19" ht="60" x14ac:dyDescent="0.25">
      <c r="B100" s="1993"/>
      <c r="C100" s="1993"/>
      <c r="D100" s="1993"/>
      <c r="E100" s="2038"/>
      <c r="F100" s="1993"/>
      <c r="G100" s="1993"/>
      <c r="H100" s="1974"/>
      <c r="I100" s="2011"/>
      <c r="J100" s="852" t="s">
        <v>5228</v>
      </c>
      <c r="K100" s="226" t="s">
        <v>5229</v>
      </c>
      <c r="L100" s="226" t="s">
        <v>286</v>
      </c>
      <c r="M100" s="1924"/>
      <c r="N100" s="1924"/>
      <c r="O100" s="1924"/>
      <c r="P100" s="2041"/>
      <c r="Q100" s="2042"/>
    </row>
    <row r="101" spans="2:19" ht="30" x14ac:dyDescent="0.25">
      <c r="B101" s="1993"/>
      <c r="C101" s="1993"/>
      <c r="D101" s="1993"/>
      <c r="E101" s="2038"/>
      <c r="F101" s="2005"/>
      <c r="G101" s="1993"/>
      <c r="H101" s="1974"/>
      <c r="I101" s="2011"/>
      <c r="J101" s="852" t="s">
        <v>5230</v>
      </c>
      <c r="K101" s="226" t="s">
        <v>5231</v>
      </c>
      <c r="L101" s="226" t="s">
        <v>286</v>
      </c>
      <c r="M101" s="1871"/>
      <c r="N101" s="1871"/>
      <c r="O101" s="1871"/>
      <c r="P101" s="2041"/>
      <c r="Q101" s="2042"/>
    </row>
    <row r="102" spans="2:19" ht="135" x14ac:dyDescent="0.25">
      <c r="B102" s="848" t="s">
        <v>1284</v>
      </c>
      <c r="C102" s="848" t="s">
        <v>294</v>
      </c>
      <c r="D102" s="848" t="s">
        <v>5232</v>
      </c>
      <c r="E102" s="849">
        <v>33169345</v>
      </c>
      <c r="F102" s="848" t="s">
        <v>2696</v>
      </c>
      <c r="G102" s="848" t="s">
        <v>258</v>
      </c>
      <c r="H102" s="1372">
        <v>37001</v>
      </c>
      <c r="I102" s="851" t="s">
        <v>82</v>
      </c>
      <c r="J102" s="225" t="s">
        <v>5233</v>
      </c>
      <c r="K102" s="226" t="s">
        <v>5234</v>
      </c>
      <c r="L102" s="223" t="s">
        <v>266</v>
      </c>
      <c r="M102" s="152" t="s">
        <v>18</v>
      </c>
      <c r="N102" s="152" t="s">
        <v>18</v>
      </c>
      <c r="O102" s="715" t="s">
        <v>18</v>
      </c>
      <c r="P102" s="1984" t="s">
        <v>5235</v>
      </c>
      <c r="Q102" s="1985"/>
      <c r="R102" s="1877" t="s">
        <v>5197</v>
      </c>
      <c r="S102" s="1878"/>
    </row>
    <row r="103" spans="2:19" ht="60" x14ac:dyDescent="0.25">
      <c r="B103" s="1992" t="s">
        <v>463</v>
      </c>
      <c r="C103" s="1992" t="s">
        <v>294</v>
      </c>
      <c r="D103" s="1992" t="s">
        <v>5236</v>
      </c>
      <c r="E103" s="2037">
        <v>1102804065</v>
      </c>
      <c r="F103" s="1992" t="s">
        <v>370</v>
      </c>
      <c r="G103" s="1992" t="s">
        <v>258</v>
      </c>
      <c r="H103" s="1973">
        <v>39906</v>
      </c>
      <c r="I103" s="2001" t="s">
        <v>82</v>
      </c>
      <c r="J103" s="225" t="s">
        <v>5237</v>
      </c>
      <c r="K103" s="226" t="s">
        <v>5238</v>
      </c>
      <c r="L103" s="223" t="s">
        <v>266</v>
      </c>
      <c r="M103" s="1870" t="s">
        <v>18</v>
      </c>
      <c r="N103" s="1870" t="s">
        <v>18</v>
      </c>
      <c r="O103" s="1870" t="s">
        <v>19</v>
      </c>
      <c r="P103" s="1998" t="s">
        <v>5239</v>
      </c>
      <c r="Q103" s="1998"/>
      <c r="R103" s="2048" t="s">
        <v>5197</v>
      </c>
      <c r="S103" s="2048"/>
    </row>
    <row r="104" spans="2:19" ht="30" x14ac:dyDescent="0.25">
      <c r="B104" s="1993"/>
      <c r="C104" s="1993"/>
      <c r="D104" s="1993"/>
      <c r="E104" s="2038"/>
      <c r="F104" s="1993"/>
      <c r="G104" s="1993"/>
      <c r="H104" s="1974"/>
      <c r="I104" s="2011"/>
      <c r="J104" s="225" t="s">
        <v>5240</v>
      </c>
      <c r="K104" s="226" t="s">
        <v>5241</v>
      </c>
      <c r="L104" s="226" t="s">
        <v>266</v>
      </c>
      <c r="M104" s="1924"/>
      <c r="N104" s="1924"/>
      <c r="O104" s="1924"/>
      <c r="P104" s="1998"/>
      <c r="Q104" s="1998"/>
      <c r="R104" s="2048"/>
      <c r="S104" s="2048"/>
    </row>
    <row r="105" spans="2:19" ht="30" x14ac:dyDescent="0.25">
      <c r="B105" s="1993"/>
      <c r="C105" s="1993"/>
      <c r="D105" s="1993"/>
      <c r="E105" s="2038"/>
      <c r="F105" s="1993"/>
      <c r="G105" s="1993"/>
      <c r="H105" s="1974"/>
      <c r="I105" s="2011"/>
      <c r="J105" s="225" t="s">
        <v>5242</v>
      </c>
      <c r="K105" s="226"/>
      <c r="L105" s="226" t="s">
        <v>286</v>
      </c>
      <c r="M105" s="1871"/>
      <c r="N105" s="1871"/>
      <c r="O105" s="1871"/>
      <c r="P105" s="1998"/>
      <c r="Q105" s="1998"/>
      <c r="R105" s="2048"/>
      <c r="S105" s="2048"/>
    </row>
    <row r="107" spans="2:19" ht="15.75" thickBot="1" x14ac:dyDescent="0.3"/>
    <row r="108" spans="2:19" ht="27" thickBot="1" x14ac:dyDescent="0.3">
      <c r="B108" s="1879" t="s">
        <v>184</v>
      </c>
      <c r="C108" s="1880"/>
      <c r="D108" s="1880"/>
      <c r="E108" s="1880"/>
      <c r="F108" s="1880"/>
      <c r="G108" s="1880"/>
      <c r="H108" s="1880"/>
      <c r="I108" s="1880"/>
      <c r="J108" s="1880"/>
      <c r="K108" s="1880"/>
      <c r="L108" s="1880"/>
      <c r="M108" s="1880"/>
      <c r="N108" s="1881"/>
    </row>
    <row r="111" spans="2:19" ht="30" x14ac:dyDescent="0.25">
      <c r="B111" s="194" t="s">
        <v>17</v>
      </c>
      <c r="C111" s="194" t="s">
        <v>415</v>
      </c>
      <c r="D111" s="1875" t="s">
        <v>77</v>
      </c>
      <c r="E111" s="1876"/>
    </row>
    <row r="112" spans="2:19" x14ac:dyDescent="0.25">
      <c r="B112" s="229" t="s">
        <v>185</v>
      </c>
      <c r="C112" s="715" t="s">
        <v>18</v>
      </c>
      <c r="D112" s="1922"/>
      <c r="E112" s="1922"/>
    </row>
    <row r="115" spans="1:26" ht="26.25" x14ac:dyDescent="0.25">
      <c r="B115" s="1851" t="s">
        <v>186</v>
      </c>
      <c r="C115" s="1852"/>
      <c r="D115" s="1852"/>
      <c r="E115" s="1852"/>
      <c r="F115" s="1852"/>
      <c r="G115" s="1852"/>
      <c r="H115" s="1852"/>
      <c r="I115" s="1852"/>
      <c r="J115" s="1852"/>
      <c r="K115" s="1852"/>
      <c r="L115" s="1852"/>
      <c r="M115" s="1852"/>
      <c r="N115" s="1852"/>
      <c r="O115" s="1852"/>
      <c r="P115" s="1852"/>
    </row>
    <row r="117" spans="1:26" ht="15.75" thickBot="1" x14ac:dyDescent="0.3"/>
    <row r="118" spans="1:26" ht="27" thickBot="1" x14ac:dyDescent="0.3">
      <c r="B118" s="1879" t="s">
        <v>187</v>
      </c>
      <c r="C118" s="1880"/>
      <c r="D118" s="1880"/>
      <c r="E118" s="1880"/>
      <c r="F118" s="1880"/>
      <c r="G118" s="1880"/>
      <c r="H118" s="1880"/>
      <c r="I118" s="1880"/>
      <c r="J118" s="1880"/>
      <c r="K118" s="1880"/>
      <c r="L118" s="1880"/>
      <c r="M118" s="1880"/>
      <c r="N118" s="1881"/>
    </row>
    <row r="120" spans="1:26" ht="15.75" thickBot="1" x14ac:dyDescent="0.3">
      <c r="M120" s="163"/>
      <c r="N120" s="163"/>
    </row>
    <row r="121" spans="1:26" s="48" customFormat="1" ht="60" x14ac:dyDescent="0.25">
      <c r="B121" s="164" t="s">
        <v>33</v>
      </c>
      <c r="C121" s="164" t="s">
        <v>34</v>
      </c>
      <c r="D121" s="164" t="s">
        <v>35</v>
      </c>
      <c r="E121" s="164" t="s">
        <v>36</v>
      </c>
      <c r="F121" s="164" t="s">
        <v>37</v>
      </c>
      <c r="G121" s="164" t="s">
        <v>38</v>
      </c>
      <c r="H121" s="164" t="s">
        <v>39</v>
      </c>
      <c r="I121" s="164" t="s">
        <v>40</v>
      </c>
      <c r="J121" s="164" t="s">
        <v>41</v>
      </c>
      <c r="K121" s="164" t="s">
        <v>42</v>
      </c>
      <c r="L121" s="164" t="s">
        <v>43</v>
      </c>
      <c r="M121" s="165" t="s">
        <v>44</v>
      </c>
      <c r="N121" s="164" t="s">
        <v>45</v>
      </c>
      <c r="O121" s="164" t="s">
        <v>46</v>
      </c>
      <c r="P121" s="166" t="s">
        <v>47</v>
      </c>
      <c r="Q121" s="166" t="s">
        <v>48</v>
      </c>
    </row>
    <row r="122" spans="1:26" s="61" customFormat="1" ht="60" x14ac:dyDescent="0.25">
      <c r="A122" s="52">
        <v>1</v>
      </c>
      <c r="B122" s="844" t="s">
        <v>5243</v>
      </c>
      <c r="C122" s="844"/>
      <c r="D122" s="173"/>
      <c r="E122" s="174"/>
      <c r="F122" s="175"/>
      <c r="G122" s="845"/>
      <c r="H122" s="220"/>
      <c r="I122" s="220"/>
      <c r="J122" s="176"/>
      <c r="K122" s="177"/>
      <c r="L122" s="177"/>
      <c r="M122" s="174"/>
      <c r="N122" s="174"/>
      <c r="O122" s="179"/>
      <c r="P122" s="180"/>
      <c r="Q122" s="181" t="s">
        <v>5244</v>
      </c>
      <c r="R122" s="60"/>
      <c r="S122" s="60"/>
      <c r="T122" s="60"/>
      <c r="U122" s="60"/>
      <c r="V122" s="60"/>
      <c r="W122" s="60"/>
      <c r="X122" s="60"/>
      <c r="Y122" s="60"/>
      <c r="Z122" s="60"/>
    </row>
    <row r="123" spans="1:26" s="61" customFormat="1" x14ac:dyDescent="0.25">
      <c r="A123" s="52">
        <v>2</v>
      </c>
      <c r="B123" s="844"/>
      <c r="C123" s="844"/>
      <c r="D123" s="173"/>
      <c r="E123" s="174"/>
      <c r="F123" s="175"/>
      <c r="G123" s="845"/>
      <c r="H123" s="220"/>
      <c r="I123" s="220"/>
      <c r="J123" s="176"/>
      <c r="K123" s="177"/>
      <c r="L123" s="177"/>
      <c r="M123" s="174"/>
      <c r="N123" s="174"/>
      <c r="O123" s="179"/>
      <c r="P123" s="180"/>
      <c r="Q123" s="181"/>
      <c r="R123" s="60"/>
      <c r="S123" s="60"/>
      <c r="T123" s="60"/>
      <c r="U123" s="60"/>
      <c r="V123" s="60"/>
      <c r="W123" s="60"/>
      <c r="X123" s="60"/>
      <c r="Y123" s="60"/>
      <c r="Z123" s="60"/>
    </row>
    <row r="124" spans="1:26" s="61" customFormat="1" x14ac:dyDescent="0.25">
      <c r="A124" s="52">
        <f>+A123+1</f>
        <v>3</v>
      </c>
      <c r="B124" s="183"/>
      <c r="C124" s="172"/>
      <c r="D124" s="173"/>
      <c r="E124" s="182"/>
      <c r="F124" s="175"/>
      <c r="G124" s="175"/>
      <c r="H124" s="175"/>
      <c r="I124" s="176"/>
      <c r="J124" s="176"/>
      <c r="K124" s="176"/>
      <c r="L124" s="176"/>
      <c r="M124" s="178"/>
      <c r="N124" s="178"/>
      <c r="O124" s="180"/>
      <c r="P124" s="180"/>
      <c r="Q124" s="181"/>
      <c r="R124" s="60"/>
      <c r="S124" s="60"/>
      <c r="T124" s="60"/>
      <c r="U124" s="60"/>
      <c r="V124" s="60"/>
      <c r="W124" s="60"/>
      <c r="X124" s="60"/>
      <c r="Y124" s="60"/>
      <c r="Z124" s="60"/>
    </row>
    <row r="125" spans="1:26" s="61" customFormat="1" x14ac:dyDescent="0.25">
      <c r="A125" s="52">
        <f>+A124+1</f>
        <v>4</v>
      </c>
      <c r="B125" s="173"/>
      <c r="C125" s="172"/>
      <c r="D125" s="173"/>
      <c r="E125" s="182"/>
      <c r="F125" s="175"/>
      <c r="G125" s="175"/>
      <c r="H125" s="175"/>
      <c r="I125" s="176"/>
      <c r="J125" s="176"/>
      <c r="K125" s="176"/>
      <c r="L125" s="176"/>
      <c r="M125" s="178"/>
      <c r="N125" s="178"/>
      <c r="O125" s="180"/>
      <c r="P125" s="180"/>
      <c r="Q125" s="181"/>
      <c r="R125" s="60"/>
      <c r="S125" s="60"/>
      <c r="T125" s="60"/>
      <c r="U125" s="60"/>
      <c r="V125" s="60"/>
      <c r="W125" s="60"/>
      <c r="X125" s="60"/>
      <c r="Y125" s="60"/>
      <c r="Z125" s="60"/>
    </row>
    <row r="126" spans="1:26" s="61" customFormat="1" x14ac:dyDescent="0.25">
      <c r="A126" s="52">
        <f>+A125+1</f>
        <v>5</v>
      </c>
      <c r="B126" s="173"/>
      <c r="C126" s="172"/>
      <c r="D126" s="173"/>
      <c r="E126" s="182"/>
      <c r="F126" s="175"/>
      <c r="G126" s="175"/>
      <c r="H126" s="175"/>
      <c r="I126" s="176"/>
      <c r="J126" s="176"/>
      <c r="K126" s="176"/>
      <c r="L126" s="176"/>
      <c r="M126" s="178"/>
      <c r="N126" s="178"/>
      <c r="O126" s="180"/>
      <c r="P126" s="180"/>
      <c r="Q126" s="181"/>
      <c r="R126" s="60"/>
      <c r="S126" s="60"/>
      <c r="T126" s="60"/>
      <c r="U126" s="60"/>
      <c r="V126" s="60"/>
      <c r="W126" s="60"/>
      <c r="X126" s="60"/>
      <c r="Y126" s="60"/>
      <c r="Z126" s="60"/>
    </row>
    <row r="127" spans="1:26" s="61" customFormat="1" x14ac:dyDescent="0.25">
      <c r="A127" s="52">
        <f>+A126+1</f>
        <v>6</v>
      </c>
      <c r="B127" s="173"/>
      <c r="C127" s="172"/>
      <c r="D127" s="173"/>
      <c r="E127" s="182"/>
      <c r="F127" s="175"/>
      <c r="G127" s="175"/>
      <c r="H127" s="175"/>
      <c r="I127" s="176"/>
      <c r="J127" s="176"/>
      <c r="K127" s="176"/>
      <c r="L127" s="176"/>
      <c r="M127" s="178"/>
      <c r="N127" s="178"/>
      <c r="O127" s="180"/>
      <c r="P127" s="180"/>
      <c r="Q127" s="181"/>
      <c r="R127" s="60"/>
      <c r="S127" s="60"/>
      <c r="T127" s="60"/>
      <c r="U127" s="60"/>
      <c r="V127" s="60"/>
      <c r="W127" s="60"/>
      <c r="X127" s="60"/>
      <c r="Y127" s="60"/>
      <c r="Z127" s="60"/>
    </row>
    <row r="128" spans="1:26" s="61" customFormat="1" x14ac:dyDescent="0.25">
      <c r="A128" s="52">
        <f>+A127+1</f>
        <v>7</v>
      </c>
      <c r="B128" s="173"/>
      <c r="C128" s="172"/>
      <c r="D128" s="173"/>
      <c r="E128" s="182"/>
      <c r="F128" s="175"/>
      <c r="G128" s="175"/>
      <c r="H128" s="175"/>
      <c r="I128" s="176"/>
      <c r="J128" s="176"/>
      <c r="K128" s="176"/>
      <c r="L128" s="176"/>
      <c r="M128" s="178"/>
      <c r="N128" s="178"/>
      <c r="O128" s="180"/>
      <c r="P128" s="180"/>
      <c r="Q128" s="181"/>
      <c r="R128" s="60"/>
      <c r="S128" s="60"/>
      <c r="T128" s="60"/>
      <c r="U128" s="60"/>
      <c r="V128" s="60"/>
      <c r="W128" s="60"/>
      <c r="X128" s="60"/>
      <c r="Y128" s="60"/>
      <c r="Z128" s="60"/>
    </row>
    <row r="129" spans="1:18" s="61" customFormat="1" x14ac:dyDescent="0.25">
      <c r="A129" s="52"/>
      <c r="B129" s="183" t="s">
        <v>28</v>
      </c>
      <c r="C129" s="172"/>
      <c r="D129" s="173"/>
      <c r="E129" s="182"/>
      <c r="F129" s="175"/>
      <c r="G129" s="175"/>
      <c r="H129" s="175"/>
      <c r="I129" s="176"/>
      <c r="J129" s="176"/>
      <c r="K129" s="184">
        <f>SUM(K122:K128)</f>
        <v>0</v>
      </c>
      <c r="L129" s="185">
        <f>SUM(L122:L128)</f>
        <v>0</v>
      </c>
      <c r="M129" s="245"/>
      <c r="N129" s="185"/>
      <c r="O129" s="180"/>
      <c r="P129" s="180"/>
      <c r="Q129" s="187"/>
    </row>
    <row r="130" spans="1:18" x14ac:dyDescent="0.25">
      <c r="B130" s="69"/>
      <c r="C130" s="69"/>
      <c r="D130" s="69"/>
      <c r="E130" s="188"/>
      <c r="F130" s="69"/>
      <c r="G130" s="69"/>
      <c r="H130" s="69"/>
      <c r="I130" s="69"/>
      <c r="J130" s="69"/>
      <c r="K130" s="69"/>
      <c r="L130" s="69"/>
      <c r="M130" s="69"/>
      <c r="N130" s="69"/>
      <c r="O130" s="69"/>
      <c r="P130" s="69"/>
    </row>
    <row r="131" spans="1:18" ht="18.75" x14ac:dyDescent="0.25">
      <c r="B131" s="222" t="s">
        <v>192</v>
      </c>
      <c r="C131" s="854">
        <f>+K129</f>
        <v>0</v>
      </c>
      <c r="H131" s="191"/>
      <c r="I131" s="191"/>
      <c r="J131" s="191"/>
      <c r="K131" s="191"/>
      <c r="L131" s="191"/>
      <c r="M131" s="191"/>
      <c r="N131" s="69"/>
      <c r="O131" s="69"/>
      <c r="P131" s="69"/>
    </row>
    <row r="133" spans="1:18" ht="15.75" thickBot="1" x14ac:dyDescent="0.3"/>
    <row r="134" spans="1:18" ht="30.75" thickBot="1" x14ac:dyDescent="0.3">
      <c r="B134" s="232" t="s">
        <v>193</v>
      </c>
      <c r="C134" s="233" t="s">
        <v>194</v>
      </c>
      <c r="D134" s="232" t="s">
        <v>27</v>
      </c>
      <c r="E134" s="233" t="s">
        <v>195</v>
      </c>
    </row>
    <row r="135" spans="1:18" x14ac:dyDescent="0.25">
      <c r="B135" s="103" t="s">
        <v>196</v>
      </c>
      <c r="C135" s="234">
        <v>20</v>
      </c>
      <c r="D135" s="234">
        <v>0</v>
      </c>
      <c r="E135" s="1923">
        <f>+D135+D136+D137</f>
        <v>0</v>
      </c>
    </row>
    <row r="136" spans="1:18" x14ac:dyDescent="0.25">
      <c r="B136" s="103" t="s">
        <v>197</v>
      </c>
      <c r="C136" s="235">
        <v>30</v>
      </c>
      <c r="D136" s="715">
        <v>0</v>
      </c>
      <c r="E136" s="1924"/>
    </row>
    <row r="137" spans="1:18" ht="15.75" thickBot="1" x14ac:dyDescent="0.3">
      <c r="B137" s="103" t="s">
        <v>198</v>
      </c>
      <c r="C137" s="236">
        <v>40</v>
      </c>
      <c r="D137" s="236">
        <v>0</v>
      </c>
      <c r="E137" s="1925"/>
    </row>
    <row r="139" spans="1:18" ht="15.75" thickBot="1" x14ac:dyDescent="0.3"/>
    <row r="140" spans="1:18" ht="27" thickBot="1" x14ac:dyDescent="0.3">
      <c r="B140" s="1879" t="s">
        <v>199</v>
      </c>
      <c r="C140" s="1880"/>
      <c r="D140" s="1880"/>
      <c r="E140" s="1880"/>
      <c r="F140" s="1880"/>
      <c r="G140" s="1880"/>
      <c r="H140" s="1880"/>
      <c r="I140" s="1880"/>
      <c r="J140" s="1880"/>
      <c r="K140" s="1880"/>
      <c r="L140" s="1880"/>
      <c r="M140" s="1880"/>
      <c r="N140" s="1881"/>
    </row>
    <row r="142" spans="1:18" ht="75" x14ac:dyDescent="0.25">
      <c r="B142" s="193" t="s">
        <v>89</v>
      </c>
      <c r="C142" s="193" t="s">
        <v>90</v>
      </c>
      <c r="D142" s="193" t="s">
        <v>91</v>
      </c>
      <c r="E142" s="193" t="s">
        <v>92</v>
      </c>
      <c r="F142" s="193" t="s">
        <v>93</v>
      </c>
      <c r="G142" s="193" t="s">
        <v>94</v>
      </c>
      <c r="H142" s="193" t="s">
        <v>95</v>
      </c>
      <c r="I142" s="193" t="s">
        <v>96</v>
      </c>
      <c r="J142" s="1875" t="s">
        <v>97</v>
      </c>
      <c r="K142" s="1882"/>
      <c r="L142" s="1876"/>
      <c r="M142" s="193" t="s">
        <v>98</v>
      </c>
      <c r="N142" s="193" t="s">
        <v>254</v>
      </c>
      <c r="O142" s="193" t="s">
        <v>255</v>
      </c>
      <c r="P142" s="1875" t="s">
        <v>77</v>
      </c>
      <c r="Q142" s="1876"/>
    </row>
    <row r="143" spans="1:18" ht="30" customHeight="1" x14ac:dyDescent="0.25">
      <c r="B143" s="1992" t="s">
        <v>200</v>
      </c>
      <c r="C143" s="1992" t="s">
        <v>5245</v>
      </c>
      <c r="D143" s="1992" t="s">
        <v>5246</v>
      </c>
      <c r="E143" s="1996">
        <v>43183631</v>
      </c>
      <c r="F143" s="1992" t="s">
        <v>5247</v>
      </c>
      <c r="G143" s="1992" t="s">
        <v>5248</v>
      </c>
      <c r="H143" s="1973">
        <v>41082</v>
      </c>
      <c r="I143" s="2001" t="s">
        <v>82</v>
      </c>
      <c r="J143" s="225" t="s">
        <v>5249</v>
      </c>
      <c r="K143" s="226" t="s">
        <v>5250</v>
      </c>
      <c r="L143" s="223" t="s">
        <v>286</v>
      </c>
      <c r="M143" s="1870" t="s">
        <v>18</v>
      </c>
      <c r="N143" s="1870" t="s">
        <v>19</v>
      </c>
      <c r="O143" s="1870" t="s">
        <v>18</v>
      </c>
      <c r="P143" s="1984" t="s">
        <v>5251</v>
      </c>
      <c r="Q143" s="1985"/>
      <c r="R143" s="1858" t="s">
        <v>5252</v>
      </c>
    </row>
    <row r="144" spans="1:18" ht="90" x14ac:dyDescent="0.25">
      <c r="B144" s="2005"/>
      <c r="C144" s="2005"/>
      <c r="D144" s="2005"/>
      <c r="E144" s="2047"/>
      <c r="F144" s="2005"/>
      <c r="G144" s="2005"/>
      <c r="H144" s="2046"/>
      <c r="I144" s="2002"/>
      <c r="J144" s="225" t="s">
        <v>5253</v>
      </c>
      <c r="K144" s="226" t="s">
        <v>5254</v>
      </c>
      <c r="L144" s="223" t="s">
        <v>286</v>
      </c>
      <c r="M144" s="1871"/>
      <c r="N144" s="1871"/>
      <c r="O144" s="1871"/>
      <c r="P144" s="2044"/>
      <c r="Q144" s="2045"/>
      <c r="R144" s="2024"/>
    </row>
    <row r="145" spans="2:18" ht="74.25" customHeight="1" x14ac:dyDescent="0.25">
      <c r="B145" s="848" t="s">
        <v>200</v>
      </c>
      <c r="C145" s="848" t="s">
        <v>5245</v>
      </c>
      <c r="D145" s="848" t="s">
        <v>5255</v>
      </c>
      <c r="E145" s="855">
        <v>64549197</v>
      </c>
      <c r="F145" s="848" t="s">
        <v>5256</v>
      </c>
      <c r="G145" s="848" t="s">
        <v>296</v>
      </c>
      <c r="H145" s="850">
        <v>33102</v>
      </c>
      <c r="I145" s="851" t="s">
        <v>82</v>
      </c>
      <c r="J145" s="225"/>
      <c r="K145" s="226"/>
      <c r="L145" s="223"/>
      <c r="M145" s="152"/>
      <c r="N145" s="152" t="s">
        <v>19</v>
      </c>
      <c r="O145" s="152" t="s">
        <v>18</v>
      </c>
      <c r="P145" s="1984" t="s">
        <v>5257</v>
      </c>
      <c r="Q145" s="1985"/>
      <c r="R145" s="1859"/>
    </row>
    <row r="146" spans="2:18" ht="60" x14ac:dyDescent="0.25">
      <c r="B146" s="852" t="s">
        <v>531</v>
      </c>
      <c r="C146" s="852" t="s">
        <v>5245</v>
      </c>
      <c r="D146" s="852" t="s">
        <v>5258</v>
      </c>
      <c r="E146" s="969">
        <v>3756634</v>
      </c>
      <c r="F146" s="852" t="s">
        <v>1548</v>
      </c>
      <c r="G146" s="852" t="s">
        <v>5259</v>
      </c>
      <c r="H146" s="945">
        <v>28340</v>
      </c>
      <c r="I146" s="378" t="s">
        <v>82</v>
      </c>
      <c r="J146" s="225" t="s">
        <v>5260</v>
      </c>
      <c r="K146" s="226" t="s">
        <v>5261</v>
      </c>
      <c r="L146" s="223" t="s">
        <v>266</v>
      </c>
      <c r="M146" s="152" t="s">
        <v>18</v>
      </c>
      <c r="N146" s="152" t="s">
        <v>18</v>
      </c>
      <c r="O146" s="152" t="s">
        <v>18</v>
      </c>
      <c r="P146" s="1963" t="s">
        <v>5262</v>
      </c>
      <c r="Q146" s="1964"/>
      <c r="R146" s="1225"/>
    </row>
    <row r="149" spans="2:18" ht="15.75" thickBot="1" x14ac:dyDescent="0.3"/>
    <row r="150" spans="2:18" ht="30" x14ac:dyDescent="0.25">
      <c r="B150" s="162" t="s">
        <v>17</v>
      </c>
      <c r="C150" s="162" t="s">
        <v>193</v>
      </c>
      <c r="D150" s="193" t="s">
        <v>194</v>
      </c>
      <c r="E150" s="162" t="s">
        <v>27</v>
      </c>
      <c r="F150" s="233" t="s">
        <v>235</v>
      </c>
      <c r="G150" s="857"/>
    </row>
    <row r="151" spans="2:18" ht="108" x14ac:dyDescent="0.2">
      <c r="B151" s="1969" t="s">
        <v>236</v>
      </c>
      <c r="C151" s="196" t="s">
        <v>237</v>
      </c>
      <c r="D151" s="715">
        <v>25</v>
      </c>
      <c r="E151" s="715">
        <v>0</v>
      </c>
      <c r="F151" s="1970">
        <f>+E151+E152+E153</f>
        <v>10</v>
      </c>
      <c r="G151" s="858"/>
    </row>
    <row r="152" spans="2:18" ht="96" x14ac:dyDescent="0.2">
      <c r="B152" s="1969"/>
      <c r="C152" s="196" t="s">
        <v>238</v>
      </c>
      <c r="D152" s="242">
        <v>25</v>
      </c>
      <c r="E152" s="715">
        <v>0</v>
      </c>
      <c r="F152" s="1971"/>
      <c r="G152" s="858"/>
    </row>
    <row r="153" spans="2:18" ht="60" x14ac:dyDescent="0.2">
      <c r="B153" s="1969"/>
      <c r="C153" s="196" t="s">
        <v>239</v>
      </c>
      <c r="D153" s="715">
        <v>10</v>
      </c>
      <c r="E153" s="715">
        <v>10</v>
      </c>
      <c r="F153" s="1972"/>
      <c r="G153" s="858"/>
    </row>
    <row r="154" spans="2:18" x14ac:dyDescent="0.25">
      <c r="C154"/>
    </row>
    <row r="157" spans="2:18" x14ac:dyDescent="0.25">
      <c r="B157" s="160" t="s">
        <v>240</v>
      </c>
    </row>
    <row r="160" spans="2:18" x14ac:dyDescent="0.25">
      <c r="B160" s="41" t="s">
        <v>17</v>
      </c>
      <c r="C160" s="41" t="s">
        <v>26</v>
      </c>
      <c r="D160" s="162" t="s">
        <v>27</v>
      </c>
      <c r="E160" s="162" t="s">
        <v>28</v>
      </c>
    </row>
    <row r="161" spans="2:5" ht="28.5" x14ac:dyDescent="0.25">
      <c r="B161" s="45" t="s">
        <v>393</v>
      </c>
      <c r="C161" s="684">
        <v>40</v>
      </c>
      <c r="D161" s="715">
        <f>+E135</f>
        <v>0</v>
      </c>
      <c r="E161" s="1870">
        <f>+D161+D162</f>
        <v>10</v>
      </c>
    </row>
    <row r="162" spans="2:5" ht="42.75" x14ac:dyDescent="0.25">
      <c r="B162" s="45" t="s">
        <v>394</v>
      </c>
      <c r="C162" s="684">
        <v>60</v>
      </c>
      <c r="D162" s="715">
        <f>+F151</f>
        <v>10</v>
      </c>
      <c r="E162" s="1871"/>
    </row>
  </sheetData>
  <mergeCells count="94">
    <mergeCell ref="E161:E162"/>
    <mergeCell ref="P143:Q144"/>
    <mergeCell ref="R143:R145"/>
    <mergeCell ref="P145:Q145"/>
    <mergeCell ref="P146:Q146"/>
    <mergeCell ref="M143:M144"/>
    <mergeCell ref="N143:N144"/>
    <mergeCell ref="O143:O144"/>
    <mergeCell ref="E135:E137"/>
    <mergeCell ref="B140:N140"/>
    <mergeCell ref="J142:L142"/>
    <mergeCell ref="P142:Q142"/>
    <mergeCell ref="B151:B153"/>
    <mergeCell ref="F151:F153"/>
    <mergeCell ref="G143:G144"/>
    <mergeCell ref="H143:H144"/>
    <mergeCell ref="I143:I144"/>
    <mergeCell ref="B143:B144"/>
    <mergeCell ref="C143:C144"/>
    <mergeCell ref="D143:D144"/>
    <mergeCell ref="E143:E144"/>
    <mergeCell ref="F143:F144"/>
    <mergeCell ref="R103:S105"/>
    <mergeCell ref="B108:N108"/>
    <mergeCell ref="D111:E111"/>
    <mergeCell ref="D112:E112"/>
    <mergeCell ref="B118:N118"/>
    <mergeCell ref="B115:P115"/>
    <mergeCell ref="G103:G105"/>
    <mergeCell ref="H103:H105"/>
    <mergeCell ref="I103:I105"/>
    <mergeCell ref="M103:M105"/>
    <mergeCell ref="N103:N105"/>
    <mergeCell ref="O103:O105"/>
    <mergeCell ref="B103:B105"/>
    <mergeCell ref="C103:C105"/>
    <mergeCell ref="D103:D105"/>
    <mergeCell ref="E103:E105"/>
    <mergeCell ref="F103:F105"/>
    <mergeCell ref="P103:Q105"/>
    <mergeCell ref="N94:N101"/>
    <mergeCell ref="O94:O101"/>
    <mergeCell ref="P94:Q101"/>
    <mergeCell ref="P102:Q102"/>
    <mergeCell ref="R102:S102"/>
    <mergeCell ref="R88:R93"/>
    <mergeCell ref="B94:B101"/>
    <mergeCell ref="C94:C101"/>
    <mergeCell ref="D94:D101"/>
    <mergeCell ref="E94:E101"/>
    <mergeCell ref="F94:F101"/>
    <mergeCell ref="G94:G101"/>
    <mergeCell ref="H94:H101"/>
    <mergeCell ref="I94:I101"/>
    <mergeCell ref="M94:M101"/>
    <mergeCell ref="H88:H93"/>
    <mergeCell ref="I88:I93"/>
    <mergeCell ref="M88:M93"/>
    <mergeCell ref="N88:N93"/>
    <mergeCell ref="O88:O93"/>
    <mergeCell ref="P88:Q93"/>
    <mergeCell ref="G88:G93"/>
    <mergeCell ref="O73:P73"/>
    <mergeCell ref="O74:P74"/>
    <mergeCell ref="O75:P75"/>
    <mergeCell ref="O76:P76"/>
    <mergeCell ref="B82:N82"/>
    <mergeCell ref="J87:L87"/>
    <mergeCell ref="P87:Q87"/>
    <mergeCell ref="B88:B93"/>
    <mergeCell ref="C88:C93"/>
    <mergeCell ref="D88:D93"/>
    <mergeCell ref="E88:E93"/>
    <mergeCell ref="F88:F93"/>
    <mergeCell ref="O72:P72"/>
    <mergeCell ref="C10:E10"/>
    <mergeCell ref="B14:C21"/>
    <mergeCell ref="B22:C22"/>
    <mergeCell ref="E40:E41"/>
    <mergeCell ref="M45:N45"/>
    <mergeCell ref="B60:B61"/>
    <mergeCell ref="C60:C61"/>
    <mergeCell ref="D60:E60"/>
    <mergeCell ref="C64:N64"/>
    <mergeCell ref="B66:N66"/>
    <mergeCell ref="O69:P69"/>
    <mergeCell ref="O70:P70"/>
    <mergeCell ref="O71:P71"/>
    <mergeCell ref="C9:N9"/>
    <mergeCell ref="B2:P2"/>
    <mergeCell ref="B4:P4"/>
    <mergeCell ref="C6:N6"/>
    <mergeCell ref="C7:N7"/>
    <mergeCell ref="C8:N8"/>
  </mergeCells>
  <dataValidations count="2">
    <dataValidation type="decimal" allowBlank="1" showInputMessage="1" showErrorMessage="1" sqref="WVH983078 WBP983078 VRT983078 VHX983078 UYB983078 UOF983078 UEJ983078 TUN983078 TKR983078 TAV983078 SQZ983078 SHD983078 RXH983078 RNL983078 RDP983078 QTT983078 QJX983078 QAB983078 PQF983078 PGJ983078 OWN983078 OMR983078 OCV983078 NSZ983078 NJD983078 MZH983078 MPL983078 MFP983078 LVT983078 LLX983078 LCB983078 KSF983078 KIJ983078 JYN983078 JOR983078 JEV983078 IUZ983078 ILD983078 IBH983078 HRL983078 HHP983078 GXT983078 GNX983078 GEB983078 FUF983078 FKJ983078 FAN983078 EQR983078 EGV983078 DWZ983078 DND983078 DDH983078 CTL983078 CJP983078 BZT983078 BPX983078 BGB983078 AWF983078 AMJ983078 ACN983078 SR983078 IV983078 C983078 WVH917542 WLL917542 WBP917542 VRT917542 VHX917542 UYB917542 UOF917542 UEJ917542 TUN917542 TKR917542 TAV917542 SQZ917542 SHD917542 RXH917542 RNL917542 RDP917542 QTT917542 QJX917542 QAB917542 PQF917542 PGJ917542 OWN917542 OMR917542 OCV917542 NSZ917542 NJD917542 MZH917542 MPL917542 MFP917542 LVT917542 LLX917542 LCB917542 KSF917542 KIJ917542 JYN917542 JOR917542 JEV917542 IUZ917542 ILD917542 IBH917542 HRL917542 HHP917542 GXT917542 GNX917542 GEB917542 FUF917542 FKJ917542 FAN917542 EQR917542 EGV917542 DWZ917542 DND917542 DDH917542 CTL917542 CJP917542 BZT917542 BPX917542 BGB917542 AWF917542 AMJ917542 ACN917542 SR917542 IV917542 C917542 WVH852006 WLL852006 WBP852006 VRT852006 VHX852006 UYB852006 UOF852006 UEJ852006 TUN852006 TKR852006 TAV852006 SQZ852006 SHD852006 RXH852006 RNL852006 RDP852006 QTT852006 QJX852006 QAB852006 PQF852006 PGJ852006 OWN852006 OMR852006 OCV852006 NSZ852006 NJD852006 MZH852006 MPL852006 MFP852006 LVT852006 LLX852006 LCB852006 KSF852006 KIJ852006 JYN852006 JOR852006 JEV852006 IUZ852006 ILD852006 IBH852006 HRL852006 HHP852006 GXT852006 GNX852006 GEB852006 FUF852006 FKJ852006 FAN852006 EQR852006 EGV852006 DWZ852006 DND852006 DDH852006 CTL852006 CJP852006 BZT852006 BPX852006 BGB852006 AWF852006 AMJ852006 ACN852006 SR852006 IV852006 C852006 WVH786470 WLL786470 WBP786470 VRT786470 VHX786470 UYB786470 UOF786470 UEJ786470 TUN786470 TKR786470 TAV786470 SQZ786470 SHD786470 RXH786470 RNL786470 RDP786470 QTT786470 QJX786470 QAB786470 PQF786470 PGJ786470 OWN786470 OMR786470 OCV786470 NSZ786470 NJD786470 MZH786470 MPL786470 MFP786470 LVT786470 LLX786470 LCB786470 KSF786470 KIJ786470 JYN786470 JOR786470 JEV786470 IUZ786470 ILD786470 IBH786470 HRL786470 HHP786470 GXT786470 GNX786470 GEB786470 FUF786470 FKJ786470 FAN786470 EQR786470 EGV786470 DWZ786470 DND786470 DDH786470 CTL786470 CJP786470 BZT786470 BPX786470 BGB786470 AWF786470 AMJ786470 ACN786470 SR786470 IV786470 C786470 WVH720934 WLL720934 WBP720934 VRT720934 VHX720934 UYB720934 UOF720934 UEJ720934 TUN720934 TKR720934 TAV720934 SQZ720934 SHD720934 RXH720934 RNL720934 RDP720934 QTT720934 QJX720934 QAB720934 PQF720934 PGJ720934 OWN720934 OMR720934 OCV720934 NSZ720934 NJD720934 MZH720934 MPL720934 MFP720934 LVT720934 LLX720934 LCB720934 KSF720934 KIJ720934 JYN720934 JOR720934 JEV720934 IUZ720934 ILD720934 IBH720934 HRL720934 HHP720934 GXT720934 GNX720934 GEB720934 FUF720934 FKJ720934 FAN720934 EQR720934 EGV720934 DWZ720934 DND720934 DDH720934 CTL720934 CJP720934 BZT720934 BPX720934 BGB720934 AWF720934 AMJ720934 ACN720934 SR720934 IV720934 C720934 WVH655398 WLL655398 WBP655398 VRT655398 VHX655398 UYB655398 UOF655398 UEJ655398 TUN655398 TKR655398 TAV655398 SQZ655398 SHD655398 RXH655398 RNL655398 RDP655398 QTT655398 QJX655398 QAB655398 PQF655398 PGJ655398 OWN655398 OMR655398 OCV655398 NSZ655398 NJD655398 MZH655398 MPL655398 MFP655398 LVT655398 LLX655398 LCB655398 KSF655398 KIJ655398 JYN655398 JOR655398 JEV655398 IUZ655398 ILD655398 IBH655398 HRL655398 HHP655398 GXT655398 GNX655398 GEB655398 FUF655398 FKJ655398 FAN655398 EQR655398 EGV655398 DWZ655398 DND655398 DDH655398 CTL655398 CJP655398 BZT655398 BPX655398 BGB655398 AWF655398 AMJ655398 ACN655398 SR655398 IV655398 C655398 WVH589862 WLL589862 WBP589862 VRT589862 VHX589862 UYB589862 UOF589862 UEJ589862 TUN589862 TKR589862 TAV589862 SQZ589862 SHD589862 RXH589862 RNL589862 RDP589862 QTT589862 QJX589862 QAB589862 PQF589862 PGJ589862 OWN589862 OMR589862 OCV589862 NSZ589862 NJD589862 MZH589862 MPL589862 MFP589862 LVT589862 LLX589862 LCB589862 KSF589862 KIJ589862 JYN589862 JOR589862 JEV589862 IUZ589862 ILD589862 IBH589862 HRL589862 HHP589862 GXT589862 GNX589862 GEB589862 FUF589862 FKJ589862 FAN589862 EQR589862 EGV589862 DWZ589862 DND589862 DDH589862 CTL589862 CJP589862 BZT589862 BPX589862 BGB589862 AWF589862 AMJ589862 ACN589862 SR589862 IV589862 C589862 WVH524326 WLL524326 WBP524326 VRT524326 VHX524326 UYB524326 UOF524326 UEJ524326 TUN524326 TKR524326 TAV524326 SQZ524326 SHD524326 RXH524326 RNL524326 RDP524326 QTT524326 QJX524326 QAB524326 PQF524326 PGJ524326 OWN524326 OMR524326 OCV524326 NSZ524326 NJD524326 MZH524326 MPL524326 MFP524326 LVT524326 LLX524326 LCB524326 KSF524326 KIJ524326 JYN524326 JOR524326 JEV524326 IUZ524326 ILD524326 IBH524326 HRL524326 HHP524326 GXT524326 GNX524326 GEB524326 FUF524326 FKJ524326 FAN524326 EQR524326 EGV524326 DWZ524326 DND524326 DDH524326 CTL524326 CJP524326 BZT524326 BPX524326 BGB524326 AWF524326 AMJ524326 ACN524326 SR524326 IV524326 C524326 WVH458790 WLL458790 WBP458790 VRT458790 VHX458790 UYB458790 UOF458790 UEJ458790 TUN458790 TKR458790 TAV458790 SQZ458790 SHD458790 RXH458790 RNL458790 RDP458790 QTT458790 QJX458790 QAB458790 PQF458790 PGJ458790 OWN458790 OMR458790 OCV458790 NSZ458790 NJD458790 MZH458790 MPL458790 MFP458790 LVT458790 LLX458790 LCB458790 KSF458790 KIJ458790 JYN458790 JOR458790 JEV458790 IUZ458790 ILD458790 IBH458790 HRL458790 HHP458790 GXT458790 GNX458790 GEB458790 FUF458790 FKJ458790 FAN458790 EQR458790 EGV458790 DWZ458790 DND458790 DDH458790 CTL458790 CJP458790 BZT458790 BPX458790 BGB458790 AWF458790 AMJ458790 ACN458790 SR458790 IV458790 C458790 WVH393254 WLL393254 WBP393254 VRT393254 VHX393254 UYB393254 UOF393254 UEJ393254 TUN393254 TKR393254 TAV393254 SQZ393254 SHD393254 RXH393254 RNL393254 RDP393254 QTT393254 QJX393254 QAB393254 PQF393254 PGJ393254 OWN393254 OMR393254 OCV393254 NSZ393254 NJD393254 MZH393254 MPL393254 MFP393254 LVT393254 LLX393254 LCB393254 KSF393254 KIJ393254 JYN393254 JOR393254 JEV393254 IUZ393254 ILD393254 IBH393254 HRL393254 HHP393254 GXT393254 GNX393254 GEB393254 FUF393254 FKJ393254 FAN393254 EQR393254 EGV393254 DWZ393254 DND393254 DDH393254 CTL393254 CJP393254 BZT393254 BPX393254 BGB393254 AWF393254 AMJ393254 ACN393254 SR393254 IV393254 C393254 WVH327718 WLL327718 WBP327718 VRT327718 VHX327718 UYB327718 UOF327718 UEJ327718 TUN327718 TKR327718 TAV327718 SQZ327718 SHD327718 RXH327718 RNL327718 RDP327718 QTT327718 QJX327718 QAB327718 PQF327718 PGJ327718 OWN327718 OMR327718 OCV327718 NSZ327718 NJD327718 MZH327718 MPL327718 MFP327718 LVT327718 LLX327718 LCB327718 KSF327718 KIJ327718 JYN327718 JOR327718 JEV327718 IUZ327718 ILD327718 IBH327718 HRL327718 HHP327718 GXT327718 GNX327718 GEB327718 FUF327718 FKJ327718 FAN327718 EQR327718 EGV327718 DWZ327718 DND327718 DDH327718 CTL327718 CJP327718 BZT327718 BPX327718 BGB327718 AWF327718 AMJ327718 ACN327718 SR327718 IV327718 C327718 WVH262182 WLL262182 WBP262182 VRT262182 VHX262182 UYB262182 UOF262182 UEJ262182 TUN262182 TKR262182 TAV262182 SQZ262182 SHD262182 RXH262182 RNL262182 RDP262182 QTT262182 QJX262182 QAB262182 PQF262182 PGJ262182 OWN262182 OMR262182 OCV262182 NSZ262182 NJD262182 MZH262182 MPL262182 MFP262182 LVT262182 LLX262182 LCB262182 KSF262182 KIJ262182 JYN262182 JOR262182 JEV262182 IUZ262182 ILD262182 IBH262182 HRL262182 HHP262182 GXT262182 GNX262182 GEB262182 FUF262182 FKJ262182 FAN262182 EQR262182 EGV262182 DWZ262182 DND262182 DDH262182 CTL262182 CJP262182 BZT262182 BPX262182 BGB262182 AWF262182 AMJ262182 ACN262182 SR262182 IV262182 C262182 WVH196646 WLL196646 WBP196646 VRT196646 VHX196646 UYB196646 UOF196646 UEJ196646 TUN196646 TKR196646 TAV196646 SQZ196646 SHD196646 RXH196646 RNL196646 RDP196646 QTT196646 QJX196646 QAB196646 PQF196646 PGJ196646 OWN196646 OMR196646 OCV196646 NSZ196646 NJD196646 MZH196646 MPL196646 MFP196646 LVT196646 LLX196646 LCB196646 KSF196646 KIJ196646 JYN196646 JOR196646 JEV196646 IUZ196646 ILD196646 IBH196646 HRL196646 HHP196646 GXT196646 GNX196646 GEB196646 FUF196646 FKJ196646 FAN196646 EQR196646 EGV196646 DWZ196646 DND196646 DDH196646 CTL196646 CJP196646 BZT196646 BPX196646 BGB196646 AWF196646 AMJ196646 ACN196646 SR196646 IV196646 C196646 WVH131110 WLL131110 WBP131110 VRT131110 VHX131110 UYB131110 UOF131110 UEJ131110 TUN131110 TKR131110 TAV131110 SQZ131110 SHD131110 RXH131110 RNL131110 RDP131110 QTT131110 QJX131110 QAB131110 PQF131110 PGJ131110 OWN131110 OMR131110 OCV131110 NSZ131110 NJD131110 MZH131110 MPL131110 MFP131110 LVT131110 LLX131110 LCB131110 KSF131110 KIJ131110 JYN131110 JOR131110 JEV131110 IUZ131110 ILD131110 IBH131110 HRL131110 HHP131110 GXT131110 GNX131110 GEB131110 FUF131110 FKJ131110 FAN131110 EQR131110 EGV131110 DWZ131110 DND131110 DDH131110 CTL131110 CJP131110 BZT131110 BPX131110 BGB131110 AWF131110 AMJ131110 ACN131110 SR131110 IV131110 C131110 WVH65574 WLL65574 WBP65574 VRT65574 VHX65574 UYB65574 UOF65574 UEJ65574 TUN65574 TKR65574 TAV65574 SQZ65574 SHD65574 RXH65574 RNL65574 RDP65574 QTT65574 QJX65574 QAB65574 PQF65574 PGJ65574 OWN65574 OMR65574 OCV65574 NSZ65574 NJD65574 MZH65574 MPL65574 MFP65574 LVT65574 LLX65574 LCB65574 KSF65574 KIJ65574 JYN65574 JOR65574 JEV65574 IUZ65574 ILD65574 IBH65574 HRL65574 HHP65574 GXT65574 GNX65574 GEB65574 FUF65574 FKJ65574 FAN65574 EQR65574 EGV65574 DWZ65574 DND65574 DDH65574 CTL65574 CJP65574 BZT65574 BPX65574 BGB65574 AWF65574 AMJ65574 ACN65574 SR65574 IV65574 C65574 WLL98307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8 WLI983078 WBM983078 VRQ983078 VHU983078 UXY983078 UOC983078 UEG983078 TUK983078 TKO983078 TAS983078 SQW983078 SHA983078 RXE983078 RNI983078 RDM983078 QTQ983078 QJU983078 PZY983078 PQC983078 PGG983078 OWK983078 OMO983078 OCS983078 NSW983078 NJA983078 MZE983078 MPI983078 MFM983078 LVQ983078 LLU983078 LBY983078 KSC983078 KIG983078 JYK983078 JOO983078 JES983078 IUW983078 ILA983078 IBE983078 HRI983078 HHM983078 GXQ983078 GNU983078 GDY983078 FUC983078 FKG983078 FAK983078 EQO983078 EGS983078 DWW983078 DNA983078 DDE983078 CTI983078 CJM983078 BZQ983078 BPU983078 BFY983078 AWC983078 AMG983078 ACK983078 SO983078 IS983078 A983078 WVE917542 WLI917542 WBM917542 VRQ917542 VHU917542 UXY917542 UOC917542 UEG917542 TUK917542 TKO917542 TAS917542 SQW917542 SHA917542 RXE917542 RNI917542 RDM917542 QTQ917542 QJU917542 PZY917542 PQC917542 PGG917542 OWK917542 OMO917542 OCS917542 NSW917542 NJA917542 MZE917542 MPI917542 MFM917542 LVQ917542 LLU917542 LBY917542 KSC917542 KIG917542 JYK917542 JOO917542 JES917542 IUW917542 ILA917542 IBE917542 HRI917542 HHM917542 GXQ917542 GNU917542 GDY917542 FUC917542 FKG917542 FAK917542 EQO917542 EGS917542 DWW917542 DNA917542 DDE917542 CTI917542 CJM917542 BZQ917542 BPU917542 BFY917542 AWC917542 AMG917542 ACK917542 SO917542 IS917542 A917542 WVE852006 WLI852006 WBM852006 VRQ852006 VHU852006 UXY852006 UOC852006 UEG852006 TUK852006 TKO852006 TAS852006 SQW852006 SHA852006 RXE852006 RNI852006 RDM852006 QTQ852006 QJU852006 PZY852006 PQC852006 PGG852006 OWK852006 OMO852006 OCS852006 NSW852006 NJA852006 MZE852006 MPI852006 MFM852006 LVQ852006 LLU852006 LBY852006 KSC852006 KIG852006 JYK852006 JOO852006 JES852006 IUW852006 ILA852006 IBE852006 HRI852006 HHM852006 GXQ852006 GNU852006 GDY852006 FUC852006 FKG852006 FAK852006 EQO852006 EGS852006 DWW852006 DNA852006 DDE852006 CTI852006 CJM852006 BZQ852006 BPU852006 BFY852006 AWC852006 AMG852006 ACK852006 SO852006 IS852006 A852006 WVE786470 WLI786470 WBM786470 VRQ786470 VHU786470 UXY786470 UOC786470 UEG786470 TUK786470 TKO786470 TAS786470 SQW786470 SHA786470 RXE786470 RNI786470 RDM786470 QTQ786470 QJU786470 PZY786470 PQC786470 PGG786470 OWK786470 OMO786470 OCS786470 NSW786470 NJA786470 MZE786470 MPI786470 MFM786470 LVQ786470 LLU786470 LBY786470 KSC786470 KIG786470 JYK786470 JOO786470 JES786470 IUW786470 ILA786470 IBE786470 HRI786470 HHM786470 GXQ786470 GNU786470 GDY786470 FUC786470 FKG786470 FAK786470 EQO786470 EGS786470 DWW786470 DNA786470 DDE786470 CTI786470 CJM786470 BZQ786470 BPU786470 BFY786470 AWC786470 AMG786470 ACK786470 SO786470 IS786470 A786470 WVE720934 WLI720934 WBM720934 VRQ720934 VHU720934 UXY720934 UOC720934 UEG720934 TUK720934 TKO720934 TAS720934 SQW720934 SHA720934 RXE720934 RNI720934 RDM720934 QTQ720934 QJU720934 PZY720934 PQC720934 PGG720934 OWK720934 OMO720934 OCS720934 NSW720934 NJA720934 MZE720934 MPI720934 MFM720934 LVQ720934 LLU720934 LBY720934 KSC720934 KIG720934 JYK720934 JOO720934 JES720934 IUW720934 ILA720934 IBE720934 HRI720934 HHM720934 GXQ720934 GNU720934 GDY720934 FUC720934 FKG720934 FAK720934 EQO720934 EGS720934 DWW720934 DNA720934 DDE720934 CTI720934 CJM720934 BZQ720934 BPU720934 BFY720934 AWC720934 AMG720934 ACK720934 SO720934 IS720934 A720934 WVE655398 WLI655398 WBM655398 VRQ655398 VHU655398 UXY655398 UOC655398 UEG655398 TUK655398 TKO655398 TAS655398 SQW655398 SHA655398 RXE655398 RNI655398 RDM655398 QTQ655398 QJU655398 PZY655398 PQC655398 PGG655398 OWK655398 OMO655398 OCS655398 NSW655398 NJA655398 MZE655398 MPI655398 MFM655398 LVQ655398 LLU655398 LBY655398 KSC655398 KIG655398 JYK655398 JOO655398 JES655398 IUW655398 ILA655398 IBE655398 HRI655398 HHM655398 GXQ655398 GNU655398 GDY655398 FUC655398 FKG655398 FAK655398 EQO655398 EGS655398 DWW655398 DNA655398 DDE655398 CTI655398 CJM655398 BZQ655398 BPU655398 BFY655398 AWC655398 AMG655398 ACK655398 SO655398 IS655398 A655398 WVE589862 WLI589862 WBM589862 VRQ589862 VHU589862 UXY589862 UOC589862 UEG589862 TUK589862 TKO589862 TAS589862 SQW589862 SHA589862 RXE589862 RNI589862 RDM589862 QTQ589862 QJU589862 PZY589862 PQC589862 PGG589862 OWK589862 OMO589862 OCS589862 NSW589862 NJA589862 MZE589862 MPI589862 MFM589862 LVQ589862 LLU589862 LBY589862 KSC589862 KIG589862 JYK589862 JOO589862 JES589862 IUW589862 ILA589862 IBE589862 HRI589862 HHM589862 GXQ589862 GNU589862 GDY589862 FUC589862 FKG589862 FAK589862 EQO589862 EGS589862 DWW589862 DNA589862 DDE589862 CTI589862 CJM589862 BZQ589862 BPU589862 BFY589862 AWC589862 AMG589862 ACK589862 SO589862 IS589862 A589862 WVE524326 WLI524326 WBM524326 VRQ524326 VHU524326 UXY524326 UOC524326 UEG524326 TUK524326 TKO524326 TAS524326 SQW524326 SHA524326 RXE524326 RNI524326 RDM524326 QTQ524326 QJU524326 PZY524326 PQC524326 PGG524326 OWK524326 OMO524326 OCS524326 NSW524326 NJA524326 MZE524326 MPI524326 MFM524326 LVQ524326 LLU524326 LBY524326 KSC524326 KIG524326 JYK524326 JOO524326 JES524326 IUW524326 ILA524326 IBE524326 HRI524326 HHM524326 GXQ524326 GNU524326 GDY524326 FUC524326 FKG524326 FAK524326 EQO524326 EGS524326 DWW524326 DNA524326 DDE524326 CTI524326 CJM524326 BZQ524326 BPU524326 BFY524326 AWC524326 AMG524326 ACK524326 SO524326 IS524326 A524326 WVE458790 WLI458790 WBM458790 VRQ458790 VHU458790 UXY458790 UOC458790 UEG458790 TUK458790 TKO458790 TAS458790 SQW458790 SHA458790 RXE458790 RNI458790 RDM458790 QTQ458790 QJU458790 PZY458790 PQC458790 PGG458790 OWK458790 OMO458790 OCS458790 NSW458790 NJA458790 MZE458790 MPI458790 MFM458790 LVQ458790 LLU458790 LBY458790 KSC458790 KIG458790 JYK458790 JOO458790 JES458790 IUW458790 ILA458790 IBE458790 HRI458790 HHM458790 GXQ458790 GNU458790 GDY458790 FUC458790 FKG458790 FAK458790 EQO458790 EGS458790 DWW458790 DNA458790 DDE458790 CTI458790 CJM458790 BZQ458790 BPU458790 BFY458790 AWC458790 AMG458790 ACK458790 SO458790 IS458790 A458790 WVE393254 WLI393254 WBM393254 VRQ393254 VHU393254 UXY393254 UOC393254 UEG393254 TUK393254 TKO393254 TAS393254 SQW393254 SHA393254 RXE393254 RNI393254 RDM393254 QTQ393254 QJU393254 PZY393254 PQC393254 PGG393254 OWK393254 OMO393254 OCS393254 NSW393254 NJA393254 MZE393254 MPI393254 MFM393254 LVQ393254 LLU393254 LBY393254 KSC393254 KIG393254 JYK393254 JOO393254 JES393254 IUW393254 ILA393254 IBE393254 HRI393254 HHM393254 GXQ393254 GNU393254 GDY393254 FUC393254 FKG393254 FAK393254 EQO393254 EGS393254 DWW393254 DNA393254 DDE393254 CTI393254 CJM393254 BZQ393254 BPU393254 BFY393254 AWC393254 AMG393254 ACK393254 SO393254 IS393254 A393254 WVE327718 WLI327718 WBM327718 VRQ327718 VHU327718 UXY327718 UOC327718 UEG327718 TUK327718 TKO327718 TAS327718 SQW327718 SHA327718 RXE327718 RNI327718 RDM327718 QTQ327718 QJU327718 PZY327718 PQC327718 PGG327718 OWK327718 OMO327718 OCS327718 NSW327718 NJA327718 MZE327718 MPI327718 MFM327718 LVQ327718 LLU327718 LBY327718 KSC327718 KIG327718 JYK327718 JOO327718 JES327718 IUW327718 ILA327718 IBE327718 HRI327718 HHM327718 GXQ327718 GNU327718 GDY327718 FUC327718 FKG327718 FAK327718 EQO327718 EGS327718 DWW327718 DNA327718 DDE327718 CTI327718 CJM327718 BZQ327718 BPU327718 BFY327718 AWC327718 AMG327718 ACK327718 SO327718 IS327718 A327718 WVE262182 WLI262182 WBM262182 VRQ262182 VHU262182 UXY262182 UOC262182 UEG262182 TUK262182 TKO262182 TAS262182 SQW262182 SHA262182 RXE262182 RNI262182 RDM262182 QTQ262182 QJU262182 PZY262182 PQC262182 PGG262182 OWK262182 OMO262182 OCS262182 NSW262182 NJA262182 MZE262182 MPI262182 MFM262182 LVQ262182 LLU262182 LBY262182 KSC262182 KIG262182 JYK262182 JOO262182 JES262182 IUW262182 ILA262182 IBE262182 HRI262182 HHM262182 GXQ262182 GNU262182 GDY262182 FUC262182 FKG262182 FAK262182 EQO262182 EGS262182 DWW262182 DNA262182 DDE262182 CTI262182 CJM262182 BZQ262182 BPU262182 BFY262182 AWC262182 AMG262182 ACK262182 SO262182 IS262182 A262182 WVE196646 WLI196646 WBM196646 VRQ196646 VHU196646 UXY196646 UOC196646 UEG196646 TUK196646 TKO196646 TAS196646 SQW196646 SHA196646 RXE196646 RNI196646 RDM196646 QTQ196646 QJU196646 PZY196646 PQC196646 PGG196646 OWK196646 OMO196646 OCS196646 NSW196646 NJA196646 MZE196646 MPI196646 MFM196646 LVQ196646 LLU196646 LBY196646 KSC196646 KIG196646 JYK196646 JOO196646 JES196646 IUW196646 ILA196646 IBE196646 HRI196646 HHM196646 GXQ196646 GNU196646 GDY196646 FUC196646 FKG196646 FAK196646 EQO196646 EGS196646 DWW196646 DNA196646 DDE196646 CTI196646 CJM196646 BZQ196646 BPU196646 BFY196646 AWC196646 AMG196646 ACK196646 SO196646 IS196646 A196646 WVE131110 WLI131110 WBM131110 VRQ131110 VHU131110 UXY131110 UOC131110 UEG131110 TUK131110 TKO131110 TAS131110 SQW131110 SHA131110 RXE131110 RNI131110 RDM131110 QTQ131110 QJU131110 PZY131110 PQC131110 PGG131110 OWK131110 OMO131110 OCS131110 NSW131110 NJA131110 MZE131110 MPI131110 MFM131110 LVQ131110 LLU131110 LBY131110 KSC131110 KIG131110 JYK131110 JOO131110 JES131110 IUW131110 ILA131110 IBE131110 HRI131110 HHM131110 GXQ131110 GNU131110 GDY131110 FUC131110 FKG131110 FAK131110 EQO131110 EGS131110 DWW131110 DNA131110 DDE131110 CTI131110 CJM131110 BZQ131110 BPU131110 BFY131110 AWC131110 AMG131110 ACK131110 SO131110 IS131110 A131110 WVE65574 WLI65574 WBM65574 VRQ65574 VHU65574 UXY65574 UOC65574 UEG65574 TUK65574 TKO65574 TAS65574 SQW65574 SHA65574 RXE65574 RNI65574 RDM65574 QTQ65574 QJU65574 PZY65574 PQC65574 PGG65574 OWK65574 OMO65574 OCS65574 NSW65574 NJA65574 MZE65574 MPI65574 MFM65574 LVQ65574 LLU65574 LBY65574 KSC65574 KIG65574 JYK65574 JOO65574 JES65574 IUW65574 ILA65574 IBE65574 HRI65574 HHM65574 GXQ65574 GNU65574 GDY65574 FUC65574 FKG65574 FAK65574 EQO65574 EGS65574 DWW65574 DNA65574 DDE65574 CTI65574 CJM65574 BZQ65574 BPU65574 BFY65574 AWC65574 AMG65574 ACK65574 SO65574 IS65574 A6557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A25" zoomScale="80" zoomScaleNormal="80" workbookViewId="0">
      <selection activeCell="T120" sqref="T120"/>
    </sheetView>
  </sheetViews>
  <sheetFormatPr baseColWidth="10" defaultRowHeight="15" x14ac:dyDescent="0.25"/>
  <cols>
    <col min="1" max="1" width="3.140625" style="1" bestFit="1" customWidth="1"/>
    <col min="2" max="2" width="51.85546875" style="1" customWidth="1"/>
    <col min="3" max="3" width="31" style="1" customWidth="1"/>
    <col min="4" max="4" width="26.7109375" style="1" customWidth="1"/>
    <col min="5" max="5" width="17" style="1" customWidth="1"/>
    <col min="6" max="6" width="14.7109375" style="1" customWidth="1"/>
    <col min="7" max="7" width="15.7109375" style="1" customWidth="1"/>
    <col min="8" max="8" width="16.85546875" style="1" customWidth="1"/>
    <col min="9" max="9" width="14.140625" style="1" customWidth="1"/>
    <col min="10" max="10" width="15.28515625" style="1" customWidth="1"/>
    <col min="11" max="11" width="11.42578125" style="1" customWidth="1"/>
    <col min="12" max="12" width="28.7109375" style="1" customWidth="1"/>
    <col min="13" max="13" width="11.5703125" style="1" customWidth="1"/>
    <col min="14" max="14" width="9.140625" style="1" customWidth="1"/>
    <col min="15" max="15" width="19.42578125" style="1" customWidth="1"/>
    <col min="16" max="16" width="22.7109375" style="1" customWidth="1"/>
    <col min="17" max="17" width="30.85546875" style="1" customWidth="1"/>
    <col min="18" max="18" width="9.42578125" style="1" customWidth="1"/>
    <col min="19"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851" t="s">
        <v>4601</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6" t="s">
        <v>4602</v>
      </c>
      <c r="D6" s="1856"/>
      <c r="E6" s="1856"/>
      <c r="F6" s="1856"/>
      <c r="G6" s="1856"/>
      <c r="H6" s="1856"/>
      <c r="I6" s="1856"/>
      <c r="J6" s="1856"/>
      <c r="K6" s="1856"/>
      <c r="L6" s="1856"/>
      <c r="M6" s="1856"/>
      <c r="N6" s="1857"/>
    </row>
    <row r="7" spans="2:16" ht="16.5" thickBot="1" x14ac:dyDescent="0.3">
      <c r="B7" s="127" t="s">
        <v>4</v>
      </c>
      <c r="C7" s="1856"/>
      <c r="D7" s="1856"/>
      <c r="E7" s="1856"/>
      <c r="F7" s="1856"/>
      <c r="G7" s="1856"/>
      <c r="H7" s="1856"/>
      <c r="I7" s="1856"/>
      <c r="J7" s="1856"/>
      <c r="K7" s="1856"/>
      <c r="L7" s="1856"/>
      <c r="M7" s="1856"/>
      <c r="N7" s="1857"/>
    </row>
    <row r="8" spans="2:16" ht="16.5" thickBot="1" x14ac:dyDescent="0.3">
      <c r="B8" s="127" t="s">
        <v>5</v>
      </c>
      <c r="C8" s="1856"/>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4</v>
      </c>
      <c r="D10" s="1865"/>
      <c r="E10" s="1866"/>
      <c r="F10" s="216"/>
      <c r="G10" s="216"/>
      <c r="H10" s="216"/>
      <c r="I10" s="216"/>
      <c r="J10" s="216"/>
      <c r="K10" s="216"/>
      <c r="L10" s="216"/>
      <c r="M10" s="216"/>
      <c r="N10" s="217"/>
    </row>
    <row r="11" spans="2:16" ht="16.5" thickBot="1" x14ac:dyDescent="0.3">
      <c r="B11" s="130" t="s">
        <v>8</v>
      </c>
      <c r="C11" s="664">
        <v>41978</v>
      </c>
      <c r="D11" s="218"/>
      <c r="E11" s="218"/>
      <c r="F11" s="218"/>
      <c r="G11" s="218"/>
      <c r="H11" s="218"/>
      <c r="I11" s="218"/>
      <c r="J11" s="218"/>
      <c r="K11" s="218"/>
      <c r="L11" s="218"/>
      <c r="M11" s="218"/>
      <c r="N11" s="219"/>
    </row>
    <row r="12" spans="2:16" ht="15.75" x14ac:dyDescent="0.25">
      <c r="B12" s="134"/>
      <c r="C12" s="135"/>
      <c r="D12" s="136"/>
      <c r="E12" s="136"/>
      <c r="F12" s="136"/>
      <c r="G12" s="136"/>
      <c r="H12" s="136"/>
      <c r="I12" s="48"/>
      <c r="J12" s="48"/>
      <c r="K12" s="48"/>
      <c r="L12" s="48"/>
      <c r="M12" s="48"/>
      <c r="N12" s="136"/>
    </row>
    <row r="13" spans="2:16" x14ac:dyDescent="0.25">
      <c r="I13" s="48"/>
      <c r="J13" s="48"/>
      <c r="K13" s="48"/>
      <c r="L13" s="48"/>
      <c r="M13" s="48"/>
      <c r="N13" s="137"/>
    </row>
    <row r="14" spans="2:16" ht="30" x14ac:dyDescent="0.25">
      <c r="B14" s="1867" t="s">
        <v>9</v>
      </c>
      <c r="C14" s="1867"/>
      <c r="D14" s="702" t="s">
        <v>10</v>
      </c>
      <c r="E14" s="702" t="s">
        <v>11</v>
      </c>
      <c r="F14" s="702" t="s">
        <v>12</v>
      </c>
      <c r="G14" s="139"/>
      <c r="I14" s="140"/>
      <c r="J14" s="140"/>
      <c r="K14" s="140"/>
      <c r="L14" s="140"/>
      <c r="M14" s="140"/>
      <c r="N14" s="137"/>
    </row>
    <row r="15" spans="2:16" x14ac:dyDescent="0.25">
      <c r="B15" s="1867"/>
      <c r="C15" s="1867"/>
      <c r="D15" s="702">
        <v>4</v>
      </c>
      <c r="E15" s="149">
        <v>1005859400</v>
      </c>
      <c r="F15" s="142">
        <v>430</v>
      </c>
      <c r="G15" s="143"/>
      <c r="I15" s="144"/>
      <c r="J15" s="144"/>
      <c r="K15" s="144"/>
      <c r="L15" s="144"/>
      <c r="M15" s="144"/>
      <c r="N15" s="137"/>
    </row>
    <row r="16" spans="2:16" x14ac:dyDescent="0.25">
      <c r="B16" s="1867"/>
      <c r="C16" s="1867"/>
      <c r="D16" s="702"/>
      <c r="E16" s="141"/>
      <c r="F16" s="142"/>
      <c r="G16" s="143"/>
      <c r="I16" s="144"/>
      <c r="J16" s="144"/>
      <c r="K16" s="144"/>
      <c r="L16" s="144"/>
      <c r="M16" s="144"/>
      <c r="N16" s="137"/>
    </row>
    <row r="17" spans="1:14" x14ac:dyDescent="0.25">
      <c r="B17" s="1867"/>
      <c r="C17" s="1867"/>
      <c r="D17" s="702"/>
      <c r="E17" s="141"/>
      <c r="F17" s="142"/>
      <c r="G17" s="143"/>
      <c r="I17" s="144"/>
      <c r="J17" s="144"/>
      <c r="K17" s="144"/>
      <c r="L17" s="144"/>
      <c r="M17" s="144"/>
      <c r="N17" s="137"/>
    </row>
    <row r="18" spans="1:14" x14ac:dyDescent="0.25">
      <c r="B18" s="1867"/>
      <c r="C18" s="1867"/>
      <c r="D18" s="702"/>
      <c r="E18" s="145"/>
      <c r="F18" s="142"/>
      <c r="G18" s="143"/>
      <c r="H18" s="146"/>
      <c r="I18" s="144"/>
      <c r="J18" s="144"/>
      <c r="K18" s="144"/>
      <c r="L18" s="144"/>
      <c r="M18" s="144"/>
      <c r="N18" s="147"/>
    </row>
    <row r="19" spans="1:14" x14ac:dyDescent="0.25">
      <c r="B19" s="1867"/>
      <c r="C19" s="1867"/>
      <c r="D19" s="702"/>
      <c r="E19" s="145"/>
      <c r="F19" s="142"/>
      <c r="G19" s="143"/>
      <c r="H19" s="146"/>
      <c r="I19" s="148"/>
      <c r="J19" s="148"/>
      <c r="K19" s="148"/>
      <c r="L19" s="148"/>
      <c r="M19" s="148"/>
      <c r="N19" s="147"/>
    </row>
    <row r="20" spans="1:14" x14ac:dyDescent="0.25">
      <c r="B20" s="1867"/>
      <c r="C20" s="1867"/>
      <c r="D20" s="702"/>
      <c r="E20" s="145"/>
      <c r="F20" s="142"/>
      <c r="G20" s="143"/>
      <c r="H20" s="146"/>
      <c r="I20" s="48"/>
      <c r="J20" s="48"/>
      <c r="K20" s="48"/>
      <c r="L20" s="48"/>
      <c r="M20" s="48"/>
      <c r="N20" s="147"/>
    </row>
    <row r="21" spans="1:14" x14ac:dyDescent="0.25">
      <c r="B21" s="1867"/>
      <c r="C21" s="1867"/>
      <c r="D21" s="702"/>
      <c r="E21" s="145"/>
      <c r="F21" s="142"/>
      <c r="G21" s="143"/>
      <c r="H21" s="146"/>
      <c r="I21" s="48"/>
      <c r="J21" s="48"/>
      <c r="K21" s="48"/>
      <c r="L21" s="48"/>
      <c r="M21" s="48"/>
      <c r="N21" s="147"/>
    </row>
    <row r="22" spans="1:14" ht="15.75" thickBot="1" x14ac:dyDescent="0.3">
      <c r="B22" s="1868" t="s">
        <v>13</v>
      </c>
      <c r="C22" s="1869"/>
      <c r="D22" s="702"/>
      <c r="E22" s="149">
        <f>SUM(E15:E21)</f>
        <v>1005859400</v>
      </c>
      <c r="F22" s="142">
        <f>SUM(F15:F21)</f>
        <v>430</v>
      </c>
      <c r="G22" s="143"/>
      <c r="H22" s="146"/>
      <c r="I22" s="48"/>
      <c r="J22" s="48"/>
      <c r="K22" s="48"/>
      <c r="L22" s="48"/>
      <c r="M22" s="48"/>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53">
        <f>F22*0.8</f>
        <v>344</v>
      </c>
      <c r="D24" s="154"/>
      <c r="E24" s="155">
        <f>E22</f>
        <v>1005859400</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C27"/>
      <c r="D27"/>
      <c r="E27"/>
      <c r="F27"/>
      <c r="G27"/>
      <c r="H27"/>
      <c r="I27" s="48"/>
      <c r="J27" s="48"/>
      <c r="K27" s="48"/>
      <c r="L27" s="48"/>
      <c r="M27" s="48"/>
      <c r="N27" s="137"/>
    </row>
    <row r="28" spans="1:14" x14ac:dyDescent="0.25">
      <c r="A28" s="36"/>
      <c r="B28"/>
      <c r="C28"/>
      <c r="D28"/>
      <c r="E28"/>
      <c r="F28"/>
      <c r="G28"/>
      <c r="H28"/>
      <c r="I28" s="48"/>
      <c r="J28" s="48"/>
      <c r="K28" s="48"/>
      <c r="L28" s="48"/>
      <c r="M28" s="48"/>
      <c r="N28" s="137"/>
    </row>
    <row r="29" spans="1:14" x14ac:dyDescent="0.25">
      <c r="A29" s="36"/>
      <c r="B29" s="41" t="s">
        <v>17</v>
      </c>
      <c r="C29" s="41" t="s">
        <v>18</v>
      </c>
      <c r="D29" s="41" t="s">
        <v>19</v>
      </c>
      <c r="E29"/>
      <c r="F29"/>
      <c r="G29"/>
      <c r="H29"/>
      <c r="I29" s="48"/>
      <c r="J29" s="48"/>
      <c r="K29" s="48"/>
      <c r="L29" s="48"/>
      <c r="M29" s="48"/>
      <c r="N29" s="137"/>
    </row>
    <row r="30" spans="1:14" x14ac:dyDescent="0.25">
      <c r="A30" s="36"/>
      <c r="B30" s="152" t="s">
        <v>20</v>
      </c>
      <c r="C30" s="715" t="s">
        <v>21</v>
      </c>
      <c r="D30" s="152"/>
      <c r="E30"/>
      <c r="F30"/>
      <c r="G30"/>
      <c r="H30"/>
      <c r="I30" s="48"/>
      <c r="J30" s="48"/>
      <c r="K30" s="48"/>
      <c r="L30" s="48"/>
      <c r="M30" s="48"/>
      <c r="N30" s="137"/>
    </row>
    <row r="31" spans="1:14" x14ac:dyDescent="0.25">
      <c r="A31" s="36"/>
      <c r="B31" s="152" t="s">
        <v>22</v>
      </c>
      <c r="C31" s="715" t="s">
        <v>21</v>
      </c>
      <c r="D31" s="152"/>
      <c r="E31"/>
      <c r="F31"/>
      <c r="G31"/>
      <c r="H31"/>
      <c r="I31" s="48"/>
      <c r="J31" s="48"/>
      <c r="K31" s="48"/>
      <c r="L31" s="48"/>
      <c r="M31" s="48"/>
      <c r="N31" s="137"/>
    </row>
    <row r="32" spans="1:14" x14ac:dyDescent="0.25">
      <c r="A32" s="36"/>
      <c r="B32" s="152" t="s">
        <v>23</v>
      </c>
      <c r="C32" s="715" t="s">
        <v>21</v>
      </c>
      <c r="D32" s="152"/>
      <c r="E32"/>
      <c r="F32"/>
      <c r="G32"/>
      <c r="H32"/>
      <c r="I32" s="48"/>
      <c r="J32" s="48"/>
      <c r="K32" s="48"/>
      <c r="L32" s="48"/>
      <c r="M32" s="48"/>
      <c r="N32" s="137"/>
    </row>
    <row r="33" spans="1:17" x14ac:dyDescent="0.25">
      <c r="A33" s="36"/>
      <c r="B33" s="152" t="s">
        <v>24</v>
      </c>
      <c r="C33" s="715" t="s">
        <v>21</v>
      </c>
      <c r="D33" s="152"/>
      <c r="E33"/>
      <c r="F33"/>
      <c r="G33"/>
      <c r="H33"/>
      <c r="I33" s="48"/>
      <c r="J33" s="48"/>
      <c r="K33" s="48"/>
      <c r="L33" s="48"/>
      <c r="M33" s="48"/>
      <c r="N33" s="137"/>
    </row>
    <row r="34" spans="1:17" x14ac:dyDescent="0.25">
      <c r="A34" s="36"/>
      <c r="B34"/>
      <c r="C34"/>
      <c r="D34"/>
      <c r="E34"/>
      <c r="F34"/>
      <c r="G34"/>
      <c r="H34"/>
      <c r="I34" s="48"/>
      <c r="J34" s="48"/>
      <c r="K34" s="48"/>
      <c r="L34" s="48"/>
      <c r="M34" s="48"/>
      <c r="N34" s="137"/>
    </row>
    <row r="35" spans="1:17" x14ac:dyDescent="0.25">
      <c r="A35" s="36"/>
      <c r="B35"/>
      <c r="C35"/>
      <c r="D35"/>
      <c r="E35"/>
      <c r="F35"/>
      <c r="G35"/>
      <c r="H35"/>
      <c r="I35" s="48"/>
      <c r="J35" s="48"/>
      <c r="K35" s="48"/>
      <c r="L35" s="48"/>
      <c r="M35" s="48"/>
      <c r="N35" s="137"/>
    </row>
    <row r="36" spans="1:17" x14ac:dyDescent="0.25">
      <c r="A36" s="36"/>
      <c r="B36" s="160" t="s">
        <v>25</v>
      </c>
      <c r="C36"/>
      <c r="D36"/>
      <c r="E36"/>
      <c r="F36"/>
      <c r="G36"/>
      <c r="H36"/>
      <c r="I36" s="48"/>
      <c r="J36" s="48"/>
      <c r="K36" s="48"/>
      <c r="L36" s="48"/>
      <c r="M36" s="48"/>
      <c r="N36" s="137"/>
    </row>
    <row r="37" spans="1:17" x14ac:dyDescent="0.25">
      <c r="A37" s="36"/>
      <c r="B37"/>
      <c r="C37"/>
      <c r="D37"/>
      <c r="E37"/>
      <c r="F37"/>
      <c r="G37"/>
      <c r="H37"/>
      <c r="I37" s="48"/>
      <c r="J37" s="48"/>
      <c r="K37" s="48"/>
      <c r="L37" s="48"/>
      <c r="M37" s="48"/>
      <c r="N37" s="137"/>
    </row>
    <row r="38" spans="1:17" x14ac:dyDescent="0.25">
      <c r="A38" s="36"/>
      <c r="B38"/>
      <c r="C38"/>
      <c r="D38"/>
      <c r="E38"/>
      <c r="F38"/>
      <c r="G38"/>
      <c r="H38"/>
      <c r="I38" s="48"/>
      <c r="J38" s="48"/>
      <c r="K38" s="48"/>
      <c r="L38" s="48"/>
      <c r="M38" s="48"/>
      <c r="N38" s="137"/>
    </row>
    <row r="39" spans="1:17" x14ac:dyDescent="0.25">
      <c r="A39" s="36"/>
      <c r="B39" s="41" t="s">
        <v>17</v>
      </c>
      <c r="C39" s="41" t="s">
        <v>26</v>
      </c>
      <c r="D39" s="162" t="s">
        <v>27</v>
      </c>
      <c r="E39" s="162" t="s">
        <v>28</v>
      </c>
      <c r="F39"/>
      <c r="G39"/>
      <c r="H39"/>
      <c r="I39" s="48"/>
      <c r="J39" s="48"/>
      <c r="K39" s="48"/>
      <c r="L39" s="48"/>
      <c r="M39" s="48"/>
      <c r="N39" s="137"/>
    </row>
    <row r="40" spans="1:17" ht="42.75" x14ac:dyDescent="0.25">
      <c r="A40" s="36"/>
      <c r="B40" s="45" t="s">
        <v>29</v>
      </c>
      <c r="C40" s="684">
        <v>40</v>
      </c>
      <c r="D40" s="715">
        <v>40</v>
      </c>
      <c r="E40" s="1870">
        <f>+D40+D41</f>
        <v>75</v>
      </c>
      <c r="F40"/>
      <c r="G40"/>
      <c r="H40"/>
      <c r="I40" s="48"/>
      <c r="J40" s="48"/>
      <c r="K40" s="48"/>
      <c r="L40" s="48"/>
      <c r="M40" s="48"/>
      <c r="N40" s="137"/>
    </row>
    <row r="41" spans="1:17" ht="71.25" x14ac:dyDescent="0.25">
      <c r="A41" s="36"/>
      <c r="B41" s="45" t="s">
        <v>30</v>
      </c>
      <c r="C41" s="684">
        <v>60</v>
      </c>
      <c r="D41" s="715">
        <v>35</v>
      </c>
      <c r="E41" s="1871"/>
      <c r="F41"/>
      <c r="G41"/>
      <c r="H41"/>
      <c r="I41" s="48"/>
      <c r="J41" s="48"/>
      <c r="K41" s="48"/>
      <c r="L41" s="48"/>
      <c r="M41" s="48"/>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s="48" customFormat="1" ht="90" x14ac:dyDescent="0.25">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26" s="61" customFormat="1" ht="57" x14ac:dyDescent="0.25">
      <c r="A49" s="52">
        <v>1</v>
      </c>
      <c r="B49" s="173" t="s">
        <v>4602</v>
      </c>
      <c r="C49" s="53" t="s">
        <v>4602</v>
      </c>
      <c r="D49" s="53" t="s">
        <v>416</v>
      </c>
      <c r="E49" s="288">
        <v>701820140126</v>
      </c>
      <c r="F49" s="289" t="s">
        <v>18</v>
      </c>
      <c r="G49" s="924">
        <v>1</v>
      </c>
      <c r="H49" s="290">
        <v>41660</v>
      </c>
      <c r="I49" s="290">
        <v>41973</v>
      </c>
      <c r="J49" s="291" t="s">
        <v>19</v>
      </c>
      <c r="K49" s="1261">
        <v>8.3000000000000007</v>
      </c>
      <c r="L49" s="293">
        <v>2</v>
      </c>
      <c r="M49" s="288">
        <v>560</v>
      </c>
      <c r="N49" s="288">
        <f>+M49*G49</f>
        <v>560</v>
      </c>
      <c r="O49" s="1262">
        <v>528021840</v>
      </c>
      <c r="P49" s="294">
        <v>48</v>
      </c>
      <c r="Q49" s="64" t="s">
        <v>4603</v>
      </c>
      <c r="R49" s="60"/>
      <c r="S49" s="60"/>
      <c r="T49" s="60"/>
      <c r="U49" s="60"/>
      <c r="V49" s="60"/>
      <c r="W49" s="60"/>
      <c r="X49" s="60"/>
      <c r="Y49" s="60"/>
      <c r="Z49" s="60"/>
    </row>
    <row r="50" spans="1:26" s="61" customFormat="1" ht="42.75" x14ac:dyDescent="0.25">
      <c r="A50" s="52">
        <f>+A49+1</f>
        <v>2</v>
      </c>
      <c r="B50" s="173" t="s">
        <v>4602</v>
      </c>
      <c r="C50" s="53" t="s">
        <v>4602</v>
      </c>
      <c r="D50" s="53" t="s">
        <v>416</v>
      </c>
      <c r="E50" s="288">
        <v>7018201201.3900003</v>
      </c>
      <c r="F50" s="289" t="s">
        <v>18</v>
      </c>
      <c r="G50" s="207">
        <v>1</v>
      </c>
      <c r="H50" s="290">
        <v>40943</v>
      </c>
      <c r="I50" s="290">
        <v>41273</v>
      </c>
      <c r="J50" s="291" t="s">
        <v>19</v>
      </c>
      <c r="K50" s="293">
        <v>10.85</v>
      </c>
      <c r="L50" s="293">
        <v>0</v>
      </c>
      <c r="M50" s="288">
        <v>1200</v>
      </c>
      <c r="N50" s="288">
        <v>1200</v>
      </c>
      <c r="O50" s="1262">
        <v>684668709</v>
      </c>
      <c r="P50" s="294" t="s">
        <v>4604</v>
      </c>
      <c r="Q50" s="64"/>
      <c r="R50" s="60"/>
      <c r="S50" s="60"/>
      <c r="T50" s="60"/>
      <c r="U50" s="60"/>
      <c r="V50" s="60"/>
      <c r="W50" s="60"/>
      <c r="X50" s="60"/>
      <c r="Y50" s="60"/>
      <c r="Z50" s="60"/>
    </row>
    <row r="51" spans="1:26" s="61" customFormat="1" ht="42.75" x14ac:dyDescent="0.25">
      <c r="A51" s="52">
        <f>+A50+1</f>
        <v>3</v>
      </c>
      <c r="B51" s="173" t="s">
        <v>4602</v>
      </c>
      <c r="C51" s="53" t="s">
        <v>4602</v>
      </c>
      <c r="D51" s="53" t="s">
        <v>416</v>
      </c>
      <c r="E51" s="288">
        <v>701820130133</v>
      </c>
      <c r="F51" s="289" t="s">
        <v>18</v>
      </c>
      <c r="G51" s="207">
        <v>1</v>
      </c>
      <c r="H51" s="290">
        <v>41309</v>
      </c>
      <c r="I51" s="290">
        <v>41639</v>
      </c>
      <c r="J51" s="291" t="s">
        <v>19</v>
      </c>
      <c r="K51" s="293">
        <v>10.85</v>
      </c>
      <c r="L51" s="293">
        <v>0</v>
      </c>
      <c r="M51" s="288">
        <v>560</v>
      </c>
      <c r="N51" s="288">
        <v>560</v>
      </c>
      <c r="O51" s="1262">
        <v>562740021</v>
      </c>
      <c r="P51" s="294" t="s">
        <v>4605</v>
      </c>
      <c r="Q51" s="64"/>
      <c r="R51" s="60"/>
      <c r="S51" s="60"/>
      <c r="T51" s="60"/>
      <c r="U51" s="60"/>
      <c r="V51" s="60"/>
      <c r="W51" s="60"/>
      <c r="X51" s="60"/>
      <c r="Y51" s="60"/>
      <c r="Z51" s="60"/>
    </row>
    <row r="52" spans="1:26" s="61" customFormat="1" x14ac:dyDescent="0.25">
      <c r="A52" s="52"/>
      <c r="B52" s="183" t="s">
        <v>28</v>
      </c>
      <c r="C52" s="172"/>
      <c r="D52" s="173"/>
      <c r="E52" s="178"/>
      <c r="F52" s="175"/>
      <c r="G52" s="175"/>
      <c r="H52" s="175"/>
      <c r="I52" s="220"/>
      <c r="J52" s="176"/>
      <c r="K52" s="185">
        <f>SUM(K49:K51)</f>
        <v>30</v>
      </c>
      <c r="L52" s="185">
        <f>SUM(L49:L51)</f>
        <v>2</v>
      </c>
      <c r="M52" s="245"/>
      <c r="N52" s="185" t="s">
        <v>4606</v>
      </c>
      <c r="O52" s="1262">
        <f>SUM(O49:O51)</f>
        <v>1775430570</v>
      </c>
      <c r="P52" s="180"/>
      <c r="Q52" s="187"/>
    </row>
    <row r="53" spans="1:26" s="69" customFormat="1" x14ac:dyDescent="0.25">
      <c r="E53" s="880"/>
    </row>
    <row r="54" spans="1:26" s="69" customFormat="1" x14ac:dyDescent="0.25">
      <c r="B54" s="1860" t="s">
        <v>56</v>
      </c>
      <c r="C54" s="1860" t="s">
        <v>57</v>
      </c>
      <c r="D54" s="1862" t="s">
        <v>58</v>
      </c>
      <c r="E54" s="1862"/>
    </row>
    <row r="55" spans="1:26" s="69" customFormat="1" x14ac:dyDescent="0.25">
      <c r="B55" s="1861"/>
      <c r="C55" s="1861"/>
      <c r="D55" s="703" t="s">
        <v>59</v>
      </c>
      <c r="E55" s="190" t="s">
        <v>60</v>
      </c>
    </row>
    <row r="56" spans="1:26" s="69" customFormat="1" ht="18.75" x14ac:dyDescent="0.25">
      <c r="B56" s="222" t="s">
        <v>61</v>
      </c>
      <c r="C56" s="798" t="s">
        <v>4607</v>
      </c>
      <c r="D56" s="235" t="s">
        <v>21</v>
      </c>
      <c r="E56" s="774"/>
      <c r="F56" s="191"/>
      <c r="G56" s="191"/>
      <c r="H56" s="191"/>
      <c r="I56" s="191"/>
      <c r="J56" s="191"/>
      <c r="K56" s="191"/>
      <c r="L56" s="191"/>
      <c r="M56" s="191"/>
    </row>
    <row r="57" spans="1:26" s="69" customFormat="1" x14ac:dyDescent="0.25">
      <c r="B57" s="222" t="s">
        <v>62</v>
      </c>
      <c r="C57" s="798" t="s">
        <v>4606</v>
      </c>
      <c r="D57" s="235" t="s">
        <v>21</v>
      </c>
      <c r="E57" s="774"/>
    </row>
    <row r="58" spans="1:26" s="69" customFormat="1" x14ac:dyDescent="0.25">
      <c r="B58" s="192"/>
      <c r="C58" s="1863"/>
      <c r="D58" s="1863"/>
      <c r="E58" s="1863"/>
      <c r="F58" s="1863"/>
      <c r="G58" s="1863"/>
      <c r="H58" s="1863"/>
      <c r="I58" s="1863"/>
      <c r="J58" s="1863"/>
      <c r="K58" s="1863"/>
      <c r="L58" s="1863"/>
      <c r="M58" s="1863"/>
      <c r="N58" s="1863"/>
    </row>
    <row r="59" spans="1:26" ht="15.75" thickBot="1" x14ac:dyDescent="0.3"/>
    <row r="60" spans="1:26" ht="27" thickBot="1" x14ac:dyDescent="0.3">
      <c r="B60" s="1864" t="s">
        <v>63</v>
      </c>
      <c r="C60" s="1864"/>
      <c r="D60" s="1864"/>
      <c r="E60" s="1864"/>
      <c r="F60" s="1864"/>
      <c r="G60" s="1864"/>
      <c r="H60" s="1864"/>
      <c r="I60" s="1864"/>
      <c r="J60" s="1864"/>
      <c r="K60" s="1864"/>
      <c r="L60" s="1864"/>
      <c r="M60" s="1864"/>
      <c r="N60" s="1864"/>
    </row>
    <row r="63" spans="1:26" ht="225" x14ac:dyDescent="0.25">
      <c r="B63" s="193" t="s">
        <v>64</v>
      </c>
      <c r="C63" s="194" t="s">
        <v>65</v>
      </c>
      <c r="D63" s="194" t="s">
        <v>66</v>
      </c>
      <c r="E63" s="194" t="s">
        <v>67</v>
      </c>
      <c r="F63" s="194" t="s">
        <v>68</v>
      </c>
      <c r="G63" s="194" t="s">
        <v>69</v>
      </c>
      <c r="H63" s="194" t="s">
        <v>70</v>
      </c>
      <c r="I63" s="194" t="s">
        <v>71</v>
      </c>
      <c r="J63" s="194" t="s">
        <v>72</v>
      </c>
      <c r="K63" s="194" t="s">
        <v>73</v>
      </c>
      <c r="L63" s="194" t="s">
        <v>74</v>
      </c>
      <c r="M63" s="195" t="s">
        <v>75</v>
      </c>
      <c r="N63" s="195" t="s">
        <v>76</v>
      </c>
      <c r="O63" s="1875" t="s">
        <v>77</v>
      </c>
      <c r="P63" s="1876"/>
      <c r="Q63" s="194" t="s">
        <v>78</v>
      </c>
    </row>
    <row r="64" spans="1:26" ht="30" x14ac:dyDescent="0.25">
      <c r="B64" s="225" t="s">
        <v>4608</v>
      </c>
      <c r="C64" s="225" t="s">
        <v>2043</v>
      </c>
      <c r="D64" s="226" t="s">
        <v>4609</v>
      </c>
      <c r="E64" s="248">
        <v>130</v>
      </c>
      <c r="F64" s="394" t="s">
        <v>82</v>
      </c>
      <c r="G64" s="394" t="s">
        <v>18</v>
      </c>
      <c r="H64" s="394" t="s">
        <v>82</v>
      </c>
      <c r="I64" s="226" t="s">
        <v>82</v>
      </c>
      <c r="J64" s="226" t="s">
        <v>18</v>
      </c>
      <c r="K64" s="229" t="s">
        <v>18</v>
      </c>
      <c r="L64" s="229" t="s">
        <v>18</v>
      </c>
      <c r="M64" s="229" t="s">
        <v>18</v>
      </c>
      <c r="N64" s="229" t="s">
        <v>18</v>
      </c>
      <c r="O64" s="2039" t="s">
        <v>4610</v>
      </c>
      <c r="P64" s="2040"/>
      <c r="Q64" s="1980" t="s">
        <v>18</v>
      </c>
    </row>
    <row r="65" spans="2:17" ht="57.75" customHeight="1" x14ac:dyDescent="0.25">
      <c r="B65" s="225" t="s">
        <v>4611</v>
      </c>
      <c r="C65" s="225" t="s">
        <v>80</v>
      </c>
      <c r="D65" s="226" t="s">
        <v>4609</v>
      </c>
      <c r="E65" s="248">
        <v>300</v>
      </c>
      <c r="F65" s="248" t="s">
        <v>82</v>
      </c>
      <c r="G65" s="248" t="s">
        <v>19</v>
      </c>
      <c r="H65" s="248" t="s">
        <v>82</v>
      </c>
      <c r="I65" s="248" t="s">
        <v>18</v>
      </c>
      <c r="J65" s="248" t="s">
        <v>18</v>
      </c>
      <c r="K65" s="229" t="s">
        <v>18</v>
      </c>
      <c r="L65" s="229" t="s">
        <v>18</v>
      </c>
      <c r="M65" s="229" t="s">
        <v>18</v>
      </c>
      <c r="N65" s="229" t="s">
        <v>18</v>
      </c>
      <c r="O65" s="2049"/>
      <c r="P65" s="2050"/>
      <c r="Q65" s="2025"/>
    </row>
    <row r="66" spans="2:17" x14ac:dyDescent="0.25">
      <c r="B66" s="225"/>
      <c r="C66" s="225"/>
      <c r="D66" s="226"/>
      <c r="E66" s="226"/>
      <c r="F66" s="394"/>
      <c r="G66" s="394"/>
      <c r="H66" s="394"/>
      <c r="I66" s="226"/>
      <c r="J66" s="226"/>
      <c r="K66" s="229"/>
      <c r="L66" s="229"/>
      <c r="M66" s="229"/>
      <c r="N66" s="229"/>
      <c r="O66" s="1963"/>
      <c r="P66" s="1964"/>
      <c r="Q66" s="229"/>
    </row>
    <row r="67" spans="2:17" x14ac:dyDescent="0.25">
      <c r="B67" s="225"/>
      <c r="C67" s="225"/>
      <c r="D67" s="226"/>
      <c r="E67" s="226"/>
      <c r="F67" s="394"/>
      <c r="G67" s="394"/>
      <c r="H67" s="394"/>
      <c r="I67" s="226"/>
      <c r="J67" s="226"/>
      <c r="K67" s="229"/>
      <c r="L67" s="229"/>
      <c r="M67" s="229"/>
      <c r="N67" s="229"/>
      <c r="O67" s="1963"/>
      <c r="P67" s="1964"/>
      <c r="Q67" s="229"/>
    </row>
    <row r="68" spans="2:17" x14ac:dyDescent="0.25">
      <c r="B68" s="1" t="s">
        <v>85</v>
      </c>
    </row>
    <row r="69" spans="2:17" x14ac:dyDescent="0.25">
      <c r="B69" s="1" t="s">
        <v>86</v>
      </c>
    </row>
    <row r="70" spans="2:17" x14ac:dyDescent="0.25">
      <c r="B70" s="1" t="s">
        <v>87</v>
      </c>
    </row>
    <row r="72" spans="2:17" ht="15.75" thickBot="1" x14ac:dyDescent="0.3"/>
    <row r="73" spans="2:17" ht="27" thickBot="1" x14ac:dyDescent="0.3">
      <c r="B73" s="1879" t="s">
        <v>88</v>
      </c>
      <c r="C73" s="1880"/>
      <c r="D73" s="1880"/>
      <c r="E73" s="1880"/>
      <c r="F73" s="1880"/>
      <c r="G73" s="1880"/>
      <c r="H73" s="1880"/>
      <c r="I73" s="1880"/>
      <c r="J73" s="1880"/>
      <c r="K73" s="1880"/>
      <c r="L73" s="1880"/>
      <c r="M73" s="1880"/>
      <c r="N73" s="1881"/>
    </row>
    <row r="75" spans="2:17" ht="105" x14ac:dyDescent="0.25">
      <c r="B75" s="193" t="s">
        <v>89</v>
      </c>
      <c r="C75" s="193" t="s">
        <v>90</v>
      </c>
      <c r="D75" s="193" t="s">
        <v>91</v>
      </c>
      <c r="E75" s="193" t="s">
        <v>92</v>
      </c>
      <c r="F75" s="193" t="s">
        <v>93</v>
      </c>
      <c r="G75" s="193" t="s">
        <v>94</v>
      </c>
      <c r="H75" s="193" t="s">
        <v>95</v>
      </c>
      <c r="I75" s="193" t="s">
        <v>96</v>
      </c>
      <c r="J75" s="1875" t="s">
        <v>97</v>
      </c>
      <c r="K75" s="1882"/>
      <c r="L75" s="1876"/>
      <c r="M75" s="193" t="s">
        <v>98</v>
      </c>
      <c r="N75" s="193" t="s">
        <v>254</v>
      </c>
      <c r="O75" s="193" t="s">
        <v>255</v>
      </c>
      <c r="P75" s="1875" t="s">
        <v>77</v>
      </c>
      <c r="Q75" s="1876"/>
    </row>
    <row r="76" spans="2:17" ht="210" x14ac:dyDescent="0.25">
      <c r="B76" s="242" t="s">
        <v>4612</v>
      </c>
      <c r="C76" s="242" t="s">
        <v>4613</v>
      </c>
      <c r="D76" s="242" t="s">
        <v>4614</v>
      </c>
      <c r="E76" s="242">
        <v>64739822</v>
      </c>
      <c r="F76" s="242" t="s">
        <v>4615</v>
      </c>
      <c r="G76" s="242" t="s">
        <v>1247</v>
      </c>
      <c r="H76" s="1010">
        <v>37205</v>
      </c>
      <c r="I76" s="248" t="s">
        <v>82</v>
      </c>
      <c r="J76" s="225" t="s">
        <v>4616</v>
      </c>
      <c r="K76" s="226" t="s">
        <v>4617</v>
      </c>
      <c r="L76" s="226" t="s">
        <v>4618</v>
      </c>
      <c r="M76" s="229" t="s">
        <v>18</v>
      </c>
      <c r="N76" s="229" t="s">
        <v>18</v>
      </c>
      <c r="O76" s="152" t="s">
        <v>18</v>
      </c>
      <c r="P76" s="1877" t="s">
        <v>4619</v>
      </c>
      <c r="Q76" s="1878"/>
    </row>
    <row r="77" spans="2:17" ht="105" x14ac:dyDescent="0.25">
      <c r="B77" s="242" t="s">
        <v>1596</v>
      </c>
      <c r="C77" s="242" t="s">
        <v>4613</v>
      </c>
      <c r="D77" s="242" t="s">
        <v>4620</v>
      </c>
      <c r="E77" s="242">
        <v>22867487</v>
      </c>
      <c r="F77" s="242" t="s">
        <v>308</v>
      </c>
      <c r="G77" s="242" t="s">
        <v>601</v>
      </c>
      <c r="H77" s="1010">
        <v>40158</v>
      </c>
      <c r="I77" s="248" t="s">
        <v>82</v>
      </c>
      <c r="J77" s="225" t="s">
        <v>4621</v>
      </c>
      <c r="K77" s="226" t="s">
        <v>4622</v>
      </c>
      <c r="L77" s="226" t="s">
        <v>4623</v>
      </c>
      <c r="M77" s="229" t="s">
        <v>18</v>
      </c>
      <c r="N77" s="229" t="s">
        <v>18</v>
      </c>
      <c r="O77" s="152" t="s">
        <v>18</v>
      </c>
      <c r="P77" s="1922"/>
      <c r="Q77" s="1922"/>
    </row>
    <row r="78" spans="2:17" ht="210" x14ac:dyDescent="0.25">
      <c r="B78" s="242" t="s">
        <v>1079</v>
      </c>
      <c r="C78" s="242" t="s">
        <v>102</v>
      </c>
      <c r="D78" s="242" t="s">
        <v>4624</v>
      </c>
      <c r="E78" s="242">
        <v>64867821</v>
      </c>
      <c r="F78" s="242" t="s">
        <v>738</v>
      </c>
      <c r="G78" s="242" t="s">
        <v>601</v>
      </c>
      <c r="H78" s="1010">
        <v>40617</v>
      </c>
      <c r="I78" s="248" t="s">
        <v>82</v>
      </c>
      <c r="J78" s="225" t="s">
        <v>4625</v>
      </c>
      <c r="K78" s="226" t="s">
        <v>4626</v>
      </c>
      <c r="L78" s="226" t="s">
        <v>4627</v>
      </c>
      <c r="M78" s="229" t="s">
        <v>18</v>
      </c>
      <c r="N78" s="229" t="s">
        <v>18</v>
      </c>
      <c r="O78" s="152" t="s">
        <v>18</v>
      </c>
      <c r="P78" s="2003"/>
      <c r="Q78" s="2004"/>
    </row>
    <row r="79" spans="2:17" ht="330" x14ac:dyDescent="0.25">
      <c r="B79" s="242" t="s">
        <v>1619</v>
      </c>
      <c r="C79" s="242" t="s">
        <v>118</v>
      </c>
      <c r="D79" s="242" t="s">
        <v>4628</v>
      </c>
      <c r="E79" s="242">
        <v>64585211</v>
      </c>
      <c r="F79" s="242" t="s">
        <v>370</v>
      </c>
      <c r="G79" s="242" t="s">
        <v>601</v>
      </c>
      <c r="H79" s="1010">
        <v>39066</v>
      </c>
      <c r="I79" s="248" t="s">
        <v>18</v>
      </c>
      <c r="J79" s="225" t="s">
        <v>4629</v>
      </c>
      <c r="K79" s="226" t="s">
        <v>4630</v>
      </c>
      <c r="L79" s="226" t="s">
        <v>4631</v>
      </c>
      <c r="M79" s="229" t="s">
        <v>18</v>
      </c>
      <c r="N79" s="229" t="s">
        <v>18</v>
      </c>
      <c r="O79" s="152" t="s">
        <v>18</v>
      </c>
      <c r="P79" s="1963" t="s">
        <v>4632</v>
      </c>
      <c r="Q79" s="1964"/>
    </row>
    <row r="80" spans="2:17" ht="409.5" x14ac:dyDescent="0.25">
      <c r="B80" s="242" t="s">
        <v>1619</v>
      </c>
      <c r="C80" s="242" t="s">
        <v>118</v>
      </c>
      <c r="D80" s="242" t="s">
        <v>4633</v>
      </c>
      <c r="E80" s="242">
        <v>43547729</v>
      </c>
      <c r="F80" s="242" t="s">
        <v>370</v>
      </c>
      <c r="G80" s="242" t="s">
        <v>329</v>
      </c>
      <c r="H80" s="1010">
        <v>38696</v>
      </c>
      <c r="I80" s="248" t="s">
        <v>18</v>
      </c>
      <c r="J80" s="242" t="s">
        <v>4634</v>
      </c>
      <c r="K80" s="248" t="s">
        <v>4635</v>
      </c>
      <c r="L80" s="226" t="s">
        <v>4636</v>
      </c>
      <c r="M80" s="229" t="s">
        <v>18</v>
      </c>
      <c r="N80" s="229" t="s">
        <v>18</v>
      </c>
      <c r="O80" s="152" t="s">
        <v>18</v>
      </c>
      <c r="P80" s="1877" t="s">
        <v>4637</v>
      </c>
      <c r="Q80" s="1878"/>
    </row>
    <row r="81" spans="2:17" x14ac:dyDescent="0.25">
      <c r="B81" s="225"/>
      <c r="C81" s="225"/>
      <c r="D81" s="225"/>
      <c r="E81" s="225"/>
      <c r="F81" s="225"/>
      <c r="G81" s="225"/>
      <c r="H81" s="908"/>
      <c r="I81" s="226"/>
      <c r="J81" s="225"/>
      <c r="K81" s="226"/>
      <c r="L81" s="226"/>
      <c r="M81" s="229"/>
      <c r="N81" s="229"/>
      <c r="O81" s="152"/>
      <c r="P81" s="1963"/>
      <c r="Q81" s="1964"/>
    </row>
    <row r="83" spans="2:17" ht="15.75" thickBot="1" x14ac:dyDescent="0.3"/>
    <row r="84" spans="2:17" ht="27" thickBot="1" x14ac:dyDescent="0.3">
      <c r="B84" s="1879" t="s">
        <v>184</v>
      </c>
      <c r="C84" s="1880"/>
      <c r="D84" s="1880"/>
      <c r="E84" s="1880"/>
      <c r="F84" s="1880"/>
      <c r="G84" s="1880"/>
      <c r="H84" s="1880"/>
      <c r="I84" s="1880"/>
      <c r="J84" s="1880"/>
      <c r="K84" s="1880"/>
      <c r="L84" s="1880"/>
      <c r="M84" s="1880"/>
      <c r="N84" s="1881"/>
    </row>
    <row r="87" spans="2:17" ht="30" x14ac:dyDescent="0.25">
      <c r="B87" s="194" t="s">
        <v>17</v>
      </c>
      <c r="C87" s="194" t="s">
        <v>415</v>
      </c>
      <c r="D87" s="1875" t="s">
        <v>77</v>
      </c>
      <c r="E87" s="1876"/>
    </row>
    <row r="88" spans="2:17" ht="30" x14ac:dyDescent="0.25">
      <c r="B88" s="229" t="s">
        <v>185</v>
      </c>
      <c r="C88" s="715" t="s">
        <v>18</v>
      </c>
      <c r="D88" s="1922"/>
      <c r="E88" s="1922"/>
    </row>
    <row r="91" spans="2:17" ht="26.25" x14ac:dyDescent="0.25">
      <c r="B91" s="1851" t="s">
        <v>186</v>
      </c>
      <c r="C91" s="1852"/>
      <c r="D91" s="1852"/>
      <c r="E91" s="1852"/>
      <c r="F91" s="1852"/>
      <c r="G91" s="1852"/>
      <c r="H91" s="1852"/>
      <c r="I91" s="1852"/>
      <c r="J91" s="1852"/>
      <c r="K91" s="1852"/>
      <c r="L91" s="1852"/>
      <c r="M91" s="1852"/>
      <c r="N91" s="1852"/>
      <c r="O91" s="1852"/>
      <c r="P91" s="1852"/>
    </row>
    <row r="93" spans="2:17" ht="15.75" thickBot="1" x14ac:dyDescent="0.3"/>
    <row r="94" spans="2:17" ht="27" thickBot="1" x14ac:dyDescent="0.3">
      <c r="B94" s="1879" t="s">
        <v>187</v>
      </c>
      <c r="C94" s="1880"/>
      <c r="D94" s="1880"/>
      <c r="E94" s="1880"/>
      <c r="F94" s="1880"/>
      <c r="G94" s="1880"/>
      <c r="H94" s="1880"/>
      <c r="I94" s="1880"/>
      <c r="J94" s="1880"/>
      <c r="K94" s="1880"/>
      <c r="L94" s="1880"/>
      <c r="M94" s="1880"/>
      <c r="N94" s="1881"/>
    </row>
    <row r="96" spans="2:17" ht="15.75" thickBot="1" x14ac:dyDescent="0.3">
      <c r="M96" s="163"/>
      <c r="N96" s="163"/>
    </row>
    <row r="97" spans="1:26" s="48" customFormat="1" ht="90" x14ac:dyDescent="0.25">
      <c r="B97" s="164" t="s">
        <v>33</v>
      </c>
      <c r="C97" s="164" t="s">
        <v>34</v>
      </c>
      <c r="D97" s="164" t="s">
        <v>35</v>
      </c>
      <c r="E97" s="164" t="s">
        <v>36</v>
      </c>
      <c r="F97" s="164" t="s">
        <v>37</v>
      </c>
      <c r="G97" s="164" t="s">
        <v>38</v>
      </c>
      <c r="H97" s="164" t="s">
        <v>39</v>
      </c>
      <c r="I97" s="164" t="s">
        <v>40</v>
      </c>
      <c r="J97" s="164" t="s">
        <v>41</v>
      </c>
      <c r="K97" s="164" t="s">
        <v>42</v>
      </c>
      <c r="L97" s="164" t="s">
        <v>43</v>
      </c>
      <c r="M97" s="165" t="s">
        <v>44</v>
      </c>
      <c r="N97" s="164" t="s">
        <v>45</v>
      </c>
      <c r="O97" s="164" t="s">
        <v>46</v>
      </c>
      <c r="P97" s="166" t="s">
        <v>47</v>
      </c>
      <c r="Q97" s="166" t="s">
        <v>48</v>
      </c>
    </row>
    <row r="98" spans="1:26" s="61" customFormat="1" ht="45" x14ac:dyDescent="0.25">
      <c r="A98" s="52">
        <v>1</v>
      </c>
      <c r="B98" s="173" t="s">
        <v>4602</v>
      </c>
      <c r="C98" s="172" t="s">
        <v>4602</v>
      </c>
      <c r="D98" s="173" t="s">
        <v>416</v>
      </c>
      <c r="E98" s="221">
        <v>7018201101600</v>
      </c>
      <c r="F98" s="175" t="s">
        <v>18</v>
      </c>
      <c r="G98" s="247">
        <v>1</v>
      </c>
      <c r="H98" s="220">
        <v>40213</v>
      </c>
      <c r="I98" s="220">
        <v>40543</v>
      </c>
      <c r="J98" s="176" t="s">
        <v>19</v>
      </c>
      <c r="K98" s="178">
        <v>10.85</v>
      </c>
      <c r="L98" s="178">
        <v>0</v>
      </c>
      <c r="M98" s="178">
        <v>888</v>
      </c>
      <c r="N98" s="178">
        <f>+M98*G98</f>
        <v>888</v>
      </c>
      <c r="O98" s="180">
        <v>332045024</v>
      </c>
      <c r="P98" s="180" t="s">
        <v>4638</v>
      </c>
      <c r="Q98" s="181"/>
      <c r="R98" s="60"/>
      <c r="S98" s="60"/>
      <c r="T98" s="60"/>
      <c r="U98" s="60"/>
      <c r="V98" s="60"/>
      <c r="W98" s="60"/>
      <c r="X98" s="60"/>
      <c r="Y98" s="60"/>
      <c r="Z98" s="60"/>
    </row>
    <row r="99" spans="1:26" s="61" customFormat="1" ht="45" x14ac:dyDescent="0.25">
      <c r="A99" s="52">
        <f t="shared" ref="A99:A105" si="0">+A98+1</f>
        <v>2</v>
      </c>
      <c r="B99" s="173" t="s">
        <v>4602</v>
      </c>
      <c r="C99" s="172" t="s">
        <v>4602</v>
      </c>
      <c r="D99" s="173" t="s">
        <v>416</v>
      </c>
      <c r="E99" s="221">
        <v>701820110133</v>
      </c>
      <c r="F99" s="175" t="s">
        <v>18</v>
      </c>
      <c r="G99" s="182">
        <v>1</v>
      </c>
      <c r="H99" s="220">
        <v>40578</v>
      </c>
      <c r="I99" s="220">
        <v>40908</v>
      </c>
      <c r="J99" s="176" t="s">
        <v>19</v>
      </c>
      <c r="K99" s="178">
        <v>10.85</v>
      </c>
      <c r="L99" s="178">
        <v>0</v>
      </c>
      <c r="M99" s="178">
        <v>116</v>
      </c>
      <c r="N99" s="178"/>
      <c r="O99" s="180">
        <v>62883480</v>
      </c>
      <c r="P99" s="180" t="s">
        <v>4639</v>
      </c>
      <c r="Q99" s="181"/>
      <c r="R99" s="60"/>
      <c r="S99" s="60"/>
      <c r="T99" s="60"/>
      <c r="U99" s="60"/>
      <c r="V99" s="60"/>
      <c r="W99" s="60"/>
      <c r="X99" s="60"/>
      <c r="Y99" s="60"/>
      <c r="Z99" s="60"/>
    </row>
    <row r="100" spans="1:26" s="61" customFormat="1" x14ac:dyDescent="0.25">
      <c r="A100" s="52">
        <f t="shared" si="0"/>
        <v>3</v>
      </c>
      <c r="B100" s="173"/>
      <c r="C100" s="172"/>
      <c r="D100" s="173"/>
      <c r="E100" s="182"/>
      <c r="F100" s="175"/>
      <c r="G100" s="175"/>
      <c r="H100" s="175"/>
      <c r="I100" s="220"/>
      <c r="J100" s="176"/>
      <c r="K100" s="176"/>
      <c r="L100" s="176"/>
      <c r="M100" s="178"/>
      <c r="N100" s="178"/>
      <c r="O100" s="180"/>
      <c r="P100" s="180"/>
      <c r="Q100" s="181"/>
      <c r="R100" s="60"/>
      <c r="S100" s="60"/>
      <c r="T100" s="60"/>
      <c r="U100" s="60"/>
      <c r="V100" s="60"/>
      <c r="W100" s="60"/>
      <c r="X100" s="60"/>
      <c r="Y100" s="60"/>
      <c r="Z100" s="60"/>
    </row>
    <row r="101" spans="1:26" s="61" customFormat="1" x14ac:dyDescent="0.25">
      <c r="A101" s="52">
        <f t="shared" si="0"/>
        <v>4</v>
      </c>
      <c r="C101" s="172"/>
      <c r="D101" s="173"/>
      <c r="E101" s="182"/>
      <c r="F101" s="175"/>
      <c r="G101" s="175"/>
      <c r="H101" s="175"/>
      <c r="I101" s="220"/>
      <c r="J101" s="176"/>
      <c r="K101" s="176"/>
      <c r="L101" s="176"/>
      <c r="M101" s="178"/>
      <c r="N101" s="178"/>
      <c r="O101" s="180"/>
      <c r="P101" s="180"/>
      <c r="Q101" s="181"/>
      <c r="R101" s="60"/>
      <c r="S101" s="60"/>
      <c r="T101" s="60"/>
      <c r="U101" s="60"/>
      <c r="V101" s="60"/>
      <c r="W101" s="60"/>
      <c r="X101" s="60"/>
      <c r="Y101" s="60"/>
      <c r="Z101" s="60"/>
    </row>
    <row r="102" spans="1:26" s="61" customFormat="1" x14ac:dyDescent="0.25">
      <c r="A102" s="52">
        <f t="shared" si="0"/>
        <v>5</v>
      </c>
      <c r="B102" s="173"/>
      <c r="C102" s="172"/>
      <c r="D102" s="173"/>
      <c r="E102" s="182"/>
      <c r="F102" s="175"/>
      <c r="G102" s="175"/>
      <c r="H102" s="175"/>
      <c r="I102" s="220"/>
      <c r="J102" s="176"/>
      <c r="K102" s="176"/>
      <c r="L102" s="176"/>
      <c r="M102" s="178"/>
      <c r="N102" s="178"/>
      <c r="O102" s="180"/>
      <c r="P102" s="180"/>
      <c r="Q102" s="181"/>
      <c r="R102" s="60"/>
      <c r="S102" s="60"/>
      <c r="T102" s="60"/>
      <c r="U102" s="60"/>
      <c r="V102" s="60"/>
      <c r="W102" s="60"/>
      <c r="X102" s="60"/>
      <c r="Y102" s="60"/>
      <c r="Z102" s="60"/>
    </row>
    <row r="103" spans="1:26" s="61" customFormat="1" x14ac:dyDescent="0.25">
      <c r="A103" s="52">
        <f t="shared" si="0"/>
        <v>6</v>
      </c>
      <c r="B103" s="173"/>
      <c r="C103" s="172"/>
      <c r="D103" s="173"/>
      <c r="E103" s="182"/>
      <c r="F103" s="175"/>
      <c r="G103" s="175"/>
      <c r="H103" s="175"/>
      <c r="I103" s="220"/>
      <c r="J103" s="176"/>
      <c r="K103" s="176"/>
      <c r="L103" s="176"/>
      <c r="M103" s="178"/>
      <c r="N103" s="178"/>
      <c r="O103" s="180"/>
      <c r="P103" s="180"/>
      <c r="Q103" s="181"/>
      <c r="R103" s="60"/>
      <c r="S103" s="60"/>
      <c r="T103" s="60"/>
      <c r="U103" s="60"/>
      <c r="V103" s="60"/>
      <c r="W103" s="60"/>
      <c r="X103" s="60"/>
      <c r="Y103" s="60"/>
      <c r="Z103" s="60"/>
    </row>
    <row r="104" spans="1:26" s="61" customFormat="1" x14ac:dyDescent="0.25">
      <c r="A104" s="52">
        <f t="shared" si="0"/>
        <v>7</v>
      </c>
      <c r="B104" s="173"/>
      <c r="C104" s="172"/>
      <c r="D104" s="173"/>
      <c r="E104" s="182"/>
      <c r="F104" s="175"/>
      <c r="G104" s="175"/>
      <c r="H104" s="175"/>
      <c r="I104" s="220"/>
      <c r="J104" s="176"/>
      <c r="K104" s="176"/>
      <c r="L104" s="176"/>
      <c r="M104" s="178"/>
      <c r="N104" s="178"/>
      <c r="O104" s="180"/>
      <c r="P104" s="180"/>
      <c r="Q104" s="181"/>
      <c r="R104" s="60"/>
      <c r="S104" s="60"/>
      <c r="T104" s="60"/>
      <c r="U104" s="60"/>
      <c r="V104" s="60"/>
      <c r="W104" s="60"/>
      <c r="X104" s="60"/>
      <c r="Y104" s="60"/>
      <c r="Z104" s="60"/>
    </row>
    <row r="105" spans="1:26" s="61" customFormat="1" x14ac:dyDescent="0.25">
      <c r="A105" s="52">
        <f t="shared" si="0"/>
        <v>8</v>
      </c>
      <c r="B105" s="173"/>
      <c r="C105" s="172"/>
      <c r="D105" s="173"/>
      <c r="E105" s="182"/>
      <c r="F105" s="175"/>
      <c r="G105" s="175"/>
      <c r="H105" s="175"/>
      <c r="I105" s="220"/>
      <c r="J105" s="176"/>
      <c r="K105" s="176"/>
      <c r="L105" s="176"/>
      <c r="M105" s="178"/>
      <c r="N105" s="178"/>
      <c r="O105" s="180"/>
      <c r="P105" s="180"/>
      <c r="Q105" s="181"/>
      <c r="R105" s="60"/>
      <c r="S105" s="60"/>
      <c r="T105" s="60"/>
      <c r="U105" s="60"/>
      <c r="V105" s="60"/>
      <c r="W105" s="60"/>
      <c r="X105" s="60"/>
      <c r="Y105" s="60"/>
      <c r="Z105" s="60"/>
    </row>
    <row r="106" spans="1:26" s="61" customFormat="1" x14ac:dyDescent="0.25">
      <c r="A106" s="52"/>
      <c r="B106" s="183" t="s">
        <v>28</v>
      </c>
      <c r="C106" s="172"/>
      <c r="D106" s="173"/>
      <c r="E106" s="182"/>
      <c r="F106" s="175"/>
      <c r="G106" s="175"/>
      <c r="H106" s="175"/>
      <c r="I106" s="220"/>
      <c r="J106" s="176"/>
      <c r="K106" s="185">
        <f>SUM(K98:K105)</f>
        <v>21.7</v>
      </c>
      <c r="L106" s="185">
        <f>SUM(L98:L105)</f>
        <v>0</v>
      </c>
      <c r="M106" s="245">
        <f>SUM(M98:M105)</f>
        <v>1004</v>
      </c>
      <c r="N106" s="185">
        <f>SUM(N98:N105)</f>
        <v>888</v>
      </c>
      <c r="O106" s="180"/>
      <c r="P106" s="180"/>
      <c r="Q106" s="187"/>
    </row>
    <row r="107" spans="1:26" x14ac:dyDescent="0.25">
      <c r="B107" s="69"/>
      <c r="C107" s="69"/>
      <c r="D107" s="69"/>
      <c r="E107" s="188"/>
      <c r="F107" s="69"/>
      <c r="G107" s="69"/>
      <c r="H107" s="69"/>
      <c r="I107" s="69"/>
      <c r="J107" s="69"/>
      <c r="K107" s="69"/>
      <c r="L107" s="69"/>
      <c r="M107" s="69"/>
      <c r="N107" s="69"/>
      <c r="O107" s="69"/>
      <c r="P107" s="69"/>
    </row>
    <row r="108" spans="1:26" ht="18.75" x14ac:dyDescent="0.25">
      <c r="B108" s="222" t="s">
        <v>192</v>
      </c>
      <c r="C108" s="250" t="s">
        <v>4640</v>
      </c>
      <c r="H108" s="191"/>
      <c r="I108" s="191"/>
      <c r="J108" s="191"/>
      <c r="K108" s="191"/>
      <c r="L108" s="191"/>
      <c r="M108" s="191"/>
      <c r="N108" s="69"/>
      <c r="O108" s="69"/>
      <c r="P108" s="69"/>
    </row>
    <row r="110" spans="1:26" ht="15.75" thickBot="1" x14ac:dyDescent="0.3"/>
    <row r="111" spans="1:26" ht="30.75" thickBot="1" x14ac:dyDescent="0.3">
      <c r="B111" s="232" t="s">
        <v>193</v>
      </c>
      <c r="C111" s="233" t="s">
        <v>194</v>
      </c>
      <c r="D111" s="232" t="s">
        <v>27</v>
      </c>
      <c r="E111" s="233" t="s">
        <v>195</v>
      </c>
    </row>
    <row r="112" spans="1:26" x14ac:dyDescent="0.25">
      <c r="B112" s="103" t="s">
        <v>196</v>
      </c>
      <c r="C112" s="234">
        <v>20</v>
      </c>
      <c r="D112" s="234"/>
      <c r="E112" s="1923">
        <v>40</v>
      </c>
    </row>
    <row r="113" spans="2:17" x14ac:dyDescent="0.25">
      <c r="B113" s="103" t="s">
        <v>197</v>
      </c>
      <c r="C113" s="235">
        <v>30</v>
      </c>
      <c r="D113" s="715">
        <v>0</v>
      </c>
      <c r="E113" s="1924"/>
    </row>
    <row r="114" spans="2:17" ht="15.75" thickBot="1" x14ac:dyDescent="0.3">
      <c r="B114" s="103" t="s">
        <v>198</v>
      </c>
      <c r="C114" s="236">
        <v>40</v>
      </c>
      <c r="D114" s="236">
        <v>40</v>
      </c>
      <c r="E114" s="1925"/>
    </row>
    <row r="116" spans="2:17" ht="15.75" thickBot="1" x14ac:dyDescent="0.3"/>
    <row r="117" spans="2:17" ht="27" thickBot="1" x14ac:dyDescent="0.3">
      <c r="B117" s="1879" t="s">
        <v>199</v>
      </c>
      <c r="C117" s="1880"/>
      <c r="D117" s="1880"/>
      <c r="E117" s="1880"/>
      <c r="F117" s="1880"/>
      <c r="G117" s="1880"/>
      <c r="H117" s="1880"/>
      <c r="I117" s="1880"/>
      <c r="J117" s="1880"/>
      <c r="K117" s="1880"/>
      <c r="L117" s="1880"/>
      <c r="M117" s="1880"/>
      <c r="N117" s="1881"/>
    </row>
    <row r="119" spans="2:17" ht="105" x14ac:dyDescent="0.25">
      <c r="B119" s="193" t="s">
        <v>89</v>
      </c>
      <c r="C119" s="193" t="s">
        <v>90</v>
      </c>
      <c r="D119" s="193" t="s">
        <v>91</v>
      </c>
      <c r="E119" s="193" t="s">
        <v>92</v>
      </c>
      <c r="F119" s="193" t="s">
        <v>93</v>
      </c>
      <c r="G119" s="193" t="s">
        <v>94</v>
      </c>
      <c r="H119" s="193" t="s">
        <v>95</v>
      </c>
      <c r="I119" s="193" t="s">
        <v>96</v>
      </c>
      <c r="J119" s="1875" t="s">
        <v>97</v>
      </c>
      <c r="K119" s="1882"/>
      <c r="L119" s="1876"/>
      <c r="M119" s="193" t="s">
        <v>98</v>
      </c>
      <c r="N119" s="193" t="s">
        <v>254</v>
      </c>
      <c r="O119" s="193" t="s">
        <v>255</v>
      </c>
      <c r="P119" s="1875" t="s">
        <v>77</v>
      </c>
      <c r="Q119" s="1876"/>
    </row>
    <row r="120" spans="2:17" ht="180" x14ac:dyDescent="0.25">
      <c r="B120" s="1980" t="s">
        <v>1817</v>
      </c>
      <c r="C120" s="1980" t="s">
        <v>4641</v>
      </c>
      <c r="D120" s="1980" t="s">
        <v>4642</v>
      </c>
      <c r="E120" s="1980">
        <v>22867942</v>
      </c>
      <c r="F120" s="1980" t="s">
        <v>308</v>
      </c>
      <c r="G120" s="1980" t="s">
        <v>601</v>
      </c>
      <c r="H120" s="2051">
        <v>38576</v>
      </c>
      <c r="I120" s="2030" t="s">
        <v>82</v>
      </c>
      <c r="J120" s="229" t="s">
        <v>601</v>
      </c>
      <c r="K120" s="776" t="s">
        <v>4643</v>
      </c>
      <c r="L120" s="776" t="s">
        <v>4644</v>
      </c>
      <c r="M120" s="1980" t="s">
        <v>18</v>
      </c>
      <c r="N120" s="1980" t="s">
        <v>18</v>
      </c>
      <c r="O120" s="1980" t="s">
        <v>18</v>
      </c>
      <c r="P120" s="1984"/>
      <c r="Q120" s="1985"/>
    </row>
    <row r="121" spans="2:17" ht="30" x14ac:dyDescent="0.25">
      <c r="B121" s="1981"/>
      <c r="C121" s="1981"/>
      <c r="D121" s="1981"/>
      <c r="E121" s="1981"/>
      <c r="F121" s="1981"/>
      <c r="G121" s="1981"/>
      <c r="H121" s="2052"/>
      <c r="I121" s="2032"/>
      <c r="J121" s="229" t="s">
        <v>4645</v>
      </c>
      <c r="K121" s="776" t="s">
        <v>4646</v>
      </c>
      <c r="L121" s="776" t="s">
        <v>2008</v>
      </c>
      <c r="M121" s="1981"/>
      <c r="N121" s="1981"/>
      <c r="O121" s="1981"/>
      <c r="P121" s="1986"/>
      <c r="Q121" s="1987"/>
    </row>
    <row r="122" spans="2:17" ht="45" x14ac:dyDescent="0.25">
      <c r="B122" s="2025"/>
      <c r="C122" s="2025"/>
      <c r="D122" s="2025"/>
      <c r="E122" s="2025"/>
      <c r="F122" s="2025"/>
      <c r="G122" s="2025"/>
      <c r="H122" s="2053"/>
      <c r="I122" s="2031"/>
      <c r="J122" s="229" t="s">
        <v>4647</v>
      </c>
      <c r="K122" s="776" t="s">
        <v>4648</v>
      </c>
      <c r="L122" s="776" t="s">
        <v>2008</v>
      </c>
      <c r="M122" s="2025"/>
      <c r="N122" s="2025"/>
      <c r="O122" s="2025"/>
      <c r="P122" s="2044"/>
      <c r="Q122" s="2045"/>
    </row>
    <row r="123" spans="2:17" ht="45" x14ac:dyDescent="0.25">
      <c r="B123" s="1980" t="s">
        <v>211</v>
      </c>
      <c r="C123" s="1980" t="s">
        <v>4641</v>
      </c>
      <c r="D123" s="1980" t="s">
        <v>4649</v>
      </c>
      <c r="E123" s="1980">
        <v>22885249</v>
      </c>
      <c r="F123" s="1980" t="s">
        <v>417</v>
      </c>
      <c r="G123" s="1980" t="s">
        <v>258</v>
      </c>
      <c r="H123" s="2051">
        <v>38217</v>
      </c>
      <c r="I123" s="226" t="s">
        <v>82</v>
      </c>
      <c r="J123" s="225" t="s">
        <v>416</v>
      </c>
      <c r="K123" s="226">
        <v>2011</v>
      </c>
      <c r="L123" s="226" t="s">
        <v>4650</v>
      </c>
      <c r="M123" s="1980" t="s">
        <v>18</v>
      </c>
      <c r="N123" s="1980" t="s">
        <v>19</v>
      </c>
      <c r="O123" s="1980" t="s">
        <v>18</v>
      </c>
      <c r="P123" s="2039" t="s">
        <v>4651</v>
      </c>
      <c r="Q123" s="2040"/>
    </row>
    <row r="124" spans="2:17" ht="30" x14ac:dyDescent="0.25">
      <c r="B124" s="1981"/>
      <c r="C124" s="1981"/>
      <c r="D124" s="1981"/>
      <c r="E124" s="1981"/>
      <c r="F124" s="1981"/>
      <c r="G124" s="1981"/>
      <c r="H124" s="2052"/>
      <c r="I124" s="226"/>
      <c r="J124" s="225" t="s">
        <v>1299</v>
      </c>
      <c r="K124" s="226" t="s">
        <v>4652</v>
      </c>
      <c r="L124" s="226" t="s">
        <v>4653</v>
      </c>
      <c r="M124" s="1981"/>
      <c r="N124" s="1981"/>
      <c r="O124" s="1981"/>
      <c r="P124" s="2041"/>
      <c r="Q124" s="2042"/>
    </row>
    <row r="125" spans="2:17" ht="45" x14ac:dyDescent="0.25">
      <c r="B125" s="1981"/>
      <c r="C125" s="1981"/>
      <c r="D125" s="1981"/>
      <c r="E125" s="1981"/>
      <c r="F125" s="1981"/>
      <c r="G125" s="1981"/>
      <c r="H125" s="2052"/>
      <c r="I125" s="226"/>
      <c r="J125" s="225" t="s">
        <v>1299</v>
      </c>
      <c r="K125" s="226" t="s">
        <v>4654</v>
      </c>
      <c r="L125" s="226" t="s">
        <v>4653</v>
      </c>
      <c r="M125" s="1981"/>
      <c r="N125" s="1981"/>
      <c r="O125" s="1981"/>
      <c r="P125" s="2041"/>
      <c r="Q125" s="2042"/>
    </row>
    <row r="126" spans="2:17" ht="30" x14ac:dyDescent="0.25">
      <c r="B126" s="1981"/>
      <c r="C126" s="1981"/>
      <c r="D126" s="1981"/>
      <c r="E126" s="1981"/>
      <c r="F126" s="1981"/>
      <c r="G126" s="1981"/>
      <c r="H126" s="2052"/>
      <c r="I126" s="226"/>
      <c r="J126" s="225" t="s">
        <v>1299</v>
      </c>
      <c r="K126" s="226" t="s">
        <v>4655</v>
      </c>
      <c r="L126" s="226" t="s">
        <v>4653</v>
      </c>
      <c r="M126" s="1981"/>
      <c r="N126" s="1981"/>
      <c r="O126" s="1981"/>
      <c r="P126" s="2041"/>
      <c r="Q126" s="2042"/>
    </row>
    <row r="127" spans="2:17" ht="45" x14ac:dyDescent="0.25">
      <c r="B127" s="1981"/>
      <c r="C127" s="1981"/>
      <c r="D127" s="1981"/>
      <c r="E127" s="1981"/>
      <c r="F127" s="1981"/>
      <c r="G127" s="1981"/>
      <c r="H127" s="2052"/>
      <c r="I127" s="226"/>
      <c r="J127" s="225" t="s">
        <v>1299</v>
      </c>
      <c r="K127" s="226" t="s">
        <v>4656</v>
      </c>
      <c r="L127" s="226" t="s">
        <v>4653</v>
      </c>
      <c r="M127" s="1981"/>
      <c r="N127" s="1981"/>
      <c r="O127" s="1981"/>
      <c r="P127" s="2041"/>
      <c r="Q127" s="2042"/>
    </row>
    <row r="128" spans="2:17" ht="45" x14ac:dyDescent="0.25">
      <c r="B128" s="2025"/>
      <c r="C128" s="2025"/>
      <c r="D128" s="2025"/>
      <c r="E128" s="2025"/>
      <c r="F128" s="2025"/>
      <c r="G128" s="2025"/>
      <c r="H128" s="2053"/>
      <c r="I128" s="226"/>
      <c r="J128" s="225" t="s">
        <v>248</v>
      </c>
      <c r="K128" s="226" t="s">
        <v>4657</v>
      </c>
      <c r="L128" s="226" t="s">
        <v>2008</v>
      </c>
      <c r="M128" s="2025"/>
      <c r="N128" s="2025"/>
      <c r="O128" s="2025"/>
      <c r="P128" s="2049"/>
      <c r="Q128" s="2050"/>
    </row>
    <row r="129" spans="2:17" ht="45" x14ac:dyDescent="0.25">
      <c r="B129" s="225" t="s">
        <v>223</v>
      </c>
      <c r="C129" s="225" t="s">
        <v>4641</v>
      </c>
      <c r="D129" s="225" t="s">
        <v>4658</v>
      </c>
      <c r="E129" s="225">
        <v>8860748</v>
      </c>
      <c r="F129" s="225" t="s">
        <v>3327</v>
      </c>
      <c r="G129" s="225" t="s">
        <v>258</v>
      </c>
      <c r="H129" s="908">
        <v>39072</v>
      </c>
      <c r="I129" s="226" t="s">
        <v>82</v>
      </c>
      <c r="J129" s="225" t="s">
        <v>4659</v>
      </c>
      <c r="K129" s="226" t="s">
        <v>4660</v>
      </c>
      <c r="L129" s="226" t="s">
        <v>2008</v>
      </c>
      <c r="M129" s="229" t="s">
        <v>18</v>
      </c>
      <c r="N129" s="229" t="s">
        <v>18</v>
      </c>
      <c r="O129" s="229" t="s">
        <v>18</v>
      </c>
      <c r="P129" s="1998"/>
      <c r="Q129" s="1998"/>
    </row>
    <row r="132" spans="2:17" ht="15.75" thickBot="1" x14ac:dyDescent="0.3"/>
    <row r="133" spans="2:17" ht="45" x14ac:dyDescent="0.25">
      <c r="B133" s="162" t="s">
        <v>17</v>
      </c>
      <c r="C133" s="162" t="s">
        <v>193</v>
      </c>
      <c r="D133" s="193" t="s">
        <v>194</v>
      </c>
      <c r="E133" s="162" t="s">
        <v>27</v>
      </c>
      <c r="F133" s="233" t="s">
        <v>235</v>
      </c>
      <c r="G133" s="857"/>
    </row>
    <row r="134" spans="2:17" ht="108" x14ac:dyDescent="0.25">
      <c r="B134" s="1969" t="s">
        <v>236</v>
      </c>
      <c r="C134" s="1263" t="s">
        <v>237</v>
      </c>
      <c r="D134" s="715">
        <v>25</v>
      </c>
      <c r="E134" s="715">
        <v>25</v>
      </c>
      <c r="F134" s="1970">
        <f>+E134+E135+E136</f>
        <v>35</v>
      </c>
      <c r="G134" s="858"/>
    </row>
    <row r="135" spans="2:17" ht="96" x14ac:dyDescent="0.25">
      <c r="B135" s="1969"/>
      <c r="C135" s="1263" t="s">
        <v>238</v>
      </c>
      <c r="D135" s="242">
        <v>25</v>
      </c>
      <c r="E135" s="715">
        <v>0</v>
      </c>
      <c r="F135" s="1971"/>
      <c r="G135" s="858"/>
    </row>
    <row r="136" spans="2:17" ht="60" x14ac:dyDescent="0.25">
      <c r="B136" s="1969"/>
      <c r="C136" s="1263" t="s">
        <v>239</v>
      </c>
      <c r="D136" s="715">
        <v>10</v>
      </c>
      <c r="E136" s="715">
        <v>10</v>
      </c>
      <c r="F136" s="1972"/>
      <c r="G136" s="858"/>
    </row>
    <row r="137" spans="2:17" x14ac:dyDescent="0.25">
      <c r="C137"/>
    </row>
    <row r="140" spans="2:17" x14ac:dyDescent="0.25">
      <c r="B140" s="160" t="s">
        <v>240</v>
      </c>
    </row>
    <row r="143" spans="2:17" x14ac:dyDescent="0.25">
      <c r="B143" s="41" t="s">
        <v>17</v>
      </c>
      <c r="C143" s="41" t="s">
        <v>26</v>
      </c>
      <c r="D143" s="162" t="s">
        <v>27</v>
      </c>
      <c r="E143" s="162" t="s">
        <v>28</v>
      </c>
    </row>
    <row r="144" spans="2:17" ht="42.75" x14ac:dyDescent="0.25">
      <c r="B144" s="45" t="s">
        <v>393</v>
      </c>
      <c r="C144" s="684">
        <v>40</v>
      </c>
      <c r="D144" s="715">
        <v>40</v>
      </c>
      <c r="E144" s="1870">
        <f>+D144+D145</f>
        <v>75</v>
      </c>
    </row>
    <row r="145" spans="2:5" ht="71.25" x14ac:dyDescent="0.25">
      <c r="B145" s="45" t="s">
        <v>394</v>
      </c>
      <c r="C145" s="684">
        <v>60</v>
      </c>
      <c r="D145" s="715">
        <f>+F134</f>
        <v>35</v>
      </c>
      <c r="E145" s="1871"/>
    </row>
  </sheetData>
  <mergeCells count="66">
    <mergeCell ref="B134:B136"/>
    <mergeCell ref="F134:F136"/>
    <mergeCell ref="E144:E145"/>
    <mergeCell ref="H123:H128"/>
    <mergeCell ref="M123:M128"/>
    <mergeCell ref="N123:N128"/>
    <mergeCell ref="O123:O128"/>
    <mergeCell ref="P123:Q128"/>
    <mergeCell ref="P129:Q129"/>
    <mergeCell ref="B123:B128"/>
    <mergeCell ref="C123:C128"/>
    <mergeCell ref="D123:D128"/>
    <mergeCell ref="E123:E128"/>
    <mergeCell ref="F123:F128"/>
    <mergeCell ref="G123:G128"/>
    <mergeCell ref="P120:Q122"/>
    <mergeCell ref="B120:B122"/>
    <mergeCell ref="C120:C122"/>
    <mergeCell ref="D120:D122"/>
    <mergeCell ref="E120:E122"/>
    <mergeCell ref="F120:F122"/>
    <mergeCell ref="G120:G122"/>
    <mergeCell ref="H120:H122"/>
    <mergeCell ref="I120:I122"/>
    <mergeCell ref="M120:M122"/>
    <mergeCell ref="N120:N122"/>
    <mergeCell ref="O120:O122"/>
    <mergeCell ref="J119:L119"/>
    <mergeCell ref="P119:Q119"/>
    <mergeCell ref="P78:Q78"/>
    <mergeCell ref="P79:Q79"/>
    <mergeCell ref="P80:Q80"/>
    <mergeCell ref="P81:Q81"/>
    <mergeCell ref="B84:N84"/>
    <mergeCell ref="D87:E87"/>
    <mergeCell ref="D88:E88"/>
    <mergeCell ref="B91:P91"/>
    <mergeCell ref="B94:N94"/>
    <mergeCell ref="E112:E114"/>
    <mergeCell ref="B117:N117"/>
    <mergeCell ref="P77:Q77"/>
    <mergeCell ref="C58:N58"/>
    <mergeCell ref="B60:N60"/>
    <mergeCell ref="O63:P63"/>
    <mergeCell ref="O64:P65"/>
    <mergeCell ref="Q64:Q65"/>
    <mergeCell ref="O66:P66"/>
    <mergeCell ref="O67:P67"/>
    <mergeCell ref="B73:N73"/>
    <mergeCell ref="J75:L75"/>
    <mergeCell ref="P75:Q75"/>
    <mergeCell ref="P76:Q76"/>
    <mergeCell ref="B54:B55"/>
    <mergeCell ref="C54:C55"/>
    <mergeCell ref="D54:E54"/>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R160"/>
  <sheetViews>
    <sheetView topLeftCell="B34" workbookViewId="0">
      <selection activeCell="E40" sqref="E40:E41"/>
    </sheetView>
  </sheetViews>
  <sheetFormatPr baseColWidth="10" defaultRowHeight="15" x14ac:dyDescent="0.25"/>
  <cols>
    <col min="2" max="2" width="75.85546875" bestFit="1" customWidth="1"/>
    <col min="3" max="3" width="28.140625" bestFit="1" customWidth="1"/>
    <col min="4" max="4" width="29.140625" bestFit="1" customWidth="1"/>
    <col min="5" max="6" width="19.28515625" bestFit="1" customWidth="1"/>
    <col min="7" max="7" width="45.28515625" bestFit="1" customWidth="1"/>
    <col min="15" max="15" width="13.42578125" bestFit="1" customWidth="1"/>
    <col min="17" max="17" width="17.140625" customWidth="1"/>
  </cols>
  <sheetData>
    <row r="2" spans="2:16" ht="26.25" x14ac:dyDescent="0.25">
      <c r="B2" s="1851" t="s">
        <v>0</v>
      </c>
      <c r="C2" s="1852"/>
      <c r="D2" s="1852"/>
      <c r="E2" s="1852"/>
      <c r="F2" s="1852"/>
      <c r="G2" s="1852"/>
      <c r="H2" s="1852"/>
      <c r="I2" s="1852"/>
      <c r="J2" s="1852"/>
      <c r="K2" s="1852"/>
      <c r="L2" s="1852"/>
      <c r="M2" s="1852"/>
      <c r="N2" s="1852"/>
      <c r="O2" s="1852"/>
      <c r="P2" s="1852"/>
    </row>
    <row r="4" spans="2:16" ht="26.25" x14ac:dyDescent="0.25">
      <c r="B4" s="1851" t="s">
        <v>1</v>
      </c>
      <c r="C4" s="1852"/>
      <c r="D4" s="1852"/>
      <c r="E4" s="1852"/>
      <c r="F4" s="1852"/>
      <c r="G4" s="1852"/>
      <c r="H4" s="1852"/>
      <c r="I4" s="1852"/>
      <c r="J4" s="1852"/>
      <c r="K4" s="1852"/>
      <c r="L4" s="1852"/>
      <c r="M4" s="1852"/>
      <c r="N4" s="1852"/>
      <c r="O4" s="1852"/>
      <c r="P4" s="1852"/>
    </row>
    <row r="5" spans="2:16" ht="15.75" thickBot="1" x14ac:dyDescent="0.3"/>
    <row r="6" spans="2:16" ht="21.75" thickBot="1" x14ac:dyDescent="0.3">
      <c r="B6" s="126" t="s">
        <v>2</v>
      </c>
      <c r="C6" s="1856" t="s">
        <v>6465</v>
      </c>
      <c r="D6" s="1856"/>
      <c r="E6" s="1856"/>
      <c r="F6" s="1856"/>
      <c r="G6" s="1856"/>
      <c r="H6" s="1856"/>
      <c r="I6" s="1856"/>
      <c r="J6" s="1856"/>
      <c r="K6" s="1856"/>
      <c r="L6" s="1856"/>
      <c r="M6" s="1856"/>
      <c r="N6" s="1857"/>
    </row>
    <row r="7" spans="2:16" ht="16.5" thickBot="1" x14ac:dyDescent="0.3">
      <c r="B7" s="127" t="s">
        <v>4</v>
      </c>
      <c r="C7" s="1856" t="s">
        <v>6465</v>
      </c>
      <c r="D7" s="1856"/>
      <c r="E7" s="1856"/>
      <c r="F7" s="1856"/>
      <c r="G7" s="1856"/>
      <c r="H7" s="1856"/>
      <c r="I7" s="1856"/>
      <c r="J7" s="1856"/>
      <c r="K7" s="1856"/>
      <c r="L7" s="1856"/>
      <c r="M7" s="1856"/>
      <c r="N7" s="1857"/>
    </row>
    <row r="8" spans="2:16" ht="16.5" thickBot="1" x14ac:dyDescent="0.3">
      <c r="B8" s="127" t="s">
        <v>5</v>
      </c>
      <c r="C8" s="1856"/>
      <c r="D8" s="1856"/>
      <c r="E8" s="1856"/>
      <c r="F8" s="1856"/>
      <c r="G8" s="1856"/>
      <c r="H8" s="1856"/>
      <c r="I8" s="1856"/>
      <c r="J8" s="1856"/>
      <c r="K8" s="1856"/>
      <c r="L8" s="1856"/>
      <c r="M8" s="1856"/>
      <c r="N8" s="1857"/>
    </row>
    <row r="9" spans="2:16" ht="16.5" thickBot="1" x14ac:dyDescent="0.3">
      <c r="B9" s="127" t="s">
        <v>6</v>
      </c>
      <c r="C9" s="1856"/>
      <c r="D9" s="1856"/>
      <c r="E9" s="1856"/>
      <c r="F9" s="1856"/>
      <c r="G9" s="1856"/>
      <c r="H9" s="1856"/>
      <c r="I9" s="1856"/>
      <c r="J9" s="1856"/>
      <c r="K9" s="1856"/>
      <c r="L9" s="1856"/>
      <c r="M9" s="1856"/>
      <c r="N9" s="1857"/>
    </row>
    <row r="10" spans="2:16" ht="16.5" thickBot="1" x14ac:dyDescent="0.3">
      <c r="B10" s="127" t="s">
        <v>7</v>
      </c>
      <c r="C10" s="1865">
        <v>5</v>
      </c>
      <c r="D10" s="1865"/>
      <c r="E10" s="1866"/>
      <c r="F10" s="216"/>
      <c r="G10" s="216"/>
      <c r="H10" s="216"/>
      <c r="I10" s="216"/>
      <c r="J10" s="216"/>
      <c r="K10" s="216"/>
      <c r="L10" s="216"/>
      <c r="M10" s="216"/>
      <c r="N10" s="217"/>
    </row>
    <row r="11" spans="2:16" ht="16.5" thickBot="1" x14ac:dyDescent="0.3">
      <c r="B11" s="130" t="s">
        <v>8</v>
      </c>
      <c r="C11" s="664">
        <v>41983</v>
      </c>
      <c r="D11" s="1696"/>
      <c r="E11" s="1696"/>
      <c r="F11" s="1696"/>
      <c r="G11" s="1696"/>
      <c r="H11" s="1696"/>
      <c r="I11" s="1696"/>
      <c r="J11" s="1696"/>
      <c r="K11" s="1696"/>
      <c r="L11" s="1696"/>
      <c r="M11" s="1696"/>
      <c r="N11" s="1697"/>
    </row>
    <row r="12" spans="2:16" ht="15.75" x14ac:dyDescent="0.25">
      <c r="B12" s="134"/>
      <c r="C12" s="135"/>
      <c r="D12" s="136"/>
      <c r="E12" s="136"/>
      <c r="F12" s="136"/>
      <c r="G12" s="136"/>
      <c r="H12" s="136"/>
      <c r="I12" s="1687"/>
      <c r="J12" s="1687"/>
      <c r="K12" s="1687"/>
      <c r="L12" s="1687"/>
      <c r="M12" s="1687"/>
      <c r="N12" s="136"/>
    </row>
    <row r="13" spans="2:16" x14ac:dyDescent="0.25">
      <c r="I13" s="1687"/>
      <c r="J13" s="1687"/>
      <c r="K13" s="1687"/>
      <c r="L13" s="1687"/>
      <c r="M13" s="1687"/>
      <c r="N13" s="137"/>
    </row>
    <row r="14" spans="2:16" ht="30" x14ac:dyDescent="0.25">
      <c r="B14" s="1867" t="s">
        <v>9</v>
      </c>
      <c r="C14" s="1867"/>
      <c r="D14" s="1678" t="s">
        <v>10</v>
      </c>
      <c r="E14" s="1678" t="s">
        <v>11</v>
      </c>
      <c r="F14" s="1678" t="s">
        <v>12</v>
      </c>
      <c r="G14" s="139"/>
      <c r="I14" s="140"/>
      <c r="J14" s="140"/>
      <c r="K14" s="140"/>
      <c r="L14" s="140"/>
      <c r="M14" s="140"/>
      <c r="N14" s="137"/>
    </row>
    <row r="15" spans="2:16" x14ac:dyDescent="0.25">
      <c r="B15" s="1867"/>
      <c r="C15" s="1867"/>
      <c r="D15" s="1807">
        <v>1</v>
      </c>
      <c r="E15" s="1808">
        <v>1333161620</v>
      </c>
      <c r="F15" s="1809">
        <v>490</v>
      </c>
      <c r="G15" s="143"/>
      <c r="I15" s="144"/>
      <c r="J15" s="144"/>
      <c r="K15" s="144"/>
      <c r="L15" s="144"/>
      <c r="M15" s="144"/>
      <c r="N15" s="137"/>
    </row>
    <row r="16" spans="2:16" x14ac:dyDescent="0.25">
      <c r="B16" s="1867"/>
      <c r="C16" s="1867"/>
      <c r="D16" s="1807">
        <v>2</v>
      </c>
      <c r="E16" s="1808"/>
      <c r="F16" s="1809"/>
      <c r="G16" s="143"/>
      <c r="I16" s="144"/>
      <c r="J16" s="144"/>
      <c r="K16" s="144"/>
      <c r="L16" s="144"/>
      <c r="M16" s="144"/>
      <c r="N16" s="137"/>
    </row>
    <row r="17" spans="1:14" x14ac:dyDescent="0.25">
      <c r="B17" s="1867"/>
      <c r="C17" s="1867"/>
      <c r="D17" s="1807">
        <v>3</v>
      </c>
      <c r="E17" s="1808"/>
      <c r="F17" s="1809"/>
      <c r="G17" s="143"/>
      <c r="I17" s="144"/>
      <c r="J17" s="144"/>
      <c r="K17" s="144"/>
      <c r="L17" s="144"/>
      <c r="M17" s="144"/>
      <c r="N17" s="137"/>
    </row>
    <row r="18" spans="1:14" x14ac:dyDescent="0.25">
      <c r="B18" s="1867"/>
      <c r="C18" s="1867"/>
      <c r="D18" s="1807">
        <v>4</v>
      </c>
      <c r="E18" s="1118"/>
      <c r="F18" s="1809"/>
      <c r="G18" s="143"/>
      <c r="H18" s="146"/>
      <c r="I18" s="144"/>
      <c r="J18" s="144"/>
      <c r="K18" s="144"/>
      <c r="L18" s="144"/>
      <c r="M18" s="144"/>
      <c r="N18" s="147"/>
    </row>
    <row r="19" spans="1:14" x14ac:dyDescent="0.25">
      <c r="B19" s="1867"/>
      <c r="C19" s="1867"/>
      <c r="D19" s="1807">
        <v>5</v>
      </c>
      <c r="E19" s="1118"/>
      <c r="F19" s="1809"/>
      <c r="G19" s="143"/>
      <c r="H19" s="146"/>
      <c r="I19" s="148"/>
      <c r="J19" s="148"/>
      <c r="K19" s="148"/>
      <c r="L19" s="148"/>
      <c r="M19" s="148"/>
      <c r="N19" s="147"/>
    </row>
    <row r="20" spans="1:14" x14ac:dyDescent="0.25">
      <c r="B20" s="1867"/>
      <c r="C20" s="1867"/>
      <c r="D20" s="1807">
        <v>6</v>
      </c>
      <c r="E20" s="1118"/>
      <c r="F20" s="1809"/>
      <c r="G20" s="143"/>
      <c r="H20" s="146"/>
      <c r="I20" s="1687"/>
      <c r="J20" s="1687"/>
      <c r="K20" s="1687"/>
      <c r="L20" s="1687"/>
      <c r="M20" s="1687"/>
      <c r="N20" s="147"/>
    </row>
    <row r="21" spans="1:14" x14ac:dyDescent="0.25">
      <c r="B21" s="1867"/>
      <c r="C21" s="1867"/>
      <c r="D21" s="1807">
        <v>7</v>
      </c>
      <c r="E21" s="1118"/>
      <c r="F21" s="1809"/>
      <c r="G21" s="143"/>
      <c r="H21" s="146"/>
      <c r="I21" s="1687"/>
      <c r="J21" s="1687"/>
      <c r="K21" s="1687"/>
      <c r="L21" s="1687"/>
      <c r="M21" s="1687"/>
      <c r="N21" s="147"/>
    </row>
    <row r="22" spans="1:14" ht="15.75" thickBot="1" x14ac:dyDescent="0.3">
      <c r="B22" s="1868" t="s">
        <v>13</v>
      </c>
      <c r="C22" s="1869"/>
      <c r="D22" s="1807"/>
      <c r="E22" s="1808">
        <v>1333161620</v>
      </c>
      <c r="F22" s="1809">
        <v>490</v>
      </c>
      <c r="G22" s="143"/>
      <c r="H22" s="146"/>
      <c r="I22" s="1687"/>
      <c r="J22" s="1687"/>
      <c r="K22" s="1687"/>
      <c r="L22" s="1687"/>
      <c r="M22" s="1687"/>
      <c r="N22" s="147"/>
    </row>
    <row r="23" spans="1:14" ht="45.75" thickBot="1" x14ac:dyDescent="0.3">
      <c r="A23" s="27"/>
      <c r="B23" s="150" t="s">
        <v>14</v>
      </c>
      <c r="C23" s="150" t="s">
        <v>15</v>
      </c>
      <c r="E23" s="140"/>
      <c r="F23" s="140"/>
      <c r="G23" s="140"/>
      <c r="H23" s="140"/>
      <c r="I23" s="151"/>
      <c r="J23" s="151"/>
      <c r="K23" s="151"/>
      <c r="L23" s="151"/>
      <c r="M23" s="151"/>
    </row>
    <row r="24" spans="1:14" ht="15.75" thickBot="1" x14ac:dyDescent="0.3">
      <c r="A24" s="30">
        <v>1</v>
      </c>
      <c r="C24" s="1810">
        <f>(F22*0.8)</f>
        <v>392</v>
      </c>
      <c r="D24" s="154"/>
      <c r="E24" s="1808">
        <v>1333161620</v>
      </c>
      <c r="F24" s="156"/>
      <c r="G24" s="156"/>
      <c r="H24" s="156"/>
      <c r="I24" s="157"/>
      <c r="J24" s="157"/>
      <c r="K24" s="157"/>
      <c r="L24" s="157"/>
      <c r="M24" s="157"/>
    </row>
    <row r="25" spans="1:14" x14ac:dyDescent="0.25">
      <c r="A25" s="36"/>
      <c r="C25" s="158"/>
      <c r="D25" s="144"/>
      <c r="E25" s="159"/>
      <c r="F25" s="156"/>
      <c r="G25" s="156"/>
      <c r="H25" s="156"/>
      <c r="I25" s="157"/>
      <c r="J25" s="157"/>
      <c r="K25" s="157"/>
      <c r="L25" s="157"/>
      <c r="M25" s="157"/>
    </row>
    <row r="26" spans="1:14" x14ac:dyDescent="0.25">
      <c r="A26" s="36"/>
      <c r="C26" s="158"/>
      <c r="D26" s="144"/>
      <c r="E26" s="159"/>
      <c r="F26" s="156"/>
      <c r="G26" s="156"/>
      <c r="H26" s="156"/>
      <c r="I26" s="157"/>
      <c r="J26" s="157"/>
      <c r="K26" s="157"/>
      <c r="L26" s="157"/>
      <c r="M26" s="157"/>
    </row>
    <row r="27" spans="1:14" x14ac:dyDescent="0.25">
      <c r="A27" s="36"/>
      <c r="B27" s="160" t="s">
        <v>16</v>
      </c>
      <c r="I27" s="1687"/>
      <c r="J27" s="1687"/>
      <c r="K27" s="1687"/>
      <c r="L27" s="1687"/>
      <c r="M27" s="1687"/>
      <c r="N27" s="137"/>
    </row>
    <row r="28" spans="1:14" x14ac:dyDescent="0.25">
      <c r="A28" s="36"/>
      <c r="I28" s="1687"/>
      <c r="J28" s="1687"/>
      <c r="K28" s="1687"/>
      <c r="L28" s="1687"/>
      <c r="M28" s="1687"/>
      <c r="N28" s="137"/>
    </row>
    <row r="29" spans="1:14" x14ac:dyDescent="0.25">
      <c r="A29" s="36"/>
      <c r="B29" s="41" t="s">
        <v>17</v>
      </c>
      <c r="C29" s="41" t="s">
        <v>18</v>
      </c>
      <c r="D29" s="41" t="s">
        <v>19</v>
      </c>
      <c r="I29" s="1687"/>
      <c r="J29" s="1687"/>
      <c r="K29" s="1687"/>
      <c r="L29" s="1687"/>
      <c r="M29" s="1687"/>
      <c r="N29" s="137"/>
    </row>
    <row r="30" spans="1:14" x14ac:dyDescent="0.25">
      <c r="A30" s="36"/>
      <c r="B30" s="1689" t="s">
        <v>20</v>
      </c>
      <c r="C30" s="1679" t="s">
        <v>21</v>
      </c>
      <c r="D30" s="1679"/>
      <c r="I30" s="1687"/>
      <c r="J30" s="1687"/>
      <c r="K30" s="1687"/>
      <c r="L30" s="1687"/>
      <c r="M30" s="1687"/>
      <c r="N30" s="137"/>
    </row>
    <row r="31" spans="1:14" x14ac:dyDescent="0.25">
      <c r="A31" s="36"/>
      <c r="B31" s="1689" t="s">
        <v>22</v>
      </c>
      <c r="C31" s="1679" t="s">
        <v>21</v>
      </c>
      <c r="D31" s="1679"/>
      <c r="I31" s="1687"/>
      <c r="J31" s="1687"/>
      <c r="K31" s="1687"/>
      <c r="L31" s="1687"/>
      <c r="M31" s="1687"/>
      <c r="N31" s="137"/>
    </row>
    <row r="32" spans="1:14" x14ac:dyDescent="0.25">
      <c r="A32" s="36"/>
      <c r="B32" s="1689" t="s">
        <v>23</v>
      </c>
      <c r="C32" s="1695" t="s">
        <v>21</v>
      </c>
      <c r="D32" s="1679"/>
      <c r="I32" s="1687"/>
      <c r="J32" s="1687"/>
      <c r="K32" s="1687"/>
      <c r="L32" s="1687"/>
      <c r="M32" s="1687"/>
      <c r="N32" s="137"/>
    </row>
    <row r="33" spans="1:17" x14ac:dyDescent="0.25">
      <c r="A33" s="36"/>
      <c r="B33" s="1689" t="s">
        <v>24</v>
      </c>
      <c r="C33" s="1679" t="s">
        <v>21</v>
      </c>
      <c r="D33" s="1679"/>
      <c r="I33" s="1687"/>
      <c r="J33" s="1687"/>
      <c r="K33" s="1687"/>
      <c r="L33" s="1687"/>
      <c r="M33" s="1687"/>
      <c r="N33" s="137"/>
    </row>
    <row r="34" spans="1:17" x14ac:dyDescent="0.25">
      <c r="A34" s="36"/>
      <c r="I34" s="1687"/>
      <c r="J34" s="1687"/>
      <c r="K34" s="1687"/>
      <c r="L34" s="1687"/>
      <c r="M34" s="1687"/>
      <c r="N34" s="137"/>
    </row>
    <row r="35" spans="1:17" x14ac:dyDescent="0.25">
      <c r="A35" s="36"/>
      <c r="I35" s="1687"/>
      <c r="J35" s="1687"/>
      <c r="K35" s="1687"/>
      <c r="L35" s="1687"/>
      <c r="M35" s="1687"/>
      <c r="N35" s="137"/>
    </row>
    <row r="36" spans="1:17" x14ac:dyDescent="0.25">
      <c r="A36" s="36"/>
      <c r="B36" s="160" t="s">
        <v>25</v>
      </c>
      <c r="I36" s="1687"/>
      <c r="J36" s="1687"/>
      <c r="K36" s="1687"/>
      <c r="L36" s="1687"/>
      <c r="M36" s="1687"/>
      <c r="N36" s="137"/>
    </row>
    <row r="37" spans="1:17" x14ac:dyDescent="0.25">
      <c r="A37" s="36"/>
      <c r="I37" s="1687"/>
      <c r="J37" s="1687"/>
      <c r="K37" s="1687"/>
      <c r="L37" s="1687"/>
      <c r="M37" s="1687"/>
      <c r="N37" s="137"/>
    </row>
    <row r="38" spans="1:17" x14ac:dyDescent="0.25">
      <c r="A38" s="36"/>
      <c r="I38" s="1687"/>
      <c r="J38" s="1687"/>
      <c r="K38" s="1687"/>
      <c r="L38" s="1687"/>
      <c r="M38" s="1687"/>
      <c r="N38" s="137"/>
    </row>
    <row r="39" spans="1:17" x14ac:dyDescent="0.25">
      <c r="A39" s="36"/>
      <c r="B39" s="41" t="s">
        <v>17</v>
      </c>
      <c r="C39" s="41" t="s">
        <v>26</v>
      </c>
      <c r="D39" s="162" t="s">
        <v>27</v>
      </c>
      <c r="E39" s="162" t="s">
        <v>28</v>
      </c>
      <c r="I39" s="1687"/>
      <c r="J39" s="1687"/>
      <c r="K39" s="1687"/>
      <c r="L39" s="1687"/>
      <c r="M39" s="1687"/>
      <c r="N39" s="137"/>
    </row>
    <row r="40" spans="1:17" ht="134.25" customHeight="1" x14ac:dyDescent="0.25">
      <c r="A40" s="36"/>
      <c r="B40" s="45" t="s">
        <v>29</v>
      </c>
      <c r="C40" s="1691">
        <v>40</v>
      </c>
      <c r="D40" s="1679">
        <v>0</v>
      </c>
      <c r="E40" s="1870">
        <v>35</v>
      </c>
      <c r="I40" s="1687"/>
      <c r="J40" s="1687"/>
      <c r="K40" s="1687"/>
      <c r="L40" s="1687"/>
      <c r="M40" s="1687"/>
      <c r="N40" s="137"/>
    </row>
    <row r="41" spans="1:17" ht="250.5" customHeight="1" x14ac:dyDescent="0.25">
      <c r="A41" s="36"/>
      <c r="B41" s="45" t="s">
        <v>30</v>
      </c>
      <c r="C41" s="1691">
        <v>60</v>
      </c>
      <c r="D41" s="1679">
        <v>35</v>
      </c>
      <c r="E41" s="1871"/>
      <c r="I41" s="1687"/>
      <c r="J41" s="1687"/>
      <c r="K41" s="1687"/>
      <c r="L41" s="1687"/>
      <c r="M41" s="1687"/>
      <c r="N41" s="137"/>
    </row>
    <row r="42" spans="1:17" x14ac:dyDescent="0.25">
      <c r="A42" s="36"/>
      <c r="C42" s="158"/>
      <c r="D42" s="144"/>
      <c r="E42" s="159"/>
      <c r="F42" s="156"/>
      <c r="G42" s="156"/>
      <c r="H42" s="156"/>
      <c r="I42" s="157"/>
      <c r="J42" s="157"/>
      <c r="K42" s="157"/>
      <c r="L42" s="157"/>
      <c r="M42" s="157"/>
    </row>
    <row r="43" spans="1:17" x14ac:dyDescent="0.25">
      <c r="A43" s="36"/>
      <c r="C43" s="158"/>
      <c r="D43" s="144"/>
      <c r="E43" s="159"/>
      <c r="F43" s="156"/>
      <c r="G43" s="156"/>
      <c r="H43" s="156"/>
      <c r="I43" s="157"/>
      <c r="J43" s="157"/>
      <c r="K43" s="157"/>
      <c r="L43" s="157"/>
      <c r="M43" s="157"/>
    </row>
    <row r="44" spans="1:17" x14ac:dyDescent="0.25">
      <c r="A44" s="36"/>
      <c r="C44" s="158"/>
      <c r="D44" s="144"/>
      <c r="E44" s="159"/>
      <c r="F44" s="156"/>
      <c r="G44" s="156"/>
      <c r="H44" s="156"/>
      <c r="I44" s="157"/>
      <c r="J44" s="157"/>
      <c r="K44" s="157"/>
      <c r="L44" s="157"/>
      <c r="M44" s="157"/>
    </row>
    <row r="45" spans="1:17" ht="15.75" thickBot="1" x14ac:dyDescent="0.3">
      <c r="M45" s="1872" t="s">
        <v>31</v>
      </c>
      <c r="N45" s="1872"/>
    </row>
    <row r="46" spans="1:17" x14ac:dyDescent="0.25">
      <c r="B46" s="160" t="s">
        <v>32</v>
      </c>
      <c r="M46" s="163"/>
      <c r="N46" s="163"/>
    </row>
    <row r="47" spans="1:17" ht="15.75" thickBot="1" x14ac:dyDescent="0.3">
      <c r="M47" s="163"/>
      <c r="N47" s="163"/>
    </row>
    <row r="48" spans="1:17" ht="75" x14ac:dyDescent="0.25">
      <c r="A48" s="1687"/>
      <c r="B48" s="164" t="s">
        <v>33</v>
      </c>
      <c r="C48" s="164" t="s">
        <v>34</v>
      </c>
      <c r="D48" s="164" t="s">
        <v>35</v>
      </c>
      <c r="E48" s="164" t="s">
        <v>36</v>
      </c>
      <c r="F48" s="164" t="s">
        <v>37</v>
      </c>
      <c r="G48" s="164" t="s">
        <v>38</v>
      </c>
      <c r="H48" s="164" t="s">
        <v>39</v>
      </c>
      <c r="I48" s="164" t="s">
        <v>40</v>
      </c>
      <c r="J48" s="164" t="s">
        <v>41</v>
      </c>
      <c r="K48" s="164" t="s">
        <v>42</v>
      </c>
      <c r="L48" s="164" t="s">
        <v>43</v>
      </c>
      <c r="M48" s="165" t="s">
        <v>44</v>
      </c>
      <c r="N48" s="164" t="s">
        <v>45</v>
      </c>
      <c r="O48" s="164" t="s">
        <v>46</v>
      </c>
      <c r="P48" s="166" t="s">
        <v>47</v>
      </c>
      <c r="Q48" s="166" t="s">
        <v>48</v>
      </c>
    </row>
    <row r="49" spans="1:44" ht="160.5" customHeight="1" x14ac:dyDescent="0.25">
      <c r="A49" s="52">
        <v>1</v>
      </c>
      <c r="B49" s="173" t="s">
        <v>3341</v>
      </c>
      <c r="C49" s="172" t="s">
        <v>3341</v>
      </c>
      <c r="D49" s="173" t="s">
        <v>6696</v>
      </c>
      <c r="E49" s="1811">
        <v>701820110172</v>
      </c>
      <c r="F49" s="175" t="s">
        <v>18</v>
      </c>
      <c r="G49" s="247">
        <v>1</v>
      </c>
      <c r="H49" s="220">
        <v>40560</v>
      </c>
      <c r="I49" s="220">
        <v>40908</v>
      </c>
      <c r="J49" s="176" t="s">
        <v>19</v>
      </c>
      <c r="K49" s="178">
        <v>11.43</v>
      </c>
      <c r="L49" s="178">
        <v>0</v>
      </c>
      <c r="M49" s="221">
        <v>340</v>
      </c>
      <c r="N49" s="221">
        <v>340</v>
      </c>
      <c r="O49" s="1812">
        <v>187075849</v>
      </c>
      <c r="P49" s="1020">
        <v>52</v>
      </c>
      <c r="Q49" s="1756"/>
      <c r="R49" s="60"/>
      <c r="S49" s="60"/>
      <c r="T49" s="60"/>
      <c r="U49" s="60"/>
      <c r="V49" s="60"/>
      <c r="W49" s="60"/>
      <c r="X49" s="60"/>
      <c r="Y49" s="60"/>
      <c r="Z49" s="60"/>
    </row>
    <row r="50" spans="1:44" ht="30" x14ac:dyDescent="0.25">
      <c r="A50" s="52">
        <v>2</v>
      </c>
      <c r="B50" s="173" t="s">
        <v>3341</v>
      </c>
      <c r="C50" s="172" t="s">
        <v>3341</v>
      </c>
      <c r="D50" s="173" t="s">
        <v>6696</v>
      </c>
      <c r="E50" s="1811">
        <v>701820120495</v>
      </c>
      <c r="F50" s="175" t="s">
        <v>18</v>
      </c>
      <c r="G50" s="247">
        <v>1</v>
      </c>
      <c r="H50" s="220">
        <v>40914</v>
      </c>
      <c r="I50" s="220">
        <v>41851</v>
      </c>
      <c r="J50" s="176" t="s">
        <v>19</v>
      </c>
      <c r="K50" s="178">
        <v>30.8</v>
      </c>
      <c r="L50" s="178">
        <v>0</v>
      </c>
      <c r="M50" s="221">
        <v>200</v>
      </c>
      <c r="N50" s="221">
        <v>200</v>
      </c>
      <c r="O50" s="1020">
        <v>806203200</v>
      </c>
      <c r="P50" s="1020">
        <v>53</v>
      </c>
      <c r="Q50" s="1756"/>
      <c r="R50" s="60"/>
      <c r="S50" s="60"/>
      <c r="T50" s="60"/>
      <c r="U50" s="60"/>
      <c r="V50" s="60"/>
      <c r="W50" s="60"/>
      <c r="X50" s="60"/>
      <c r="Y50" s="60"/>
      <c r="Z50" s="60"/>
    </row>
    <row r="51" spans="1:44" ht="30" x14ac:dyDescent="0.25">
      <c r="A51" s="52">
        <v>3</v>
      </c>
      <c r="B51" s="173" t="s">
        <v>3341</v>
      </c>
      <c r="C51" s="172" t="s">
        <v>3341</v>
      </c>
      <c r="D51" s="173" t="s">
        <v>6696</v>
      </c>
      <c r="E51" s="1811">
        <v>701820130125</v>
      </c>
      <c r="F51" s="175" t="s">
        <v>18</v>
      </c>
      <c r="G51" s="182">
        <v>1</v>
      </c>
      <c r="H51" s="220">
        <v>41304</v>
      </c>
      <c r="I51" s="220">
        <v>42004</v>
      </c>
      <c r="J51" s="176" t="s">
        <v>19</v>
      </c>
      <c r="K51" s="178">
        <v>2</v>
      </c>
      <c r="L51" s="178">
        <v>18</v>
      </c>
      <c r="M51" s="221">
        <v>350</v>
      </c>
      <c r="N51" s="221">
        <v>350</v>
      </c>
      <c r="O51" s="1020">
        <v>346557850</v>
      </c>
      <c r="P51" s="1020"/>
      <c r="Q51" s="181"/>
      <c r="R51" s="60"/>
      <c r="S51" s="60"/>
      <c r="T51" s="60"/>
      <c r="U51" s="60"/>
      <c r="V51" s="60"/>
      <c r="W51" s="60"/>
      <c r="X51" s="60"/>
      <c r="Y51" s="60"/>
      <c r="Z51" s="60"/>
    </row>
    <row r="52" spans="1:44" s="1815" customFormat="1" ht="90" customHeight="1" x14ac:dyDescent="0.25">
      <c r="A52" s="463">
        <v>4</v>
      </c>
      <c r="B52" s="930" t="s">
        <v>3341</v>
      </c>
      <c r="C52" s="929" t="s">
        <v>3341</v>
      </c>
      <c r="D52" s="930" t="s">
        <v>6696</v>
      </c>
      <c r="E52" s="1813">
        <v>701820130325</v>
      </c>
      <c r="F52" s="932" t="s">
        <v>18</v>
      </c>
      <c r="G52" s="1097">
        <v>1</v>
      </c>
      <c r="H52" s="934">
        <v>41509</v>
      </c>
      <c r="I52" s="934">
        <v>41851</v>
      </c>
      <c r="J52" s="935" t="s">
        <v>19</v>
      </c>
      <c r="K52" s="937">
        <v>0</v>
      </c>
      <c r="L52" s="937">
        <v>11.23</v>
      </c>
      <c r="M52" s="1096">
        <v>352</v>
      </c>
      <c r="N52" s="1096">
        <v>352</v>
      </c>
      <c r="O52" s="1098">
        <v>965034835</v>
      </c>
      <c r="P52" s="1098"/>
      <c r="Q52" s="2091" t="s">
        <v>6697</v>
      </c>
      <c r="R52" s="464"/>
      <c r="S52" s="464"/>
      <c r="T52" s="464"/>
      <c r="U52" s="464"/>
      <c r="V52" s="464"/>
      <c r="W52" s="464"/>
      <c r="X52" s="464"/>
      <c r="Y52" s="464"/>
      <c r="Z52" s="464"/>
      <c r="AA52" s="1814"/>
      <c r="AB52" s="1814"/>
      <c r="AC52" s="1814"/>
      <c r="AD52" s="1814"/>
      <c r="AE52" s="1814"/>
      <c r="AF52" s="1814"/>
      <c r="AG52" s="1814"/>
      <c r="AH52" s="1814"/>
      <c r="AI52" s="1814"/>
      <c r="AJ52" s="1814"/>
      <c r="AK52" s="1814"/>
      <c r="AL52" s="1814"/>
      <c r="AM52" s="1814"/>
      <c r="AN52" s="1814"/>
      <c r="AO52" s="1814"/>
      <c r="AP52" s="1814"/>
      <c r="AQ52" s="1814"/>
      <c r="AR52" s="1814"/>
    </row>
    <row r="53" spans="1:44" s="1815" customFormat="1" ht="30" x14ac:dyDescent="0.25">
      <c r="A53" s="463">
        <v>5</v>
      </c>
      <c r="B53" s="930" t="s">
        <v>3341</v>
      </c>
      <c r="C53" s="929" t="s">
        <v>3341</v>
      </c>
      <c r="D53" s="930" t="s">
        <v>6696</v>
      </c>
      <c r="E53" s="1813">
        <v>701820130224</v>
      </c>
      <c r="F53" s="932" t="s">
        <v>18</v>
      </c>
      <c r="G53" s="932">
        <v>100</v>
      </c>
      <c r="H53" s="934">
        <v>41304</v>
      </c>
      <c r="I53" s="934">
        <v>41639</v>
      </c>
      <c r="J53" s="935" t="s">
        <v>19</v>
      </c>
      <c r="K53" s="937">
        <v>0</v>
      </c>
      <c r="L53" s="937">
        <v>11</v>
      </c>
      <c r="M53" s="1096">
        <v>354</v>
      </c>
      <c r="N53" s="1096">
        <v>354</v>
      </c>
      <c r="O53" s="1098">
        <v>280248738</v>
      </c>
      <c r="P53" s="1098"/>
      <c r="Q53" s="2092"/>
      <c r="R53" s="464"/>
      <c r="S53" s="464"/>
      <c r="T53" s="464"/>
      <c r="U53" s="464"/>
      <c r="V53" s="464"/>
      <c r="W53" s="464"/>
      <c r="X53" s="464"/>
      <c r="Y53" s="464"/>
      <c r="Z53" s="464"/>
      <c r="AA53" s="1814"/>
      <c r="AB53" s="1814"/>
      <c r="AC53" s="1814"/>
      <c r="AD53" s="1814"/>
      <c r="AE53" s="1814"/>
      <c r="AF53" s="1814"/>
      <c r="AG53" s="1814"/>
      <c r="AH53" s="1814"/>
      <c r="AI53" s="1814"/>
      <c r="AJ53" s="1814"/>
      <c r="AK53" s="1814"/>
      <c r="AL53" s="1814"/>
      <c r="AM53" s="1814"/>
      <c r="AN53" s="1814"/>
      <c r="AO53" s="1814"/>
      <c r="AP53" s="1814"/>
      <c r="AQ53" s="1814"/>
      <c r="AR53" s="1814"/>
    </row>
    <row r="54" spans="1:44" ht="30" x14ac:dyDescent="0.25">
      <c r="A54" s="52">
        <v>6</v>
      </c>
      <c r="B54" s="173" t="s">
        <v>3341</v>
      </c>
      <c r="C54" s="172" t="s">
        <v>3341</v>
      </c>
      <c r="D54" s="173" t="s">
        <v>6696</v>
      </c>
      <c r="E54" s="1816">
        <v>701820120221</v>
      </c>
      <c r="F54" s="1817" t="s">
        <v>18</v>
      </c>
      <c r="G54" s="1817">
        <v>100</v>
      </c>
      <c r="H54" s="1818">
        <v>40946</v>
      </c>
      <c r="I54" s="1818">
        <v>41273</v>
      </c>
      <c r="J54" s="1817" t="s">
        <v>19</v>
      </c>
      <c r="K54" s="1819">
        <v>0</v>
      </c>
      <c r="L54" s="1817">
        <v>10.7</v>
      </c>
      <c r="M54" s="1816">
        <v>312</v>
      </c>
      <c r="N54" s="221">
        <v>312</v>
      </c>
      <c r="O54" s="1817">
        <v>157662600</v>
      </c>
      <c r="P54" s="187"/>
      <c r="Q54" s="181"/>
      <c r="R54" s="60"/>
      <c r="S54" s="60"/>
      <c r="T54" s="60"/>
      <c r="U54" s="60"/>
      <c r="V54" s="60"/>
      <c r="W54" s="60"/>
      <c r="X54" s="60"/>
      <c r="Y54" s="60"/>
      <c r="Z54" s="60"/>
    </row>
    <row r="55" spans="1:44" x14ac:dyDescent="0.25">
      <c r="A55" s="52">
        <v>7</v>
      </c>
      <c r="B55" s="187"/>
      <c r="C55" s="187"/>
      <c r="D55" s="187"/>
      <c r="E55" s="187"/>
      <c r="F55" s="187"/>
      <c r="G55" s="187"/>
      <c r="H55" s="187"/>
      <c r="I55" s="187"/>
      <c r="J55" s="187"/>
      <c r="K55" s="1820"/>
      <c r="L55" s="187"/>
      <c r="M55" s="1757"/>
      <c r="N55" s="221"/>
      <c r="O55" s="187"/>
      <c r="P55" s="187"/>
      <c r="Q55" s="181"/>
      <c r="R55" s="60"/>
      <c r="S55" s="60"/>
      <c r="T55" s="60"/>
      <c r="U55" s="60"/>
      <c r="V55" s="60"/>
      <c r="W55" s="60"/>
      <c r="X55" s="60"/>
      <c r="Y55" s="60"/>
      <c r="Z55" s="60"/>
    </row>
    <row r="56" spans="1:44" x14ac:dyDescent="0.25">
      <c r="A56" s="52">
        <v>8</v>
      </c>
      <c r="B56" s="187"/>
      <c r="C56" s="187"/>
      <c r="D56" s="187"/>
      <c r="E56" s="187"/>
      <c r="F56" s="187"/>
      <c r="G56" s="187"/>
      <c r="H56" s="187"/>
      <c r="I56" s="187"/>
      <c r="J56" s="187"/>
      <c r="K56" s="1820"/>
      <c r="L56" s="187"/>
      <c r="M56" s="1757"/>
      <c r="N56" s="221"/>
      <c r="O56" s="187"/>
      <c r="P56" s="187"/>
      <c r="Q56" s="1756"/>
      <c r="R56" s="60"/>
      <c r="S56" s="60"/>
      <c r="T56" s="60"/>
      <c r="U56" s="60"/>
      <c r="V56" s="60"/>
      <c r="W56" s="60"/>
      <c r="X56" s="60"/>
      <c r="Y56" s="60"/>
      <c r="Z56" s="60"/>
    </row>
    <row r="57" spans="1:44" x14ac:dyDescent="0.25">
      <c r="A57" s="52"/>
      <c r="B57" s="183" t="s">
        <v>28</v>
      </c>
      <c r="C57" s="172"/>
      <c r="D57" s="173"/>
      <c r="E57" s="182"/>
      <c r="F57" s="175"/>
      <c r="G57" s="175"/>
      <c r="H57" s="175"/>
      <c r="I57" s="176"/>
      <c r="J57" s="176"/>
      <c r="K57" s="185" t="s">
        <v>6478</v>
      </c>
      <c r="L57" s="185" t="s">
        <v>1051</v>
      </c>
      <c r="M57" s="797">
        <v>1256</v>
      </c>
      <c r="N57" s="797"/>
      <c r="O57" s="1020">
        <v>1750216836</v>
      </c>
      <c r="P57" s="1020"/>
      <c r="Q57" s="187"/>
      <c r="R57" s="61"/>
      <c r="S57" s="61"/>
      <c r="T57" s="61"/>
      <c r="U57" s="61"/>
      <c r="V57" s="61"/>
      <c r="W57" s="61"/>
      <c r="X57" s="61"/>
      <c r="Y57" s="61"/>
      <c r="Z57" s="61"/>
    </row>
    <row r="58" spans="1:44" x14ac:dyDescent="0.25">
      <c r="A58" s="69"/>
      <c r="B58" s="69"/>
      <c r="C58" s="69"/>
      <c r="D58" s="69"/>
      <c r="E58" s="188"/>
      <c r="F58" s="69"/>
      <c r="G58" s="69"/>
      <c r="H58" s="69"/>
      <c r="I58" s="69"/>
      <c r="J58" s="69"/>
      <c r="K58" s="69"/>
      <c r="L58" s="69"/>
      <c r="M58" s="69"/>
      <c r="N58" s="69"/>
      <c r="O58" s="69"/>
      <c r="P58" s="69"/>
      <c r="Q58" s="69"/>
      <c r="R58" s="69"/>
      <c r="S58" s="69"/>
      <c r="T58" s="69"/>
      <c r="U58" s="69"/>
      <c r="V58" s="69"/>
      <c r="W58" s="69"/>
      <c r="X58" s="69"/>
      <c r="Y58" s="69"/>
      <c r="Z58" s="69"/>
    </row>
    <row r="59" spans="1:44" x14ac:dyDescent="0.25">
      <c r="A59" s="69"/>
      <c r="B59" s="1860" t="s">
        <v>56</v>
      </c>
      <c r="C59" s="1860" t="s">
        <v>57</v>
      </c>
      <c r="D59" s="1862" t="s">
        <v>58</v>
      </c>
      <c r="E59" s="1862"/>
      <c r="F59" s="69"/>
      <c r="G59" s="69"/>
      <c r="H59" s="69"/>
      <c r="I59" s="69"/>
      <c r="J59" s="69"/>
      <c r="K59" s="69"/>
      <c r="L59" s="69"/>
      <c r="M59" s="69"/>
      <c r="N59" s="69"/>
      <c r="O59" s="69"/>
      <c r="P59" s="69"/>
      <c r="Q59" s="69"/>
      <c r="R59" s="69"/>
      <c r="S59" s="69"/>
      <c r="T59" s="69"/>
      <c r="U59" s="69"/>
      <c r="V59" s="69"/>
      <c r="W59" s="69"/>
      <c r="X59" s="69"/>
      <c r="Y59" s="69"/>
      <c r="Z59" s="69"/>
    </row>
    <row r="60" spans="1:44" x14ac:dyDescent="0.25">
      <c r="A60" s="69"/>
      <c r="B60" s="1861"/>
      <c r="C60" s="1861"/>
      <c r="D60" s="1677" t="s">
        <v>59</v>
      </c>
      <c r="E60" s="190" t="s">
        <v>60</v>
      </c>
      <c r="F60" s="69"/>
      <c r="G60" s="69"/>
      <c r="H60" s="69"/>
      <c r="I60" s="69"/>
      <c r="J60" s="69"/>
      <c r="K60" s="69"/>
      <c r="L60" s="69"/>
      <c r="M60" s="69"/>
      <c r="N60" s="69"/>
      <c r="O60" s="69"/>
      <c r="P60" s="69"/>
      <c r="Q60" s="69"/>
      <c r="R60" s="69"/>
      <c r="S60" s="69"/>
      <c r="T60" s="69"/>
      <c r="U60" s="69"/>
      <c r="V60" s="69"/>
      <c r="W60" s="69"/>
      <c r="X60" s="69"/>
      <c r="Y60" s="69"/>
      <c r="Z60" s="69"/>
    </row>
    <row r="61" spans="1:44" ht="18.75" x14ac:dyDescent="0.25">
      <c r="A61" s="69"/>
      <c r="B61" s="222" t="s">
        <v>61</v>
      </c>
      <c r="C61" s="798" t="s">
        <v>6478</v>
      </c>
      <c r="D61" s="1698" t="s">
        <v>21</v>
      </c>
      <c r="E61" s="1698"/>
      <c r="F61" s="191"/>
      <c r="G61" s="191"/>
      <c r="H61" s="191"/>
      <c r="I61" s="191"/>
      <c r="J61" s="191"/>
      <c r="K61" s="191"/>
      <c r="L61" s="191"/>
      <c r="M61" s="191"/>
      <c r="N61" s="69"/>
      <c r="O61" s="69"/>
      <c r="P61" s="69"/>
      <c r="Q61" s="69"/>
      <c r="R61" s="69"/>
      <c r="S61" s="69"/>
      <c r="T61" s="69"/>
      <c r="U61" s="69"/>
      <c r="V61" s="69"/>
      <c r="W61" s="69"/>
      <c r="X61" s="69"/>
      <c r="Y61" s="69"/>
      <c r="Z61" s="69"/>
    </row>
    <row r="62" spans="1:44" x14ac:dyDescent="0.25">
      <c r="A62" s="69"/>
      <c r="B62" s="222" t="s">
        <v>62</v>
      </c>
      <c r="C62" s="798" t="s">
        <v>6698</v>
      </c>
      <c r="D62" s="1698" t="s">
        <v>21</v>
      </c>
      <c r="E62" s="774"/>
      <c r="F62" s="69"/>
      <c r="G62" s="69"/>
      <c r="H62" s="69"/>
      <c r="I62" s="69"/>
      <c r="J62" s="69"/>
      <c r="K62" s="69"/>
      <c r="L62" s="69"/>
      <c r="M62" s="69"/>
      <c r="N62" s="69"/>
      <c r="O62" s="69"/>
      <c r="P62" s="69"/>
      <c r="Q62" s="69"/>
      <c r="R62" s="69"/>
      <c r="S62" s="69"/>
      <c r="T62" s="69"/>
      <c r="U62" s="69"/>
      <c r="V62" s="69"/>
      <c r="W62" s="69"/>
      <c r="X62" s="69"/>
      <c r="Y62" s="69"/>
      <c r="Z62" s="69"/>
    </row>
    <row r="63" spans="1:44" x14ac:dyDescent="0.25">
      <c r="A63" s="69"/>
      <c r="B63" s="192"/>
      <c r="C63" s="1863"/>
      <c r="D63" s="1863"/>
      <c r="E63" s="1863"/>
      <c r="F63" s="1863"/>
      <c r="G63" s="1863"/>
      <c r="H63" s="1863"/>
      <c r="I63" s="1863"/>
      <c r="J63" s="1863"/>
      <c r="K63" s="1863"/>
      <c r="L63" s="1863"/>
      <c r="M63" s="1863"/>
      <c r="N63" s="1863"/>
      <c r="O63" s="69"/>
      <c r="P63" s="69"/>
      <c r="Q63" s="69"/>
      <c r="R63" s="69"/>
      <c r="S63" s="69"/>
      <c r="T63" s="69"/>
      <c r="U63" s="69"/>
      <c r="V63" s="69"/>
      <c r="W63" s="69"/>
      <c r="X63" s="69"/>
      <c r="Y63" s="69"/>
      <c r="Z63" s="69"/>
    </row>
    <row r="64" spans="1:44" ht="15.75" thickBot="1" x14ac:dyDescent="0.3"/>
    <row r="65" spans="2:19" ht="27" thickBot="1" x14ac:dyDescent="0.3">
      <c r="B65" s="1864" t="s">
        <v>63</v>
      </c>
      <c r="C65" s="1864"/>
      <c r="D65" s="1864"/>
      <c r="E65" s="1864"/>
      <c r="F65" s="1864"/>
      <c r="G65" s="1864"/>
      <c r="H65" s="1864"/>
      <c r="I65" s="1864"/>
      <c r="J65" s="1864"/>
      <c r="K65" s="1864"/>
      <c r="L65" s="1864"/>
      <c r="M65" s="1864"/>
      <c r="N65" s="1864"/>
    </row>
    <row r="68" spans="2:19" ht="83.25" customHeight="1" x14ac:dyDescent="0.25">
      <c r="B68" s="1686" t="s">
        <v>64</v>
      </c>
      <c r="C68" s="194" t="s">
        <v>65</v>
      </c>
      <c r="D68" s="194" t="s">
        <v>66</v>
      </c>
      <c r="E68" s="194" t="s">
        <v>67</v>
      </c>
      <c r="F68" s="194" t="s">
        <v>68</v>
      </c>
      <c r="G68" s="194" t="s">
        <v>69</v>
      </c>
      <c r="H68" s="194" t="s">
        <v>70</v>
      </c>
      <c r="I68" s="194" t="s">
        <v>71</v>
      </c>
      <c r="J68" s="194" t="s">
        <v>72</v>
      </c>
      <c r="K68" s="194" t="s">
        <v>73</v>
      </c>
      <c r="L68" s="194" t="s">
        <v>74</v>
      </c>
      <c r="M68" s="195" t="s">
        <v>75</v>
      </c>
      <c r="N68" s="195" t="s">
        <v>6480</v>
      </c>
      <c r="O68" s="1875" t="s">
        <v>77</v>
      </c>
      <c r="P68" s="1876"/>
      <c r="Q68" s="194" t="s">
        <v>78</v>
      </c>
    </row>
    <row r="69" spans="2:19" x14ac:dyDescent="0.25">
      <c r="B69" s="1694" t="s">
        <v>6699</v>
      </c>
      <c r="C69" s="1679" t="s">
        <v>6700</v>
      </c>
      <c r="D69" s="226" t="s">
        <v>6701</v>
      </c>
      <c r="E69" s="1698">
        <v>200</v>
      </c>
      <c r="F69" s="1698" t="s">
        <v>82</v>
      </c>
      <c r="G69" s="1698" t="s">
        <v>82</v>
      </c>
      <c r="H69" s="1698" t="s">
        <v>18</v>
      </c>
      <c r="I69" s="1698" t="s">
        <v>82</v>
      </c>
      <c r="J69" s="1698" t="s">
        <v>18</v>
      </c>
      <c r="K69" s="1679" t="s">
        <v>18</v>
      </c>
      <c r="L69" s="1679" t="s">
        <v>18</v>
      </c>
      <c r="M69" s="1679" t="s">
        <v>18</v>
      </c>
      <c r="N69" s="1685" t="s">
        <v>18</v>
      </c>
      <c r="O69" s="2003"/>
      <c r="P69" s="2004"/>
      <c r="Q69" s="1679" t="s">
        <v>18</v>
      </c>
    </row>
    <row r="70" spans="2:19" ht="83.25" customHeight="1" x14ac:dyDescent="0.25">
      <c r="B70" s="1694" t="s">
        <v>6699</v>
      </c>
      <c r="C70" s="1679" t="s">
        <v>6700</v>
      </c>
      <c r="D70" s="226" t="s">
        <v>6702</v>
      </c>
      <c r="E70" s="1698">
        <v>210</v>
      </c>
      <c r="F70" s="1698" t="s">
        <v>82</v>
      </c>
      <c r="G70" s="1698" t="s">
        <v>82</v>
      </c>
      <c r="H70" s="1698" t="s">
        <v>18</v>
      </c>
      <c r="I70" s="1698" t="s">
        <v>82</v>
      </c>
      <c r="J70" s="1698" t="s">
        <v>18</v>
      </c>
      <c r="K70" s="1679" t="s">
        <v>18</v>
      </c>
      <c r="L70" s="1679" t="s">
        <v>18</v>
      </c>
      <c r="M70" s="1679" t="s">
        <v>18</v>
      </c>
      <c r="N70" s="1679" t="s">
        <v>18</v>
      </c>
      <c r="O70" s="1963" t="s">
        <v>6703</v>
      </c>
      <c r="P70" s="1964"/>
      <c r="Q70" s="1679" t="s">
        <v>19</v>
      </c>
      <c r="R70" s="2075" t="s">
        <v>6704</v>
      </c>
      <c r="S70" s="2090"/>
    </row>
    <row r="71" spans="2:19" ht="91.5" customHeight="1" x14ac:dyDescent="0.25">
      <c r="B71" s="1694" t="s">
        <v>6699</v>
      </c>
      <c r="C71" s="1679" t="s">
        <v>6700</v>
      </c>
      <c r="D71" s="226" t="s">
        <v>6705</v>
      </c>
      <c r="E71" s="1698">
        <v>80</v>
      </c>
      <c r="F71" s="1698" t="s">
        <v>82</v>
      </c>
      <c r="G71" s="1698" t="s">
        <v>82</v>
      </c>
      <c r="H71" s="1698" t="s">
        <v>18</v>
      </c>
      <c r="I71" s="1698" t="s">
        <v>82</v>
      </c>
      <c r="J71" s="1698" t="s">
        <v>18</v>
      </c>
      <c r="K71" s="1679" t="s">
        <v>18</v>
      </c>
      <c r="L71" s="1679" t="s">
        <v>18</v>
      </c>
      <c r="M71" s="1679" t="s">
        <v>18</v>
      </c>
      <c r="N71" s="1679" t="s">
        <v>18</v>
      </c>
      <c r="O71" s="1963" t="s">
        <v>6703</v>
      </c>
      <c r="P71" s="1964"/>
      <c r="Q71" s="1679" t="s">
        <v>19</v>
      </c>
      <c r="R71" s="2075"/>
      <c r="S71" s="2090"/>
    </row>
    <row r="72" spans="2:19" x14ac:dyDescent="0.25">
      <c r="B72" s="1690"/>
      <c r="C72" s="1690"/>
      <c r="D72" s="227"/>
      <c r="E72" s="227"/>
      <c r="F72" s="1702"/>
      <c r="G72" s="1702"/>
      <c r="H72" s="1702"/>
      <c r="I72" s="223"/>
      <c r="J72" s="223"/>
      <c r="K72" s="1689"/>
      <c r="L72" s="1689"/>
      <c r="M72" s="1689"/>
      <c r="N72" s="1689"/>
      <c r="O72" s="2003"/>
      <c r="P72" s="2004"/>
      <c r="Q72" s="1689"/>
    </row>
    <row r="73" spans="2:19" x14ac:dyDescent="0.25">
      <c r="B73" s="1" t="s">
        <v>85</v>
      </c>
    </row>
    <row r="74" spans="2:19" x14ac:dyDescent="0.25">
      <c r="B74" s="1" t="s">
        <v>86</v>
      </c>
    </row>
    <row r="75" spans="2:19" x14ac:dyDescent="0.25">
      <c r="B75" s="1" t="s">
        <v>87</v>
      </c>
    </row>
    <row r="77" spans="2:19" ht="15.75" thickBot="1" x14ac:dyDescent="0.3"/>
    <row r="78" spans="2:19" ht="27" thickBot="1" x14ac:dyDescent="0.3">
      <c r="B78" s="1879" t="s">
        <v>88</v>
      </c>
      <c r="C78" s="1880"/>
      <c r="D78" s="1880"/>
      <c r="E78" s="1880"/>
      <c r="F78" s="1880"/>
      <c r="G78" s="1880"/>
      <c r="H78" s="1880"/>
      <c r="I78" s="1880"/>
      <c r="J78" s="1880"/>
      <c r="K78" s="1880"/>
      <c r="L78" s="1880"/>
      <c r="M78" s="1880"/>
      <c r="N78" s="1881"/>
    </row>
    <row r="82" spans="2:17" x14ac:dyDescent="0.25">
      <c r="D82" s="1" t="s">
        <v>401</v>
      </c>
    </row>
    <row r="83" spans="2:17" ht="120" x14ac:dyDescent="0.25">
      <c r="B83" s="1686" t="s">
        <v>89</v>
      </c>
      <c r="C83" s="1686" t="s">
        <v>90</v>
      </c>
      <c r="D83" s="1686" t="s">
        <v>91</v>
      </c>
      <c r="E83" s="1686" t="s">
        <v>92</v>
      </c>
      <c r="F83" s="1686" t="s">
        <v>93</v>
      </c>
      <c r="G83" s="1686" t="s">
        <v>94</v>
      </c>
      <c r="H83" s="1686" t="s">
        <v>95</v>
      </c>
      <c r="I83" s="1686" t="s">
        <v>96</v>
      </c>
      <c r="J83" s="1875" t="s">
        <v>97</v>
      </c>
      <c r="K83" s="1882"/>
      <c r="L83" s="1876"/>
      <c r="M83" s="1686" t="s">
        <v>98</v>
      </c>
      <c r="N83" s="1686" t="s">
        <v>254</v>
      </c>
      <c r="O83" s="1686" t="s">
        <v>255</v>
      </c>
      <c r="P83" s="1875" t="s">
        <v>77</v>
      </c>
      <c r="Q83" s="1876"/>
    </row>
    <row r="84" spans="2:17" ht="24" customHeight="1" x14ac:dyDescent="0.25">
      <c r="B84" s="1980" t="s">
        <v>4163</v>
      </c>
      <c r="C84" s="2080" t="s">
        <v>868</v>
      </c>
      <c r="D84" s="2080" t="s">
        <v>6706</v>
      </c>
      <c r="E84" s="2080">
        <v>64749303</v>
      </c>
      <c r="F84" s="2080" t="s">
        <v>120</v>
      </c>
      <c r="G84" s="2080" t="s">
        <v>6487</v>
      </c>
      <c r="H84" s="2077">
        <v>38282</v>
      </c>
      <c r="I84" s="2080" t="s">
        <v>18</v>
      </c>
      <c r="J84" s="1758" t="s">
        <v>3378</v>
      </c>
      <c r="K84" s="1759" t="s">
        <v>6707</v>
      </c>
      <c r="L84" s="1402" t="s">
        <v>266</v>
      </c>
      <c r="M84" s="2080" t="s">
        <v>18</v>
      </c>
      <c r="N84" s="2080" t="s">
        <v>18</v>
      </c>
      <c r="O84" s="2080" t="s">
        <v>18</v>
      </c>
      <c r="P84" s="2084"/>
      <c r="Q84" s="2085"/>
    </row>
    <row r="85" spans="2:17" ht="24" x14ac:dyDescent="0.25">
      <c r="B85" s="1981"/>
      <c r="C85" s="2081"/>
      <c r="D85" s="2081"/>
      <c r="E85" s="2081"/>
      <c r="F85" s="2081"/>
      <c r="G85" s="2081"/>
      <c r="H85" s="2081"/>
      <c r="I85" s="2081"/>
      <c r="J85" s="1758" t="s">
        <v>6708</v>
      </c>
      <c r="K85" s="1759" t="s">
        <v>206</v>
      </c>
      <c r="L85" s="1402" t="s">
        <v>2008</v>
      </c>
      <c r="M85" s="2081"/>
      <c r="N85" s="2081"/>
      <c r="O85" s="2081"/>
      <c r="P85" s="2086"/>
      <c r="Q85" s="2087"/>
    </row>
    <row r="86" spans="2:17" ht="36" x14ac:dyDescent="0.25">
      <c r="B86" s="1981"/>
      <c r="C86" s="2081"/>
      <c r="D86" s="2081"/>
      <c r="E86" s="2081"/>
      <c r="F86" s="2081"/>
      <c r="G86" s="2081"/>
      <c r="H86" s="2081"/>
      <c r="I86" s="2081"/>
      <c r="J86" s="1758" t="s">
        <v>6709</v>
      </c>
      <c r="K86" s="1759" t="s">
        <v>6710</v>
      </c>
      <c r="L86" s="1402" t="s">
        <v>2008</v>
      </c>
      <c r="M86" s="2081"/>
      <c r="N86" s="2081"/>
      <c r="O86" s="2081"/>
      <c r="P86" s="2086"/>
      <c r="Q86" s="2087"/>
    </row>
    <row r="87" spans="2:17" ht="84" x14ac:dyDescent="0.25">
      <c r="B87" s="2025"/>
      <c r="C87" s="2082"/>
      <c r="D87" s="2082"/>
      <c r="E87" s="2082"/>
      <c r="F87" s="2082"/>
      <c r="G87" s="2082"/>
      <c r="H87" s="1701"/>
      <c r="I87" s="1701"/>
      <c r="J87" s="1758" t="s">
        <v>6711</v>
      </c>
      <c r="K87" s="1759" t="s">
        <v>6712</v>
      </c>
      <c r="L87" s="1402" t="s">
        <v>161</v>
      </c>
      <c r="M87" s="2082"/>
      <c r="N87" s="2082"/>
      <c r="O87" s="2082"/>
      <c r="P87" s="2088"/>
      <c r="Q87" s="2089"/>
    </row>
    <row r="88" spans="2:17" ht="24" x14ac:dyDescent="0.25">
      <c r="B88" s="1980" t="s">
        <v>4163</v>
      </c>
      <c r="C88" s="2080" t="s">
        <v>6713</v>
      </c>
      <c r="D88" s="2080" t="s">
        <v>6714</v>
      </c>
      <c r="E88" s="2080">
        <v>92364964</v>
      </c>
      <c r="F88" s="2080" t="s">
        <v>129</v>
      </c>
      <c r="G88" s="2080" t="s">
        <v>6715</v>
      </c>
      <c r="H88" s="2077">
        <v>35137</v>
      </c>
      <c r="I88" s="2080" t="s">
        <v>82</v>
      </c>
      <c r="J88" s="1758" t="s">
        <v>2089</v>
      </c>
      <c r="K88" s="1759" t="s">
        <v>6716</v>
      </c>
      <c r="L88" s="1402" t="s">
        <v>3511</v>
      </c>
      <c r="M88" s="1870" t="s">
        <v>18</v>
      </c>
      <c r="N88" s="1870" t="s">
        <v>18</v>
      </c>
      <c r="O88" s="1870" t="s">
        <v>18</v>
      </c>
      <c r="P88" s="2084"/>
      <c r="Q88" s="2085"/>
    </row>
    <row r="89" spans="2:17" ht="72" x14ac:dyDescent="0.25">
      <c r="B89" s="1981"/>
      <c r="C89" s="2081"/>
      <c r="D89" s="2081"/>
      <c r="E89" s="2081"/>
      <c r="F89" s="2081"/>
      <c r="G89" s="2081"/>
      <c r="H89" s="2081"/>
      <c r="I89" s="2081"/>
      <c r="J89" s="1758" t="s">
        <v>6717</v>
      </c>
      <c r="K89" s="1759" t="s">
        <v>6718</v>
      </c>
      <c r="L89" s="1402" t="s">
        <v>2008</v>
      </c>
      <c r="M89" s="1924"/>
      <c r="N89" s="1924"/>
      <c r="O89" s="1924"/>
      <c r="P89" s="2086"/>
      <c r="Q89" s="2087"/>
    </row>
    <row r="90" spans="2:17" ht="24" x14ac:dyDescent="0.25">
      <c r="B90" s="1981"/>
      <c r="C90" s="2081"/>
      <c r="D90" s="2081"/>
      <c r="E90" s="2081"/>
      <c r="F90" s="2081"/>
      <c r="G90" s="2081"/>
      <c r="H90" s="2081"/>
      <c r="I90" s="2081"/>
      <c r="J90" s="1763" t="s">
        <v>6719</v>
      </c>
      <c r="K90" s="1763" t="s">
        <v>6720</v>
      </c>
      <c r="L90" s="1760" t="s">
        <v>161</v>
      </c>
      <c r="M90" s="1924"/>
      <c r="N90" s="1924"/>
      <c r="O90" s="1871"/>
      <c r="P90" s="2088"/>
      <c r="Q90" s="2089"/>
    </row>
    <row r="91" spans="2:17" ht="24" x14ac:dyDescent="0.25">
      <c r="B91" s="1980" t="s">
        <v>6721</v>
      </c>
      <c r="C91" s="2080" t="s">
        <v>868</v>
      </c>
      <c r="D91" s="2080" t="s">
        <v>6722</v>
      </c>
      <c r="E91" s="2080">
        <v>1102840748</v>
      </c>
      <c r="F91" s="2080" t="s">
        <v>120</v>
      </c>
      <c r="G91" s="2080" t="s">
        <v>6487</v>
      </c>
      <c r="H91" s="2077">
        <v>41026</v>
      </c>
      <c r="I91" s="2080" t="s">
        <v>82</v>
      </c>
      <c r="J91" s="1758" t="s">
        <v>1110</v>
      </c>
      <c r="K91" s="1759" t="s">
        <v>6723</v>
      </c>
      <c r="L91" s="1402" t="s">
        <v>161</v>
      </c>
      <c r="M91" s="1870" t="s">
        <v>18</v>
      </c>
      <c r="N91" s="1870" t="s">
        <v>18</v>
      </c>
      <c r="O91" s="1870" t="s">
        <v>403</v>
      </c>
      <c r="P91" s="2069"/>
      <c r="Q91" s="2070"/>
    </row>
    <row r="92" spans="2:17" ht="24" x14ac:dyDescent="0.25">
      <c r="B92" s="1981"/>
      <c r="C92" s="2081"/>
      <c r="D92" s="2081"/>
      <c r="E92" s="2081"/>
      <c r="F92" s="2081"/>
      <c r="G92" s="2081"/>
      <c r="H92" s="2081"/>
      <c r="I92" s="2081"/>
      <c r="J92" s="1763" t="s">
        <v>1113</v>
      </c>
      <c r="K92" s="1763" t="s">
        <v>4765</v>
      </c>
      <c r="L92" s="1760" t="s">
        <v>266</v>
      </c>
      <c r="M92" s="1924"/>
      <c r="N92" s="1924"/>
      <c r="O92" s="1924"/>
      <c r="P92" s="2073"/>
      <c r="Q92" s="2074"/>
    </row>
    <row r="93" spans="2:17" ht="24" x14ac:dyDescent="0.25">
      <c r="B93" s="1981"/>
      <c r="C93" s="2081"/>
      <c r="D93" s="2081"/>
      <c r="E93" s="2081"/>
      <c r="F93" s="2081"/>
      <c r="G93" s="2081"/>
      <c r="H93" s="2081"/>
      <c r="I93" s="2081"/>
      <c r="J93" s="1763" t="s">
        <v>6724</v>
      </c>
      <c r="K93" s="1763" t="s">
        <v>6725</v>
      </c>
      <c r="L93" s="1760" t="s">
        <v>161</v>
      </c>
      <c r="M93" s="1924"/>
      <c r="N93" s="1924"/>
      <c r="O93" s="1924"/>
      <c r="P93" s="2073"/>
      <c r="Q93" s="2074"/>
    </row>
    <row r="94" spans="2:17" ht="24" customHeight="1" x14ac:dyDescent="0.25">
      <c r="B94" s="1980" t="s">
        <v>6721</v>
      </c>
      <c r="C94" s="2080" t="s">
        <v>6713</v>
      </c>
      <c r="D94" s="2080" t="s">
        <v>6726</v>
      </c>
      <c r="E94" s="2080">
        <v>1100543367</v>
      </c>
      <c r="F94" s="2080" t="s">
        <v>120</v>
      </c>
      <c r="G94" s="2080" t="s">
        <v>6487</v>
      </c>
      <c r="H94" s="2077">
        <v>41117</v>
      </c>
      <c r="I94" s="2080" t="s">
        <v>82</v>
      </c>
      <c r="J94" s="1758" t="s">
        <v>2757</v>
      </c>
      <c r="K94" s="1821" t="s">
        <v>6727</v>
      </c>
      <c r="L94" s="1402" t="s">
        <v>2008</v>
      </c>
      <c r="M94" s="1922" t="s">
        <v>18</v>
      </c>
      <c r="N94" s="1922" t="s">
        <v>18</v>
      </c>
      <c r="O94" s="1922" t="s">
        <v>18</v>
      </c>
      <c r="P94" s="2083"/>
      <c r="Q94" s="2083"/>
    </row>
    <row r="95" spans="2:17" ht="24" x14ac:dyDescent="0.25">
      <c r="B95" s="1981"/>
      <c r="C95" s="2081"/>
      <c r="D95" s="2081"/>
      <c r="E95" s="2081"/>
      <c r="F95" s="2081"/>
      <c r="G95" s="2081"/>
      <c r="H95" s="2078"/>
      <c r="I95" s="2081"/>
      <c r="J95" s="1758" t="s">
        <v>2757</v>
      </c>
      <c r="K95" s="1759" t="s">
        <v>6728</v>
      </c>
      <c r="L95" s="1402" t="s">
        <v>2008</v>
      </c>
      <c r="M95" s="1922"/>
      <c r="N95" s="1922"/>
      <c r="O95" s="1922"/>
      <c r="P95" s="2083"/>
      <c r="Q95" s="2083"/>
    </row>
    <row r="96" spans="2:17" ht="24" x14ac:dyDescent="0.25">
      <c r="B96" s="1981"/>
      <c r="C96" s="2081"/>
      <c r="D96" s="2081"/>
      <c r="E96" s="2081"/>
      <c r="F96" s="2081"/>
      <c r="G96" s="2081"/>
      <c r="H96" s="2078"/>
      <c r="I96" s="2081"/>
      <c r="J96" s="1758" t="s">
        <v>2757</v>
      </c>
      <c r="K96" s="1821" t="s">
        <v>6729</v>
      </c>
      <c r="L96" s="1402" t="s">
        <v>2008</v>
      </c>
      <c r="M96" s="1922"/>
      <c r="N96" s="1922"/>
      <c r="O96" s="1922"/>
      <c r="P96" s="2083"/>
      <c r="Q96" s="2083"/>
    </row>
    <row r="97" spans="1:26" ht="45" x14ac:dyDescent="0.25">
      <c r="B97" s="2025"/>
      <c r="C97" s="2082"/>
      <c r="D97" s="2082"/>
      <c r="E97" s="2082"/>
      <c r="F97" s="2082"/>
      <c r="G97" s="2082"/>
      <c r="H97" s="2079"/>
      <c r="I97" s="2082"/>
      <c r="J97" s="1759" t="s">
        <v>1113</v>
      </c>
      <c r="K97" s="225" t="s">
        <v>6730</v>
      </c>
      <c r="L97" s="1402" t="s">
        <v>2008</v>
      </c>
      <c r="M97" s="1922"/>
      <c r="N97" s="1922"/>
      <c r="O97" s="1922"/>
      <c r="P97" s="2083"/>
      <c r="Q97" s="2083"/>
    </row>
    <row r="98" spans="1:26" ht="15.75" thickBot="1" x14ac:dyDescent="0.3"/>
    <row r="99" spans="1:26" ht="27" thickBot="1" x14ac:dyDescent="0.3">
      <c r="B99" s="1879" t="s">
        <v>184</v>
      </c>
      <c r="C99" s="1880"/>
      <c r="D99" s="1880"/>
      <c r="E99" s="1880"/>
      <c r="F99" s="1880"/>
      <c r="G99" s="1880"/>
      <c r="H99" s="1880"/>
      <c r="I99" s="1880"/>
      <c r="J99" s="1880"/>
      <c r="K99" s="1880"/>
      <c r="L99" s="1880"/>
      <c r="M99" s="1880"/>
      <c r="N99" s="1881"/>
    </row>
    <row r="102" spans="1:26" ht="30" x14ac:dyDescent="0.25">
      <c r="B102" s="194" t="s">
        <v>17</v>
      </c>
      <c r="C102" s="194" t="s">
        <v>415</v>
      </c>
      <c r="D102" s="1875" t="s">
        <v>77</v>
      </c>
      <c r="E102" s="1876"/>
    </row>
    <row r="103" spans="1:26" x14ac:dyDescent="0.25">
      <c r="B103" s="229" t="s">
        <v>6731</v>
      </c>
      <c r="C103" s="1679" t="s">
        <v>21</v>
      </c>
      <c r="D103" s="1922"/>
      <c r="E103" s="1922"/>
    </row>
    <row r="106" spans="1:26" ht="26.25" x14ac:dyDescent="0.25">
      <c r="B106" s="1851" t="s">
        <v>186</v>
      </c>
      <c r="C106" s="1852"/>
      <c r="D106" s="1852"/>
      <c r="E106" s="1852"/>
      <c r="F106" s="1852"/>
      <c r="G106" s="1852"/>
      <c r="H106" s="1852"/>
      <c r="I106" s="1852"/>
      <c r="J106" s="1852"/>
      <c r="K106" s="1852"/>
      <c r="L106" s="1852"/>
      <c r="M106" s="1852"/>
      <c r="N106" s="1852"/>
      <c r="O106" s="1852"/>
      <c r="P106" s="1852"/>
    </row>
    <row r="108" spans="1:26" ht="15.75" thickBot="1" x14ac:dyDescent="0.3"/>
    <row r="109" spans="1:26" ht="27" thickBot="1" x14ac:dyDescent="0.3">
      <c r="B109" s="1879" t="s">
        <v>187</v>
      </c>
      <c r="C109" s="1880"/>
      <c r="D109" s="1880"/>
      <c r="E109" s="1880"/>
      <c r="F109" s="1880"/>
      <c r="G109" s="1880"/>
      <c r="H109" s="1880"/>
      <c r="I109" s="1880"/>
      <c r="J109" s="1880"/>
      <c r="K109" s="1880"/>
      <c r="L109" s="1880"/>
      <c r="M109" s="1880"/>
      <c r="N109" s="1881"/>
    </row>
    <row r="111" spans="1:26" ht="15.75" thickBot="1" x14ac:dyDescent="0.3">
      <c r="M111" s="163"/>
      <c r="N111" s="163"/>
    </row>
    <row r="112" spans="1:26" ht="75" x14ac:dyDescent="0.25">
      <c r="A112" s="1687"/>
      <c r="B112" s="164" t="s">
        <v>33</v>
      </c>
      <c r="C112" s="164" t="s">
        <v>34</v>
      </c>
      <c r="D112" s="164" t="s">
        <v>35</v>
      </c>
      <c r="E112" s="164" t="s">
        <v>36</v>
      </c>
      <c r="F112" s="164" t="s">
        <v>37</v>
      </c>
      <c r="G112" s="164" t="s">
        <v>38</v>
      </c>
      <c r="H112" s="164" t="s">
        <v>39</v>
      </c>
      <c r="I112" s="164" t="s">
        <v>40</v>
      </c>
      <c r="J112" s="164" t="s">
        <v>41</v>
      </c>
      <c r="K112" s="164" t="s">
        <v>42</v>
      </c>
      <c r="L112" s="164" t="s">
        <v>43</v>
      </c>
      <c r="M112" s="165" t="s">
        <v>44</v>
      </c>
      <c r="N112" s="164" t="s">
        <v>45</v>
      </c>
      <c r="O112" s="164" t="s">
        <v>46</v>
      </c>
      <c r="P112" s="166" t="s">
        <v>47</v>
      </c>
      <c r="Q112" s="166" t="s">
        <v>48</v>
      </c>
      <c r="R112" s="1687"/>
      <c r="S112" s="1687"/>
      <c r="T112" s="1687"/>
      <c r="U112" s="1687"/>
      <c r="V112" s="1687"/>
      <c r="W112" s="1687"/>
      <c r="X112" s="1687"/>
      <c r="Y112" s="1687"/>
      <c r="Z112" s="1687"/>
    </row>
    <row r="113" spans="1:26" ht="108" x14ac:dyDescent="0.25">
      <c r="A113" s="52">
        <v>1</v>
      </c>
      <c r="B113" s="173" t="s">
        <v>3341</v>
      </c>
      <c r="C113" s="172" t="s">
        <v>3341</v>
      </c>
      <c r="D113" s="173" t="s">
        <v>416</v>
      </c>
      <c r="E113" s="1811">
        <v>701820090110</v>
      </c>
      <c r="F113" s="175" t="s">
        <v>18</v>
      </c>
      <c r="G113" s="182">
        <v>1</v>
      </c>
      <c r="H113" s="220">
        <v>39470</v>
      </c>
      <c r="I113" s="220">
        <v>39813</v>
      </c>
      <c r="J113" s="176" t="s">
        <v>19</v>
      </c>
      <c r="K113" s="177">
        <v>0</v>
      </c>
      <c r="L113" s="177">
        <v>11.23</v>
      </c>
      <c r="M113" s="221">
        <v>288</v>
      </c>
      <c r="N113" s="221">
        <v>288</v>
      </c>
      <c r="O113" s="1020">
        <v>118147564</v>
      </c>
      <c r="P113" s="1020">
        <v>163</v>
      </c>
      <c r="Q113" s="1756" t="s">
        <v>6732</v>
      </c>
      <c r="R113" s="60"/>
      <c r="S113" s="60"/>
      <c r="T113" s="60"/>
      <c r="U113" s="60"/>
      <c r="V113" s="60"/>
      <c r="W113" s="60"/>
      <c r="X113" s="60"/>
      <c r="Y113" s="60"/>
      <c r="Z113" s="60"/>
    </row>
    <row r="114" spans="1:26" ht="115.5" customHeight="1" x14ac:dyDescent="0.25">
      <c r="A114" s="52">
        <v>2</v>
      </c>
      <c r="B114" s="173" t="s">
        <v>3341</v>
      </c>
      <c r="C114" s="172" t="s">
        <v>3341</v>
      </c>
      <c r="D114" s="173" t="s">
        <v>416</v>
      </c>
      <c r="E114" s="221">
        <v>701820080170</v>
      </c>
      <c r="F114" s="175" t="s">
        <v>18</v>
      </c>
      <c r="G114" s="182">
        <v>1</v>
      </c>
      <c r="H114" s="220">
        <v>39839</v>
      </c>
      <c r="I114" s="220">
        <v>40178</v>
      </c>
      <c r="J114" s="176" t="s">
        <v>19</v>
      </c>
      <c r="K114" s="1762">
        <v>0.9</v>
      </c>
      <c r="L114" s="178">
        <v>10.5</v>
      </c>
      <c r="M114" s="221">
        <v>110</v>
      </c>
      <c r="N114" s="221">
        <v>110</v>
      </c>
      <c r="O114" s="1020">
        <v>147857097</v>
      </c>
      <c r="P114" s="1020">
        <v>165</v>
      </c>
      <c r="Q114" s="1756" t="s">
        <v>6732</v>
      </c>
      <c r="R114" s="60"/>
      <c r="S114" s="60"/>
      <c r="T114" s="60"/>
      <c r="U114" s="60"/>
      <c r="V114" s="60"/>
      <c r="W114" s="60"/>
      <c r="X114" s="60"/>
      <c r="Y114" s="60"/>
      <c r="Z114" s="60"/>
    </row>
    <row r="115" spans="1:26" x14ac:dyDescent="0.25">
      <c r="A115" s="52">
        <v>3</v>
      </c>
      <c r="B115" s="173"/>
      <c r="C115" s="172"/>
      <c r="D115" s="173"/>
      <c r="E115" s="182"/>
      <c r="F115" s="175"/>
      <c r="G115" s="182"/>
      <c r="H115" s="175"/>
      <c r="I115" s="176"/>
      <c r="J115" s="176"/>
      <c r="K115" s="176"/>
      <c r="L115" s="176"/>
      <c r="M115" s="221"/>
      <c r="N115" s="221"/>
      <c r="O115" s="1020"/>
      <c r="P115" s="1020"/>
      <c r="Q115" s="181"/>
      <c r="R115" s="60"/>
      <c r="S115" s="60"/>
      <c r="T115" s="60"/>
      <c r="U115" s="60"/>
      <c r="V115" s="60"/>
      <c r="W115" s="60"/>
      <c r="X115" s="60"/>
      <c r="Y115" s="60"/>
      <c r="Z115" s="60"/>
    </row>
    <row r="116" spans="1:26" x14ac:dyDescent="0.25">
      <c r="A116" s="52">
        <v>4</v>
      </c>
      <c r="B116" s="173"/>
      <c r="C116" s="172"/>
      <c r="D116" s="173"/>
      <c r="E116" s="182"/>
      <c r="F116" s="175"/>
      <c r="G116" s="175"/>
      <c r="H116" s="175"/>
      <c r="I116" s="176"/>
      <c r="J116" s="176"/>
      <c r="K116" s="176"/>
      <c r="L116" s="176"/>
      <c r="M116" s="221"/>
      <c r="N116" s="221"/>
      <c r="O116" s="1020"/>
      <c r="P116" s="1020"/>
      <c r="Q116" s="181"/>
      <c r="R116" s="60"/>
      <c r="S116" s="60"/>
      <c r="T116" s="60"/>
      <c r="U116" s="60"/>
      <c r="V116" s="60"/>
      <c r="W116" s="60"/>
      <c r="X116" s="60"/>
      <c r="Y116" s="60"/>
      <c r="Z116" s="60"/>
    </row>
    <row r="117" spans="1:26" x14ac:dyDescent="0.25">
      <c r="A117" s="52">
        <v>5</v>
      </c>
      <c r="B117" s="173"/>
      <c r="C117" s="172"/>
      <c r="D117" s="173"/>
      <c r="E117" s="182"/>
      <c r="F117" s="175"/>
      <c r="G117" s="175"/>
      <c r="H117" s="175"/>
      <c r="I117" s="176"/>
      <c r="J117" s="176"/>
      <c r="K117" s="176"/>
      <c r="L117" s="176"/>
      <c r="M117" s="178"/>
      <c r="N117" s="178"/>
      <c r="O117" s="1020"/>
      <c r="P117" s="1020"/>
      <c r="Q117" s="181"/>
      <c r="R117" s="60"/>
      <c r="S117" s="60"/>
      <c r="T117" s="60"/>
      <c r="U117" s="60"/>
      <c r="V117" s="60"/>
      <c r="W117" s="60"/>
      <c r="X117" s="60"/>
      <c r="Y117" s="60"/>
      <c r="Z117" s="60"/>
    </row>
    <row r="118" spans="1:26" x14ac:dyDescent="0.25">
      <c r="A118" s="52">
        <v>6</v>
      </c>
      <c r="B118" s="173"/>
      <c r="C118" s="172"/>
      <c r="D118" s="173"/>
      <c r="E118" s="182"/>
      <c r="F118" s="175"/>
      <c r="G118" s="175"/>
      <c r="H118" s="175"/>
      <c r="I118" s="176"/>
      <c r="J118" s="176"/>
      <c r="K118" s="176"/>
      <c r="L118" s="176"/>
      <c r="M118" s="178"/>
      <c r="N118" s="178"/>
      <c r="O118" s="1020"/>
      <c r="P118" s="1020"/>
      <c r="Q118" s="181"/>
      <c r="R118" s="60"/>
      <c r="S118" s="60"/>
      <c r="T118" s="60"/>
      <c r="U118" s="60"/>
      <c r="V118" s="60"/>
      <c r="W118" s="60"/>
      <c r="X118" s="60"/>
      <c r="Y118" s="60"/>
      <c r="Z118" s="60"/>
    </row>
    <row r="119" spans="1:26" x14ac:dyDescent="0.25">
      <c r="A119" s="52">
        <v>7</v>
      </c>
      <c r="B119" s="173"/>
      <c r="C119" s="172"/>
      <c r="D119" s="173"/>
      <c r="E119" s="182"/>
      <c r="F119" s="175"/>
      <c r="G119" s="175"/>
      <c r="H119" s="175"/>
      <c r="I119" s="176"/>
      <c r="J119" s="176"/>
      <c r="K119" s="176"/>
      <c r="L119" s="176"/>
      <c r="M119" s="178"/>
      <c r="N119" s="178"/>
      <c r="O119" s="1020"/>
      <c r="P119" s="1020"/>
      <c r="Q119" s="181"/>
      <c r="R119" s="60"/>
      <c r="S119" s="60"/>
      <c r="T119" s="60"/>
      <c r="U119" s="60"/>
      <c r="V119" s="60"/>
      <c r="W119" s="60"/>
      <c r="X119" s="60"/>
      <c r="Y119" s="60"/>
      <c r="Z119" s="60"/>
    </row>
    <row r="120" spans="1:26" x14ac:dyDescent="0.25">
      <c r="A120" s="52">
        <v>8</v>
      </c>
      <c r="B120" s="173"/>
      <c r="C120" s="172"/>
      <c r="D120" s="173"/>
      <c r="E120" s="182"/>
      <c r="F120" s="175"/>
      <c r="G120" s="175"/>
      <c r="H120" s="175"/>
      <c r="I120" s="176"/>
      <c r="J120" s="176"/>
      <c r="K120" s="176"/>
      <c r="L120" s="176"/>
      <c r="M120" s="178"/>
      <c r="N120" s="178"/>
      <c r="O120" s="1020"/>
      <c r="P120" s="1020"/>
      <c r="Q120" s="181"/>
      <c r="R120" s="60"/>
      <c r="S120" s="60"/>
      <c r="T120" s="60"/>
      <c r="U120" s="60"/>
      <c r="V120" s="60"/>
      <c r="W120" s="60"/>
      <c r="X120" s="60"/>
      <c r="Y120" s="60"/>
      <c r="Z120" s="60"/>
    </row>
    <row r="121" spans="1:26" x14ac:dyDescent="0.25">
      <c r="A121" s="52"/>
      <c r="B121" s="183" t="s">
        <v>28</v>
      </c>
      <c r="C121" s="172"/>
      <c r="D121" s="173"/>
      <c r="E121" s="182"/>
      <c r="F121" s="175"/>
      <c r="G121" s="175"/>
      <c r="H121" s="175"/>
      <c r="I121" s="176"/>
      <c r="J121" s="176"/>
      <c r="K121" s="185" t="s">
        <v>6733</v>
      </c>
      <c r="L121" s="185"/>
      <c r="M121" s="797"/>
      <c r="N121" s="185"/>
      <c r="O121" s="1020"/>
      <c r="P121" s="1020"/>
      <c r="Q121" s="187"/>
      <c r="R121" s="61"/>
      <c r="S121" s="61"/>
      <c r="T121" s="61"/>
      <c r="U121" s="61"/>
      <c r="V121" s="61"/>
      <c r="W121" s="61"/>
      <c r="X121" s="61"/>
      <c r="Y121" s="61"/>
      <c r="Z121" s="61"/>
    </row>
    <row r="122" spans="1:26" x14ac:dyDescent="0.25">
      <c r="B122" s="69"/>
      <c r="C122" s="69"/>
      <c r="D122" s="69"/>
      <c r="E122" s="188"/>
      <c r="F122" s="69"/>
      <c r="G122" s="69"/>
      <c r="H122" s="69"/>
      <c r="I122" s="69"/>
      <c r="J122" s="69"/>
      <c r="K122" s="69"/>
      <c r="L122" s="69"/>
      <c r="M122" s="69"/>
      <c r="N122" s="69"/>
      <c r="O122" s="69"/>
      <c r="P122" s="69"/>
    </row>
    <row r="123" spans="1:26" ht="18.75" x14ac:dyDescent="0.25">
      <c r="B123" s="222" t="s">
        <v>192</v>
      </c>
      <c r="C123" s="250"/>
      <c r="H123" s="191"/>
      <c r="I123" s="191"/>
      <c r="J123" s="191"/>
      <c r="K123" s="191"/>
      <c r="L123" s="191"/>
      <c r="M123" s="191"/>
      <c r="N123" s="69"/>
      <c r="O123" s="69"/>
      <c r="P123" s="69"/>
    </row>
    <row r="125" spans="1:26" ht="15.75" thickBot="1" x14ac:dyDescent="0.3"/>
    <row r="126" spans="1:26" ht="30.75" thickBot="1" x14ac:dyDescent="0.3">
      <c r="B126" s="232" t="s">
        <v>193</v>
      </c>
      <c r="C126" s="233" t="s">
        <v>194</v>
      </c>
      <c r="D126" s="232" t="s">
        <v>27</v>
      </c>
      <c r="E126" s="233" t="s">
        <v>195</v>
      </c>
    </row>
    <row r="127" spans="1:26" x14ac:dyDescent="0.25">
      <c r="B127" s="103" t="s">
        <v>196</v>
      </c>
      <c r="C127" s="234">
        <v>20</v>
      </c>
      <c r="D127" s="234">
        <v>0</v>
      </c>
      <c r="E127" s="1923">
        <v>0</v>
      </c>
    </row>
    <row r="128" spans="1:26" x14ac:dyDescent="0.25">
      <c r="B128" s="103" t="s">
        <v>197</v>
      </c>
      <c r="C128" s="1698">
        <v>30</v>
      </c>
      <c r="D128" s="1679">
        <v>0</v>
      </c>
      <c r="E128" s="1924"/>
    </row>
    <row r="129" spans="2:20" ht="15.75" thickBot="1" x14ac:dyDescent="0.3">
      <c r="B129" s="103" t="s">
        <v>198</v>
      </c>
      <c r="C129" s="236">
        <v>40</v>
      </c>
      <c r="D129" s="236">
        <v>0</v>
      </c>
      <c r="E129" s="1925"/>
    </row>
    <row r="131" spans="2:20" ht="15.75" thickBot="1" x14ac:dyDescent="0.3"/>
    <row r="132" spans="2:20" ht="27" thickBot="1" x14ac:dyDescent="0.3">
      <c r="B132" s="1879" t="s">
        <v>199</v>
      </c>
      <c r="C132" s="1880"/>
      <c r="D132" s="1880"/>
      <c r="E132" s="1880"/>
      <c r="F132" s="1880"/>
      <c r="G132" s="1880"/>
      <c r="H132" s="1880"/>
      <c r="I132" s="1880"/>
      <c r="J132" s="1880"/>
      <c r="K132" s="1880"/>
      <c r="L132" s="1880"/>
      <c r="M132" s="1880"/>
      <c r="N132" s="1881"/>
    </row>
    <row r="134" spans="2:20" ht="120" x14ac:dyDescent="0.25">
      <c r="B134" s="1686" t="s">
        <v>89</v>
      </c>
      <c r="C134" s="1686" t="s">
        <v>90</v>
      </c>
      <c r="D134" s="1686" t="s">
        <v>91</v>
      </c>
      <c r="E134" s="1686" t="s">
        <v>92</v>
      </c>
      <c r="F134" s="1686" t="s">
        <v>93</v>
      </c>
      <c r="G134" s="1686" t="s">
        <v>94</v>
      </c>
      <c r="H134" s="1686" t="s">
        <v>95</v>
      </c>
      <c r="I134" s="1686" t="s">
        <v>96</v>
      </c>
      <c r="J134" s="1875" t="s">
        <v>97</v>
      </c>
      <c r="K134" s="1882"/>
      <c r="L134" s="1876"/>
      <c r="M134" s="1686" t="s">
        <v>98</v>
      </c>
      <c r="N134" s="1686" t="s">
        <v>254</v>
      </c>
      <c r="O134" s="1686" t="s">
        <v>255</v>
      </c>
      <c r="P134" s="1875" t="s">
        <v>77</v>
      </c>
      <c r="Q134" s="1876"/>
    </row>
    <row r="135" spans="2:20" ht="123" customHeight="1" x14ac:dyDescent="0.25">
      <c r="B135" s="1980" t="s">
        <v>200</v>
      </c>
      <c r="C135" s="1980" t="s">
        <v>661</v>
      </c>
      <c r="D135" s="1870" t="s">
        <v>6547</v>
      </c>
      <c r="E135" s="1870">
        <v>64550336</v>
      </c>
      <c r="F135" s="1980" t="s">
        <v>370</v>
      </c>
      <c r="G135" s="1980"/>
      <c r="H135" s="1980"/>
      <c r="I135" s="2066" t="s">
        <v>82</v>
      </c>
      <c r="J135" s="1758" t="s">
        <v>6734</v>
      </c>
      <c r="K135" s="1822" t="s">
        <v>6735</v>
      </c>
      <c r="L135" s="1402" t="s">
        <v>6526</v>
      </c>
      <c r="M135" s="1870" t="s">
        <v>18</v>
      </c>
      <c r="N135" s="1870" t="s">
        <v>19</v>
      </c>
      <c r="O135" s="1870" t="s">
        <v>18</v>
      </c>
      <c r="P135" s="2069" t="s">
        <v>6736</v>
      </c>
      <c r="Q135" s="2070"/>
      <c r="R135" s="2075" t="s">
        <v>6737</v>
      </c>
      <c r="S135" s="2076"/>
      <c r="T135" s="2076"/>
    </row>
    <row r="136" spans="2:20" ht="24" x14ac:dyDescent="0.25">
      <c r="B136" s="1981"/>
      <c r="C136" s="1981"/>
      <c r="D136" s="1924"/>
      <c r="E136" s="1924"/>
      <c r="F136" s="1981"/>
      <c r="G136" s="1981"/>
      <c r="H136" s="1981"/>
      <c r="I136" s="2067"/>
      <c r="J136" s="1758" t="s">
        <v>6734</v>
      </c>
      <c r="K136" s="1759" t="s">
        <v>6738</v>
      </c>
      <c r="L136" s="1402" t="s">
        <v>6739</v>
      </c>
      <c r="M136" s="1924"/>
      <c r="N136" s="1924"/>
      <c r="O136" s="1924"/>
      <c r="P136" s="2073"/>
      <c r="Q136" s="2074"/>
      <c r="R136" s="2075"/>
      <c r="S136" s="2076"/>
      <c r="T136" s="2076"/>
    </row>
    <row r="137" spans="2:20" ht="24" x14ac:dyDescent="0.25">
      <c r="B137" s="2025"/>
      <c r="C137" s="2025"/>
      <c r="D137" s="1871"/>
      <c r="E137" s="1871"/>
      <c r="F137" s="2025"/>
      <c r="G137" s="2025"/>
      <c r="H137" s="2025"/>
      <c r="I137" s="2068"/>
      <c r="J137" s="1758" t="s">
        <v>6734</v>
      </c>
      <c r="K137" s="1759"/>
      <c r="L137" s="1402" t="s">
        <v>6740</v>
      </c>
      <c r="M137" s="1871"/>
      <c r="N137" s="1871"/>
      <c r="O137" s="1871"/>
      <c r="P137" s="2071"/>
      <c r="Q137" s="2072"/>
      <c r="R137" s="2075"/>
      <c r="S137" s="2076"/>
      <c r="T137" s="2076"/>
    </row>
    <row r="138" spans="2:20" ht="60" x14ac:dyDescent="0.25">
      <c r="B138" s="1978" t="s">
        <v>211</v>
      </c>
      <c r="C138" s="1980" t="s">
        <v>661</v>
      </c>
      <c r="D138" s="1980" t="s">
        <v>6551</v>
      </c>
      <c r="E138" s="1870">
        <v>40621890</v>
      </c>
      <c r="F138" s="1980" t="s">
        <v>639</v>
      </c>
      <c r="G138" s="1980" t="s">
        <v>6552</v>
      </c>
      <c r="H138" s="2051">
        <v>40409</v>
      </c>
      <c r="I138" s="2066" t="s">
        <v>82</v>
      </c>
      <c r="J138" s="1758" t="s">
        <v>6554</v>
      </c>
      <c r="K138" s="1759" t="s">
        <v>6741</v>
      </c>
      <c r="L138" s="1402" t="s">
        <v>6556</v>
      </c>
      <c r="M138" s="1870" t="s">
        <v>18</v>
      </c>
      <c r="N138" s="1870" t="s">
        <v>18</v>
      </c>
      <c r="O138" s="1870" t="s">
        <v>18</v>
      </c>
      <c r="P138" s="2069" t="s">
        <v>6557</v>
      </c>
      <c r="Q138" s="2070"/>
      <c r="R138" s="2058" t="s">
        <v>6742</v>
      </c>
      <c r="S138" s="2059"/>
      <c r="T138" s="2060"/>
    </row>
    <row r="139" spans="2:20" ht="60" x14ac:dyDescent="0.25">
      <c r="B139" s="1874"/>
      <c r="C139" s="2025"/>
      <c r="D139" s="2025"/>
      <c r="E139" s="1871"/>
      <c r="F139" s="2025"/>
      <c r="G139" s="2025"/>
      <c r="H139" s="2025"/>
      <c r="I139" s="2068"/>
      <c r="J139" s="1764" t="s">
        <v>6558</v>
      </c>
      <c r="K139" s="1765" t="s">
        <v>6743</v>
      </c>
      <c r="L139" s="1766" t="s">
        <v>266</v>
      </c>
      <c r="M139" s="1871"/>
      <c r="N139" s="1871"/>
      <c r="O139" s="1871"/>
      <c r="P139" s="2071"/>
      <c r="Q139" s="2072"/>
      <c r="R139" s="2061"/>
      <c r="S139" s="2062"/>
      <c r="T139" s="2063"/>
    </row>
    <row r="140" spans="2:20" ht="96" x14ac:dyDescent="0.25">
      <c r="B140" s="1950" t="s">
        <v>223</v>
      </c>
      <c r="C140" s="1950" t="s">
        <v>661</v>
      </c>
      <c r="D140" s="1982" t="s">
        <v>6560</v>
      </c>
      <c r="E140" s="1982">
        <v>92545190</v>
      </c>
      <c r="F140" s="1982" t="s">
        <v>388</v>
      </c>
      <c r="G140" s="1982" t="s">
        <v>6561</v>
      </c>
      <c r="H140" s="2065">
        <v>39072</v>
      </c>
      <c r="I140" s="2066" t="s">
        <v>18</v>
      </c>
      <c r="J140" s="1758" t="s">
        <v>6563</v>
      </c>
      <c r="K140" s="1759" t="s">
        <v>6564</v>
      </c>
      <c r="L140" s="1402" t="s">
        <v>6556</v>
      </c>
      <c r="M140" s="1870" t="s">
        <v>18</v>
      </c>
      <c r="N140" s="1870" t="s">
        <v>18</v>
      </c>
      <c r="O140" s="1870" t="s">
        <v>18</v>
      </c>
      <c r="P140" s="1963"/>
      <c r="Q140" s="1964"/>
      <c r="R140" s="2054" t="s">
        <v>6744</v>
      </c>
      <c r="S140" s="2055"/>
      <c r="T140" s="2055"/>
    </row>
    <row r="141" spans="2:20" ht="72.75" x14ac:dyDescent="0.25">
      <c r="B141" s="1951"/>
      <c r="C141" s="1951"/>
      <c r="D141" s="1983"/>
      <c r="E141" s="1983"/>
      <c r="F141" s="1983"/>
      <c r="G141" s="1983"/>
      <c r="H141" s="1983"/>
      <c r="I141" s="2067"/>
      <c r="J141" s="1767" t="s">
        <v>6566</v>
      </c>
      <c r="K141" s="1768" t="s">
        <v>6567</v>
      </c>
      <c r="L141" s="1766" t="s">
        <v>266</v>
      </c>
      <c r="M141" s="1924"/>
      <c r="N141" s="1924"/>
      <c r="O141" s="1924"/>
      <c r="P141" s="1681"/>
      <c r="Q141" s="1682"/>
      <c r="R141" s="2054"/>
      <c r="S141" s="2055"/>
      <c r="T141" s="2055"/>
    </row>
    <row r="142" spans="2:20" ht="60.75" x14ac:dyDescent="0.25">
      <c r="B142" s="1951"/>
      <c r="C142" s="1951"/>
      <c r="D142" s="1983"/>
      <c r="E142" s="1983"/>
      <c r="F142" s="1983"/>
      <c r="G142" s="1983"/>
      <c r="H142" s="1983"/>
      <c r="I142" s="2067"/>
      <c r="J142" s="1767" t="s">
        <v>6568</v>
      </c>
      <c r="K142" s="1768" t="s">
        <v>6569</v>
      </c>
      <c r="L142" s="1766" t="s">
        <v>3511</v>
      </c>
      <c r="M142" s="1924"/>
      <c r="N142" s="1924"/>
      <c r="O142" s="1924"/>
      <c r="P142" s="1681"/>
      <c r="Q142" s="1682"/>
      <c r="R142" s="2054"/>
      <c r="S142" s="2055"/>
      <c r="T142" s="2055"/>
    </row>
    <row r="143" spans="2:20" ht="84.75" x14ac:dyDescent="0.25">
      <c r="B143" s="1951"/>
      <c r="C143" s="1951"/>
      <c r="D143" s="1983"/>
      <c r="E143" s="1983"/>
      <c r="F143" s="1983"/>
      <c r="G143" s="1983"/>
      <c r="H143" s="1983"/>
      <c r="I143" s="2067"/>
      <c r="J143" s="1767" t="s">
        <v>6570</v>
      </c>
      <c r="K143" s="1768" t="s">
        <v>6571</v>
      </c>
      <c r="L143" s="1766" t="s">
        <v>6526</v>
      </c>
      <c r="M143" s="1924"/>
      <c r="N143" s="1924"/>
      <c r="O143" s="1924"/>
      <c r="P143" s="2056" t="s">
        <v>6572</v>
      </c>
      <c r="Q143" s="2057"/>
      <c r="R143" s="2054"/>
      <c r="S143" s="2055"/>
      <c r="T143" s="2055"/>
    </row>
    <row r="144" spans="2:20" ht="60.75" x14ac:dyDescent="0.25">
      <c r="B144" s="1952"/>
      <c r="C144" s="1952"/>
      <c r="D144" s="2064"/>
      <c r="E144" s="2064"/>
      <c r="F144" s="2064"/>
      <c r="G144" s="2064"/>
      <c r="H144" s="2064"/>
      <c r="I144" s="2068"/>
      <c r="J144" s="1767" t="s">
        <v>6573</v>
      </c>
      <c r="K144" s="1768"/>
      <c r="L144" s="1766" t="s">
        <v>6526</v>
      </c>
      <c r="M144" s="1871"/>
      <c r="N144" s="1871"/>
      <c r="O144" s="1871"/>
      <c r="P144" s="2056" t="s">
        <v>6574</v>
      </c>
      <c r="Q144" s="2057"/>
      <c r="R144" s="2054"/>
      <c r="S144" s="2055"/>
      <c r="T144" s="2055"/>
    </row>
    <row r="147" spans="2:7" ht="15.75" thickBot="1" x14ac:dyDescent="0.3"/>
    <row r="148" spans="2:7" ht="30" x14ac:dyDescent="0.25">
      <c r="B148" s="162" t="s">
        <v>17</v>
      </c>
      <c r="C148" s="162" t="s">
        <v>193</v>
      </c>
      <c r="D148" s="1686" t="s">
        <v>194</v>
      </c>
      <c r="E148" s="162" t="s">
        <v>27</v>
      </c>
      <c r="F148" s="233" t="s">
        <v>235</v>
      </c>
      <c r="G148" s="857"/>
    </row>
    <row r="149" spans="2:7" ht="132.75" x14ac:dyDescent="0.25">
      <c r="B149" s="1969" t="s">
        <v>236</v>
      </c>
      <c r="C149" s="196" t="s">
        <v>237</v>
      </c>
      <c r="D149" s="1679">
        <v>25</v>
      </c>
      <c r="E149" s="1679">
        <v>0</v>
      </c>
      <c r="F149" s="1970">
        <v>35</v>
      </c>
      <c r="G149" s="858"/>
    </row>
    <row r="150" spans="2:7" ht="96.75" x14ac:dyDescent="0.25">
      <c r="B150" s="1969"/>
      <c r="C150" s="196" t="s">
        <v>238</v>
      </c>
      <c r="D150" s="1680">
        <v>25</v>
      </c>
      <c r="E150" s="1679">
        <v>25</v>
      </c>
      <c r="F150" s="1971"/>
      <c r="G150" s="858"/>
    </row>
    <row r="151" spans="2:7" ht="72.75" x14ac:dyDescent="0.25">
      <c r="B151" s="1969"/>
      <c r="C151" s="196" t="s">
        <v>239</v>
      </c>
      <c r="D151" s="1679">
        <v>10</v>
      </c>
      <c r="E151" s="1679">
        <v>10</v>
      </c>
      <c r="F151" s="1972"/>
      <c r="G151" s="858"/>
    </row>
    <row r="155" spans="2:7" x14ac:dyDescent="0.25">
      <c r="B155" s="160" t="s">
        <v>240</v>
      </c>
    </row>
    <row r="158" spans="2:7" x14ac:dyDescent="0.25">
      <c r="B158" s="41" t="s">
        <v>17</v>
      </c>
      <c r="C158" s="41" t="s">
        <v>26</v>
      </c>
      <c r="D158" s="162" t="s">
        <v>27</v>
      </c>
      <c r="E158" s="162" t="s">
        <v>28</v>
      </c>
    </row>
    <row r="159" spans="2:7" ht="28.5" x14ac:dyDescent="0.25">
      <c r="B159" s="45" t="s">
        <v>393</v>
      </c>
      <c r="C159" s="1691">
        <v>40</v>
      </c>
      <c r="D159" s="1679">
        <v>0</v>
      </c>
      <c r="E159" s="1870">
        <v>35</v>
      </c>
    </row>
    <row r="160" spans="2:7" ht="57" x14ac:dyDescent="0.25">
      <c r="B160" s="45" t="s">
        <v>394</v>
      </c>
      <c r="C160" s="1691">
        <v>60</v>
      </c>
      <c r="D160" s="1679">
        <v>35</v>
      </c>
      <c r="E160" s="1871"/>
    </row>
  </sheetData>
  <mergeCells count="127">
    <mergeCell ref="Q52:Q53"/>
    <mergeCell ref="B2:P2"/>
    <mergeCell ref="B4:P4"/>
    <mergeCell ref="C6:N6"/>
    <mergeCell ref="C7:N7"/>
    <mergeCell ref="C8:N8"/>
    <mergeCell ref="C9:N9"/>
    <mergeCell ref="B59:B60"/>
    <mergeCell ref="C59:C60"/>
    <mergeCell ref="D59:E59"/>
    <mergeCell ref="C63:N63"/>
    <mergeCell ref="B65:N65"/>
    <mergeCell ref="O68:P68"/>
    <mergeCell ref="C10:E10"/>
    <mergeCell ref="B14:C21"/>
    <mergeCell ref="B22:C22"/>
    <mergeCell ref="E40:E41"/>
    <mergeCell ref="M45:N45"/>
    <mergeCell ref="O88:O90"/>
    <mergeCell ref="P88:Q90"/>
    <mergeCell ref="M84:M87"/>
    <mergeCell ref="N84:N87"/>
    <mergeCell ref="O69:P69"/>
    <mergeCell ref="O70:P70"/>
    <mergeCell ref="R70:S71"/>
    <mergeCell ref="O71:P71"/>
    <mergeCell ref="O72:P72"/>
    <mergeCell ref="B78:N78"/>
    <mergeCell ref="J83:L83"/>
    <mergeCell ref="P83:Q83"/>
    <mergeCell ref="B84:B87"/>
    <mergeCell ref="C84:C87"/>
    <mergeCell ref="D84:D87"/>
    <mergeCell ref="E84:E87"/>
    <mergeCell ref="F84:F87"/>
    <mergeCell ref="G84:G87"/>
    <mergeCell ref="H84:H86"/>
    <mergeCell ref="I84:I86"/>
    <mergeCell ref="O84:O87"/>
    <mergeCell ref="P84:Q87"/>
    <mergeCell ref="H91:H93"/>
    <mergeCell ref="I91:I93"/>
    <mergeCell ref="M91:M93"/>
    <mergeCell ref="N91:N93"/>
    <mergeCell ref="O91:O93"/>
    <mergeCell ref="P91:Q93"/>
    <mergeCell ref="B91:B93"/>
    <mergeCell ref="C91:C93"/>
    <mergeCell ref="D91:D93"/>
    <mergeCell ref="E91:E93"/>
    <mergeCell ref="F91:F93"/>
    <mergeCell ref="G91:G93"/>
    <mergeCell ref="B88:B90"/>
    <mergeCell ref="C88:C90"/>
    <mergeCell ref="D88:D90"/>
    <mergeCell ref="E88:E90"/>
    <mergeCell ref="F88:F90"/>
    <mergeCell ref="G88:G90"/>
    <mergeCell ref="H88:H90"/>
    <mergeCell ref="I88:I90"/>
    <mergeCell ref="M88:M90"/>
    <mergeCell ref="N88:N90"/>
    <mergeCell ref="B99:N99"/>
    <mergeCell ref="D102:E102"/>
    <mergeCell ref="D103:E103"/>
    <mergeCell ref="B106:P106"/>
    <mergeCell ref="B109:N109"/>
    <mergeCell ref="E127:E129"/>
    <mergeCell ref="H94:H97"/>
    <mergeCell ref="I94:I97"/>
    <mergeCell ref="M94:M97"/>
    <mergeCell ref="N94:N97"/>
    <mergeCell ref="O94:O97"/>
    <mergeCell ref="P94:Q97"/>
    <mergeCell ref="B94:B97"/>
    <mergeCell ref="C94:C97"/>
    <mergeCell ref="D94:D97"/>
    <mergeCell ref="E94:E97"/>
    <mergeCell ref="F94:F97"/>
    <mergeCell ref="G94:G97"/>
    <mergeCell ref="I135:I137"/>
    <mergeCell ref="M135:M137"/>
    <mergeCell ref="N135:N137"/>
    <mergeCell ref="O135:O137"/>
    <mergeCell ref="P135:Q137"/>
    <mergeCell ref="R135:T137"/>
    <mergeCell ref="B132:N132"/>
    <mergeCell ref="J134:L134"/>
    <mergeCell ref="P134:Q134"/>
    <mergeCell ref="B135:B137"/>
    <mergeCell ref="C135:C137"/>
    <mergeCell ref="D135:D137"/>
    <mergeCell ref="E135:E137"/>
    <mergeCell ref="F135:F137"/>
    <mergeCell ref="G135:G137"/>
    <mergeCell ref="H135:H137"/>
    <mergeCell ref="R138:T139"/>
    <mergeCell ref="B140:B144"/>
    <mergeCell ref="C140:C144"/>
    <mergeCell ref="D140:D144"/>
    <mergeCell ref="E140:E144"/>
    <mergeCell ref="F140:F144"/>
    <mergeCell ref="G140:G144"/>
    <mergeCell ref="H140:H144"/>
    <mergeCell ref="I140:I144"/>
    <mergeCell ref="M140:M144"/>
    <mergeCell ref="H138:H139"/>
    <mergeCell ref="I138:I139"/>
    <mergeCell ref="M138:M139"/>
    <mergeCell ref="N138:N139"/>
    <mergeCell ref="O138:O139"/>
    <mergeCell ref="P138:Q139"/>
    <mergeCell ref="B138:B139"/>
    <mergeCell ref="C138:C139"/>
    <mergeCell ref="D138:D139"/>
    <mergeCell ref="E138:E139"/>
    <mergeCell ref="F138:F139"/>
    <mergeCell ref="G138:G139"/>
    <mergeCell ref="B149:B151"/>
    <mergeCell ref="F149:F151"/>
    <mergeCell ref="E159:E160"/>
    <mergeCell ref="N140:N144"/>
    <mergeCell ref="O140:O144"/>
    <mergeCell ref="P140:Q140"/>
    <mergeCell ref="R140:T144"/>
    <mergeCell ref="P143:Q143"/>
    <mergeCell ref="P144:Q14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68</vt:i4>
      </vt:variant>
    </vt:vector>
  </HeadingPairs>
  <TitlesOfParts>
    <vt:vector size="68" baseType="lpstr">
      <vt:lpstr>ATALOE GRUPO 1</vt:lpstr>
      <vt:lpstr>MIGUEL DE CERVANTES 49</vt:lpstr>
      <vt:lpstr>La Luz 56</vt:lpstr>
      <vt:lpstr>Comfasucre 38 - 2</vt:lpstr>
      <vt:lpstr>La Luz 55 - 2</vt:lpstr>
      <vt:lpstr>Comfasucre 38 - 3</vt:lpstr>
      <vt:lpstr>CONSTRUPAZ 34</vt:lpstr>
      <vt:lpstr>FUNDESOCOL 09</vt:lpstr>
      <vt:lpstr>PROSPERAR 53-5</vt:lpstr>
      <vt:lpstr>Fundacion Prosocial N. 5</vt:lpstr>
      <vt:lpstr>Renacer Social N. 1</vt:lpstr>
      <vt:lpstr>Comfasucre 38 - 6</vt:lpstr>
      <vt:lpstr>UT EL PARAISO 6</vt:lpstr>
      <vt:lpstr>Plenitud 26</vt:lpstr>
      <vt:lpstr>FUNDA ENLACE 14</vt:lpstr>
      <vt:lpstr>Proyecto de Vida 22</vt:lpstr>
      <vt:lpstr>Creciendo Juntos 41 - 8</vt:lpstr>
      <vt:lpstr>FUNIDES 30</vt:lpstr>
      <vt:lpstr>PI de Sucre 35</vt:lpstr>
      <vt:lpstr>BARRIO ADENTRO GRUPO 8</vt:lpstr>
      <vt:lpstr>Por un mejor país 57</vt:lpstr>
      <vt:lpstr>SURGIR 23- 9</vt:lpstr>
      <vt:lpstr>UT PI SUCREÑA 36</vt:lpstr>
      <vt:lpstr>Niños Sociales 25</vt:lpstr>
      <vt:lpstr>Unidos por el Bienestar 50</vt:lpstr>
      <vt:lpstr>CORPORACION UNIVERSAL GRUPO 10</vt:lpstr>
      <vt:lpstr>Tiempos de Paz 29</vt:lpstr>
      <vt:lpstr>UT SEMILLAS DE AMOR 33</vt:lpstr>
      <vt:lpstr>FUNDA ENLACE 37</vt:lpstr>
      <vt:lpstr>Primeros Pasos 60</vt:lpstr>
      <vt:lpstr> FUNBICO GRUPO 11</vt:lpstr>
      <vt:lpstr>UT PI SUCREÑA 15</vt:lpstr>
      <vt:lpstr>AUTONOMA DE COLOBIA 47</vt:lpstr>
      <vt:lpstr>UT EL ROSARIO 24</vt:lpstr>
      <vt:lpstr>UT TOLU FIRME 27 </vt:lpstr>
      <vt:lpstr>PROSPERAR 53</vt:lpstr>
      <vt:lpstr>APROCO GRUPO 14</vt:lpstr>
      <vt:lpstr>Semillas de amor N. 7</vt:lpstr>
      <vt:lpstr>APSEFACOM 12</vt:lpstr>
      <vt:lpstr>FUNDA ENLACE 16</vt:lpstr>
      <vt:lpstr>Tiempos de Paz 28</vt:lpstr>
      <vt:lpstr>UT NUEVA ESPERANZA 43</vt:lpstr>
      <vt:lpstr>MUGESCO 21</vt:lpstr>
      <vt:lpstr>CRECER CON ARMONIA 58</vt:lpstr>
      <vt:lpstr>San Onofre 45</vt:lpstr>
      <vt:lpstr>Infancia Unidos N. 11</vt:lpstr>
      <vt:lpstr>CORPODIA 39</vt:lpstr>
      <vt:lpstr>LA ESPERANZA 48</vt:lpstr>
      <vt:lpstr>Fund. Siglo XXI N. 4</vt:lpstr>
      <vt:lpstr>San Benito 46</vt:lpstr>
      <vt:lpstr>Fund. Educativa Sn Jorge N. 10</vt:lpstr>
      <vt:lpstr>UT SAN JORGE 40</vt:lpstr>
      <vt:lpstr>LICEO DE LA SABANA GRUPO 21</vt:lpstr>
      <vt:lpstr>Semillas de Amor 44</vt:lpstr>
      <vt:lpstr>Creciendo Juntos 41 - 22</vt:lpstr>
      <vt:lpstr>LICEO DE LA SABANA GRUPO 23</vt:lpstr>
      <vt:lpstr>AMIGOS UNIDOS DE CORAZON 42</vt:lpstr>
      <vt:lpstr>FUNDIMUR 52- 23</vt:lpstr>
      <vt:lpstr>FUNBICO GRUPO 23</vt:lpstr>
      <vt:lpstr>SURGIR GRUPO -23</vt:lpstr>
      <vt:lpstr>UT SEMILLAS DE AMOR 2</vt:lpstr>
      <vt:lpstr>Talentos N. 8</vt:lpstr>
      <vt:lpstr>APSEFACOM 13</vt:lpstr>
      <vt:lpstr>FUNDESOCIAL 51</vt:lpstr>
      <vt:lpstr>FUNDIMUR 25</vt:lpstr>
      <vt:lpstr>FUNTOCOL 54</vt:lpstr>
      <vt:lpstr>La Luz 55 - 26</vt:lpstr>
      <vt:lpstr>FUNVEAMYDES 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Tulio Munoz Mier</dc:creator>
  <cp:lastModifiedBy>PRUEBA</cp:lastModifiedBy>
  <dcterms:created xsi:type="dcterms:W3CDTF">2014-12-15T23:22:24Z</dcterms:created>
  <dcterms:modified xsi:type="dcterms:W3CDTF">2014-12-19T00:29:05Z</dcterms:modified>
</cp:coreProperties>
</file>