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aICBF\CONTRATACION\QUINDIO\Régimen Especial CP001-2014, Quindio\"/>
    </mc:Choice>
  </mc:AlternateContent>
  <bookViews>
    <workbookView xWindow="0" yWindow="0" windowWidth="25200" windowHeight="11985" tabRatio="598" firstSheet="8" activeTab="9"/>
  </bookViews>
  <sheets>
    <sheet name="JURIDICA" sheetId="9" r:id="rId1"/>
    <sheet name="FINANCIERA" sheetId="10" r:id="rId2"/>
    <sheet name="TECNICA GIRASOLES GRUPO 5" sheetId="14" r:id="rId3"/>
    <sheet name="TECNICA FUNDALI GRUPO 3" sheetId="13" r:id="rId4"/>
    <sheet name="TECNICA COOHOBIENESTAR GRUPO 1" sheetId="16" r:id="rId5"/>
    <sheet name="TECNICA COOHBIENESTAR GRUPO 2" sheetId="8" r:id="rId6"/>
    <sheet name="TECNICA COOHOBIENESTAR GRUPO 4" sheetId="17" r:id="rId7"/>
    <sheet name="TECNICA COOHBIENESTAR GRUPO 5" sheetId="12" r:id="rId8"/>
    <sheet name="TECNICA COOHBIENESTAR GRUPO 6" sheetId="11" r:id="rId9"/>
    <sheet name="TECNICA COOHOBIENESTAR GRUPO 7" sheetId="15" r:id="rId10"/>
  </sheets>
  <calcPr calcId="152511"/>
</workbook>
</file>

<file path=xl/calcChain.xml><?xml version="1.0" encoding="utf-8"?>
<calcChain xmlns="http://schemas.openxmlformats.org/spreadsheetml/2006/main">
  <c r="L55" i="13" l="1"/>
  <c r="K55" i="13"/>
  <c r="K53" i="13" l="1"/>
  <c r="E133" i="15"/>
  <c r="L52" i="15"/>
  <c r="K52" i="15" s="1"/>
  <c r="C58" i="12" l="1"/>
  <c r="M53" i="12"/>
  <c r="L50" i="15" l="1"/>
  <c r="K50" i="15" s="1"/>
  <c r="K52" i="13"/>
  <c r="L117" i="13"/>
  <c r="L119" i="13"/>
  <c r="L54" i="13"/>
  <c r="C24" i="14" l="1"/>
  <c r="F22" i="14"/>
  <c r="K49" i="15" l="1"/>
  <c r="L51" i="15"/>
  <c r="K51" i="15" s="1"/>
  <c r="M51" i="15"/>
  <c r="C24" i="15"/>
  <c r="K112" i="17"/>
  <c r="K111" i="17"/>
  <c r="L50" i="17"/>
  <c r="K50" i="17"/>
  <c r="K52" i="17"/>
  <c r="L51" i="17"/>
  <c r="K51" i="17" s="1"/>
  <c r="L52" i="17"/>
  <c r="K49" i="17"/>
  <c r="K115" i="16"/>
  <c r="K114" i="16"/>
  <c r="L51" i="16" l="1"/>
  <c r="K50" i="16"/>
  <c r="L50" i="16"/>
  <c r="K49" i="16"/>
  <c r="E132" i="13"/>
  <c r="L105" i="13"/>
  <c r="K125" i="13" l="1"/>
  <c r="K124" i="13"/>
  <c r="K123" i="13"/>
  <c r="C24" i="13"/>
  <c r="D41" i="14"/>
  <c r="K110" i="14"/>
  <c r="L50" i="14"/>
  <c r="K50" i="14" s="1"/>
  <c r="D151" i="17"/>
  <c r="F141" i="17"/>
  <c r="D152" i="17" s="1"/>
  <c r="E125" i="17"/>
  <c r="M119" i="17"/>
  <c r="L119" i="17"/>
  <c r="K119" i="17"/>
  <c r="C121" i="17" s="1"/>
  <c r="A113" i="17"/>
  <c r="A114" i="17" s="1"/>
  <c r="A115" i="17" s="1"/>
  <c r="A116" i="17" s="1"/>
  <c r="A117" i="17" s="1"/>
  <c r="A118" i="17" s="1"/>
  <c r="A112" i="17"/>
  <c r="N119" i="17"/>
  <c r="M57" i="17"/>
  <c r="C62" i="17" s="1"/>
  <c r="L57" i="17"/>
  <c r="K57" i="17"/>
  <c r="C61" i="17" s="1"/>
  <c r="N56" i="17"/>
  <c r="N55" i="17"/>
  <c r="N54" i="17"/>
  <c r="N53" i="17"/>
  <c r="N52" i="17"/>
  <c r="N51" i="17"/>
  <c r="A51" i="17"/>
  <c r="A52" i="17" s="1"/>
  <c r="A53" i="17" s="1"/>
  <c r="A54" i="17" s="1"/>
  <c r="A55" i="17" s="1"/>
  <c r="A56" i="17" s="1"/>
  <c r="N50" i="17"/>
  <c r="A50" i="17"/>
  <c r="N49" i="17"/>
  <c r="N57" i="17" s="1"/>
  <c r="D41" i="17"/>
  <c r="E40" i="17" s="1"/>
  <c r="C24" i="17"/>
  <c r="E22" i="17"/>
  <c r="E24" i="17" s="1"/>
  <c r="F144" i="16"/>
  <c r="D155" i="16" s="1"/>
  <c r="E128" i="16"/>
  <c r="D154" i="16" s="1"/>
  <c r="E154" i="16" s="1"/>
  <c r="M122" i="16"/>
  <c r="L122" i="16"/>
  <c r="K122" i="16"/>
  <c r="C124" i="16" s="1"/>
  <c r="A115" i="16"/>
  <c r="A116" i="16" s="1"/>
  <c r="A117" i="16" s="1"/>
  <c r="A118" i="16" s="1"/>
  <c r="A119" i="16" s="1"/>
  <c r="A120" i="16" s="1"/>
  <c r="A121" i="16" s="1"/>
  <c r="N114" i="16"/>
  <c r="N122" i="16" s="1"/>
  <c r="M57" i="16"/>
  <c r="C62" i="16" s="1"/>
  <c r="L57" i="16"/>
  <c r="K57" i="16"/>
  <c r="C61" i="16" s="1"/>
  <c r="N56" i="16"/>
  <c r="N55" i="16"/>
  <c r="N54" i="16"/>
  <c r="N53" i="16"/>
  <c r="N52" i="16"/>
  <c r="N51" i="16"/>
  <c r="A51" i="16"/>
  <c r="A52" i="16" s="1"/>
  <c r="A53" i="16" s="1"/>
  <c r="A54" i="16" s="1"/>
  <c r="A55" i="16" s="1"/>
  <c r="A56" i="16" s="1"/>
  <c r="N50" i="16"/>
  <c r="N57" i="16" s="1"/>
  <c r="A50" i="16"/>
  <c r="N49" i="16"/>
  <c r="E40" i="16"/>
  <c r="E24" i="16"/>
  <c r="C24" i="16"/>
  <c r="E22" i="16"/>
  <c r="E151" i="17" l="1"/>
  <c r="D158" i="15" l="1"/>
  <c r="D40" i="15" s="1"/>
  <c r="F148" i="15"/>
  <c r="D159" i="15" s="1"/>
  <c r="D41" i="15" s="1"/>
  <c r="N127" i="15"/>
  <c r="A109" i="15"/>
  <c r="A110" i="15" s="1"/>
  <c r="A111" i="15" s="1"/>
  <c r="L108" i="15"/>
  <c r="L127" i="15" s="1"/>
  <c r="K57" i="15"/>
  <c r="C61" i="15" s="1"/>
  <c r="M107" i="15"/>
  <c r="M127" i="15" s="1"/>
  <c r="K107" i="15"/>
  <c r="N57" i="15"/>
  <c r="M57" i="15"/>
  <c r="C62" i="15" s="1"/>
  <c r="L57" i="15"/>
  <c r="F22" i="15"/>
  <c r="E22" i="15"/>
  <c r="E24" i="15" s="1"/>
  <c r="K127" i="15" l="1"/>
  <c r="C129" i="15" s="1"/>
  <c r="E40" i="15"/>
  <c r="E158" i="15"/>
  <c r="F133" i="14" l="1"/>
  <c r="D144" i="14" s="1"/>
  <c r="E118" i="14"/>
  <c r="D143" i="14" s="1"/>
  <c r="N112" i="14"/>
  <c r="L112" i="14"/>
  <c r="K111" i="14"/>
  <c r="A111" i="14"/>
  <c r="M110" i="14"/>
  <c r="M112" i="14" s="1"/>
  <c r="K112" i="14"/>
  <c r="C114" i="14" s="1"/>
  <c r="N51" i="14"/>
  <c r="M51" i="14"/>
  <c r="C56" i="14" s="1"/>
  <c r="L51" i="14"/>
  <c r="A50" i="14"/>
  <c r="K49" i="14"/>
  <c r="E24" i="14"/>
  <c r="E22" i="14"/>
  <c r="C78" i="10"/>
  <c r="C77" i="10"/>
  <c r="C67" i="10"/>
  <c r="C68" i="10" s="1"/>
  <c r="E143" i="14" l="1"/>
  <c r="D40" i="14"/>
  <c r="E40" i="14" s="1"/>
  <c r="K51" i="14"/>
  <c r="C55" i="14" s="1"/>
  <c r="C51" i="10"/>
  <c r="C50" i="10"/>
  <c r="C40" i="10"/>
  <c r="C41" i="10" s="1"/>
  <c r="C25" i="10" l="1"/>
  <c r="C24" i="10"/>
  <c r="C21" i="10"/>
  <c r="C14" i="10"/>
  <c r="C15" i="10" s="1"/>
  <c r="D157" i="13" l="1"/>
  <c r="D40" i="13" s="1"/>
  <c r="F147" i="13"/>
  <c r="D158" i="13" s="1"/>
  <c r="D41" i="13" s="1"/>
  <c r="N126" i="13"/>
  <c r="M126" i="13"/>
  <c r="L121" i="13"/>
  <c r="L120" i="13"/>
  <c r="L118" i="13"/>
  <c r="L116" i="13"/>
  <c r="O115" i="13"/>
  <c r="O114" i="13"/>
  <c r="L113" i="13"/>
  <c r="L112" i="13"/>
  <c r="L111" i="13"/>
  <c r="O110" i="13"/>
  <c r="L110" i="13"/>
  <c r="L109" i="13"/>
  <c r="C109" i="13"/>
  <c r="L108" i="13"/>
  <c r="L107" i="13"/>
  <c r="K56" i="13"/>
  <c r="K106" i="13"/>
  <c r="K126" i="13" s="1"/>
  <c r="O55" i="13"/>
  <c r="A55" i="13"/>
  <c r="A106" i="13" s="1"/>
  <c r="A56" i="13" s="1"/>
  <c r="A107" i="13" s="1"/>
  <c r="A108" i="13" s="1"/>
  <c r="A51" i="13"/>
  <c r="A52" i="13" s="1"/>
  <c r="A122" i="13" s="1"/>
  <c r="A123" i="13" s="1"/>
  <c r="A124" i="13" s="1"/>
  <c r="A125" i="13" s="1"/>
  <c r="K49" i="13"/>
  <c r="A49" i="13"/>
  <c r="F22" i="13"/>
  <c r="E22" i="13"/>
  <c r="E24" i="13" s="1"/>
  <c r="C128" i="13" l="1"/>
  <c r="L126" i="13"/>
  <c r="E40" i="13"/>
  <c r="C61" i="13"/>
  <c r="E157" i="13"/>
  <c r="M110" i="12" l="1"/>
  <c r="M109" i="12"/>
  <c r="M108" i="12"/>
  <c r="M107" i="12"/>
  <c r="A52" i="12"/>
  <c r="A51" i="12"/>
  <c r="K51" i="12"/>
  <c r="F22" i="12"/>
  <c r="C24" i="12"/>
  <c r="F132" i="12"/>
  <c r="D41" i="12" s="1"/>
  <c r="E116" i="12"/>
  <c r="D142" i="12" s="1"/>
  <c r="N110" i="12"/>
  <c r="L110" i="12"/>
  <c r="K109" i="12"/>
  <c r="K108" i="12"/>
  <c r="K107" i="12"/>
  <c r="N53" i="12"/>
  <c r="K52" i="12"/>
  <c r="L53" i="12"/>
  <c r="A50" i="12"/>
  <c r="K49" i="12"/>
  <c r="E22" i="12"/>
  <c r="E24" i="12" s="1"/>
  <c r="K50" i="12" l="1"/>
  <c r="K53" i="12" s="1"/>
  <c r="C57" i="12" s="1"/>
  <c r="D143" i="12"/>
  <c r="E142" i="12" s="1"/>
  <c r="K110" i="12"/>
  <c r="C112" i="12" s="1"/>
  <c r="D40" i="12"/>
  <c r="E40" i="12" s="1"/>
  <c r="M52" i="11"/>
  <c r="C57" i="11" s="1"/>
  <c r="M114" i="11"/>
  <c r="M113" i="11"/>
  <c r="K113" i="11"/>
  <c r="L50" i="11"/>
  <c r="K50" i="11" s="1"/>
  <c r="K112" i="11"/>
  <c r="F22" i="11"/>
  <c r="F137" i="11"/>
  <c r="D148" i="11" s="1"/>
  <c r="E121" i="11"/>
  <c r="D147" i="11" s="1"/>
  <c r="N115" i="11"/>
  <c r="K114" i="11"/>
  <c r="L115" i="11"/>
  <c r="N52" i="11"/>
  <c r="L52" i="11"/>
  <c r="A50" i="11"/>
  <c r="A51" i="11" s="1"/>
  <c r="K49" i="11"/>
  <c r="C24" i="11"/>
  <c r="E22" i="11"/>
  <c r="E24" i="11" s="1"/>
  <c r="E128" i="8"/>
  <c r="E127" i="8"/>
  <c r="D112" i="8"/>
  <c r="M104" i="8"/>
  <c r="K104" i="8"/>
  <c r="L103" i="8"/>
  <c r="K103" i="8" s="1"/>
  <c r="L51" i="8"/>
  <c r="K51" i="8" s="1"/>
  <c r="M51" i="8"/>
  <c r="L50" i="8"/>
  <c r="K50" i="8" s="1"/>
  <c r="K49" i="8"/>
  <c r="F22" i="8"/>
  <c r="C24" i="8" s="1"/>
  <c r="K115" i="11" l="1"/>
  <c r="C117" i="11" s="1"/>
  <c r="K51" i="11"/>
  <c r="K52" i="11" s="1"/>
  <c r="C56" i="11" s="1"/>
  <c r="E147" i="11"/>
  <c r="D40" i="11"/>
  <c r="D41" i="11"/>
  <c r="E22" i="8"/>
  <c r="E40" i="11" l="1"/>
  <c r="M105" i="8"/>
  <c r="L105" i="8"/>
  <c r="K105" i="8"/>
  <c r="A104" i="8"/>
  <c r="N105" i="8"/>
  <c r="N52" i="8"/>
  <c r="E24" i="8" l="1"/>
  <c r="E111" i="8" l="1"/>
  <c r="F127" i="8"/>
  <c r="D138" i="8" l="1"/>
  <c r="D41" i="8"/>
  <c r="D137" i="8"/>
  <c r="E137" i="8" s="1"/>
  <c r="D40" i="8"/>
  <c r="E40" i="8" s="1"/>
  <c r="C107" i="8" l="1"/>
  <c r="M52" i="8"/>
  <c r="C57" i="8" s="1"/>
  <c r="L52" i="8"/>
  <c r="K52" i="8"/>
  <c r="C56" i="8" s="1"/>
  <c r="A50" i="8"/>
  <c r="A51" i="8" s="1"/>
  <c r="N57" i="13"/>
  <c r="M57" i="13"/>
  <c r="C62" i="13"/>
  <c r="L57" i="13"/>
</calcChain>
</file>

<file path=xl/sharedStrings.xml><?xml version="1.0" encoding="utf-8"?>
<sst xmlns="http://schemas.openxmlformats.org/spreadsheetml/2006/main" count="3350" uniqueCount="738">
  <si>
    <t>CARGO</t>
  </si>
  <si>
    <t>* Dirección, barrio - vereda, Centro Zonal</t>
  </si>
  <si>
    <t>MODALIDAD</t>
  </si>
  <si>
    <t>OBSERVACIONES</t>
  </si>
  <si>
    <t>Nombre de Proponente:</t>
  </si>
  <si>
    <t>Nombre de Integrante No 1:</t>
  </si>
  <si>
    <t>Nombre de Integrante No 2:</t>
  </si>
  <si>
    <t>Nombre de Integrante No 3:</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</si>
  <si>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</si>
  <si>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</si>
  <si>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</si>
  <si>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</si>
  <si>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</si>
  <si>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</si>
  <si>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</si>
  <si>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</si>
  <si>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</si>
  <si>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</si>
  <si>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</si>
  <si>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</si>
  <si>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</si>
  <si>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</si>
  <si>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</si>
  <si>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</si>
  <si>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</si>
  <si>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</si>
  <si>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</si>
  <si>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</si>
  <si>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</si>
  <si>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</si>
  <si>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</si>
  <si>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</si>
  <si>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</si>
  <si>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</si>
  <si>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</si>
  <si>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</si>
  <si>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</si>
  <si>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</si>
  <si>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</si>
  <si>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</si>
  <si>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</si>
  <si>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</si>
  <si>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</si>
  <si>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</si>
  <si>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</si>
  <si>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</si>
  <si>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</si>
  <si>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</si>
  <si>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</si>
  <si>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</si>
  <si>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</si>
  <si>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</si>
  <si>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</si>
  <si>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</si>
  <si>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</si>
  <si>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</si>
  <si>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</si>
  <si>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</si>
  <si>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</si>
  <si>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</si>
  <si>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</si>
  <si>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</si>
  <si>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</si>
  <si>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</si>
  <si>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</si>
  <si>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</si>
  <si>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</si>
  <si>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</si>
  <si>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</si>
  <si>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</si>
  <si>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</si>
  <si>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</si>
  <si>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</si>
  <si>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</si>
  <si>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</si>
  <si>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</si>
  <si>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</si>
  <si>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</si>
  <si>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</si>
  <si>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</si>
  <si>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</si>
  <si>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</si>
  <si>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</si>
  <si>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</si>
  <si>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</si>
  <si>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</si>
  <si>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</si>
  <si>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</si>
  <si>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</si>
  <si>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 xml:space="preserve">CON LA CAPACIDAD FINANCIERA </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</si>
  <si>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</si>
  <si>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</si>
  <si>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</si>
  <si>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</si>
  <si>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</si>
  <si>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</si>
  <si>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</si>
  <si>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</si>
  <si>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</si>
  <si>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</si>
  <si>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</si>
  <si>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</si>
  <si>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</si>
  <si>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</si>
  <si>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</si>
  <si>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</si>
  <si>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</si>
  <si>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</si>
  <si>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</si>
  <si>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</si>
  <si>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</si>
  <si>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</si>
  <si>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</si>
  <si>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</si>
  <si>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</si>
  <si>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</si>
  <si>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</si>
  <si>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</si>
  <si>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</si>
  <si>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</si>
  <si>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</si>
  <si>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</si>
  <si>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</si>
  <si>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</si>
  <si>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</si>
  <si>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</si>
  <si>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</si>
  <si>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</si>
  <si>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</si>
  <si>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</si>
  <si>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</si>
  <si>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</si>
  <si>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</si>
  <si>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</si>
  <si>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</si>
  <si>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</si>
  <si>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</si>
  <si>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</si>
  <si>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</si>
  <si>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</si>
  <si>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</si>
  <si>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</si>
  <si>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</si>
  <si>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</si>
  <si>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</si>
  <si>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</si>
  <si>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</si>
  <si>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</si>
  <si>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</si>
  <si>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</si>
  <si>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</si>
  <si>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</si>
  <si>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</si>
  <si>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</si>
  <si>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VALOR TOTAL DEL PRESUPUESTO OFICIAL DE LOS GRUPOS A LOS QUE SE PRESENTA:</t>
  </si>
  <si>
    <t>VALOR TOTAL DEL PRESUPUESTO DE LOS GRUPOS A LOS QUE SE PRESENTA EN SMMLV:</t>
  </si>
  <si>
    <t>INFORMACION A 31 DE DICIEMBRE DE 2013</t>
  </si>
  <si>
    <t>LIQUIDEZ*</t>
  </si>
  <si>
    <t>* VER NOTA 5 DEL NUMERAL 3.18</t>
  </si>
  <si>
    <t>COOPERATIVA MULTIACTIVA DE HOGARES DE BIENESTAR "COOHOBIENESTAR"</t>
  </si>
  <si>
    <t>PROPONENTE No. 2. COOPERATIVA MULTIACTIVA DE HOGARES DE BIENESTAR "COOHOBIENESTAR"</t>
  </si>
  <si>
    <t>CARTA DE PRESENTACION DE LA PROPUESTA DONDE SE INDIQUE EL GRUPO O GRUPOS EN LOS QUE VA A PARTICIPAR FORMATO 1</t>
  </si>
  <si>
    <t>1 A 3</t>
  </si>
  <si>
    <t>X</t>
  </si>
  <si>
    <t>27 A 62</t>
  </si>
  <si>
    <t>NO APLICA</t>
  </si>
  <si>
    <t>4 A 6</t>
  </si>
  <si>
    <t>7 A 8</t>
  </si>
  <si>
    <t>10 A 15</t>
  </si>
  <si>
    <t>FUNDACION PARA EL DESARROLLO ALIMENTARIO "FUNDALI"</t>
  </si>
  <si>
    <t>17 A 18</t>
  </si>
  <si>
    <t>25 A 26</t>
  </si>
  <si>
    <t>RESOLUCIÓN POR LA CUAL EL ICBF OTORGA O RECONOCE PERSONERÍA JURÍDICA EN LOS CASOS QUE APLIQUE</t>
  </si>
  <si>
    <t>PROPONENTE No. 1. FUNDACION PARA EL DESARROLLO ALIMENTARIO "FUNDALI"</t>
  </si>
  <si>
    <t>14 A 15</t>
  </si>
  <si>
    <t>5 A 13</t>
  </si>
  <si>
    <t>16 A 17</t>
  </si>
  <si>
    <t>21 A 22</t>
  </si>
  <si>
    <t>23 A 25</t>
  </si>
  <si>
    <t>PROPONENTE No. 3. CORPORACION PARA EL DESARROLLO Y BIENESTAR INTEGRAL DE LA COMUNIDAD "LOS GIRASOLES"</t>
  </si>
  <si>
    <t>CORPORACION PARA EL DESARROLLO Y BIENESTAR INTEGRAL DE LA COMUNIDAD "LOS GIRASOLES"</t>
  </si>
  <si>
    <t>1 A 4</t>
  </si>
  <si>
    <t>5 A 7</t>
  </si>
  <si>
    <t>CERTIFICADO DE CUMPLIMIENTO DE PAGO DE APORTES DE SEGURIDAD SOCIAL Y PARAFISCALES. FORMATO 2</t>
  </si>
  <si>
    <t>12 A 13</t>
  </si>
  <si>
    <t>19 A 20</t>
  </si>
  <si>
    <t>39 A 42</t>
  </si>
  <si>
    <r>
      <t xml:space="preserve">En Armenia Quindío, entre el 28 de noviembre al 1o de diciembre de 2014, en las instalaciones del Instituto Colombiano de Bienestar Familiar –ICBF- de la Regional </t>
    </r>
    <r>
      <rPr>
        <b/>
        <sz val="11"/>
        <color theme="1"/>
        <rFont val="Arial Narrow"/>
        <family val="2"/>
      </rPr>
      <t xml:space="preserve">Quindío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María Lucía Martínez Loaiza; Marianella Zuleta Henao; Carol Juliana Franco Serna; Estudio Financiero</t>
    </r>
    <r>
      <rPr>
        <b/>
        <sz val="11"/>
        <color theme="1"/>
        <rFont val="Arial Narrow"/>
        <family val="2"/>
      </rPr>
      <t>:</t>
    </r>
    <r>
      <rPr>
        <sz val="11"/>
        <color theme="1"/>
        <rFont val="Arial Narrow"/>
        <family val="2"/>
      </rPr>
      <t xml:space="preserve"> Carlos Arturo Ramírez Yepes; Gloria Isabel Ponce Jaramillo y Estudio Jurídico</t>
    </r>
    <r>
      <rPr>
        <b/>
        <sz val="11"/>
        <color theme="1"/>
        <rFont val="Arial Narrow"/>
        <family val="2"/>
      </rPr>
      <t>:</t>
    </r>
    <r>
      <rPr>
        <sz val="11"/>
        <color theme="1"/>
        <rFont val="Arial Narrow"/>
        <family val="2"/>
      </rPr>
      <t xml:space="preserve"> Reinaldo Ospina Acevedo; Ana María Giraldo Martínez; con el fin de estudiar y evaluar las propuestas presentadas con ocasión de la Convocatoria Pública de aporte No.001 de 2014, cuyo objeto consiste en</t>
    </r>
    <r>
      <rPr>
        <b/>
        <sz val="11"/>
        <color theme="1"/>
        <rFont val="Arial Narrow"/>
        <family val="2"/>
      </rPr>
      <t>: "Atender a niños y niñas menores de cinco años, o hasta su ingreso al grado de transición, en los servicios de educación inicial y cuidado, en las modalidades Centros de Desarrollo Infantil y Desarrollo Infantil en medio familiar, con el fin de promover el desarrollo integral en la primera infancia con calidad, de conformidad con los lineamientos, estándares de calidad y las directrices, y parámetros establecidos por el ICBF".</t>
    </r>
  </si>
  <si>
    <t>ICBF</t>
  </si>
  <si>
    <t>COOHOBIENESTAR</t>
  </si>
  <si>
    <t>LICENCIADA EN EDUCACION PREESCOLAR</t>
  </si>
  <si>
    <t>TRABAJADORA SOCIAL</t>
  </si>
  <si>
    <t>UNIVERSIDAD DEL QUINDIO</t>
  </si>
  <si>
    <t>PSICOLOGA</t>
  </si>
  <si>
    <t>GRUPO 2</t>
  </si>
  <si>
    <t>FAMILIAR</t>
  </si>
  <si>
    <t>Carrera 27 No.30 CO. Calarcá</t>
  </si>
  <si>
    <t>Carrera 13 No.9-104 Calarcá</t>
  </si>
  <si>
    <t>Ciudadela Educativa José María Córdoba. Córdoba</t>
  </si>
  <si>
    <t>Biblioteca Pública Escuela Manuel Mejía. Pijao</t>
  </si>
  <si>
    <t>Buenavista - Casa de la Juventud</t>
  </si>
  <si>
    <t>JUAN GUILLERMO PABON AMARILES</t>
  </si>
  <si>
    <t>LICENCIADO EN PEDAGOGIA INFANTIL</t>
  </si>
  <si>
    <t>UNIVERSIDAD DEL TOLIMA</t>
  </si>
  <si>
    <t>27/01/2014 A LA FECHA
01/08/2011 - 24/12/2013</t>
  </si>
  <si>
    <t xml:space="preserve">COOHOBIENESTAR
</t>
  </si>
  <si>
    <t>VICTORIA EUGENIA GOMEZ CANTOR</t>
  </si>
  <si>
    <t>LICENCIADA EN TECNOLOGIAS EDUCATIVAS</t>
  </si>
  <si>
    <t>CONSORCIO UNIDOS POR LA INFANCIA
FUNDACION SOCIAL APUESTAS OCHOA</t>
  </si>
  <si>
    <t>16/07/2001 - 10/12/2010
11/01/2011 - 18/02/2011
06/02/2012 - 11/05/2012
01/02/200/ - 15/07/2010</t>
  </si>
  <si>
    <t>MARIA FRANSURI ROSERO GONZALEZ</t>
  </si>
  <si>
    <t>1730110301-I</t>
  </si>
  <si>
    <t>APOYO PSICOSOCIAL</t>
  </si>
  <si>
    <t>COOHOBIENESTAR
C&amp;M CONSULTORES
CASA DE PROTECCION HERNANDO OSPINA - FUNDACION HOGAR DEL NIÑO</t>
  </si>
  <si>
    <t>26/07/2013 - 20/12/2013
27/01/2014 A LA FECHA
18/07/2012 - 05/12/2012
28/04/2011 - 20/04/2012</t>
  </si>
  <si>
    <t>JURY MARCELA SALCEDO MARTINEZ</t>
  </si>
  <si>
    <t>UNIVERSIDAD DE SAN BUENAVENTURA</t>
  </si>
  <si>
    <t>COOHOBIENESTAR
FUNDACION MASTRANTO
UNIVERSIDAD LA GRAN COLOMBIA</t>
  </si>
  <si>
    <t>02/07/2013 - 20/12/2013
27/01/2014 A LA FECHA
02/07/2012 - 02/10/2012
28/02/2011 - 30/05/2011
02/08/2011 - 25/11/2011</t>
  </si>
  <si>
    <t>MARIAN ANDREA GUAPACHA VARGAS</t>
  </si>
  <si>
    <t>210121030-I</t>
  </si>
  <si>
    <t>COOHOBIENESTAR
MUÑECOS DEL TEATRO ESCONDIDO</t>
  </si>
  <si>
    <t>02/07/2013 - 30/12/2013
22/01/2014 A LA FECHA
01/02/2011 - 12/10/2012</t>
  </si>
  <si>
    <t>JOHANA ALEXANDRA RAMIREZ RAMIREZ</t>
  </si>
  <si>
    <t>14/10/2014 A LA FECHA
30/08/2013 - 09/07/2014
01/02/2012 - 25/05/2012</t>
  </si>
  <si>
    <t>COOHOBIENESTAR
CENTRO DE REHABILITACION PARA EL EJE CAFETERO
BIENESTAR FAMILIAR - REGIONAL QUINDIO - CENTRO ZONAL ARMENIA NORTE</t>
  </si>
  <si>
    <t>N/A</t>
  </si>
  <si>
    <t>113 de 2012</t>
  </si>
  <si>
    <t>886-893</t>
  </si>
  <si>
    <t>63-251</t>
  </si>
  <si>
    <t>894-904</t>
  </si>
  <si>
    <t>007-2012</t>
  </si>
  <si>
    <t>905-913</t>
  </si>
  <si>
    <t>63-037-2009</t>
  </si>
  <si>
    <t>1117-1128</t>
  </si>
  <si>
    <t>63-042-2010</t>
  </si>
  <si>
    <t>1129-1144</t>
  </si>
  <si>
    <t>COORDINADOR GENERAL DEL PROYECTO POR CADA MIL CUPOS OFERTADOS O FRACIÓN INFERIOR</t>
  </si>
  <si>
    <t>ELIZABETH HERRERA ARBELAEZ</t>
  </si>
  <si>
    <t>ADMINISTRADOR FINANCIERO</t>
  </si>
  <si>
    <t>06/09/1999 - A LA FECHA</t>
  </si>
  <si>
    <t>FUNCIONES :SI</t>
  </si>
  <si>
    <t>ADRIANA MARIA CASTRO LONDOÑO</t>
  </si>
  <si>
    <t>02/04/2014 A LA FECHA
Enero de 2012 - Marzo de 2014</t>
  </si>
  <si>
    <t>COOHOBIENESTAR
FUNDACION INSTITUTO ESPECIALIZADO EN SALUD MENTAL</t>
  </si>
  <si>
    <t>GRUPO 6</t>
  </si>
  <si>
    <t>LAS PALMAS- CASETA COMUNAL- ARMENIA</t>
  </si>
  <si>
    <t>CENTRO DE ATENCION BASICA DEL SUR - ARMENIA</t>
  </si>
  <si>
    <t>CASA 8 ARRAYANES - ARMENIA SUR 2</t>
  </si>
  <si>
    <t>CARRERA 14 N.35 N 20 APTO 201 EDIFICIO LOS ALPES - CIRCASIA</t>
  </si>
  <si>
    <t>CASA DE LA JUVENTUD - FILANDIA</t>
  </si>
  <si>
    <t>CRA.24 N.3-28 CIUDADELA CONFENALCO - LA TEBAIDA</t>
  </si>
  <si>
    <t>CASA DE LA JUVENTUD - SALENTO</t>
  </si>
  <si>
    <t>ALEJANDRA GOMEZ WALTEROS</t>
  </si>
  <si>
    <t>UNIVERSIDAD SAN BUENAVENTURA</t>
  </si>
  <si>
    <t>COOHOBIENESTAR
CORPORACION UNIVERSITARIA REMINGTON
AMERICAN BUSINESS SCHOOL</t>
  </si>
  <si>
    <t>02/09/2013 - 30/12/2013
20/01/2014  A LA FECHA
01/11/2012 - 30/12/2012
01/01/2013 - 30/08/2013
08/08/2012 - 15/12/2012
01/08/2012 - 30/11/2012</t>
  </si>
  <si>
    <t>CLEMENCIA INES GARTNER HOYOS</t>
  </si>
  <si>
    <t>LICENCIADA EN EDUCACION</t>
  </si>
  <si>
    <t>COOHOBIENESTAR
CONFENALCO</t>
  </si>
  <si>
    <t>01/11/2012 - 30/12/2012
08/01/2013 - 30/12/2013
27/01/2014 A LA FECHA
25/01/2012 - 22/12/2010
01/02/2011 - 17/12/2011</t>
  </si>
  <si>
    <t>JUAN CARLOS GONZALEZ SANCHEZ</t>
  </si>
  <si>
    <t>PSICOLOGO</t>
  </si>
  <si>
    <t>COOHOBIENESTAR
MUNICIPIO DE GENOVA QUINDIO</t>
  </si>
  <si>
    <t>01/07/2014 A LA FECHA
01/11/2012 - 30/12/2012
21/01/2013 - 20/12/2013
27/01/2014 - 30/06/2014
16/02/2005 - 30/09/2005</t>
  </si>
  <si>
    <t>TANIA JOSE REDONDO PEREZ</t>
  </si>
  <si>
    <t>LICENCIADA EN TECNOLOGIA EDUCATIVA</t>
  </si>
  <si>
    <t>FUNDACION AFROCOLOMBIANA SEMILLAS DE ESPERANZA
FUNDACION LA NUEVA ESPERANZA DE VIVIR
COOHOBIENESTAR</t>
  </si>
  <si>
    <t>Junio a diciembre de 2009
01/02/2012 - 30/12/2012
20/04/2014 A LA FECHA
12/09/2013 - 30/12/2013
23/01/2014 - 19/04/2014</t>
  </si>
  <si>
    <t>LUZ ELENA SALAZAR VALENCIA</t>
  </si>
  <si>
    <t>LICENCIADA EN EDUCACION ESCOLAR</t>
  </si>
  <si>
    <t>COOHOBIENESTAR
CONSORCIO UNIDOS POR LA INFANCIA</t>
  </si>
  <si>
    <t>01/10/2013 - 30/12/2013
27/01/2014 A LA FECHA
20/10/2008 - 12/12/2008
26/03/2009 - 06/08/2009 
08/02/2010 - 05/11/2010
06/02/2012 - 11/05/2012</t>
  </si>
  <si>
    <t>KELLY DAYAN LEON MENCHAEL</t>
  </si>
  <si>
    <t>PSICOLOGA EN PERIODO DE PRACTICA</t>
  </si>
  <si>
    <t>CORPORACION UNIVERSITARIA ALEXANDER VON HUMBOLDT</t>
  </si>
  <si>
    <t>20/01/2014 A LA FECHA</t>
  </si>
  <si>
    <t>COOHOBIENESTAR
CONSORCIO CONFUTURO</t>
  </si>
  <si>
    <t>LEIDI YOHANA RIVERA PARDO</t>
  </si>
  <si>
    <t>187284130-I</t>
  </si>
  <si>
    <t>LAURA STEPHANY OLIVEROS VALENCIA</t>
  </si>
  <si>
    <t>UNIVERSIDAD AUTONOMA DE BUCARAMANGA</t>
  </si>
  <si>
    <t>COOHOBINESTAR
GRUPO EMPRESARIAL DON POLLO S.A.S.</t>
  </si>
  <si>
    <t>04/08/2014 A LA FECHA
29/07/2013 - 30/10/2014
18/02/2014 - 30/05/2014</t>
  </si>
  <si>
    <t>MONICA CRISTINA QUITIAN CUENCA</t>
  </si>
  <si>
    <t>240101030-I</t>
  </si>
  <si>
    <t>26/11/2012 - 30/12/2012
21/01/2013 - 20/12/2013
27/01/2014 A LA FECHA</t>
  </si>
  <si>
    <t>PAULA ANDREA GRANADA BUSTOS</t>
  </si>
  <si>
    <t>COOHOBIENESTAR
FUNDACION SOCIAL JIAMPI
INSTITUCION EDUCATIVA PEDACITO DE CIELO</t>
  </si>
  <si>
    <t>01/08/2014 A LA FECHA
01/08/2012 -31/12/2012
01/08/2011 - 01/06/2012</t>
  </si>
  <si>
    <t>LUZ ADRIANA MARTINEZ SANCHEA</t>
  </si>
  <si>
    <t>COOHOBIENESTAR
BIENESTAR FAMILIAR - CENTRO ZONAL ARMENIA SUR
HOSPITAL SAN VICENTE MONTENEGRO</t>
  </si>
  <si>
    <t>20/01/2014 A LA FECHA
13/02/2013 - 15/11/2013
29/07/2013 - 15/11/2013</t>
  </si>
  <si>
    <t>AURA MARIA ECHEVERRY OSSA</t>
  </si>
  <si>
    <t>237531030-I</t>
  </si>
  <si>
    <t>COOHOBIENESTAR
COMISARIA DE FAMILIA DE MONTENEGRO QUINDIO</t>
  </si>
  <si>
    <t>27/01/2014 A LA FECHA
Segundo sementre de 2012 y primer semestre de 2013</t>
  </si>
  <si>
    <t>ALEXANDRA ROMAN OSPINA</t>
  </si>
  <si>
    <t>01/11/2012 - 30/12/2012
21/01/2013 - 20/12/2013
27/01/2014 A LA FECHA</t>
  </si>
  <si>
    <t>1005-1011</t>
  </si>
  <si>
    <t>249-2012</t>
  </si>
  <si>
    <t>216-2012</t>
  </si>
  <si>
    <t>1012-1019</t>
  </si>
  <si>
    <t>63-043-2010</t>
  </si>
  <si>
    <t>1020-1037</t>
  </si>
  <si>
    <t>63-088-2014</t>
  </si>
  <si>
    <t>1214-1230</t>
  </si>
  <si>
    <t>63-047</t>
  </si>
  <si>
    <t>1231-1240</t>
  </si>
  <si>
    <t>009-2012</t>
  </si>
  <si>
    <t>1241-1249</t>
  </si>
  <si>
    <t>GRUPO 5</t>
  </si>
  <si>
    <t>MANZANA E CASA 28 VILLA JULIANA - MONTENEGRO</t>
  </si>
  <si>
    <t>MANZANA E CASA 8 NUEVO HORIZONTE - QUIMBAYA</t>
  </si>
  <si>
    <t xml:space="preserve">CASA COMUNAL BARRIO LIMONAR </t>
  </si>
  <si>
    <t>INSTITUCION EDUCATIVA LA ADIELA  - VIA MONTENEGRO LA ADIELA</t>
  </si>
  <si>
    <t>MARTHA CECILIA JARAMILLO RAMIREZ</t>
  </si>
  <si>
    <t>LICENCIADA EN EDUCACION ESCOLAR Y PROMOCION DE LA FAMILIA</t>
  </si>
  <si>
    <t>UNIVERSIDAD SANTO TOMAS</t>
  </si>
  <si>
    <t>FUNCIONES:SI</t>
  </si>
  <si>
    <t>COOHOBIENESTAR
CONSORCIO UNIDOS POR LA INFANCIA</t>
  </si>
  <si>
    <t>01/11/2012 - 30/12/2012
08/01/2013 - 30/12/2013
27/01/2014 - A LA FECHA
15/06/2010 - 10/12/2010
11/01/2011 - 18/02/2011</t>
  </si>
  <si>
    <t>PAULA FERNANDA SERNA ALZATE</t>
  </si>
  <si>
    <t>UNIVERSIDAD CATOLICA DE MANIZALES</t>
  </si>
  <si>
    <t>COOHOBIENESTATAR
HOSPITAL SAGRADO CORAZON DE JESUS</t>
  </si>
  <si>
    <t>25/09/2013  - 30/12/2013
23/01/2014 A LA FECHA
02/09/2006 - 30/11/2006
01/12/2006 - 31/12/2006
15/01/2007 - 31/12/2007
19/01/2008 - 31/12/2008
02/07/2008 - 30/08/2008
01/09/2008 - 30/10/2008
01/11/2008 - 31/12/2008
23/02/2009 - 22/05/2009
26/05/2009 -31/07/2009
05/08/2009 - 31/10/2009 
01/02/2012 - 30/04/2012
01/05/2012 - 30/06/2012
01/05/2012 - 30/06/2012
01/07/2012 - 30/07/2012</t>
  </si>
  <si>
    <t>FONOAUDIOLOGA</t>
  </si>
  <si>
    <t>MONICA JENNIFER GALLEGO CAÑAS</t>
  </si>
  <si>
    <t>153844130-I</t>
  </si>
  <si>
    <t>COOHOBIENESTAR
AESCO COLOMBIA
FUNDACION HUAHUACUNA</t>
  </si>
  <si>
    <t>16/05/2014 A LA FECHA
02/09/2013 - 20/12/2013
20/01/2004 - 15/05/2014
01/08/2010 - 09/08/2012
01/09/2007 - 01/09/2008</t>
  </si>
  <si>
    <t>DIANA CAROLINA PIERNAGORDA GUTIERREZ</t>
  </si>
  <si>
    <t>COOHOBIENESTAR
SELECCIÓN INTELIGENTE S.A.S.
UNIVERSIDAD NACIONAL ABIERTA Y A DISTANCIA
UNIVERSIDAD SAN BUENAVENTURA</t>
  </si>
  <si>
    <t>29-04/2013 - 20/12/2013
20/01/2014 A LA FECHA
31/08/2011 - 09/04/2013
23/02/2011 - 30/11/2011
13/02/2012 - 17/06/2012
21/08/2012 - 22/12/2012
03/03/2012 - 06/06/2012</t>
  </si>
  <si>
    <t>LEIDY VIVIANA CASTILLO RODRIGUEZ</t>
  </si>
  <si>
    <t xml:space="preserve">COOHOBIENESTAR
</t>
  </si>
  <si>
    <t>COOHOBIENESTAR
RIOPAILA - CASTILLA
SENA REGIONAL QUINDIO</t>
  </si>
  <si>
    <t>09/09/2013 - 20/12/2013
27/01/2014 - 30/08/2014
01/08/2012 - 01/08/2013
06/02/2012 - 30/05/2012</t>
  </si>
  <si>
    <t>MONICA BIBIANA HURTADO LONDOÑO</t>
  </si>
  <si>
    <t>25/08/2014 A LA FECHA
29/07/2013 - 30/05/2014</t>
  </si>
  <si>
    <t>YULY VIVIANA CHACON CORTES</t>
  </si>
  <si>
    <t>UNIVERSIDAD ANTONIO NARIÑO</t>
  </si>
  <si>
    <t>PSICOLOGA (ESTUDIANTE 10 SEMESTRE)</t>
  </si>
  <si>
    <t>01/02/2014 A LA FECHA</t>
  </si>
  <si>
    <t>MARCELA DURANGO SANCHEZ</t>
  </si>
  <si>
    <t>COOHOBIENESTAR
INSTITUCION EDUCATIVA POLICARPA SALAVARRIETA
MUNICIPIO DE QUIMBAYA QUINDIO</t>
  </si>
  <si>
    <t>02/09/2013 - 20/12/2013
20/01/2014 A LA FECHA
18/08/2011 - 24/11/2011
06/02/2011 - 09/11/2011</t>
  </si>
  <si>
    <t>MARIA ALEJANDRA RESTREPO CELIS</t>
  </si>
  <si>
    <t>PSICOLOGA (ESTUDIANTE 9 SEMESTRE)</t>
  </si>
  <si>
    <t>CORPORACION UNIVERSITARIA EMPRESARIAL AELXANDER VON HUMBOLDT</t>
  </si>
  <si>
    <t>COOHOBIENESTAR
UNIVERSIDAD DEL QUINDIO - CENTRO DE ESTUDIOS Y PRACTICAS ACADEMICAS Y SOCIALES - CEPAS</t>
  </si>
  <si>
    <t>04/08/2014 A LA FECHA
02/02/2011 - 08/07/2011</t>
  </si>
  <si>
    <t>248-2012</t>
  </si>
  <si>
    <t>955-962</t>
  </si>
  <si>
    <t>63-250</t>
  </si>
  <si>
    <t>963-973</t>
  </si>
  <si>
    <t>63-167</t>
  </si>
  <si>
    <t>63-041-2010</t>
  </si>
  <si>
    <t>988-1002</t>
  </si>
  <si>
    <t>Total cupos simultaneos certificados</t>
  </si>
  <si>
    <t>63-006-2009</t>
  </si>
  <si>
    <t>1168-1185</t>
  </si>
  <si>
    <t>049-2011</t>
  </si>
  <si>
    <t>1186-1194</t>
  </si>
  <si>
    <t>63-038-2009</t>
  </si>
  <si>
    <t>1195-1210</t>
  </si>
  <si>
    <t>ANA ISABEL ORDOÑEZ ARIAS</t>
  </si>
  <si>
    <t>CONTADORA PUBLICA</t>
  </si>
  <si>
    <t>01/01/2000 - A LA FECHA</t>
  </si>
  <si>
    <t>CAROLINA JIMENEZ AGUILAR</t>
  </si>
  <si>
    <t>COOHOBIENESTAR
CONSORCIO UNIDOS POR LA INFANCIA
FUNDACION SOCIAL APUESTAS OCHOA</t>
  </si>
  <si>
    <t>23/10/2012 - 14/12/2012
08/01/2013 - 30/12/2013
27/01/2014 A LA FECHA
01/06/2010 - 10/12/2010
11/01/2011 - 18/02/2011
01/02/2009 - 30/07/2010</t>
  </si>
  <si>
    <t>FUNDACION PARA EL DESARROLLO ALIMENTARIO FUNDALI</t>
  </si>
  <si>
    <t>INSTITUTO COLOMBIANO DE BIENESTAR FAMILIAR</t>
  </si>
  <si>
    <t>63-100</t>
  </si>
  <si>
    <t>71-87</t>
  </si>
  <si>
    <t>63-162</t>
  </si>
  <si>
    <t>52-70</t>
  </si>
  <si>
    <t>63-224</t>
  </si>
  <si>
    <t>88-98</t>
  </si>
  <si>
    <t>INSTITUTO COLOMBIANO DE BIENESTAR FAMILIAR CENTRO ZONAL SUBA</t>
  </si>
  <si>
    <t>1895-2012</t>
  </si>
  <si>
    <t>99-100</t>
  </si>
  <si>
    <t>FUNDACION PARA EL FOMENTO DE LA LECTURA FUNDALECTURA</t>
  </si>
  <si>
    <t>101-106</t>
  </si>
  <si>
    <t>1705-2014093</t>
  </si>
  <si>
    <t>107-117</t>
  </si>
  <si>
    <t>FUNDACION RAFAEL POMBO</t>
  </si>
  <si>
    <t>1705-2013</t>
  </si>
  <si>
    <t>1269-2172-2013147</t>
  </si>
  <si>
    <t>119-124</t>
  </si>
  <si>
    <t>LA NUEVA LIBERTAD</t>
  </si>
  <si>
    <t xml:space="preserve">CDI INSTITUCIONAL </t>
  </si>
  <si>
    <t>MANZANA 18 BARRIO NUEVA LIBERTAD CENTRO ZONAL ARMENIA NORTE</t>
  </si>
  <si>
    <t>NA</t>
  </si>
  <si>
    <t>NO LO TIENE SE DEBE SUBSANAR</t>
  </si>
  <si>
    <t xml:space="preserve">SI </t>
  </si>
  <si>
    <t>NADIAN HISEL ALMARIO ANAYA</t>
  </si>
  <si>
    <t xml:space="preserve">LICENCIADA EN LENGUA CASTELLANA Y COMUNICACIÓN </t>
  </si>
  <si>
    <t>UNIVERSIDAD DE PAMPLONA</t>
  </si>
  <si>
    <t xml:space="preserve">FUNDALI
 INSTITUTO DE CULTURA FEMENIA
CENTRO EDUCATIVO SUMMERHILLCENTRO 
CENTRO EDUCATIVO SAN RAFAEL 
COLEGIO PEDAGOGICO HISPANO-ROMANO </t>
  </si>
  <si>
    <t>01/02/2009-ACTUAL
 01/02/2004-01/11/2009
01/01/2007-30/11/2007
11/02/2008-28/11/2008
01/02/2009-30/11/2009</t>
  </si>
  <si>
    <t>FUNCIONES SI</t>
  </si>
  <si>
    <t>SANDRA MILENA QUINTERO BONILLA</t>
  </si>
  <si>
    <t>FUNDACION UNIVERSITARIA KONRAD LORENZ</t>
  </si>
  <si>
    <t xml:space="preserve">FUNDALI
ASSISTANCE
 </t>
  </si>
  <si>
    <t>01/02/2006-ACTUAL</t>
  </si>
  <si>
    <t>2172-1269-2013</t>
  </si>
  <si>
    <t>INSTITUTO COLOMBIANO DE BINESTAR FAMILIAR REGIONAL BOGOTA</t>
  </si>
  <si>
    <t>1295-2012</t>
  </si>
  <si>
    <t>ACLARAR  EL PLAZO DE EJECUCION DEL CONTRATO</t>
  </si>
  <si>
    <t>533-2012</t>
  </si>
  <si>
    <t>1212-2012208</t>
  </si>
  <si>
    <t>1212-2012209</t>
  </si>
  <si>
    <t>158-2011132</t>
  </si>
  <si>
    <t>057-2005</t>
  </si>
  <si>
    <t>461-2006</t>
  </si>
  <si>
    <t>072-2007</t>
  </si>
  <si>
    <t>456-2008</t>
  </si>
  <si>
    <t>461-2009</t>
  </si>
  <si>
    <t>252-2010</t>
  </si>
  <si>
    <t>748-2011</t>
  </si>
  <si>
    <t>769-2011</t>
  </si>
  <si>
    <t>ORGANIZACIÓN INTERNACIONAL DE LAS MIGRACIONES</t>
  </si>
  <si>
    <t>NAJ-548-NAJ491</t>
  </si>
  <si>
    <t>BANCO DE LA REPUBLICA</t>
  </si>
  <si>
    <t>0S5000201179</t>
  </si>
  <si>
    <t>BANCO DE LA REPUBLICA DE CARTAGENA</t>
  </si>
  <si>
    <t>BRJ46145</t>
  </si>
  <si>
    <t>BANCO DE LA REPUBLICA DE SAN ANDRES</t>
  </si>
  <si>
    <t>BANCO DE LA REPUBLICA DE BUENAVENTURA</t>
  </si>
  <si>
    <t>BANCO DE LA REPUBLICA BOGOTA</t>
  </si>
  <si>
    <t>COORDINADORCOORDINADOR GENERAL DEL PROYECTO POR CADA MIL CUPOS OFERTADOS O FRACIÓN INFERIOR</t>
  </si>
  <si>
    <t>JESUS HORACIO PEREZ ISAZA</t>
  </si>
  <si>
    <t>Administrador de Empresas</t>
  </si>
  <si>
    <t>Universidad Externado de Colombia</t>
  </si>
  <si>
    <t xml:space="preserve">FUNDALI
</t>
  </si>
  <si>
    <t>01/01/2004 -ACTUAL</t>
  </si>
  <si>
    <t>MARTHA INES IANNINI D´ORSONVILLE</t>
  </si>
  <si>
    <t>Licenciada en Psicología y Pedagogía</t>
  </si>
  <si>
    <t>Universidad Pedagogica Nacional</t>
  </si>
  <si>
    <t>FUNDALI
CENTRO DE INVESTIGACION Y EDUCACION POPULAR CINEP
ESPANTAPAJAROS TALLER
MALAQUITA PROYECTO MUSICAL
SECRETARIA DE GOBIERNO DE BOGOTA
ESAP
ASOCIACION NACIONAL DE DESMOVILIZADOS
ESAP</t>
  </si>
  <si>
    <t>01/01/2005-actual 
01/01/2005-31/12/2005
01/01/2000-31/12/2005
01/01/2007-31/12/2009
01/11/2006-30/11/2006
19/07/2007-18/10/2007
 01/02/2007-30/04/2007
19/06/2007-21/12/2007</t>
  </si>
  <si>
    <t>LIA PATRICIA BOLIVAR ORTIZ</t>
  </si>
  <si>
    <t>Tecnico en Sistemas y Contabilidad</t>
  </si>
  <si>
    <t>FUNDALI
ORAGANIZACION DE ESTADOS IBEROAMERICANOS PARA LA EDUCACION LA CIENCIA Y LA CULTURA
PRONIÑO</t>
  </si>
  <si>
    <t xml:space="preserve">01/01/2005-actual 
01/08/2008-30/11/2008
07/04/1999-23/01/2004
</t>
  </si>
  <si>
    <t>COOPERATIVA MULTIACTIVA DE HOGARES DE BIENESTAR ARMENIA COOHOBIENESTAR</t>
  </si>
  <si>
    <t>EL PROPONENTE CUMPLE ___X_</t>
  </si>
  <si>
    <t>EL PROPONENTE CUMPLE _X_____ NO CUMPLE _______</t>
  </si>
  <si>
    <t>CORPORACION PARA EL DESARROLLO DEL BIENESTAR INTEGRAL DE LA COMUNIDAD LOS GIRASOLES</t>
  </si>
  <si>
    <t>INSTITITO COLOMBIANO DE BIENESTAR FAMILIA - REGIONAL TOLIMA</t>
  </si>
  <si>
    <t>CORPORACION PARA EL DESARROLLO Y BIENESTAR DE LA COMUNIDAD LOS GIRASOLES</t>
  </si>
  <si>
    <t>65-68</t>
  </si>
  <si>
    <t>INSTITITO COLOMBIANO DE BIENESTAR FAMILIA - REGIONAL TOLIMA - CENTRO ZONAL LERIDA</t>
  </si>
  <si>
    <t>618/2012</t>
  </si>
  <si>
    <t>69-74</t>
  </si>
  <si>
    <t>Manzana E Casa 28 Villa Jimena, Montenegro, Centro Zonal Armenia Norte</t>
  </si>
  <si>
    <t>Manzana E Casa 8 Nuevo Horizonte, Quimbaya, Centro Zonal Armenia Norte</t>
  </si>
  <si>
    <t>Caseta Comunal Barrio Limonar, Centro Zonal Armenia Norte</t>
  </si>
  <si>
    <t>Insttución Educativa La Adiela Vía Montenegro, Centro Zonal Armenia Norte</t>
  </si>
  <si>
    <t>LUZ MERY ORJUELA ARAGON</t>
  </si>
  <si>
    <t>ADMINISTRADORA DE EMPRESAS</t>
  </si>
  <si>
    <t>UNIVERSIDAD COOPERATIVA DE COLOMBIA</t>
  </si>
  <si>
    <t>CORPORACION PARA EL DESARROLLO  Y BIENESTAR INTEGRAL DE LA COMUNIDAD LOS GIRASOLES</t>
  </si>
  <si>
    <t>01/10/2013 - 31/12/2013
16/01/2014 - 29/11/2014</t>
  </si>
  <si>
    <t>IVONNE CAROLINA SIZA MORALES</t>
  </si>
  <si>
    <t>LA UNIVERSIDAD SANTO TOMAS</t>
  </si>
  <si>
    <t>ANDRY MILENA BARRERA MARROQUIN</t>
  </si>
  <si>
    <t>UNIVERSDAD DEL TOLIMA</t>
  </si>
  <si>
    <t>01/10/2013 - 31/12/2013
16/01/2014 - 29/11/2013</t>
  </si>
  <si>
    <t>ERIKA LISSETH TORRES OLAYA</t>
  </si>
  <si>
    <t>UNIVERSIDAD DE IBAGUE</t>
  </si>
  <si>
    <t>SOLUCIONES MEDICO EMPRESARIALES - SOMEM LTDA
CORPORACION PARA EL DESARROLLO  Y BIENESTAR INTEGRAL DE LA COMUNIDAD LOS GIRASOLES</t>
  </si>
  <si>
    <t>Sept 2013- junio 2014
01/08/2014 - 31/10/2014</t>
  </si>
  <si>
    <t>JORGE LUIS GALEANO CASANOVA</t>
  </si>
  <si>
    <t>CORPORACION UNIVERSITARIA REMINGTON</t>
  </si>
  <si>
    <t xml:space="preserve">FUNDACION MANUEL MEJIA
FUNDACION ALDEA GLOBAL
INSTITUCION UNIVERSITARIA CENTRO DE ESTUDIOS SUPERIORES MARIA GORETTI
</t>
  </si>
  <si>
    <t>01/08/2013- 31/12/2013
03/05/2013 - 03/06/2013
03/07/2012- 30/12/2012      
13/07/2011- 30/12/2011
Agosto de 2008 - 30/06/2010
Febrero/2007 - junio/2008</t>
  </si>
  <si>
    <t>LAURA MARIA CAICEDO BUITRAGO</t>
  </si>
  <si>
    <t>HOSPITAL DEPARTAMENTAL UNIVERSITARIO DEL QUINDIO SAN JUAN DE DIOS
ASOCIACION DE PADRES DE FAMILIA HOGAR IINFANTIL VECINAL SANTANDER
SECRETARIO DE GOBIERNO Y CONVIVENCIA COMISARIA SEGUNDA DE FAMILIA</t>
  </si>
  <si>
    <t>14/03/2011-14/04/2011
01/07/2013-31/07/2014
01/08/2012-30/11/2012</t>
  </si>
  <si>
    <t>ORFA LEYDI ALFONSO BUENAVENTURA</t>
  </si>
  <si>
    <t>UNIVERSIDAD NACIONAL ABIERTA Y A DISTANCIA UNAD</t>
  </si>
  <si>
    <t>JUEZ SEGUNDO PROMISCUO MUNICIPAL DE ARMERO GUAYABAL TOLIMA
INSTITUCION EDUCATIVA TECNICA INSTITUTO ARMERO
MINISTERIO DE DEFENSA NACIONAL POLICIA NACIONAL DEPARTAMENTO DE POLICIA TOLIMA</t>
  </si>
  <si>
    <t>21/10/2008-18/12/2008
01/06/2009-31/06/2009
01/08/2009-30/08/2009
MARZO, ABRIL, MAYO 2012
OCTUBRE, NOVIEMBRE 2011</t>
  </si>
  <si>
    <t>FUNCIONES:NO</t>
  </si>
  <si>
    <t>ALEJANDRA MARIA ALZATE GONZALEZ</t>
  </si>
  <si>
    <t>LICEO CRISTIANO MANANTIAL DE VIDA
SERVICES A&amp;C 
UT SALUD PUERTO RICO</t>
  </si>
  <si>
    <t>01/12/2011-30/07/2012
01/12/2012-
23/11/2013-22/12/2013</t>
  </si>
  <si>
    <t>MAYERLEEN CASTAÑO DIAZ</t>
  </si>
  <si>
    <t>INSTITUTO COLOMBIANO DE BIENESTAR FAMILIAR - REGIONAL QUINDIO
E.S.E HOSPITAL MENTAL FILANDIA</t>
  </si>
  <si>
    <t>07/02/2013
24/01/2014-09/04/2014</t>
  </si>
  <si>
    <t>MARIA CAMILA GARCIA LOPEZ</t>
  </si>
  <si>
    <t>UNIVERSISDAD SAN BUENAVENTURA</t>
  </si>
  <si>
    <t>CENTRO DE DESARROLLO COMUNITARIO VERSALLES
SOMEM SOLUCIONES MEDICO EMPRESARIALES
CLUB ACTIVO 20-30 HOGAR INFANTIL CDV LA UNION (PRACTICA)
EFICACIA (PARCTICA)
INSTITUCION EDUCATIVA SAN JOSE (PRACTICA)</t>
  </si>
  <si>
    <t>09/09/2013-07/12/2013
20/06/2013-04/08/2013
02/02/2012-25/05/2012
07/02/2011-28/05/2011
02/08/2011-25/11/2011</t>
  </si>
  <si>
    <t>FALTA COPIA DE LA CEDULA DE CIUDADANIA
EN LA CERTIFICACION DE SOMEM NO SE EVIDENCIA CUMPLIMIENTO DEL PERFIL ESTABLECIDO</t>
  </si>
  <si>
    <t>ANDREA CANDELARIA OZAETA OYOLA</t>
  </si>
  <si>
    <t>UNIVERSIDAD ABIERTA Y ADISTANCIA UNAD</t>
  </si>
  <si>
    <t>CAJA DE COMPENSACION FAMILIAR DEL SUR DEL TOLIMA-CAFASUR
INSTITUTO POLITECNICO LUIS A RENGIFO (PRACTICA)
FUNDACION ANGELES DE AMOR (PRACTICA DE INTERVENCION PSICOSOCIAL)
COORPORACION PARA EL DESARROLLO Y BIENESTAR INTEGRAL DE LA COMUNIDAD LOS GIRASOLES</t>
  </si>
  <si>
    <t>PAULA ALEJANDRA GONGORA SAAVEDRA</t>
  </si>
  <si>
    <t>MEDICORP S.A.S.
COORPORACION PARA EL EL DESARROLLO Y BIENESTAR DE LA COMUNIDAD INTEGRAL LOS GIRASOLES</t>
  </si>
  <si>
    <t>01/01/2012-31/01/2012
01/10/2013-31/12/2013
16/01/2014-29/11/2014</t>
  </si>
  <si>
    <t>LA CERTIFICACION DE MEDICORP NO VA DIRIGIDA A TRABAJOS CON LA PRIMERA INFANCIA</t>
  </si>
  <si>
    <t>CORPORACION PARA EL DESARROLLO Y BIENESTAR INTEGRAL DE LA COMUNIDAD LOS GIRASOLES</t>
  </si>
  <si>
    <t>ASOCIACION AMICI DEI BANBINI</t>
  </si>
  <si>
    <t>326/06</t>
  </si>
  <si>
    <t>ISABEL TRIANA VILLAREAL</t>
  </si>
  <si>
    <t>UNIVERSIDAD DE IBAGUE CORUNIVERSITARIA</t>
  </si>
  <si>
    <t>TELEFONICA
CORPORACION PARA EL DESARROLLO Y BIENESTAR INTEGRAL DE LA COMUNIDAD LOS GIRASOLES</t>
  </si>
  <si>
    <t>09/08/2010-09/08/2011
01/02/2007-30/12/2009
01/02/2009-30/12/2009</t>
  </si>
  <si>
    <t>FUNCIONES: SI</t>
  </si>
  <si>
    <t>LUCIA FUENMAYOR RUBIO</t>
  </si>
  <si>
    <t>LICENCIADA EN PEDAGOCIA REEDUCATIVA</t>
  </si>
  <si>
    <t>FUNDACION INSTITUTO ESPECIALIZADO EN SALUD MENTAL
FUNDACION BRAZOS ABIERTOS
FUNDACION HOGAR SAN JUAN BOSCO (PRACTICA INSTITUCIONAL)
PROFAMILIA
CENTRO DOCENTE CIUDAD MILAGRO (PRACTICA DOCENTE)</t>
  </si>
  <si>
    <t>07/12/2012-04/03/2014
23/05/2003-26/06/2004
03/08/1999-10/12/1999
01/11/2004-31/12/2004
DURANTE EL PRIMER SEMESTRE DEL AÑO 1999</t>
  </si>
  <si>
    <t>MARIA DEL ROSARIO YATE ARENAS</t>
  </si>
  <si>
    <t>TECNOLOGA EN ADMINISTRACION DE EMPRESAS AGROPECUARIAS
TECNICA PROFESIONAL EN GERENCIA CONTABLE</t>
  </si>
  <si>
    <t>POLITECNICO CENTRAL SENA
POLITECNICO CENTRAL</t>
  </si>
  <si>
    <t>04/06/2011
10/12/2009</t>
  </si>
  <si>
    <t xml:space="preserve">16/01/2014-29/11/2014
15/01/2013-29/12/2013
</t>
  </si>
  <si>
    <t xml:space="preserve">COOPERATIVA MULTIACTIVA DE HOGARES DE BIENESTAR COOHOBIENESTAR </t>
  </si>
  <si>
    <t>Nombre de Integrante No 7:</t>
  </si>
  <si>
    <t>COOHOPERATIVA MULTIACTIVA DE HOGARES DE BIENESTAR COOHOBIENESTAR</t>
  </si>
  <si>
    <t xml:space="preserve">COOHOBIENESTAR </t>
  </si>
  <si>
    <t xml:space="preserve">63-169 </t>
  </si>
  <si>
    <t>N/Z</t>
  </si>
  <si>
    <t>1040 AL 1053</t>
  </si>
  <si>
    <t>63-252</t>
  </si>
  <si>
    <t>1054 AL 1064</t>
  </si>
  <si>
    <t>072-2013</t>
  </si>
  <si>
    <t>1065-1073</t>
  </si>
  <si>
    <t>CDI CON ARRIENDO</t>
  </si>
  <si>
    <t>COLEGIO LA FLORIDA, DIAGONAL CONJUNTO MARIA CRISTINA , CALLE 19 #  7-00 ARMENIA</t>
  </si>
  <si>
    <t>CARTA DE COMPROMISO GESTION CON ENTIDAD TERRITORIAL</t>
  </si>
  <si>
    <t>CDI SIN ARRIENDO</t>
  </si>
  <si>
    <t xml:space="preserve">SENA AGROINDUSTRIAL ARMENIA </t>
  </si>
  <si>
    <t xml:space="preserve">REQUIERE VISITA INFRAESTRUCTURA NUEVA </t>
  </si>
  <si>
    <t xml:space="preserve">CARRERA 4 ENTRE CALLE 1 Y2 SECTOR CENTRO FILANDIA </t>
  </si>
  <si>
    <t xml:space="preserve">MZ G CASA 5A BARRIO FRAILEJONES </t>
  </si>
  <si>
    <t xml:space="preserve">LUZ ELENA SALAZAR VALENCIA </t>
  </si>
  <si>
    <t>COOHOBIENESTAR
CONSORCIO UNIDOS POR LA INFANCIA</t>
  </si>
  <si>
    <t>01/10/2013-ACTUAL
20/10/2013-12/12/2008 --26/03/2009-06/08/2009--08/02/2010-05/11/2010--06/02/2012-11/05/2012</t>
  </si>
  <si>
    <t>GLORIA INES MENDEZ MARIN</t>
  </si>
  <si>
    <t>ADMINISTRACION DE EMPRESAS Y MERCADEO</t>
  </si>
  <si>
    <t>ESCUELA DE ADMINISTRACION DE EMPRESAS Y MERCADOTECNIA DEL QUINDIO</t>
  </si>
  <si>
    <t xml:space="preserve">COOHOBIENESTAR
FUNDACIOIN BOTERO BUENO 
</t>
  </si>
  <si>
    <t>MARGARITA HURADO ESCOBAR</t>
  </si>
  <si>
    <t>UNIVERSIDAD SANTO TOMAS DE AQUINO</t>
  </si>
  <si>
    <t>COOHOBIENESTAR
ABRIENDO CAMINOS CON AMOR
COLEGIO LEON DE GREIFF</t>
  </si>
  <si>
    <t>07/02/2014-ACTUAL
10/03/2009------
26/05/2012-09/11/2012</t>
  </si>
  <si>
    <t>LINA MARCELA GRISALES DIAZ</t>
  </si>
  <si>
    <t xml:space="preserve">UNIVERSIDAD ANTONIO NARIÑO </t>
  </si>
  <si>
    <t xml:space="preserve">29/05/2013-ACTUAL </t>
  </si>
  <si>
    <t xml:space="preserve">   </t>
  </si>
  <si>
    <t xml:space="preserve"> 071  -2013             </t>
  </si>
  <si>
    <t>1252 AL 1260</t>
  </si>
  <si>
    <t xml:space="preserve">       </t>
  </si>
  <si>
    <t>129 -2012</t>
  </si>
  <si>
    <t>1261 AL1268</t>
  </si>
  <si>
    <t>C</t>
  </si>
  <si>
    <t>63-040 -2019</t>
  </si>
  <si>
    <t>1269 AL 1287</t>
  </si>
  <si>
    <t xml:space="preserve">    </t>
  </si>
  <si>
    <t xml:space="preserve">LILIA YIRETH PEREZ </t>
  </si>
  <si>
    <t xml:space="preserve">ADMINSTRACION DE EMPRESAS </t>
  </si>
  <si>
    <t>ESCUELA DE ADMINISTRACION  Y MERCADOTECNIA DEL QUINDIO</t>
  </si>
  <si>
    <t>COOHOBIENESTAR                                                                                    SECRETARIA  JURIDICA DEPARTAMENTO DEL QUINDIO</t>
  </si>
  <si>
    <t>21/02/2012 A LA FECHA                                                             01/07/2011 HASTA 31/10/2011                                                                   18/02/2011 HASTA 17/06/2011</t>
  </si>
  <si>
    <t>FUNCIONES  SI</t>
  </si>
  <si>
    <t xml:space="preserve">ALBA LUDIVIA BERMUDEZ ALVAREZ </t>
  </si>
  <si>
    <t xml:space="preserve">LICENCIADA EN EDUCACION PREESCOLAR </t>
  </si>
  <si>
    <t>UNIVERSIDAD EL QUINDIO</t>
  </si>
  <si>
    <t xml:space="preserve">COOHOBIENESTAR     
CONSORCIO  UNIDOS POR LA INFANCIA                                                                               </t>
  </si>
  <si>
    <t>29/05/2013 A 30/12/2013 
22/01/2014 A LA FECHA 
29/10/2008
26/03/2009
08/02/2010</t>
  </si>
  <si>
    <t xml:space="preserve">FRANCY ELENA LOPEZ MARULANDA </t>
  </si>
  <si>
    <t xml:space="preserve">CONTADORA PUBLICA </t>
  </si>
  <si>
    <t>84120-T</t>
  </si>
  <si>
    <t xml:space="preserve">07/02/2000 ALA FECHA </t>
  </si>
  <si>
    <t>GRUPO 1</t>
  </si>
  <si>
    <t>247-2012</t>
  </si>
  <si>
    <t>846 a 853</t>
  </si>
  <si>
    <t>086-2014</t>
  </si>
  <si>
    <t>854 A 865</t>
  </si>
  <si>
    <t>168-2013</t>
  </si>
  <si>
    <t>866 A 881</t>
  </si>
  <si>
    <t>CDI INSTITUCIONAL</t>
  </si>
  <si>
    <t>Génova zona urbana - Antiguo hogar Agrupado Barrio Olaya Herrera - Carrera 11 No. 34-48</t>
  </si>
  <si>
    <t>CONTRATO COMODATO</t>
  </si>
  <si>
    <t>Calarcá zona urbana - Carrera 25 No. 22-195 Barrio Caldas</t>
  </si>
  <si>
    <t>CARTA INTENCION ARRENDAMIENTO</t>
  </si>
  <si>
    <t>Calarcá zona urbana - Institucion Educativa Rafael Uribe Uribe Bloque 3 Barrio Balcones de la Villla</t>
  </si>
  <si>
    <t>CONVENIO DE ARRENDAMIENTO</t>
  </si>
  <si>
    <t>Génova zona urbana Carrera 12 No. 17-35 Barrio Tejares</t>
  </si>
  <si>
    <t>Calarcá zona urbana lote de reserva no. 06 Urbanización Llanitos de Guaralá</t>
  </si>
  <si>
    <t>BLANCA NUBIA HERRERA VALENCIA</t>
  </si>
  <si>
    <t>UNIVERSIDAD DEL QUINDO</t>
  </si>
  <si>
    <t>03/07/2012  AL 21/12/2012  08/01/2013 AL 30/12/2013 27/01/2014  A LA FECHA</t>
  </si>
  <si>
    <t>COORDINADORA</t>
  </si>
  <si>
    <t>CONSORCIO UNIDOS POR LA INFANCIA</t>
  </si>
  <si>
    <t>20/10/2008 A 27/04/2012</t>
  </si>
  <si>
    <t>JOHANA MARCELA QUIROGA GIL</t>
  </si>
  <si>
    <t xml:space="preserve">30/12/2012 A LA FECHA </t>
  </si>
  <si>
    <t>COORDINADORA -PSICOSOCIAL</t>
  </si>
  <si>
    <t>LILIANA CLAROS BETANCOURTH</t>
  </si>
  <si>
    <t>UNAD</t>
  </si>
  <si>
    <t>17/01/2012 A LA FECHA</t>
  </si>
  <si>
    <t>COORDINADORA - PSICOSOCIAL</t>
  </si>
  <si>
    <t>AMPARO DE NIÑOS JUAN XXIII</t>
  </si>
  <si>
    <t>10/11/2010 A 15/10/2011</t>
  </si>
  <si>
    <t>19/04/2010 A 5/11/2010</t>
  </si>
  <si>
    <t>MARIA CAROLINA VARGAS MEJIA</t>
  </si>
  <si>
    <t>09/07/2012 A  LA FE CHA</t>
  </si>
  <si>
    <t>FUNDACION COLOMBIANO SOLIDARIO</t>
  </si>
  <si>
    <t>02/04/2012 AL 30/05/2012</t>
  </si>
  <si>
    <t xml:space="preserve">ORIENTADOR EMPLEABILIDAD </t>
  </si>
  <si>
    <t>19/01/2010 AL 20/11/2010 - 03/02/2011 AL 18/02/2011</t>
  </si>
  <si>
    <t xml:space="preserve">MILEIDY RODRIGUEZ BERNAL </t>
  </si>
  <si>
    <t xml:space="preserve">SAN BUENAVENTURA </t>
  </si>
  <si>
    <t xml:space="preserve">29/10/2012 A LA FECHA </t>
  </si>
  <si>
    <t>070 -2013</t>
  </si>
  <si>
    <t>1078 A 1088</t>
  </si>
  <si>
    <t>080-2014</t>
  </si>
  <si>
    <t>1089 A 1105</t>
  </si>
  <si>
    <t>075-2013</t>
  </si>
  <si>
    <t>1106 A 1114</t>
  </si>
  <si>
    <t>MARIA ERLINDA SERNA LONDOÑO</t>
  </si>
  <si>
    <t>09/06/1995 A LA FECHA</t>
  </si>
  <si>
    <t>COORDINADORA COMPRAS</t>
  </si>
  <si>
    <t>GRUPO 4</t>
  </si>
  <si>
    <t>003-2012</t>
  </si>
  <si>
    <t>916 A 919</t>
  </si>
  <si>
    <t>231-2012</t>
  </si>
  <si>
    <t>920 A 930</t>
  </si>
  <si>
    <t>091-2014</t>
  </si>
  <si>
    <t>931 A 944</t>
  </si>
  <si>
    <t>128-2012</t>
  </si>
  <si>
    <t>945 A 952</t>
  </si>
  <si>
    <t xml:space="preserve">Montenegro zona urbana Cl 12 Cra 7 esquina La Estación </t>
  </si>
  <si>
    <t>CARTA DE INTENCION COMODATO</t>
  </si>
  <si>
    <t>Quimbaya zona urbana - Ciudadela  El Ensueño Mz 16</t>
  </si>
  <si>
    <t>CONTRATO DE COMODATO</t>
  </si>
  <si>
    <t>Montenegro zona urbana enseguida colegio Goretti - ciudadela Compartir Mz 23</t>
  </si>
  <si>
    <t>LUZ PATRICIA MARIN SANTAMARIA</t>
  </si>
  <si>
    <t>ANTONIO NARIÑO</t>
  </si>
  <si>
    <t xml:space="preserve">EN TRAMITE </t>
  </si>
  <si>
    <t>01/08/2013 A LA FECHA</t>
  </si>
  <si>
    <t>ASESORA PEDAGOGICA</t>
  </si>
  <si>
    <t>PREESCOLAR MI GRANJITA</t>
  </si>
  <si>
    <t>01/12/2007 A LA FECHA</t>
  </si>
  <si>
    <t xml:space="preserve">RECTORA </t>
  </si>
  <si>
    <t>CATOLICA DE MANIZALES</t>
  </si>
  <si>
    <t>23/09/2013 A LA FECHA</t>
  </si>
  <si>
    <t xml:space="preserve">COORDINADORA </t>
  </si>
  <si>
    <t>ESE LOCAL HOSPITAL SAGRADO CORAZON DE JESUS QUIMBAYA</t>
  </si>
  <si>
    <t>01/02/2010 A 31/01/2013</t>
  </si>
  <si>
    <t>COORDINADORA PROTECCION Y DETECCION TEMPRANA</t>
  </si>
  <si>
    <t>01/08/2012 A 31/01/2013</t>
  </si>
  <si>
    <t>HECTOR JULIAN VALENCIA CASTAÑO</t>
  </si>
  <si>
    <t>02/05/2013 A LA FECHA</t>
  </si>
  <si>
    <t>ASOCIACION PARA LA COLABORACION A PERSONAS CON DISCAPACIDAD SERES "MARAVILLOSOS"</t>
  </si>
  <si>
    <t>FEBRERO A NOVIEMBRE DE 2010</t>
  </si>
  <si>
    <t xml:space="preserve">PRACTICANTE DE SICOLOGIA </t>
  </si>
  <si>
    <t>076-2013</t>
  </si>
  <si>
    <t>1148 A 1158</t>
  </si>
  <si>
    <t>008-2012</t>
  </si>
  <si>
    <t>1159 A 1167</t>
  </si>
  <si>
    <t>grupo al que se presenta</t>
  </si>
  <si>
    <t>El proponente no diligencia completamente el formato 11 debido a que presenta carta de compromiso de  diSposición de infraestructura de espacios físicos adecuados para ejecución de modalidad familiar</t>
  </si>
  <si>
    <t xml:space="preserve">SE SOLICITA ACLARAR LA EXPERIENCIA LABORAL DE LA FUNDACION BOTERO DEBIDO A QUE NO CUENTA CON LA FECHA DE FINALIZACION </t>
  </si>
  <si>
    <t>SE SOLICITA ACLARAR LA EXPERIENCIA LABORAL DE  ABRIENDO CAMINOS CON AMOR POR CUANTO NO TEIENE FECHA DE FINALIZACION. 
ASÍ MISMO ACLARAR EL NUMERO DE LA  TARJETA PROFESIONAL POR CUANTO NO ES LEGIBLE (FOLIO 817)</t>
  </si>
  <si>
    <t>NO PUEDE SER TENIDA EN CUENTA DE ACUERDO CON LA NOTA 4 DEL NUMERAL 3.21.1 YA QUE ESTA PERSONA SE ENCUENTRA RELACIONADA PARA MAS DE UN GRUPO (EN EL GRUPO 4 SERÁ TENIDA EN CUENTA.)</t>
  </si>
  <si>
    <t>NO PUEDE SER TENIDA EN CUENTA DE ACUERDO CON LA NOTA 4 DEL NUMERAL 3.21.1 YA QUE ESTA PERSONA TAMBIEN SE ENCUENTRA RELACIONADA PARA MAS DE UN GRUPO (EN EL GRUPO 6 SERÁ TENIDA EN CUENTA.)</t>
  </si>
  <si>
    <t>LICENCIADA EN PEDAGOGIA INFANTIL</t>
  </si>
  <si>
    <t>La certificación de Soluciones Médico-Empresariales no cumple con el perfil del cargo para CDI ya que no se evidencia trabajo en Primera Infancia. 
La certificación de la Corporación para el Desarrollo y Bienestar Integral de la Comunidad Los Girasoles, no cumple con el perfil de cargo para coordinador.</t>
  </si>
  <si>
    <t xml:space="preserve">Las certificaciones laborales certifican experiencia anterior a fecha de graduación. En consecuencia no cumple con la experiencia para coordinador. </t>
  </si>
  <si>
    <t>FAVOR ACLARAR DOS CERTIFICACIONES RELACIONADAS QUE NO CUENTAN CON EL PERIODO EN QUE SE REALIZO LA PRACTICA (VIVE SANO UNION TEMPORAL ALIMENTAR, INSTITUCION EDUCATUVA TECNICA JOAQUIN PARIS)</t>
  </si>
  <si>
    <t>LA CERTIFICACION DE SERVICES A&amp;C NO APLICA COMO EXPERIENCIA EN PRIMERA INFANCIA
SE DEBE ACLARAR LA CERTIFICACION DE PROSALUD IPS YA NO ESPECIFICA EL TIEMPO TRABAJADO</t>
  </si>
  <si>
    <t>El proponente no diligencia completamente el formato 11 debido a que presenta carta de compromiso de  disposición de infraestructura de espacios físicos adecuados para ejecución de modalidad familiar</t>
  </si>
  <si>
    <t>SE TOMA COMO FECHA DE TERMINACIÓN SEPTIEMBRE 30 DE ACUERDO A LO ESTABLECIDO EN LOS PLIEGOS  CAPITULO 3 LITERAL C EN RELACIÓN CON LOS CONTRATOS EN EJECUCIÓN.</t>
  </si>
  <si>
    <t>SE SOLICITA ACLARACIÓN EN LA FECHA DE TERMINACIÓN DEL CONTRATO DE LA CERTIFICACIÓN EXPEDIDA POR EL ICBF.</t>
  </si>
  <si>
    <t>PARA EFECTOS DE ESTE PROCESO SE TENDRÁ EN CUENTA ÚNICAMENTE LA EXPERIENCIA EN ATENCIÓN A LA PRIMERA INFANCIA Y A LA FAMILIA DE ACUERDO CON EL LITERAL 3.19. EN ESTE CASO NO SE TIENE EN CUENTA POR CUANTO EL OBJETO ES LA FORMACIÓN Y ACOMPAÑAMIENTO DE LOS AGENTES EDUCATIVOS</t>
  </si>
  <si>
    <t>SE EVIDENCIÓ QUE EL COMODATO SE ENCUENTRA VENCIDO A LA FECHA POR LO TANTO ES NECESARIO ADJUNTAR CARTA DE INTENCIÓN DE SOLICITUD DE COMODATO DE LA ENTIDAD A LA REGIONAL QUINDÍO.</t>
  </si>
  <si>
    <t>PARA EFECTOS DE ESTE PROCESO SE TENDRÁ EN CUENTA ÚNICAMENTE LA EXPERIENCIA EN ATENCIÓN A LA PRIMERA INFANCIA Y A LA FAMILIA DE ACUERDO CON EL LITERAL 3.19. EN ESTE CASO NO SE TIENE EN CUENTA POR CUANTO EL OBJETO ES LA FORMACIÓN Y ACOMPAÑAMIENTO DE LOS AGENTES EDUCATIVOS.</t>
  </si>
  <si>
    <t>SE SOLICITA ACLARACIÓN DEL OBJETO DEL CONTRATO POR CUANTO NO ES CLARO A QUIEN VA DIRIGIDO DEL TALLER</t>
  </si>
  <si>
    <t>SE SOLICITA ACLARACIÓN DEL OBJETO DEL CONTRATO POR CUANTO NO ES CLARO A QUIEN VA DIRIGIDO EL TALLER</t>
  </si>
  <si>
    <t>FAVOR ADJUNTAR EL SOPORTE DE EDUCACIÓN SUPERIOR</t>
  </si>
  <si>
    <t>SE SOLICITA ACLARAR GRUPO DE LA POBLACIÓN CON EL CUAL TRABAJÓ EN EL CENTRO DE REHABILITACIÓN PARA EL EJE CAFETERO</t>
  </si>
  <si>
    <t>FAVOR ADJUNTAR COPIA DE TARJETA PROFESIONAL</t>
  </si>
  <si>
    <t>x</t>
  </si>
  <si>
    <t xml:space="preserve">Se tuvo en cuenta la experiencia acreditada con corte al 29/11/2014, fecha en que se adelantó la evaluación de la propuesta. 
</t>
  </si>
  <si>
    <t xml:space="preserve">IGLESIA BAUTISTA CENTRAL DE BOGOTA
ASOCIACION DE PADRES DE FAMILIA Y VECINOS DEL HOGAR INFANTIL PILATUNAS
SEMILLITAS DEL FUTURO </t>
  </si>
  <si>
    <t>04/09/2013-29/11/2014
04/10/2012 - 04-09-2013
04/09/2013- 9/12/2014</t>
  </si>
  <si>
    <t>Se tuvo en cuenta la experiencia acreditada con corte al 29/11/2014, fecha en que se adelantó la evaluación de la propuesta. 
Se solicita aclaración de la certificación de la Asociación de Padres de Familia y Vecinos del Hogar Infantil Pilatunas ya que se encuentra incompleta, no presenta firmas.
Los Girasoles presenta como subsanación una certificación adicional de Semillitas del Futuro (se tuvo en cuenta la experiencia con corte 9/12/2014, fecha en la que se recibe la documentación) y se anexa certificación de de la Asociación de Padres de Familia y Vecinos del Hogar Infantil Pilatunas con la firma</t>
  </si>
  <si>
    <t>No presenta tarjeta profesional, favor adjuntar el documento. El oferente adjunta tarjeta profesional el día 9/12/2014</t>
  </si>
  <si>
    <t>RELACIONA EXPERIENCIA EN LA HOJA DE VIDA PERO NO CUENTA CON LOS SOPORTES DE ESTOS
SE EVIDENCIA RESOLUCION EN LA QUE SE HACE NOMBRAMIENTO AUXILIAR PROFESIONAL PSICOLOGIA INCOMPLETA. SE ADJUNTA RESOLUCIÓN COMPLETA EL 9/12/2014</t>
  </si>
  <si>
    <t xml:space="preserve">SE DEBE ACLARAR LA FECHA DE INICIO Y TERMINACION DE LA PRACTICA DE LA CERTIFICACION DE ANGELES DE AMOR. EL 9/12/2014 SE RECIBE ACLARACIÓN DE LA CERTIFICACIÓN DE LA FUNDACIÓN ÁNGELES DE AMOR </t>
  </si>
  <si>
    <t xml:space="preserve">02/01/2013-30/06/2013
11/03/2012-20/05/2012
20/09/2010- 29/11/2010
01/10/2013-31/12/2013
16/01/2014-29/11/2014
</t>
  </si>
  <si>
    <t>SE REMPLAZA LA HOJA DE VIDA DE ERIKA LISETH TORRES</t>
  </si>
  <si>
    <t>MARIA ISABEL GALEANO RODRIGUEZ</t>
  </si>
  <si>
    <t>LICENCIADA EN EDUCACIÓN BÁSICA PRIMARIA</t>
  </si>
  <si>
    <t>LOS GIRASOLES
GIMNASIO MODERNO -NEIVA</t>
  </si>
  <si>
    <t>01/10/2013- 31/12/2013
16/01/2014- 31/07/2014
10/03/2010- 29/09/2010
01/08/2011- 20/10/2011
10/01/2012- 10/05/2012
23/08/2012- 15/12/2012
18/04/2013- 28/06/2013</t>
  </si>
  <si>
    <t xml:space="preserve">ROSAURA NUÑEZ TOREES </t>
  </si>
  <si>
    <t>LICENCIADA EN EDUCACIÓN INFANTIL Y PREESCOLAR</t>
  </si>
  <si>
    <t>SE REMPLAZA LA HOJA DE VIDA DE ANDRY MILENA BARRERA MARROQUIN</t>
  </si>
  <si>
    <t>COLEGIO LICEO MODERNO LERIDA TOLIMA
LOS GIRASOLES</t>
  </si>
  <si>
    <t>01/02/2002- 30/07/2003
01/10/2013- 31/12/2013
16/01/2014- 9/12/2014</t>
  </si>
  <si>
    <t>SE DEBE ACLARAR SI EL CONTRATO FUE OBJETO DE MULTAS YA QUE EN EL CERTIFICADO NO SE EVIDENCIA DICHA INFORMACION- EL 9/12/2014 EL OFERENTE ANEXA LA CERFICACIÓN EN LA QUE SE ACLARA QUE EL CONTRATO NO FUE OBJETO DE MULTA O SANCIÓN</t>
  </si>
  <si>
    <t>NO SE EVIDENCIA COPIA DE LA TARJETA PROFESIONAL. El oferente adjunta tarjeta profesional el día 9/12/2014</t>
  </si>
  <si>
    <t>SE SOLICITA ACLARAR EL CARGO A DESEMPEÑAR TENIENDO EN CUENTA LA SIGUIENTE SITUACIÓN: EN EL FORMATO 10 SE RELACIONA A OLGA LUCIA FUENMAYOR RUBIO COMO PROFESIONAL DE APOYO EN PSICOLOGIA Y EN EL FORMATO 8 SE RELACIONA AL MISMO PROFESIONAL COMO APOYO PEDAGOGICO SE SOLICITA ACLARAR CARGO A DESEMPEÑAR
SE DEBE ACLARAR LA CERTIFICACION DE LA FUNDACION INSTITUTO ESPECIALIZADO EN SALUD MENTAL YA QUE NO CUENTA CON LA FECHA DE TERMINACION DEL  CONTRATO. MEDIANTE OFICIO EL 9/12/2014 SE ACLARA QUE LA PROFESIONAL SE POSTULA COMO APOYO PEDAGÓGICO</t>
  </si>
  <si>
    <t xml:space="preserve">SE SOLICITA ACLARAR EL CARGO A DESEMPEÑAR TENIENDO EN CUENTA LA SIGUIENTE SITUACIÓN: EN EL FORMATO 10 SE RELACIONA A MARIA DEL ROSARIO YATE ARENAS COMO PROFESIONAL DE APOYO FINANCIERO Y EN EL FORMATO 8 SE RELACIONA AL MISMO PROFESIONAL COMO APOYO PEDAGOGICO.
MEDIANTE OFICIO EL 9/12/2014 SE ACLARA QUE LA PROFESIONAL SE POSTULA COMO APOYO FINANCIERO </t>
  </si>
  <si>
    <t>COOHOBIENESTAR REALIZA REFORMA A LOS ESTATUTOS POR LO CUAL SE LE RECONOCE PERSONERIA JURIDICA</t>
  </si>
  <si>
    <t>SE SOLICITA SE ALLEGUE LA PERSONERIA JURIDICA. MEDIANTE OFICIO DEL 5/12/2014 FUNDALI ALLEGA PERSONERIA JURÍDICA</t>
  </si>
  <si>
    <t>FAVOR ADJUNTAR COPIA DE LA TARJETA PROFESIONAL. EL 9/12/2014 EL OFERENTE ADJUNTA LA TARJETA PROFESIONAL.</t>
  </si>
  <si>
    <t>213261030-I</t>
  </si>
  <si>
    <t>FAVOR ADJUNTAR COPIA DE LA TARJETA PROFESIONAL.  EL 9/12/2014 EL OFERENTE ADJUNTA LA TARJETA PROFESIONAL.</t>
  </si>
  <si>
    <t>YADY YOJANA RINCON RAMIREZ</t>
  </si>
  <si>
    <t xml:space="preserve">SALUD OCUPACIONAL </t>
  </si>
  <si>
    <t>01/01/2013- 9/12/2014</t>
  </si>
  <si>
    <t>SE REMPLAZA LA HOJA DE VIDA DE PAULA FERNANDA SERNA ALZATE</t>
  </si>
  <si>
    <t xml:space="preserve">LA PROFESIONAL NO CUMPLE CON EL PERFIL PARA COORDINADORA, SE ADJUNTA CERTIFICACIÓN DE AESCO COLOMBIA (ASOCIACION AMÉRICA ESPAÑA, SOLIDARIDAD Y COOPERACIÓN) LA CUAL NO SE ENCUENTRA RELACIONADA CON LA ATENCIÓN A PRIMERA INFANCIA O PROYECTOS SOCIALES PARA LA INFANCIA. EN SUBSANACIÓN EL OFERENTE EL 9/12/2014 ADJUNTA NUEVAMENTE CERTIFICACIÓN DE AESCO CON ACLARACIONES, SIN EMBARGO, LA MISMA COMO SE DIJO ANTERIORMENTE NO CUMPLE. </t>
  </si>
  <si>
    <t>FAVOR ADJUNTAR COPIA DE TARJETA PROFESIONAL. EL 9/12/2014 EL OFERENTE ADJUNTA LA TARJETA PROFESIONAL.</t>
  </si>
  <si>
    <t>20/01/2014 A LA FECHA
23/01/2012 - 31/12/2013
01/11/2011 - 30/12/2011</t>
  </si>
  <si>
    <t>FAVOR ADJUNTAR COPIA DE LA TARJETA PROFESIONAL- EL 9/12/2014 EL OFERENTE ADJUNTA LA TARJETA PROFESIONAL.</t>
  </si>
  <si>
    <t xml:space="preserve">EDDY PAOLA BEDOYA QUIROGA </t>
  </si>
  <si>
    <t>10-01651</t>
  </si>
  <si>
    <t>UNIVERSIDAD SANTIAGO DE CALI</t>
  </si>
  <si>
    <t>02/05/2013- 30/12/2013
22/01/2014- 9/12/2014</t>
  </si>
  <si>
    <t>SE REMPLAZA LA HOJA DE VIDA DELUZ HELENA SALAZAR VALENCIA</t>
  </si>
  <si>
    <t>06/09/2013-ACTUAL
29/01/2010- 5/09/2013</t>
  </si>
  <si>
    <t>LA CERTIFICACION NO ES VALIDA YA QUE ES DE 2008</t>
  </si>
  <si>
    <t>LA CERTIFICACION NO ES VALIDA YA QUE ES DE 2007</t>
  </si>
  <si>
    <t xml:space="preserve"> LA CERTIFICACION NO ES VALIDA PARA TODA LA VIGENCIA 2009, SON TENIDOS EN CUENTA ÚNICAMENTE 2 MESES</t>
  </si>
  <si>
    <t>LA CERTIFICACION NO ES VALIDA YA QUE ES DE 2006</t>
  </si>
  <si>
    <t>LA CERTIFICACION NO ES VALIDA YA QUE ES DE 2005</t>
  </si>
  <si>
    <t>899-2014-643</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</si>
</sst>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 numFmtId="170" formatCode="_-[$$-240A]* #,##0.00_-;\-[$$-240A]* #,##0.00_-;_-[$$-240A]* &quot;-&quot;??_-;_-@_-"/>
    <numFmt numFmtId="171" formatCode="#,##0_ ;\-#,##0\ "/>
    <numFmt numFmtId="172" formatCode="0.0"/>
    <numFmt numFmtId="173" formatCode="_-&quot;$&quot;* #,##0_-;\-&quot;$&quot;* #,##0_-;_-&quot;$&quot;* &quot;-&quot;??_-;_-@_-"/>
    <numFmt numFmtId="174" formatCode="_-* #,##0_-;\-* #,##0_-;_-* &quot;-&quot;??_-;_-@_-"/>
  </numFmts>
  <fonts count="41"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b/>
      <sz val="11"/>
      <color rgb="FFFF0000"/>
      <name val="Calibri"/>
      <family val="2"/>
      <scheme val="minor"/>
    </font>
    <font>
      <sz val="9"/>
      <color rgb="FFFF0000"/>
      <name val="Calibri"/>
      <family val="2"/>
      <scheme val="minor"/>
    </font>
    <font>
      <sz val="11"/>
      <color rgb="FFFF0000"/>
      <name val="Calibri"/>
      <family val="2"/>
      <scheme val="minor"/>
    </font>
    <font>
      <sz val="11"/>
      <color rgb="FFFF0000"/>
      <name val="Arial"/>
      <family val="2"/>
    </font>
  </fonts>
  <fills count="13">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rgb="FFFF0000"/>
        <bgColor indexed="64"/>
      </patternFill>
    </fill>
    <fill>
      <patternFill patternType="solid">
        <fgColor theme="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style="medium">
        <color indexed="57"/>
      </left>
      <right/>
      <top style="medium">
        <color indexed="57"/>
      </top>
      <bottom/>
      <diagonal/>
    </border>
    <border>
      <left/>
      <right style="medium">
        <color indexed="57"/>
      </right>
      <top style="medium">
        <color indexed="57"/>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374">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6" fontId="0" fillId="3" borderId="1" xfId="0" applyNumberFormat="1" applyFill="1" applyBorder="1" applyAlignment="1">
      <alignment horizontal="right" vertical="center"/>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1" xfId="0" applyFont="1" applyFill="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6" borderId="1" xfId="0" applyFont="1" applyFill="1" applyBorder="1" applyAlignment="1">
      <alignment horizontal="center" vertical="center" wrapText="1"/>
    </xf>
    <xf numFmtId="0" fontId="0" fillId="0" borderId="1" xfId="0" applyBorder="1" applyAlignment="1">
      <alignment wrapText="1"/>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7" borderId="27" xfId="0" applyFont="1" applyFill="1" applyBorder="1" applyAlignment="1">
      <alignment vertical="center"/>
    </xf>
    <xf numFmtId="0" fontId="28" fillId="7"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7" borderId="29" xfId="0" applyFont="1" applyFill="1" applyBorder="1" applyAlignment="1">
      <alignment vertical="center"/>
    </xf>
    <xf numFmtId="0" fontId="29" fillId="7" borderId="28" xfId="0" applyFont="1" applyFill="1" applyBorder="1" applyAlignment="1">
      <alignment vertical="center"/>
    </xf>
    <xf numFmtId="0" fontId="29" fillId="7" borderId="0" xfId="0" applyFont="1" applyFill="1" applyAlignment="1">
      <alignment vertical="center"/>
    </xf>
    <xf numFmtId="0" fontId="29" fillId="7" borderId="29" xfId="0" applyFont="1" applyFill="1" applyBorder="1" applyAlignment="1">
      <alignment vertical="center"/>
    </xf>
    <xf numFmtId="0" fontId="28" fillId="7" borderId="30" xfId="0" applyFont="1" applyFill="1" applyBorder="1" applyAlignment="1">
      <alignment vertical="center"/>
    </xf>
    <xf numFmtId="0" fontId="28" fillId="7" borderId="0" xfId="0" applyFont="1" applyFill="1" applyAlignment="1">
      <alignment horizontal="center" vertical="center"/>
    </xf>
    <xf numFmtId="0" fontId="28" fillId="7" borderId="29" xfId="0" applyFont="1" applyFill="1" applyBorder="1" applyAlignment="1">
      <alignment horizontal="center" vertical="center"/>
    </xf>
    <xf numFmtId="0" fontId="29" fillId="7" borderId="25" xfId="0" applyFont="1" applyFill="1" applyBorder="1" applyAlignment="1">
      <alignment vertical="center"/>
    </xf>
    <xf numFmtId="0" fontId="29" fillId="8" borderId="26" xfId="0" applyFont="1" applyFill="1" applyBorder="1" applyAlignment="1">
      <alignment vertical="center"/>
    </xf>
    <xf numFmtId="0" fontId="29" fillId="7" borderId="27" xfId="0" applyFont="1" applyFill="1" applyBorder="1" applyAlignment="1">
      <alignment vertical="center"/>
    </xf>
    <xf numFmtId="0" fontId="29" fillId="8" borderId="0" xfId="0" applyFont="1" applyFill="1" applyAlignment="1">
      <alignment vertical="center"/>
    </xf>
    <xf numFmtId="0" fontId="29" fillId="7" borderId="33" xfId="0" applyFont="1" applyFill="1" applyBorder="1" applyAlignment="1">
      <alignment vertical="center"/>
    </xf>
    <xf numFmtId="0" fontId="29" fillId="8" borderId="35" xfId="0" applyFont="1" applyFill="1" applyBorder="1" applyAlignment="1">
      <alignment vertical="center"/>
    </xf>
    <xf numFmtId="0" fontId="29" fillId="7" borderId="36" xfId="0" applyFont="1" applyFill="1" applyBorder="1" applyAlignment="1">
      <alignment vertical="center"/>
    </xf>
    <xf numFmtId="0" fontId="28" fillId="7" borderId="28" xfId="0" applyFont="1" applyFill="1" applyBorder="1" applyAlignment="1">
      <alignment vertical="center"/>
    </xf>
    <xf numFmtId="0" fontId="29" fillId="8" borderId="0" xfId="0" applyFont="1" applyFill="1" applyAlignment="1">
      <alignment horizontal="center" vertical="center"/>
    </xf>
    <xf numFmtId="0" fontId="29" fillId="8" borderId="35" xfId="0" applyFont="1" applyFill="1" applyBorder="1" applyAlignment="1">
      <alignment horizontal="center" vertical="center"/>
    </xf>
    <xf numFmtId="0" fontId="28" fillId="7" borderId="36" xfId="0" applyFont="1" applyFill="1" applyBorder="1" applyAlignment="1">
      <alignment horizontal="center" vertical="center"/>
    </xf>
    <xf numFmtId="0" fontId="28" fillId="7" borderId="0" xfId="0" applyFont="1" applyFill="1" applyAlignment="1">
      <alignment horizontal="right" vertical="center"/>
    </xf>
    <xf numFmtId="0" fontId="28" fillId="7" borderId="0" xfId="0" applyFont="1" applyFill="1" applyAlignment="1">
      <alignment vertical="center"/>
    </xf>
    <xf numFmtId="0" fontId="29" fillId="0" borderId="29" xfId="0" applyFont="1" applyBorder="1" applyAlignment="1">
      <alignment vertical="center"/>
    </xf>
    <xf numFmtId="0" fontId="29" fillId="7"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7" borderId="33" xfId="0" applyFont="1" applyFill="1" applyBorder="1" applyAlignment="1">
      <alignment vertical="center"/>
    </xf>
    <xf numFmtId="0" fontId="35" fillId="7" borderId="33" xfId="0" applyFont="1" applyFill="1" applyBorder="1" applyAlignment="1">
      <alignment horizontal="center" vertical="center"/>
    </xf>
    <xf numFmtId="0" fontId="35" fillId="7" borderId="33" xfId="0" applyFont="1" applyFill="1" applyBorder="1" applyAlignment="1">
      <alignment vertical="center" wrapText="1"/>
    </xf>
    <xf numFmtId="0" fontId="25" fillId="6" borderId="1" xfId="0" applyFont="1" applyFill="1" applyBorder="1" applyAlignment="1">
      <alignment horizontal="center" vertical="center" wrapText="1"/>
    </xf>
    <xf numFmtId="0" fontId="0" fillId="0" borderId="1" xfId="0" applyBorder="1" applyAlignment="1">
      <alignment horizontal="center"/>
    </xf>
    <xf numFmtId="0" fontId="0" fillId="0" borderId="1" xfId="0" applyBorder="1" applyAlignment="1">
      <alignment horizontal="center"/>
    </xf>
    <xf numFmtId="16" fontId="26" fillId="7" borderId="19" xfId="0" applyNumberFormat="1" applyFont="1" applyFill="1" applyBorder="1" applyAlignment="1">
      <alignment horizontal="center" vertical="center" wrapText="1"/>
    </xf>
    <xf numFmtId="18" fontId="26" fillId="0" borderId="22" xfId="0" applyNumberFormat="1" applyFont="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26" fillId="7" borderId="0" xfId="0" applyFont="1" applyFill="1" applyBorder="1" applyAlignment="1">
      <alignment horizontal="left" vertical="justify" wrapText="1"/>
    </xf>
    <xf numFmtId="0" fontId="26" fillId="7" borderId="0" xfId="0" applyFont="1" applyFill="1" applyBorder="1" applyAlignment="1">
      <alignment horizontal="justify" vertical="center" wrapText="1"/>
    </xf>
    <xf numFmtId="0" fontId="0" fillId="0" borderId="0" xfId="0" applyBorder="1"/>
    <xf numFmtId="0" fontId="0" fillId="0" borderId="0" xfId="0" applyBorder="1" applyAlignment="1">
      <alignment horizontal="center"/>
    </xf>
    <xf numFmtId="44" fontId="0" fillId="3" borderId="1" xfId="3" applyFont="1" applyFill="1" applyBorder="1" applyAlignment="1">
      <alignment horizontal="right" vertical="center"/>
    </xf>
    <xf numFmtId="170" fontId="0" fillId="3" borderId="1" xfId="0" applyNumberFormat="1" applyFill="1" applyBorder="1" applyAlignment="1">
      <alignment vertical="center"/>
    </xf>
    <xf numFmtId="3" fontId="0" fillId="3" borderId="1" xfId="0" applyNumberFormat="1" applyFill="1" applyBorder="1" applyAlignment="1">
      <alignment horizontal="right" vertical="center"/>
    </xf>
    <xf numFmtId="1" fontId="0" fillId="0" borderId="1" xfId="0" applyNumberFormat="1" applyBorder="1" applyAlignment="1">
      <alignment wrapText="1"/>
    </xf>
    <xf numFmtId="0" fontId="0" fillId="0" borderId="1" xfId="0" applyBorder="1" applyAlignment="1">
      <alignment wrapText="1"/>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14" fontId="0" fillId="0" borderId="1" xfId="0" applyNumberFormat="1" applyBorder="1" applyAlignment="1"/>
    <xf numFmtId="0" fontId="0" fillId="0" borderId="1" xfId="0"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Border="1" applyAlignment="1">
      <alignment vertical="top" wrapText="1"/>
    </xf>
    <xf numFmtId="0" fontId="0" fillId="0" borderId="1" xfId="0" applyFill="1" applyBorder="1" applyAlignment="1">
      <alignment vertical="top" wrapText="1"/>
    </xf>
    <xf numFmtId="49" fontId="13" fillId="0" borderId="1" xfId="0" applyNumberFormat="1" applyFont="1" applyFill="1" applyBorder="1" applyAlignment="1" applyProtection="1">
      <alignment horizontal="center" vertical="center" wrapText="1"/>
      <protection locked="0"/>
    </xf>
    <xf numFmtId="0" fontId="0" fillId="0" borderId="1" xfId="0" applyFill="1" applyBorder="1" applyAlignment="1">
      <alignment horizontal="left" vertical="top" wrapText="1"/>
    </xf>
    <xf numFmtId="0" fontId="0" fillId="0" borderId="1" xfId="0" applyBorder="1" applyAlignment="1">
      <alignment horizontal="center" vertical="center" wrapText="1"/>
    </xf>
    <xf numFmtId="0" fontId="0" fillId="0" borderId="1" xfId="0" applyFill="1" applyBorder="1" applyAlignment="1">
      <alignment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Border="1" applyAlignment="1">
      <alignment horizontal="center" vertical="center" wrapText="1"/>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28" fillId="7" borderId="33" xfId="0" applyFont="1" applyFill="1" applyBorder="1" applyAlignment="1">
      <alignment vertical="center"/>
    </xf>
    <xf numFmtId="0" fontId="0" fillId="0" borderId="1" xfId="0" applyBorder="1" applyAlignment="1">
      <alignment horizontal="left" vertical="center" wrapText="1"/>
    </xf>
    <xf numFmtId="0" fontId="0" fillId="11" borderId="1" xfId="0" applyFill="1" applyBorder="1" applyAlignment="1">
      <alignment vertical="center"/>
    </xf>
    <xf numFmtId="2" fontId="0" fillId="0" borderId="1" xfId="0" applyNumberFormat="1" applyBorder="1" applyAlignment="1">
      <alignment horizontal="center" vertical="center"/>
    </xf>
    <xf numFmtId="171" fontId="0" fillId="3" borderId="1" xfId="3" applyNumberFormat="1" applyFont="1" applyFill="1" applyBorder="1" applyAlignment="1">
      <alignment horizontal="right" vertical="center"/>
    </xf>
    <xf numFmtId="166" fontId="0" fillId="3" borderId="1" xfId="0" applyNumberFormat="1" applyFill="1" applyBorder="1" applyAlignment="1">
      <alignment horizontal="center" vertical="center"/>
    </xf>
    <xf numFmtId="172" fontId="13" fillId="0" borderId="1" xfId="0" applyNumberFormat="1" applyFont="1" applyFill="1" applyBorder="1" applyAlignment="1" applyProtection="1">
      <alignment horizontal="center" vertical="center" wrapText="1"/>
      <protection locked="0"/>
    </xf>
    <xf numFmtId="1" fontId="13" fillId="0" borderId="1" xfId="0" applyNumberFormat="1" applyFont="1" applyFill="1" applyBorder="1" applyAlignment="1" applyProtection="1">
      <alignment horizontal="center" vertical="center" wrapText="1"/>
      <protection locked="0"/>
    </xf>
    <xf numFmtId="173" fontId="13" fillId="0" borderId="1" xfId="3" applyNumberFormat="1" applyFont="1" applyFill="1" applyBorder="1" applyAlignment="1">
      <alignment horizontal="right" vertical="center" wrapText="1"/>
    </xf>
    <xf numFmtId="9" fontId="38" fillId="0" borderId="1" xfId="0" applyNumberFormat="1" applyFont="1" applyFill="1" applyBorder="1" applyAlignment="1" applyProtection="1">
      <alignment horizontal="center" vertical="center" wrapText="1"/>
      <protection locked="0"/>
    </xf>
    <xf numFmtId="14" fontId="38" fillId="0" borderId="1" xfId="0" applyNumberFormat="1" applyFont="1" applyFill="1" applyBorder="1" applyAlignment="1" applyProtection="1">
      <alignment horizontal="center" vertical="center" wrapText="1"/>
      <protection locked="0"/>
    </xf>
    <xf numFmtId="0" fontId="38" fillId="0" borderId="1" xfId="0" applyFont="1" applyFill="1" applyBorder="1" applyAlignment="1" applyProtection="1">
      <alignment horizontal="center" vertical="center" wrapText="1"/>
      <protection locked="0"/>
    </xf>
    <xf numFmtId="0" fontId="0" fillId="0" borderId="1" xfId="0" applyFill="1" applyBorder="1" applyAlignment="1">
      <alignment horizontal="center" wrapText="1"/>
    </xf>
    <xf numFmtId="0" fontId="2" fillId="0" borderId="1" xfId="0" applyFont="1" applyBorder="1"/>
    <xf numFmtId="13" fontId="13"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protection locked="0"/>
    </xf>
    <xf numFmtId="15" fontId="13" fillId="0" borderId="1" xfId="0" applyNumberFormat="1" applyFont="1" applyFill="1" applyBorder="1" applyAlignment="1" applyProtection="1">
      <alignment horizontal="center" vertical="center"/>
      <protection locked="0"/>
    </xf>
    <xf numFmtId="2" fontId="13" fillId="0" borderId="1" xfId="0" applyNumberFormat="1" applyFont="1" applyFill="1" applyBorder="1" applyAlignment="1" applyProtection="1">
      <alignment horizontal="center" vertical="center"/>
      <protection locked="0"/>
    </xf>
    <xf numFmtId="49" fontId="18" fillId="0" borderId="1" xfId="0" applyNumberFormat="1" applyFont="1" applyFill="1" applyBorder="1" applyAlignment="1" applyProtection="1">
      <alignment horizontal="center" vertical="center"/>
      <protection locked="0"/>
    </xf>
    <xf numFmtId="0" fontId="0" fillId="0" borderId="1" xfId="0" applyBorder="1" applyAlignment="1">
      <alignment horizontal="center" vertical="center"/>
    </xf>
    <xf numFmtId="0" fontId="0" fillId="3" borderId="1" xfId="0" applyFill="1" applyBorder="1" applyAlignment="1">
      <alignment vertical="center"/>
    </xf>
    <xf numFmtId="174" fontId="0" fillId="3" borderId="1" xfId="1" applyNumberFormat="1" applyFont="1" applyFill="1" applyBorder="1" applyAlignment="1">
      <alignment horizontal="right" vertical="center"/>
    </xf>
    <xf numFmtId="49" fontId="13" fillId="0" borderId="1" xfId="1" applyNumberFormat="1" applyFont="1" applyFill="1" applyBorder="1" applyAlignment="1" applyProtection="1">
      <alignment horizontal="center" vertical="center" wrapText="1"/>
      <protection locked="0"/>
    </xf>
    <xf numFmtId="43" fontId="13" fillId="0" borderId="1" xfId="1" applyFont="1" applyFill="1" applyBorder="1" applyAlignment="1" applyProtection="1">
      <alignment horizontal="center" vertical="center" wrapText="1"/>
      <protection locked="0"/>
    </xf>
    <xf numFmtId="0" fontId="0" fillId="0" borderId="1" xfId="0" applyBorder="1" applyAlignment="1">
      <alignment horizontal="center" wrapText="1"/>
    </xf>
    <xf numFmtId="0" fontId="0" fillId="0" borderId="14" xfId="0" applyBorder="1" applyAlignment="1">
      <alignment vertical="center" wrapText="1"/>
    </xf>
    <xf numFmtId="0" fontId="0" fillId="0" borderId="5" xfId="0" applyBorder="1" applyAlignment="1">
      <alignment vertical="center" wrapText="1"/>
    </xf>
    <xf numFmtId="14" fontId="0" fillId="0" borderId="1" xfId="0" applyNumberFormat="1" applyFill="1" applyBorder="1" applyAlignment="1">
      <alignment wrapText="1"/>
    </xf>
    <xf numFmtId="0" fontId="1" fillId="2" borderId="41" xfId="0" applyFont="1" applyFill="1" applyBorder="1" applyAlignment="1">
      <alignment horizontal="center" vertical="center" wrapText="1"/>
    </xf>
    <xf numFmtId="0" fontId="1" fillId="2" borderId="42" xfId="0" applyFont="1" applyFill="1" applyBorder="1" applyAlignment="1">
      <alignment horizontal="center" vertical="center" wrapText="1"/>
    </xf>
    <xf numFmtId="14" fontId="0" fillId="0" borderId="1" xfId="0" applyNumberFormat="1" applyBorder="1" applyAlignment="1">
      <alignment wrapText="1"/>
    </xf>
    <xf numFmtId="0" fontId="2" fillId="0" borderId="1" xfId="0" applyFont="1" applyBorder="1" applyAlignment="1">
      <alignment wrapText="1"/>
    </xf>
    <xf numFmtId="1" fontId="1" fillId="0" borderId="1" xfId="0" applyNumberFormat="1" applyFont="1" applyBorder="1" applyAlignment="1">
      <alignment wrapText="1"/>
    </xf>
    <xf numFmtId="0" fontId="0" fillId="0" borderId="13" xfId="0" applyBorder="1" applyAlignment="1">
      <alignment wrapText="1"/>
    </xf>
    <xf numFmtId="0" fontId="0" fillId="0" borderId="13" xfId="0" applyBorder="1" applyAlignment="1"/>
    <xf numFmtId="0" fontId="0" fillId="0" borderId="13" xfId="0" applyFill="1" applyBorder="1"/>
    <xf numFmtId="0" fontId="0" fillId="0" borderId="13" xfId="0" applyBorder="1" applyAlignment="1">
      <alignment horizontal="center" vertical="center" wrapText="1"/>
    </xf>
    <xf numFmtId="0" fontId="0" fillId="0" borderId="13" xfId="0" applyFill="1" applyBorder="1" applyAlignment="1">
      <alignment wrapText="1"/>
    </xf>
    <xf numFmtId="2" fontId="0" fillId="0" borderId="1" xfId="0" applyNumberFormat="1" applyFill="1" applyBorder="1" applyAlignment="1">
      <alignment horizontal="center" wrapText="1"/>
    </xf>
    <xf numFmtId="0" fontId="0" fillId="12" borderId="1" xfId="0" applyFill="1" applyBorder="1"/>
    <xf numFmtId="0" fontId="0" fillId="0" borderId="1" xfId="0" applyBorder="1" applyAlignment="1">
      <alignment wrapText="1"/>
    </xf>
    <xf numFmtId="0" fontId="0" fillId="0" borderId="1" xfId="0" applyBorder="1" applyAlignment="1">
      <alignment horizontal="center" vertical="center"/>
    </xf>
    <xf numFmtId="43" fontId="13" fillId="0" borderId="1" xfId="1" applyFont="1" applyFill="1" applyBorder="1" applyAlignment="1" applyProtection="1">
      <alignment vertical="center" wrapText="1"/>
      <protection locked="0"/>
    </xf>
    <xf numFmtId="0" fontId="0" fillId="0" borderId="1" xfId="0" applyBorder="1" applyAlignment="1">
      <alignment wrapText="1"/>
    </xf>
    <xf numFmtId="0" fontId="0" fillId="0" borderId="1" xfId="0" applyBorder="1" applyAlignment="1">
      <alignment horizontal="center" vertical="center"/>
    </xf>
    <xf numFmtId="0" fontId="39" fillId="0" borderId="1" xfId="0" applyFont="1" applyBorder="1" applyAlignment="1">
      <alignment vertical="center"/>
    </xf>
    <xf numFmtId="14" fontId="11" fillId="0" borderId="0" xfId="0" applyNumberFormat="1" applyFont="1" applyFill="1" applyBorder="1" applyAlignment="1">
      <alignment horizontal="left" vertical="center" wrapText="1"/>
    </xf>
    <xf numFmtId="49" fontId="0" fillId="0" borderId="0" xfId="0" applyNumberFormat="1" applyFill="1" applyAlignment="1">
      <alignment vertical="center"/>
    </xf>
    <xf numFmtId="0" fontId="37" fillId="0" borderId="1" xfId="0" applyFont="1" applyFill="1" applyBorder="1" applyAlignment="1">
      <alignment horizontal="center" vertical="center" wrapText="1"/>
    </xf>
    <xf numFmtId="0" fontId="0" fillId="0" borderId="1" xfId="0" applyBorder="1" applyAlignment="1">
      <alignment wrapText="1"/>
    </xf>
    <xf numFmtId="0" fontId="0" fillId="0" borderId="12" xfId="0" applyBorder="1" applyAlignment="1"/>
    <xf numFmtId="0" fontId="0" fillId="0" borderId="4" xfId="0" applyBorder="1" applyAlignment="1"/>
    <xf numFmtId="0" fontId="0" fillId="0" borderId="1" xfId="0" applyBorder="1" applyAlignment="1">
      <alignment wrapText="1"/>
    </xf>
    <xf numFmtId="0" fontId="0" fillId="0" borderId="1" xfId="0" applyBorder="1" applyAlignment="1">
      <alignment horizontal="center"/>
    </xf>
    <xf numFmtId="0" fontId="0" fillId="0" borderId="1" xfId="0" applyBorder="1" applyAlignment="1">
      <alignment horizontal="center" vertical="center"/>
    </xf>
    <xf numFmtId="0" fontId="39" fillId="0" borderId="1" xfId="0" applyFont="1" applyBorder="1" applyAlignment="1">
      <alignment wrapText="1"/>
    </xf>
    <xf numFmtId="0" fontId="39" fillId="0" borderId="1" xfId="0" applyFont="1" applyBorder="1" applyAlignment="1">
      <alignment horizontal="center" wrapText="1"/>
    </xf>
    <xf numFmtId="0" fontId="39" fillId="0" borderId="1" xfId="0" applyFont="1" applyBorder="1" applyAlignment="1"/>
    <xf numFmtId="14" fontId="39" fillId="0" borderId="1" xfId="0" applyNumberFormat="1" applyFont="1" applyBorder="1" applyAlignment="1"/>
    <xf numFmtId="0" fontId="39" fillId="0" borderId="1" xfId="0" applyFont="1" applyFill="1" applyBorder="1"/>
    <xf numFmtId="0" fontId="39" fillId="0" borderId="1" xfId="0" applyFont="1" applyBorder="1" applyAlignment="1">
      <alignment vertical="center" wrapText="1"/>
    </xf>
    <xf numFmtId="0" fontId="39" fillId="0" borderId="1" xfId="0" applyFont="1" applyFill="1" applyBorder="1" applyAlignment="1">
      <alignment wrapText="1"/>
    </xf>
    <xf numFmtId="0" fontId="39" fillId="0" borderId="1" xfId="0" applyFont="1" applyFill="1" applyBorder="1" applyAlignment="1"/>
    <xf numFmtId="0" fontId="0" fillId="0" borderId="1" xfId="0" applyBorder="1" applyAlignment="1">
      <alignment wrapText="1"/>
    </xf>
    <xf numFmtId="1" fontId="39" fillId="0" borderId="1" xfId="0" applyNumberFormat="1" applyFont="1" applyBorder="1" applyAlignment="1">
      <alignment wrapText="1"/>
    </xf>
    <xf numFmtId="0" fontId="39" fillId="0" borderId="1" xfId="0" applyFont="1" applyBorder="1" applyAlignment="1">
      <alignment vertical="top" wrapText="1"/>
    </xf>
    <xf numFmtId="0" fontId="39" fillId="0" borderId="1" xfId="0" applyFont="1" applyFill="1" applyBorder="1" applyAlignment="1">
      <alignment vertical="top" wrapText="1"/>
    </xf>
    <xf numFmtId="0" fontId="39" fillId="0" borderId="1" xfId="0" applyFont="1" applyFill="1" applyBorder="1" applyAlignment="1">
      <alignment vertical="center" wrapText="1"/>
    </xf>
    <xf numFmtId="0" fontId="40" fillId="0" borderId="1" xfId="0" applyFont="1" applyBorder="1" applyAlignment="1">
      <alignment wrapText="1"/>
    </xf>
    <xf numFmtId="0" fontId="40" fillId="0" borderId="1" xfId="0" applyFont="1" applyBorder="1"/>
    <xf numFmtId="2" fontId="0" fillId="0" borderId="0" xfId="0" applyNumberFormat="1" applyFill="1" applyAlignment="1">
      <alignment vertical="center"/>
    </xf>
    <xf numFmtId="0" fontId="18" fillId="0" borderId="1" xfId="0" applyNumberFormat="1" applyFont="1" applyFill="1" applyBorder="1" applyAlignment="1" applyProtection="1">
      <alignment horizontal="center" vertical="center" wrapText="1"/>
      <protection locked="0"/>
    </xf>
    <xf numFmtId="2" fontId="18" fillId="0" borderId="1" xfId="0" applyNumberFormat="1" applyFont="1" applyFill="1" applyBorder="1" applyAlignment="1" applyProtection="1">
      <alignment horizontal="center" vertical="center"/>
      <protection locked="0"/>
    </xf>
    <xf numFmtId="0" fontId="26" fillId="7" borderId="22" xfId="0" applyFont="1" applyFill="1" applyBorder="1" applyAlignment="1">
      <alignment horizontal="left" vertical="justify" wrapText="1"/>
    </xf>
    <xf numFmtId="0" fontId="26" fillId="7" borderId="23" xfId="0" applyFont="1" applyFill="1" applyBorder="1" applyAlignment="1">
      <alignment horizontal="left" vertical="justify" wrapText="1"/>
    </xf>
    <xf numFmtId="0" fontId="26" fillId="7" borderId="24" xfId="0" applyFont="1" applyFill="1" applyBorder="1" applyAlignment="1">
      <alignment horizontal="left" vertical="justify" wrapText="1"/>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0" fillId="0" borderId="1" xfId="0" applyBorder="1" applyAlignment="1">
      <alignment horizontal="center"/>
    </xf>
    <xf numFmtId="0" fontId="26" fillId="7" borderId="22" xfId="0" applyFont="1" applyFill="1" applyBorder="1" applyAlignment="1">
      <alignment horizontal="center" vertical="justify" wrapText="1"/>
    </xf>
    <xf numFmtId="0" fontId="26" fillId="7" borderId="23" xfId="0" applyFont="1" applyFill="1" applyBorder="1" applyAlignment="1">
      <alignment horizontal="center" vertical="justify" wrapText="1"/>
    </xf>
    <xf numFmtId="0" fontId="26" fillId="7" borderId="24" xfId="0" applyFont="1" applyFill="1" applyBorder="1" applyAlignment="1">
      <alignment horizontal="center" vertical="justify" wrapText="1"/>
    </xf>
    <xf numFmtId="0" fontId="0" fillId="0" borderId="5" xfId="0" applyBorder="1" applyAlignment="1">
      <alignment horizontal="center" wrapText="1"/>
    </xf>
    <xf numFmtId="0" fontId="0" fillId="0" borderId="40" xfId="0" applyBorder="1" applyAlignment="1">
      <alignment horizontal="center" wrapText="1"/>
    </xf>
    <xf numFmtId="0" fontId="0" fillId="0" borderId="14" xfId="0" applyBorder="1" applyAlignment="1">
      <alignment horizontal="center" wrapText="1"/>
    </xf>
    <xf numFmtId="0" fontId="25" fillId="6" borderId="1" xfId="0" applyFont="1" applyFill="1" applyBorder="1" applyAlignment="1">
      <alignment horizontal="center" vertical="center" wrapText="1"/>
    </xf>
    <xf numFmtId="0" fontId="26" fillId="7" borderId="19" xfId="0" applyFont="1" applyFill="1" applyBorder="1" applyAlignment="1">
      <alignment horizontal="left" vertical="justify" wrapText="1"/>
    </xf>
    <xf numFmtId="0" fontId="26" fillId="7" borderId="20" xfId="0" applyFont="1" applyFill="1" applyBorder="1" applyAlignment="1">
      <alignment horizontal="left" vertical="justify" wrapText="1"/>
    </xf>
    <xf numFmtId="0" fontId="26" fillId="7" borderId="21" xfId="0" applyFont="1" applyFill="1" applyBorder="1" applyAlignment="1">
      <alignment horizontal="left"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wrapText="1"/>
    </xf>
    <xf numFmtId="0" fontId="25" fillId="0" borderId="1" xfId="0" applyFont="1" applyBorder="1" applyAlignment="1">
      <alignment horizontal="center" vertical="center" wrapText="1"/>
    </xf>
    <xf numFmtId="0" fontId="32" fillId="0" borderId="0" xfId="0" applyFont="1" applyAlignment="1">
      <alignment horizontal="center" vertical="center"/>
    </xf>
    <xf numFmtId="0" fontId="33" fillId="10" borderId="0" xfId="0" applyFont="1" applyFill="1" applyAlignment="1">
      <alignment horizontal="center"/>
    </xf>
    <xf numFmtId="0" fontId="23" fillId="0" borderId="0" xfId="0" applyFont="1" applyAlignment="1">
      <alignment horizontal="center" vertical="center"/>
    </xf>
    <xf numFmtId="0" fontId="0" fillId="0" borderId="28" xfId="0" applyBorder="1"/>
    <xf numFmtId="0" fontId="29" fillId="7" borderId="38" xfId="0" applyFont="1" applyFill="1" applyBorder="1" applyAlignment="1">
      <alignment vertical="center"/>
    </xf>
    <xf numFmtId="0" fontId="29" fillId="7" borderId="39" xfId="0" applyFont="1" applyFill="1" applyBorder="1" applyAlignment="1">
      <alignment vertical="center"/>
    </xf>
    <xf numFmtId="0" fontId="28" fillId="9" borderId="30" xfId="0" applyFont="1" applyFill="1" applyBorder="1" applyAlignment="1">
      <alignment horizontal="center" vertical="center"/>
    </xf>
    <xf numFmtId="0" fontId="28" fillId="9" borderId="32" xfId="0" applyFont="1" applyFill="1" applyBorder="1" applyAlignment="1">
      <alignment horizontal="center" vertical="center"/>
    </xf>
    <xf numFmtId="0" fontId="28" fillId="9" borderId="31" xfId="0" applyFont="1" applyFill="1" applyBorder="1" applyAlignment="1">
      <alignment horizontal="center" vertical="center"/>
    </xf>
    <xf numFmtId="44" fontId="36" fillId="7" borderId="32" xfId="3" applyFont="1" applyFill="1" applyBorder="1" applyAlignment="1">
      <alignment horizontal="center" vertical="center" wrapText="1"/>
    </xf>
    <xf numFmtId="44" fontId="36" fillId="7" borderId="31" xfId="3" applyFont="1" applyFill="1" applyBorder="1" applyAlignment="1">
      <alignment horizontal="center" vertical="center" wrapText="1"/>
    </xf>
    <xf numFmtId="0" fontId="28" fillId="7" borderId="25" xfId="0" applyFont="1" applyFill="1" applyBorder="1" applyAlignment="1">
      <alignment horizontal="center" vertical="center" wrapText="1"/>
    </xf>
    <xf numFmtId="0" fontId="28" fillId="7" borderId="26" xfId="0" applyFont="1" applyFill="1" applyBorder="1" applyAlignment="1">
      <alignment horizontal="center" vertical="center" wrapText="1"/>
    </xf>
    <xf numFmtId="0" fontId="28" fillId="7" borderId="0" xfId="0" applyFont="1" applyFill="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6" fillId="7" borderId="32" xfId="0" applyFont="1" applyFill="1" applyBorder="1" applyAlignment="1">
      <alignment horizontal="center" vertical="center" wrapText="1"/>
    </xf>
    <xf numFmtId="0" fontId="36" fillId="7" borderId="31" xfId="0" applyFont="1" applyFill="1" applyBorder="1" applyAlignment="1">
      <alignment horizontal="center" vertical="center" wrapText="1"/>
    </xf>
    <xf numFmtId="0" fontId="35" fillId="7" borderId="32"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28" fillId="7" borderId="25" xfId="0" applyFont="1" applyFill="1" applyBorder="1" applyAlignment="1">
      <alignment vertical="center"/>
    </xf>
    <xf numFmtId="0" fontId="28" fillId="7" borderId="33" xfId="0" applyFont="1" applyFill="1" applyBorder="1" applyAlignment="1">
      <alignment vertical="center"/>
    </xf>
    <xf numFmtId="0" fontId="28" fillId="7" borderId="26" xfId="0" applyFont="1" applyFill="1" applyBorder="1" applyAlignment="1">
      <alignment vertical="center" wrapText="1"/>
    </xf>
    <xf numFmtId="0" fontId="28" fillId="7" borderId="37" xfId="0" applyFont="1" applyFill="1" applyBorder="1" applyAlignment="1">
      <alignment vertical="center" wrapText="1"/>
    </xf>
    <xf numFmtId="0" fontId="28" fillId="7" borderId="35" xfId="0" applyFont="1" applyFill="1" applyBorder="1" applyAlignment="1">
      <alignment vertical="center" wrapText="1"/>
    </xf>
    <xf numFmtId="0" fontId="28" fillId="7" borderId="34" xfId="0" applyFont="1" applyFill="1" applyBorder="1" applyAlignment="1">
      <alignment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9" fillId="2" borderId="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0" fillId="0" borderId="13" xfId="0" applyBorder="1" applyAlignment="1">
      <alignment horizontal="center" vertical="center"/>
    </xf>
    <xf numFmtId="0" fontId="0" fillId="0" borderId="4" xfId="0" applyBorder="1" applyAlignment="1">
      <alignment horizontal="center" vertical="center"/>
    </xf>
    <xf numFmtId="0" fontId="19" fillId="0" borderId="15" xfId="0" applyFont="1" applyBorder="1" applyAlignment="1">
      <alignment horizontal="center" vertical="center" wrapText="1"/>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7" fillId="0" borderId="0" xfId="0" applyFont="1" applyFill="1" applyAlignment="1">
      <alignment horizontal="left" vertical="center" wrapText="1"/>
    </xf>
    <xf numFmtId="0" fontId="7" fillId="2" borderId="6" xfId="0" applyFont="1" applyFill="1" applyBorder="1" applyAlignment="1">
      <alignment horizontal="center" vertical="center"/>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5" xfId="0" applyBorder="1" applyAlignment="1">
      <alignment horizontal="center" vertical="center"/>
    </xf>
    <xf numFmtId="0" fontId="0" fillId="0" borderId="1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39" fillId="0" borderId="5" xfId="0" applyFont="1" applyBorder="1" applyAlignment="1">
      <alignment horizontal="center" vertical="center" wrapText="1"/>
    </xf>
    <xf numFmtId="0" fontId="39" fillId="0" borderId="14" xfId="0" applyFont="1" applyBorder="1" applyAlignment="1">
      <alignment horizontal="center" vertical="center"/>
    </xf>
    <xf numFmtId="0" fontId="0" fillId="0" borderId="5" xfId="0" applyBorder="1" applyAlignment="1">
      <alignment horizontal="left" vertical="center" wrapText="1"/>
    </xf>
    <xf numFmtId="0" fontId="0" fillId="0" borderId="14" xfId="0" applyBorder="1" applyAlignment="1">
      <alignment horizontal="left" vertical="center" wrapText="1"/>
    </xf>
    <xf numFmtId="0" fontId="0" fillId="0" borderId="1" xfId="0" applyBorder="1" applyAlignment="1">
      <alignment horizontal="center" vertical="center" wrapText="1"/>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0" fillId="0" borderId="46"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45" xfId="0" applyBorder="1" applyAlignment="1">
      <alignment horizontal="center" vertical="center"/>
    </xf>
    <xf numFmtId="0" fontId="0" fillId="0" borderId="46" xfId="0" applyBorder="1" applyAlignment="1">
      <alignment horizontal="center" vertical="center"/>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75"/>
  <sheetViews>
    <sheetView topLeftCell="A29" workbookViewId="0">
      <selection activeCell="H31" sqref="H31:L31"/>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35">
      <c r="A2" s="297" t="s">
        <v>91</v>
      </c>
      <c r="B2" s="297"/>
      <c r="C2" s="297"/>
      <c r="D2" s="297"/>
      <c r="E2" s="297"/>
      <c r="F2" s="297"/>
      <c r="G2" s="297"/>
      <c r="H2" s="297"/>
      <c r="I2" s="297"/>
      <c r="J2" s="297"/>
      <c r="K2" s="297"/>
      <c r="L2" s="297"/>
    </row>
    <row r="4" spans="1:12" ht="16.5" x14ac:dyDescent="0.25">
      <c r="A4" s="298" t="s">
        <v>64</v>
      </c>
      <c r="B4" s="298"/>
      <c r="C4" s="298"/>
      <c r="D4" s="298"/>
      <c r="E4" s="298"/>
      <c r="F4" s="298"/>
      <c r="G4" s="298"/>
      <c r="H4" s="298"/>
      <c r="I4" s="298"/>
      <c r="J4" s="298"/>
      <c r="K4" s="298"/>
      <c r="L4" s="298"/>
    </row>
    <row r="5" spans="1:12" ht="16.5" x14ac:dyDescent="0.25">
      <c r="A5" s="77"/>
    </row>
    <row r="6" spans="1:12" ht="16.5" x14ac:dyDescent="0.25">
      <c r="A6" s="298" t="s">
        <v>65</v>
      </c>
      <c r="B6" s="298"/>
      <c r="C6" s="298"/>
      <c r="D6" s="298"/>
      <c r="E6" s="298"/>
      <c r="F6" s="298"/>
      <c r="G6" s="298"/>
      <c r="H6" s="298"/>
      <c r="I6" s="298"/>
      <c r="J6" s="298"/>
      <c r="K6" s="298"/>
      <c r="L6" s="298"/>
    </row>
    <row r="7" spans="1:12" ht="16.5" x14ac:dyDescent="0.25">
      <c r="A7" s="78"/>
    </row>
    <row r="8" spans="1:12" ht="109.5" customHeight="1" x14ac:dyDescent="0.25">
      <c r="A8" s="292" t="s">
        <v>187</v>
      </c>
      <c r="B8" s="292"/>
      <c r="C8" s="292"/>
      <c r="D8" s="292"/>
      <c r="E8" s="292"/>
      <c r="F8" s="292"/>
      <c r="G8" s="292"/>
      <c r="H8" s="292"/>
      <c r="I8" s="292"/>
      <c r="J8" s="292"/>
      <c r="K8" s="292"/>
      <c r="L8" s="292"/>
    </row>
    <row r="9" spans="1:12" ht="45.75" customHeight="1" x14ac:dyDescent="0.25">
      <c r="A9" s="292"/>
      <c r="B9" s="292"/>
      <c r="C9" s="292"/>
      <c r="D9" s="292"/>
      <c r="E9" s="292"/>
      <c r="F9" s="292"/>
      <c r="G9" s="292"/>
      <c r="H9" s="292"/>
      <c r="I9" s="292"/>
      <c r="J9" s="292"/>
      <c r="K9" s="292"/>
      <c r="L9" s="292"/>
    </row>
    <row r="10" spans="1:12" ht="28.5" customHeight="1" x14ac:dyDescent="0.25">
      <c r="A10" s="292" t="s">
        <v>94</v>
      </c>
      <c r="B10" s="292"/>
      <c r="C10" s="292"/>
      <c r="D10" s="292"/>
      <c r="E10" s="292"/>
      <c r="F10" s="292"/>
      <c r="G10" s="292"/>
      <c r="H10" s="292"/>
      <c r="I10" s="292"/>
      <c r="J10" s="292"/>
      <c r="K10" s="292"/>
      <c r="L10" s="292"/>
    </row>
    <row r="11" spans="1:12" ht="28.5" customHeight="1" x14ac:dyDescent="0.25">
      <c r="A11" s="292"/>
      <c r="B11" s="292"/>
      <c r="C11" s="292"/>
      <c r="D11" s="292"/>
      <c r="E11" s="292"/>
      <c r="F11" s="292"/>
      <c r="G11" s="292"/>
      <c r="H11" s="292"/>
      <c r="I11" s="292"/>
      <c r="J11" s="292"/>
      <c r="K11" s="292"/>
      <c r="L11" s="292"/>
    </row>
    <row r="12" spans="1:12" ht="15.75" thickBot="1" x14ac:dyDescent="0.3"/>
    <row r="13" spans="1:12" ht="15.75" thickBot="1" x14ac:dyDescent="0.3">
      <c r="A13" s="79" t="s">
        <v>66</v>
      </c>
      <c r="B13" s="293" t="s">
        <v>90</v>
      </c>
      <c r="C13" s="294"/>
      <c r="D13" s="294"/>
      <c r="E13" s="294"/>
      <c r="F13" s="294"/>
      <c r="G13" s="294"/>
      <c r="H13" s="294"/>
      <c r="I13" s="294"/>
      <c r="J13" s="294"/>
      <c r="K13" s="294"/>
      <c r="L13" s="294"/>
    </row>
    <row r="14" spans="1:12" ht="15.75" thickBot="1" x14ac:dyDescent="0.3">
      <c r="A14" s="80">
        <v>1</v>
      </c>
      <c r="B14" s="295" t="s">
        <v>169</v>
      </c>
      <c r="C14" s="295"/>
      <c r="D14" s="295"/>
      <c r="E14" s="295"/>
      <c r="F14" s="295"/>
      <c r="G14" s="295"/>
      <c r="H14" s="295"/>
      <c r="I14" s="295"/>
      <c r="J14" s="295"/>
      <c r="K14" s="295"/>
      <c r="L14" s="295"/>
    </row>
    <row r="15" spans="1:12" ht="15.75" thickBot="1" x14ac:dyDescent="0.3">
      <c r="A15" s="80">
        <v>2</v>
      </c>
      <c r="B15" s="295" t="s">
        <v>159</v>
      </c>
      <c r="C15" s="295"/>
      <c r="D15" s="295"/>
      <c r="E15" s="295"/>
      <c r="F15" s="295"/>
      <c r="G15" s="295"/>
      <c r="H15" s="295"/>
      <c r="I15" s="295"/>
      <c r="J15" s="295"/>
      <c r="K15" s="295"/>
      <c r="L15" s="295"/>
    </row>
    <row r="16" spans="1:12" ht="15.75" thickBot="1" x14ac:dyDescent="0.3">
      <c r="A16" s="80">
        <v>3</v>
      </c>
      <c r="B16" s="295" t="s">
        <v>180</v>
      </c>
      <c r="C16" s="295"/>
      <c r="D16" s="295"/>
      <c r="E16" s="295"/>
      <c r="F16" s="295"/>
      <c r="G16" s="295"/>
      <c r="H16" s="295"/>
      <c r="I16" s="295"/>
      <c r="J16" s="295"/>
      <c r="K16" s="295"/>
      <c r="L16" s="295"/>
    </row>
    <row r="17" spans="1:12" x14ac:dyDescent="0.25">
      <c r="A17" s="87"/>
      <c r="B17" s="87"/>
      <c r="C17" s="87"/>
      <c r="D17" s="87"/>
      <c r="E17" s="87"/>
      <c r="F17" s="87"/>
      <c r="G17" s="87"/>
      <c r="H17" s="87"/>
      <c r="I17" s="87"/>
      <c r="J17" s="87"/>
      <c r="K17" s="87"/>
      <c r="L17" s="87"/>
    </row>
    <row r="18" spans="1:12" s="103" customFormat="1" x14ac:dyDescent="0.25">
      <c r="A18" s="296" t="s">
        <v>173</v>
      </c>
      <c r="B18" s="296"/>
      <c r="C18" s="296"/>
      <c r="D18" s="296"/>
      <c r="E18" s="296"/>
      <c r="F18" s="296"/>
      <c r="G18" s="296"/>
      <c r="H18" s="296"/>
      <c r="I18" s="296"/>
      <c r="J18" s="296"/>
      <c r="K18" s="296"/>
      <c r="L18" s="296"/>
    </row>
    <row r="19" spans="1:12" s="103" customFormat="1" x14ac:dyDescent="0.25"/>
    <row r="20" spans="1:12" s="103" customFormat="1" ht="15" customHeight="1" x14ac:dyDescent="0.25">
      <c r="A20" s="285" t="s">
        <v>67</v>
      </c>
      <c r="B20" s="285"/>
      <c r="C20" s="285"/>
      <c r="D20" s="285"/>
      <c r="E20" s="82" t="s">
        <v>68</v>
      </c>
      <c r="F20" s="161" t="s">
        <v>69</v>
      </c>
      <c r="G20" s="161" t="s">
        <v>70</v>
      </c>
      <c r="H20" s="285" t="s">
        <v>3</v>
      </c>
      <c r="I20" s="285"/>
      <c r="J20" s="285"/>
      <c r="K20" s="285"/>
      <c r="L20" s="285"/>
    </row>
    <row r="21" spans="1:12" s="103" customFormat="1" ht="30" customHeight="1" x14ac:dyDescent="0.25">
      <c r="A21" s="286" t="s">
        <v>161</v>
      </c>
      <c r="B21" s="287"/>
      <c r="C21" s="287"/>
      <c r="D21" s="288"/>
      <c r="E21" s="83" t="s">
        <v>162</v>
      </c>
      <c r="F21" s="163" t="s">
        <v>163</v>
      </c>
      <c r="G21" s="1"/>
      <c r="H21" s="278"/>
      <c r="I21" s="278"/>
      <c r="J21" s="278"/>
      <c r="K21" s="278"/>
      <c r="L21" s="278"/>
    </row>
    <row r="22" spans="1:12" s="103" customFormat="1" ht="27" customHeight="1" x14ac:dyDescent="0.25">
      <c r="A22" s="272" t="s">
        <v>183</v>
      </c>
      <c r="B22" s="273"/>
      <c r="C22" s="273"/>
      <c r="D22" s="274"/>
      <c r="E22" s="84">
        <v>26</v>
      </c>
      <c r="F22" s="163" t="s">
        <v>163</v>
      </c>
      <c r="G22" s="1"/>
      <c r="H22" s="278"/>
      <c r="I22" s="278"/>
      <c r="J22" s="278"/>
      <c r="K22" s="278"/>
      <c r="L22" s="278"/>
    </row>
    <row r="23" spans="1:12" s="103" customFormat="1" ht="15" customHeight="1" x14ac:dyDescent="0.25">
      <c r="A23" s="272" t="s">
        <v>134</v>
      </c>
      <c r="B23" s="273"/>
      <c r="C23" s="273"/>
      <c r="D23" s="274"/>
      <c r="E23" s="84" t="s">
        <v>175</v>
      </c>
      <c r="F23" s="163" t="s">
        <v>163</v>
      </c>
      <c r="G23" s="1"/>
      <c r="H23" s="278"/>
      <c r="I23" s="278"/>
      <c r="J23" s="278"/>
      <c r="K23" s="278"/>
      <c r="L23" s="278"/>
    </row>
    <row r="24" spans="1:12" s="103" customFormat="1" ht="15" customHeight="1" x14ac:dyDescent="0.25">
      <c r="A24" s="289" t="s">
        <v>71</v>
      </c>
      <c r="B24" s="290"/>
      <c r="C24" s="290"/>
      <c r="D24" s="291"/>
      <c r="E24" s="85" t="s">
        <v>176</v>
      </c>
      <c r="F24" s="163" t="s">
        <v>163</v>
      </c>
      <c r="G24" s="1"/>
      <c r="H24" s="278"/>
      <c r="I24" s="278"/>
      <c r="J24" s="278"/>
      <c r="K24" s="278"/>
      <c r="L24" s="278"/>
    </row>
    <row r="25" spans="1:12" s="103" customFormat="1" ht="15" customHeight="1" x14ac:dyDescent="0.25">
      <c r="A25" s="289" t="s">
        <v>93</v>
      </c>
      <c r="B25" s="290"/>
      <c r="C25" s="290"/>
      <c r="D25" s="291"/>
      <c r="E25" s="85"/>
      <c r="F25" s="1"/>
      <c r="G25" s="1"/>
      <c r="H25" s="275" t="s">
        <v>165</v>
      </c>
      <c r="I25" s="276"/>
      <c r="J25" s="276"/>
      <c r="K25" s="276"/>
      <c r="L25" s="277"/>
    </row>
    <row r="26" spans="1:12" s="103" customFormat="1" ht="39" customHeight="1" x14ac:dyDescent="0.25">
      <c r="A26" s="289" t="s">
        <v>135</v>
      </c>
      <c r="B26" s="290"/>
      <c r="C26" s="290"/>
      <c r="D26" s="291"/>
      <c r="E26" s="85">
        <v>27</v>
      </c>
      <c r="F26" s="163" t="s">
        <v>163</v>
      </c>
      <c r="G26" s="1"/>
      <c r="H26" s="278"/>
      <c r="I26" s="278"/>
      <c r="J26" s="278"/>
      <c r="K26" s="278"/>
      <c r="L26" s="278"/>
    </row>
    <row r="27" spans="1:12" s="103" customFormat="1" ht="27" customHeight="1" x14ac:dyDescent="0.25">
      <c r="A27" s="289" t="s">
        <v>96</v>
      </c>
      <c r="B27" s="290"/>
      <c r="C27" s="290"/>
      <c r="D27" s="291"/>
      <c r="E27" s="85"/>
      <c r="F27" s="1"/>
      <c r="G27" s="1"/>
      <c r="H27" s="275" t="s">
        <v>165</v>
      </c>
      <c r="I27" s="276"/>
      <c r="J27" s="276"/>
      <c r="K27" s="276"/>
      <c r="L27" s="277"/>
    </row>
    <row r="28" spans="1:12" s="103" customFormat="1" ht="15" customHeight="1" x14ac:dyDescent="0.25">
      <c r="A28" s="272" t="s">
        <v>72</v>
      </c>
      <c r="B28" s="273"/>
      <c r="C28" s="273"/>
      <c r="D28" s="274"/>
      <c r="E28" s="84">
        <v>18</v>
      </c>
      <c r="F28" s="163" t="s">
        <v>163</v>
      </c>
      <c r="G28" s="1"/>
      <c r="H28" s="278"/>
      <c r="I28" s="278"/>
      <c r="J28" s="278"/>
      <c r="K28" s="278"/>
      <c r="L28" s="278"/>
    </row>
    <row r="29" spans="1:12" s="103" customFormat="1" ht="15" customHeight="1" x14ac:dyDescent="0.25">
      <c r="A29" s="272" t="s">
        <v>73</v>
      </c>
      <c r="B29" s="273"/>
      <c r="C29" s="273"/>
      <c r="D29" s="274"/>
      <c r="E29" s="84">
        <v>19</v>
      </c>
      <c r="F29" s="163" t="s">
        <v>163</v>
      </c>
      <c r="G29" s="1"/>
      <c r="H29" s="278"/>
      <c r="I29" s="278"/>
      <c r="J29" s="278"/>
      <c r="K29" s="278"/>
      <c r="L29" s="278"/>
    </row>
    <row r="30" spans="1:12" s="103" customFormat="1" ht="15" customHeight="1" x14ac:dyDescent="0.25">
      <c r="A30" s="272" t="s">
        <v>74</v>
      </c>
      <c r="B30" s="273"/>
      <c r="C30" s="273"/>
      <c r="D30" s="274"/>
      <c r="E30" s="84" t="s">
        <v>178</v>
      </c>
      <c r="F30" s="163" t="s">
        <v>163</v>
      </c>
      <c r="G30" s="1"/>
      <c r="H30" s="278"/>
      <c r="I30" s="278"/>
      <c r="J30" s="278"/>
      <c r="K30" s="278"/>
      <c r="L30" s="278"/>
    </row>
    <row r="31" spans="1:12" s="103" customFormat="1" ht="53.25" customHeight="1" x14ac:dyDescent="0.25">
      <c r="A31" s="272" t="s">
        <v>75</v>
      </c>
      <c r="B31" s="273"/>
      <c r="C31" s="273"/>
      <c r="D31" s="274"/>
      <c r="E31" s="84" t="s">
        <v>177</v>
      </c>
      <c r="F31" s="163" t="s">
        <v>163</v>
      </c>
      <c r="G31" s="1"/>
      <c r="H31" s="278"/>
      <c r="I31" s="278"/>
      <c r="J31" s="278"/>
      <c r="K31" s="278"/>
      <c r="L31" s="278"/>
    </row>
    <row r="32" spans="1:12" s="103" customFormat="1" ht="18" customHeight="1" x14ac:dyDescent="0.25">
      <c r="A32" s="272" t="s">
        <v>76</v>
      </c>
      <c r="B32" s="273"/>
      <c r="C32" s="273"/>
      <c r="D32" s="274"/>
      <c r="E32" s="84">
        <v>20</v>
      </c>
      <c r="F32" s="163" t="s">
        <v>163</v>
      </c>
      <c r="G32" s="1"/>
      <c r="H32" s="278"/>
      <c r="I32" s="278"/>
      <c r="J32" s="278"/>
      <c r="K32" s="278"/>
      <c r="L32" s="278"/>
    </row>
    <row r="33" spans="1:12" s="103" customFormat="1" ht="26.25" customHeight="1" x14ac:dyDescent="0.25">
      <c r="A33" s="279" t="s">
        <v>95</v>
      </c>
      <c r="B33" s="280"/>
      <c r="C33" s="280"/>
      <c r="D33" s="281"/>
      <c r="E33" s="84"/>
      <c r="F33" s="253" t="s">
        <v>163</v>
      </c>
      <c r="G33" s="163"/>
      <c r="H33" s="282" t="s">
        <v>714</v>
      </c>
      <c r="I33" s="283"/>
      <c r="J33" s="283"/>
      <c r="K33" s="283"/>
      <c r="L33" s="284"/>
    </row>
    <row r="34" spans="1:12" s="103" customFormat="1" ht="26.25" customHeight="1" x14ac:dyDescent="0.25">
      <c r="A34" s="272" t="s">
        <v>98</v>
      </c>
      <c r="B34" s="273"/>
      <c r="C34" s="273"/>
      <c r="D34" s="274"/>
      <c r="E34" s="84" t="s">
        <v>174</v>
      </c>
      <c r="F34" s="163" t="s">
        <v>163</v>
      </c>
      <c r="G34" s="1"/>
      <c r="H34" s="275"/>
      <c r="I34" s="276"/>
      <c r="J34" s="276"/>
      <c r="K34" s="276"/>
      <c r="L34" s="277"/>
    </row>
    <row r="35" spans="1:12" s="103" customFormat="1" ht="15" customHeight="1" x14ac:dyDescent="0.25">
      <c r="A35" s="272" t="s">
        <v>99</v>
      </c>
      <c r="B35" s="273"/>
      <c r="C35" s="273"/>
      <c r="D35" s="274"/>
      <c r="E35" s="86"/>
      <c r="F35" s="1"/>
      <c r="G35" s="1"/>
      <c r="H35" s="278" t="s">
        <v>165</v>
      </c>
      <c r="I35" s="278"/>
      <c r="J35" s="278"/>
      <c r="K35" s="278"/>
      <c r="L35" s="278"/>
    </row>
    <row r="36" spans="1:12" s="103" customFormat="1" ht="15" customHeight="1" x14ac:dyDescent="0.25">
      <c r="A36" s="168"/>
      <c r="B36" s="168"/>
      <c r="C36" s="168"/>
      <c r="D36" s="168"/>
      <c r="E36" s="169"/>
      <c r="F36" s="170"/>
      <c r="G36" s="170"/>
      <c r="H36" s="171"/>
      <c r="I36" s="171"/>
      <c r="J36" s="171"/>
      <c r="K36" s="171"/>
      <c r="L36" s="171"/>
    </row>
    <row r="37" spans="1:12" x14ac:dyDescent="0.25">
      <c r="A37" s="88"/>
      <c r="B37" s="87"/>
      <c r="C37" s="87"/>
      <c r="D37" s="87"/>
      <c r="E37" s="87"/>
      <c r="F37" s="87"/>
      <c r="G37" s="87"/>
      <c r="H37" s="87"/>
      <c r="I37" s="87"/>
      <c r="J37" s="87"/>
      <c r="K37" s="87"/>
      <c r="L37" s="87"/>
    </row>
    <row r="38" spans="1:12" x14ac:dyDescent="0.25">
      <c r="A38" s="296" t="s">
        <v>160</v>
      </c>
      <c r="B38" s="296"/>
      <c r="C38" s="296"/>
      <c r="D38" s="296"/>
      <c r="E38" s="296"/>
      <c r="F38" s="296"/>
      <c r="G38" s="296"/>
      <c r="H38" s="296"/>
      <c r="I38" s="296"/>
      <c r="J38" s="296"/>
      <c r="K38" s="296"/>
      <c r="L38" s="296"/>
    </row>
    <row r="40" spans="1:12" ht="27" customHeight="1" x14ac:dyDescent="0.25">
      <c r="A40" s="285" t="s">
        <v>67</v>
      </c>
      <c r="B40" s="285"/>
      <c r="C40" s="285"/>
      <c r="D40" s="285"/>
      <c r="E40" s="82" t="s">
        <v>68</v>
      </c>
      <c r="F40" s="81" t="s">
        <v>69</v>
      </c>
      <c r="G40" s="81" t="s">
        <v>70</v>
      </c>
      <c r="H40" s="285" t="s">
        <v>3</v>
      </c>
      <c r="I40" s="285"/>
      <c r="J40" s="285"/>
      <c r="K40" s="285"/>
      <c r="L40" s="285"/>
    </row>
    <row r="41" spans="1:12" ht="30.75" customHeight="1" x14ac:dyDescent="0.25">
      <c r="A41" s="286" t="s">
        <v>161</v>
      </c>
      <c r="B41" s="287"/>
      <c r="C41" s="287"/>
      <c r="D41" s="288"/>
      <c r="E41" s="164" t="s">
        <v>162</v>
      </c>
      <c r="F41" s="162" t="s">
        <v>163</v>
      </c>
      <c r="G41" s="1"/>
      <c r="H41" s="278"/>
      <c r="I41" s="278"/>
      <c r="J41" s="278"/>
      <c r="K41" s="278"/>
      <c r="L41" s="278"/>
    </row>
    <row r="42" spans="1:12" ht="35.25" customHeight="1" x14ac:dyDescent="0.25">
      <c r="A42" s="272" t="s">
        <v>97</v>
      </c>
      <c r="B42" s="273"/>
      <c r="C42" s="273"/>
      <c r="D42" s="274"/>
      <c r="E42" s="84">
        <v>20</v>
      </c>
      <c r="F42" s="162" t="s">
        <v>163</v>
      </c>
      <c r="G42" s="1"/>
      <c r="H42" s="278"/>
      <c r="I42" s="278"/>
      <c r="J42" s="278"/>
      <c r="K42" s="278"/>
      <c r="L42" s="278"/>
    </row>
    <row r="43" spans="1:12" ht="24.75" customHeight="1" x14ac:dyDescent="0.25">
      <c r="A43" s="272" t="s">
        <v>134</v>
      </c>
      <c r="B43" s="273"/>
      <c r="C43" s="273"/>
      <c r="D43" s="274"/>
      <c r="E43" s="84" t="s">
        <v>164</v>
      </c>
      <c r="F43" s="162" t="s">
        <v>163</v>
      </c>
      <c r="G43" s="1"/>
      <c r="H43" s="278"/>
      <c r="I43" s="278"/>
      <c r="J43" s="278"/>
      <c r="K43" s="278"/>
      <c r="L43" s="278"/>
    </row>
    <row r="44" spans="1:12" ht="27" customHeight="1" x14ac:dyDescent="0.25">
      <c r="A44" s="289" t="s">
        <v>71</v>
      </c>
      <c r="B44" s="290"/>
      <c r="C44" s="290"/>
      <c r="D44" s="291"/>
      <c r="E44" s="85" t="s">
        <v>166</v>
      </c>
      <c r="F44" s="162" t="s">
        <v>163</v>
      </c>
      <c r="G44" s="1"/>
      <c r="H44" s="278"/>
      <c r="I44" s="278"/>
      <c r="J44" s="278"/>
      <c r="K44" s="278"/>
      <c r="L44" s="278"/>
    </row>
    <row r="45" spans="1:12" ht="20.25" customHeight="1" x14ac:dyDescent="0.25">
      <c r="A45" s="289" t="s">
        <v>93</v>
      </c>
      <c r="B45" s="290"/>
      <c r="C45" s="290"/>
      <c r="D45" s="291"/>
      <c r="E45" s="85" t="s">
        <v>168</v>
      </c>
      <c r="F45" s="162" t="s">
        <v>163</v>
      </c>
      <c r="G45" s="1"/>
      <c r="H45" s="275"/>
      <c r="I45" s="276"/>
      <c r="J45" s="276"/>
      <c r="K45" s="276"/>
      <c r="L45" s="277"/>
    </row>
    <row r="46" spans="1:12" ht="28.5" customHeight="1" x14ac:dyDescent="0.25">
      <c r="A46" s="289" t="s">
        <v>135</v>
      </c>
      <c r="B46" s="290"/>
      <c r="C46" s="290"/>
      <c r="D46" s="291"/>
      <c r="E46" s="165" t="s">
        <v>167</v>
      </c>
      <c r="F46" s="162" t="s">
        <v>163</v>
      </c>
      <c r="G46" s="1"/>
      <c r="H46" s="278"/>
      <c r="I46" s="278"/>
      <c r="J46" s="278"/>
      <c r="K46" s="278"/>
      <c r="L46" s="278"/>
    </row>
    <row r="47" spans="1:12" ht="28.5" customHeight="1" x14ac:dyDescent="0.25">
      <c r="A47" s="289" t="s">
        <v>96</v>
      </c>
      <c r="B47" s="290"/>
      <c r="C47" s="290"/>
      <c r="D47" s="291"/>
      <c r="E47" s="85"/>
      <c r="F47" s="1"/>
      <c r="G47" s="1"/>
      <c r="H47" s="275" t="s">
        <v>165</v>
      </c>
      <c r="I47" s="276"/>
      <c r="J47" s="276"/>
      <c r="K47" s="276"/>
      <c r="L47" s="277"/>
    </row>
    <row r="48" spans="1:12" ht="15.75" customHeight="1" x14ac:dyDescent="0.25">
      <c r="A48" s="272" t="s">
        <v>72</v>
      </c>
      <c r="B48" s="273"/>
      <c r="C48" s="273"/>
      <c r="D48" s="274"/>
      <c r="E48" s="84">
        <v>9</v>
      </c>
      <c r="F48" s="162" t="s">
        <v>163</v>
      </c>
      <c r="G48" s="1"/>
      <c r="H48" s="278"/>
      <c r="I48" s="278"/>
      <c r="J48" s="278"/>
      <c r="K48" s="278"/>
      <c r="L48" s="278"/>
    </row>
    <row r="49" spans="1:12" ht="19.5" customHeight="1" x14ac:dyDescent="0.25">
      <c r="A49" s="272" t="s">
        <v>73</v>
      </c>
      <c r="B49" s="273"/>
      <c r="C49" s="273"/>
      <c r="D49" s="274"/>
      <c r="E49" s="84">
        <v>24</v>
      </c>
      <c r="F49" s="162" t="s">
        <v>163</v>
      </c>
      <c r="G49" s="1"/>
      <c r="H49" s="278"/>
      <c r="I49" s="278"/>
      <c r="J49" s="278"/>
      <c r="K49" s="278"/>
      <c r="L49" s="278"/>
    </row>
    <row r="50" spans="1:12" ht="27.75" customHeight="1" x14ac:dyDescent="0.25">
      <c r="A50" s="272" t="s">
        <v>74</v>
      </c>
      <c r="B50" s="273"/>
      <c r="C50" s="273"/>
      <c r="D50" s="274"/>
      <c r="E50" s="84">
        <v>10</v>
      </c>
      <c r="F50" s="162" t="s">
        <v>163</v>
      </c>
      <c r="G50" s="1"/>
      <c r="H50" s="278"/>
      <c r="I50" s="278"/>
      <c r="J50" s="278"/>
      <c r="K50" s="278"/>
      <c r="L50" s="278"/>
    </row>
    <row r="51" spans="1:12" ht="61.5" customHeight="1" x14ac:dyDescent="0.25">
      <c r="A51" s="272" t="s">
        <v>75</v>
      </c>
      <c r="B51" s="273"/>
      <c r="C51" s="273"/>
      <c r="D51" s="274"/>
      <c r="E51" s="84" t="s">
        <v>170</v>
      </c>
      <c r="F51" s="162" t="s">
        <v>163</v>
      </c>
      <c r="G51" s="1"/>
      <c r="H51" s="278"/>
      <c r="I51" s="278"/>
      <c r="J51" s="278"/>
      <c r="K51" s="278"/>
      <c r="L51" s="278"/>
    </row>
    <row r="52" spans="1:12" ht="17.25" customHeight="1" x14ac:dyDescent="0.25">
      <c r="A52" s="272" t="s">
        <v>76</v>
      </c>
      <c r="B52" s="273"/>
      <c r="C52" s="273"/>
      <c r="D52" s="274"/>
      <c r="E52" s="84">
        <v>16</v>
      </c>
      <c r="F52" s="162" t="s">
        <v>163</v>
      </c>
      <c r="G52" s="1"/>
      <c r="H52" s="278"/>
      <c r="I52" s="278"/>
      <c r="J52" s="278"/>
      <c r="K52" s="278"/>
      <c r="L52" s="278"/>
    </row>
    <row r="53" spans="1:12" ht="35.25" customHeight="1" x14ac:dyDescent="0.25">
      <c r="A53" s="279" t="s">
        <v>172</v>
      </c>
      <c r="B53" s="280"/>
      <c r="C53" s="280"/>
      <c r="D53" s="281"/>
      <c r="E53" s="84"/>
      <c r="F53" s="252" t="s">
        <v>163</v>
      </c>
      <c r="G53" s="162"/>
      <c r="H53" s="282" t="s">
        <v>713</v>
      </c>
      <c r="I53" s="283"/>
      <c r="J53" s="283"/>
      <c r="K53" s="283"/>
      <c r="L53" s="284"/>
    </row>
    <row r="54" spans="1:12" ht="24" customHeight="1" x14ac:dyDescent="0.25">
      <c r="A54" s="272" t="s">
        <v>98</v>
      </c>
      <c r="B54" s="273"/>
      <c r="C54" s="273"/>
      <c r="D54" s="274"/>
      <c r="E54" s="84" t="s">
        <v>171</v>
      </c>
      <c r="F54" s="162" t="s">
        <v>163</v>
      </c>
      <c r="G54" s="1"/>
      <c r="H54" s="275"/>
      <c r="I54" s="276"/>
      <c r="J54" s="276"/>
      <c r="K54" s="276"/>
      <c r="L54" s="277"/>
    </row>
    <row r="55" spans="1:12" ht="28.5" customHeight="1" x14ac:dyDescent="0.25">
      <c r="A55" s="272" t="s">
        <v>99</v>
      </c>
      <c r="B55" s="273"/>
      <c r="C55" s="273"/>
      <c r="D55" s="274"/>
      <c r="E55" s="86"/>
      <c r="F55" s="1"/>
      <c r="G55" s="1"/>
      <c r="H55" s="278" t="s">
        <v>165</v>
      </c>
      <c r="I55" s="278"/>
      <c r="J55" s="278"/>
      <c r="K55" s="278"/>
      <c r="L55" s="278"/>
    </row>
    <row r="58" spans="1:12" x14ac:dyDescent="0.25">
      <c r="A58" s="296" t="s">
        <v>179</v>
      </c>
      <c r="B58" s="296"/>
      <c r="C58" s="296"/>
      <c r="D58" s="296"/>
      <c r="E58" s="296"/>
      <c r="F58" s="296"/>
      <c r="G58" s="296"/>
      <c r="H58" s="296"/>
      <c r="I58" s="296"/>
      <c r="J58" s="296"/>
      <c r="K58" s="296"/>
      <c r="L58" s="296"/>
    </row>
    <row r="60" spans="1:12" ht="15" customHeight="1" x14ac:dyDescent="0.25">
      <c r="A60" s="285" t="s">
        <v>67</v>
      </c>
      <c r="B60" s="285"/>
      <c r="C60" s="285"/>
      <c r="D60" s="285"/>
      <c r="E60" s="82" t="s">
        <v>68</v>
      </c>
      <c r="F60" s="89" t="s">
        <v>69</v>
      </c>
      <c r="G60" s="89" t="s">
        <v>70</v>
      </c>
      <c r="H60" s="285" t="s">
        <v>3</v>
      </c>
      <c r="I60" s="285"/>
      <c r="J60" s="285"/>
      <c r="K60" s="285"/>
      <c r="L60" s="285"/>
    </row>
    <row r="61" spans="1:12" ht="30" customHeight="1" x14ac:dyDescent="0.25">
      <c r="A61" s="286" t="s">
        <v>161</v>
      </c>
      <c r="B61" s="287"/>
      <c r="C61" s="287"/>
      <c r="D61" s="288"/>
      <c r="E61" s="83" t="s">
        <v>181</v>
      </c>
      <c r="F61" s="163" t="s">
        <v>163</v>
      </c>
      <c r="G61" s="1"/>
      <c r="H61" s="278"/>
      <c r="I61" s="278"/>
      <c r="J61" s="278"/>
      <c r="K61" s="278"/>
      <c r="L61" s="278"/>
    </row>
    <row r="62" spans="1:12" ht="29.25" customHeight="1" x14ac:dyDescent="0.25">
      <c r="A62" s="272" t="s">
        <v>183</v>
      </c>
      <c r="B62" s="273"/>
      <c r="C62" s="273"/>
      <c r="D62" s="274"/>
      <c r="E62" s="84" t="s">
        <v>176</v>
      </c>
      <c r="F62" s="163" t="s">
        <v>163</v>
      </c>
      <c r="G62" s="1"/>
      <c r="H62" s="278"/>
      <c r="I62" s="278"/>
      <c r="J62" s="278"/>
      <c r="K62" s="278"/>
      <c r="L62" s="278"/>
    </row>
    <row r="63" spans="1:12" ht="19.5" customHeight="1" x14ac:dyDescent="0.25">
      <c r="A63" s="272" t="s">
        <v>134</v>
      </c>
      <c r="B63" s="273"/>
      <c r="C63" s="273"/>
      <c r="D63" s="274"/>
      <c r="E63" s="84" t="s">
        <v>186</v>
      </c>
      <c r="F63" s="163" t="s">
        <v>163</v>
      </c>
      <c r="G63" s="1"/>
      <c r="H63" s="278"/>
      <c r="I63" s="278"/>
      <c r="J63" s="278"/>
      <c r="K63" s="278"/>
      <c r="L63" s="278"/>
    </row>
    <row r="64" spans="1:12" ht="15" customHeight="1" x14ac:dyDescent="0.25">
      <c r="A64" s="289" t="s">
        <v>71</v>
      </c>
      <c r="B64" s="290"/>
      <c r="C64" s="290"/>
      <c r="D64" s="291"/>
      <c r="E64" s="85">
        <v>8</v>
      </c>
      <c r="F64" s="163" t="s">
        <v>163</v>
      </c>
      <c r="G64" s="1"/>
      <c r="H64" s="278"/>
      <c r="I64" s="278"/>
      <c r="J64" s="278"/>
      <c r="K64" s="278"/>
      <c r="L64" s="278"/>
    </row>
    <row r="65" spans="1:12" ht="15" customHeight="1" x14ac:dyDescent="0.25">
      <c r="A65" s="289" t="s">
        <v>93</v>
      </c>
      <c r="B65" s="290"/>
      <c r="C65" s="290"/>
      <c r="D65" s="291"/>
      <c r="E65" s="85"/>
      <c r="F65" s="163"/>
      <c r="G65" s="1"/>
      <c r="H65" s="275" t="s">
        <v>165</v>
      </c>
      <c r="I65" s="276"/>
      <c r="J65" s="276"/>
      <c r="K65" s="276"/>
      <c r="L65" s="277"/>
    </row>
    <row r="66" spans="1:12" ht="37.5" customHeight="1" x14ac:dyDescent="0.25">
      <c r="A66" s="289" t="s">
        <v>135</v>
      </c>
      <c r="B66" s="290"/>
      <c r="C66" s="290"/>
      <c r="D66" s="291"/>
      <c r="E66" s="85">
        <v>9</v>
      </c>
      <c r="F66" s="163" t="s">
        <v>163</v>
      </c>
      <c r="G66" s="1"/>
      <c r="H66" s="278"/>
      <c r="I66" s="278"/>
      <c r="J66" s="278"/>
      <c r="K66" s="278"/>
      <c r="L66" s="278"/>
    </row>
    <row r="67" spans="1:12" ht="15" customHeight="1" x14ac:dyDescent="0.25">
      <c r="A67" s="289" t="s">
        <v>96</v>
      </c>
      <c r="B67" s="290"/>
      <c r="C67" s="290"/>
      <c r="D67" s="291"/>
      <c r="E67" s="85"/>
      <c r="F67" s="163"/>
      <c r="G67" s="1"/>
      <c r="H67" s="275" t="s">
        <v>165</v>
      </c>
      <c r="I67" s="276"/>
      <c r="J67" s="276"/>
      <c r="K67" s="276"/>
      <c r="L67" s="277"/>
    </row>
    <row r="68" spans="1:12" ht="15" customHeight="1" x14ac:dyDescent="0.25">
      <c r="A68" s="272" t="s">
        <v>72</v>
      </c>
      <c r="B68" s="273"/>
      <c r="C68" s="273"/>
      <c r="D68" s="274"/>
      <c r="E68" s="84">
        <v>10</v>
      </c>
      <c r="F68" s="163" t="s">
        <v>163</v>
      </c>
      <c r="G68" s="1"/>
      <c r="H68" s="278"/>
      <c r="I68" s="278"/>
      <c r="J68" s="278"/>
      <c r="K68" s="278"/>
      <c r="L68" s="278"/>
    </row>
    <row r="69" spans="1:12" ht="15" customHeight="1" x14ac:dyDescent="0.25">
      <c r="A69" s="272" t="s">
        <v>73</v>
      </c>
      <c r="B69" s="273"/>
      <c r="C69" s="273"/>
      <c r="D69" s="274"/>
      <c r="E69" s="84">
        <v>18</v>
      </c>
      <c r="F69" s="163" t="s">
        <v>163</v>
      </c>
      <c r="G69" s="1"/>
      <c r="H69" s="278"/>
      <c r="I69" s="278"/>
      <c r="J69" s="278"/>
      <c r="K69" s="278"/>
      <c r="L69" s="278"/>
    </row>
    <row r="70" spans="1:12" ht="32.25" customHeight="1" x14ac:dyDescent="0.25">
      <c r="A70" s="272" t="s">
        <v>74</v>
      </c>
      <c r="B70" s="273"/>
      <c r="C70" s="273"/>
      <c r="D70" s="274"/>
      <c r="E70" s="84" t="s">
        <v>174</v>
      </c>
      <c r="F70" s="163" t="s">
        <v>163</v>
      </c>
      <c r="G70" s="1"/>
      <c r="H70" s="278"/>
      <c r="I70" s="278"/>
      <c r="J70" s="278"/>
      <c r="K70" s="278"/>
      <c r="L70" s="278"/>
    </row>
    <row r="71" spans="1:12" ht="60.75" customHeight="1" x14ac:dyDescent="0.25">
      <c r="A71" s="272" t="s">
        <v>75</v>
      </c>
      <c r="B71" s="273"/>
      <c r="C71" s="273"/>
      <c r="D71" s="274"/>
      <c r="E71" s="84" t="s">
        <v>184</v>
      </c>
      <c r="F71" s="163" t="s">
        <v>163</v>
      </c>
      <c r="G71" s="1"/>
      <c r="H71" s="278"/>
      <c r="I71" s="278"/>
      <c r="J71" s="278"/>
      <c r="K71" s="278"/>
      <c r="L71" s="278"/>
    </row>
    <row r="72" spans="1:12" ht="18" customHeight="1" x14ac:dyDescent="0.25">
      <c r="A72" s="272" t="s">
        <v>76</v>
      </c>
      <c r="B72" s="273"/>
      <c r="C72" s="273"/>
      <c r="D72" s="274"/>
      <c r="E72" s="84">
        <v>11</v>
      </c>
      <c r="F72" s="163" t="s">
        <v>163</v>
      </c>
      <c r="G72" s="1"/>
      <c r="H72" s="278"/>
      <c r="I72" s="278"/>
      <c r="J72" s="278"/>
      <c r="K72" s="278"/>
      <c r="L72" s="278"/>
    </row>
    <row r="73" spans="1:12" ht="25.5" customHeight="1" x14ac:dyDescent="0.25">
      <c r="A73" s="279" t="s">
        <v>95</v>
      </c>
      <c r="B73" s="280"/>
      <c r="C73" s="280"/>
      <c r="D73" s="281"/>
      <c r="E73" s="84" t="s">
        <v>185</v>
      </c>
      <c r="F73" s="163" t="s">
        <v>163</v>
      </c>
      <c r="G73" s="1"/>
      <c r="H73" s="275"/>
      <c r="I73" s="276"/>
      <c r="J73" s="276"/>
      <c r="K73" s="276"/>
      <c r="L73" s="277"/>
    </row>
    <row r="74" spans="1:12" ht="15" customHeight="1" x14ac:dyDescent="0.25">
      <c r="A74" s="272" t="s">
        <v>98</v>
      </c>
      <c r="B74" s="273"/>
      <c r="C74" s="273"/>
      <c r="D74" s="274"/>
      <c r="E74" s="84" t="s">
        <v>182</v>
      </c>
      <c r="F74" s="163" t="s">
        <v>163</v>
      </c>
      <c r="G74" s="1"/>
      <c r="H74" s="275"/>
      <c r="I74" s="276"/>
      <c r="J74" s="276"/>
      <c r="K74" s="276"/>
      <c r="L74" s="277"/>
    </row>
    <row r="75" spans="1:12" ht="15" customHeight="1" x14ac:dyDescent="0.25">
      <c r="A75" s="272" t="s">
        <v>99</v>
      </c>
      <c r="B75" s="273"/>
      <c r="C75" s="273"/>
      <c r="D75" s="274"/>
      <c r="E75" s="86"/>
      <c r="F75" s="163"/>
      <c r="G75" s="1"/>
      <c r="H75" s="278" t="s">
        <v>165</v>
      </c>
      <c r="I75" s="278"/>
      <c r="J75" s="278"/>
      <c r="K75" s="278"/>
      <c r="L75" s="278"/>
    </row>
  </sheetData>
  <mergeCells count="108">
    <mergeCell ref="A74:D74"/>
    <mergeCell ref="A75:D75"/>
    <mergeCell ref="H75:L75"/>
    <mergeCell ref="H74:L74"/>
    <mergeCell ref="H54:L54"/>
    <mergeCell ref="A71:D71"/>
    <mergeCell ref="H71:L71"/>
    <mergeCell ref="A72:D72"/>
    <mergeCell ref="H72:L72"/>
    <mergeCell ref="A73:D73"/>
    <mergeCell ref="H73:L73"/>
    <mergeCell ref="A68:D68"/>
    <mergeCell ref="H68:L68"/>
    <mergeCell ref="A69:D69"/>
    <mergeCell ref="H69:L69"/>
    <mergeCell ref="A70:D70"/>
    <mergeCell ref="A64:D64"/>
    <mergeCell ref="H64:L64"/>
    <mergeCell ref="H70:L70"/>
    <mergeCell ref="A65:D65"/>
    <mergeCell ref="H65:L65"/>
    <mergeCell ref="A66:D66"/>
    <mergeCell ref="H66:L66"/>
    <mergeCell ref="A67:D67"/>
    <mergeCell ref="H67:L67"/>
    <mergeCell ref="A58:L58"/>
    <mergeCell ref="A60:D60"/>
    <mergeCell ref="H60:L60"/>
    <mergeCell ref="A61:D61"/>
    <mergeCell ref="H61:L61"/>
    <mergeCell ref="A62:D62"/>
    <mergeCell ref="H62:L62"/>
    <mergeCell ref="A63:D63"/>
    <mergeCell ref="H63:L63"/>
    <mergeCell ref="H55:L55"/>
    <mergeCell ref="A2:L2"/>
    <mergeCell ref="A38:L38"/>
    <mergeCell ref="H46:L46"/>
    <mergeCell ref="H48:L48"/>
    <mergeCell ref="H49:L49"/>
    <mergeCell ref="H50:L50"/>
    <mergeCell ref="H51:L51"/>
    <mergeCell ref="H52:L52"/>
    <mergeCell ref="A49:D49"/>
    <mergeCell ref="A50:D50"/>
    <mergeCell ref="A51:D51"/>
    <mergeCell ref="A52:D52"/>
    <mergeCell ref="A55:D55"/>
    <mergeCell ref="H40:L40"/>
    <mergeCell ref="A46:D46"/>
    <mergeCell ref="H53:L53"/>
    <mergeCell ref="A53:D53"/>
    <mergeCell ref="A54:D54"/>
    <mergeCell ref="A47:D47"/>
    <mergeCell ref="H47:L47"/>
    <mergeCell ref="A48:D48"/>
    <mergeCell ref="A4:L4"/>
    <mergeCell ref="A6:L6"/>
    <mergeCell ref="A8:L9"/>
    <mergeCell ref="A10:L11"/>
    <mergeCell ref="B13:L13"/>
    <mergeCell ref="A40:D40"/>
    <mergeCell ref="A45:D45"/>
    <mergeCell ref="H45:L45"/>
    <mergeCell ref="H42:L42"/>
    <mergeCell ref="H43:L43"/>
    <mergeCell ref="H44:L44"/>
    <mergeCell ref="A41:D41"/>
    <mergeCell ref="A42:D42"/>
    <mergeCell ref="A43:D43"/>
    <mergeCell ref="H41:L41"/>
    <mergeCell ref="A44:D44"/>
    <mergeCell ref="B14:L14"/>
    <mergeCell ref="B15:L15"/>
    <mergeCell ref="B16:L16"/>
    <mergeCell ref="A22:D22"/>
    <mergeCell ref="H22:L22"/>
    <mergeCell ref="A23:D23"/>
    <mergeCell ref="H23:L23"/>
    <mergeCell ref="A24:D24"/>
    <mergeCell ref="H24:L24"/>
    <mergeCell ref="A18:L18"/>
    <mergeCell ref="A20:D20"/>
    <mergeCell ref="H20:L20"/>
    <mergeCell ref="A21:D21"/>
    <mergeCell ref="H21:L21"/>
    <mergeCell ref="A28:D28"/>
    <mergeCell ref="H28:L28"/>
    <mergeCell ref="A29:D29"/>
    <mergeCell ref="H29:L29"/>
    <mergeCell ref="A30:D30"/>
    <mergeCell ref="H30:L30"/>
    <mergeCell ref="A25:D25"/>
    <mergeCell ref="H25:L25"/>
    <mergeCell ref="A26:D26"/>
    <mergeCell ref="H26:L26"/>
    <mergeCell ref="A27:D27"/>
    <mergeCell ref="H27:L27"/>
    <mergeCell ref="A34:D34"/>
    <mergeCell ref="H34:L34"/>
    <mergeCell ref="A35:D35"/>
    <mergeCell ref="H35:L35"/>
    <mergeCell ref="A31:D31"/>
    <mergeCell ref="H31:L31"/>
    <mergeCell ref="A32:D32"/>
    <mergeCell ref="H32:L32"/>
    <mergeCell ref="A33:D33"/>
    <mergeCell ref="H33:L33"/>
  </mergeCell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9"/>
  <sheetViews>
    <sheetView tabSelected="1" topLeftCell="B149" zoomScale="80" zoomScaleNormal="80" workbookViewId="0">
      <selection activeCell="C159" sqref="C159"/>
    </sheetView>
  </sheetViews>
  <sheetFormatPr baseColWidth="10" defaultRowHeight="15" x14ac:dyDescent="0.25"/>
  <cols>
    <col min="1" max="1" width="4.140625" style="9"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9.28515625" style="9" customWidth="1"/>
    <col min="11" max="11" width="42.140625" style="9" customWidth="1"/>
    <col min="12" max="13" width="18.7109375" style="9" customWidth="1"/>
    <col min="14" max="14" width="22.140625" style="9" customWidth="1"/>
    <col min="15" max="15" width="26.140625" style="9" customWidth="1"/>
    <col min="16" max="16" width="19.5703125" style="9" bestFit="1" customWidth="1"/>
    <col min="17" max="17" width="26.710937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25" t="s">
        <v>62</v>
      </c>
      <c r="C2" s="326"/>
      <c r="D2" s="326"/>
      <c r="E2" s="326"/>
      <c r="F2" s="326"/>
      <c r="G2" s="326"/>
      <c r="H2" s="326"/>
      <c r="I2" s="326"/>
      <c r="J2" s="326"/>
      <c r="K2" s="326"/>
      <c r="L2" s="326"/>
      <c r="M2" s="326"/>
      <c r="N2" s="326"/>
      <c r="O2" s="326"/>
      <c r="P2" s="326"/>
    </row>
    <row r="4" spans="2:16" ht="26.25" x14ac:dyDescent="0.25">
      <c r="B4" s="325" t="s">
        <v>47</v>
      </c>
      <c r="C4" s="326"/>
      <c r="D4" s="326"/>
      <c r="E4" s="326"/>
      <c r="F4" s="326"/>
      <c r="G4" s="326"/>
      <c r="H4" s="326"/>
      <c r="I4" s="326"/>
      <c r="J4" s="326"/>
      <c r="K4" s="326"/>
      <c r="L4" s="326"/>
      <c r="M4" s="326"/>
      <c r="N4" s="326"/>
      <c r="O4" s="326"/>
      <c r="P4" s="326"/>
    </row>
    <row r="5" spans="2:16" ht="15.75" thickBot="1" x14ac:dyDescent="0.3"/>
    <row r="6" spans="2:16" ht="21.75" thickBot="1" x14ac:dyDescent="0.3">
      <c r="B6" s="11" t="s">
        <v>4</v>
      </c>
      <c r="C6" s="327" t="s">
        <v>522</v>
      </c>
      <c r="D6" s="327"/>
      <c r="E6" s="327"/>
      <c r="F6" s="327"/>
      <c r="G6" s="327"/>
      <c r="H6" s="327"/>
      <c r="I6" s="327"/>
      <c r="J6" s="327"/>
      <c r="K6" s="327"/>
      <c r="L6" s="327"/>
      <c r="M6" s="327"/>
      <c r="N6" s="328"/>
    </row>
    <row r="7" spans="2:16" ht="16.5" thickBot="1" x14ac:dyDescent="0.3">
      <c r="B7" s="12" t="s">
        <v>523</v>
      </c>
      <c r="C7" s="327"/>
      <c r="D7" s="327"/>
      <c r="E7" s="327"/>
      <c r="F7" s="327"/>
      <c r="G7" s="327"/>
      <c r="H7" s="327"/>
      <c r="I7" s="327"/>
      <c r="J7" s="327"/>
      <c r="K7" s="327"/>
      <c r="L7" s="327"/>
      <c r="M7" s="327"/>
      <c r="N7" s="328"/>
    </row>
    <row r="8" spans="2:16" ht="16.5" thickBot="1" x14ac:dyDescent="0.3">
      <c r="B8" s="12"/>
      <c r="C8" s="327"/>
      <c r="D8" s="327"/>
      <c r="E8" s="327"/>
      <c r="F8" s="327"/>
      <c r="G8" s="327"/>
      <c r="H8" s="327"/>
      <c r="I8" s="327"/>
      <c r="J8" s="327"/>
      <c r="K8" s="327"/>
      <c r="L8" s="327"/>
      <c r="M8" s="327"/>
      <c r="N8" s="328"/>
    </row>
    <row r="9" spans="2:16" ht="16.5" thickBot="1" x14ac:dyDescent="0.3">
      <c r="B9" s="12"/>
      <c r="C9" s="327"/>
      <c r="D9" s="327"/>
      <c r="E9" s="327"/>
      <c r="F9" s="327"/>
      <c r="G9" s="327"/>
      <c r="H9" s="327"/>
      <c r="I9" s="327"/>
      <c r="J9" s="327"/>
      <c r="K9" s="327"/>
      <c r="L9" s="327"/>
      <c r="M9" s="327"/>
      <c r="N9" s="328"/>
    </row>
    <row r="10" spans="2:16" ht="16.5" thickBot="1" x14ac:dyDescent="0.3">
      <c r="B10" s="12" t="s">
        <v>668</v>
      </c>
      <c r="C10" s="329">
        <v>7</v>
      </c>
      <c r="D10" s="329"/>
      <c r="E10" s="330"/>
      <c r="F10" s="33"/>
      <c r="G10" s="33"/>
      <c r="H10" s="33"/>
      <c r="I10" s="33"/>
      <c r="J10" s="33"/>
      <c r="K10" s="33"/>
      <c r="L10" s="33"/>
      <c r="M10" s="33"/>
      <c r="N10" s="34"/>
    </row>
    <row r="11" spans="2:16" ht="16.5" thickBot="1" x14ac:dyDescent="0.3">
      <c r="B11" s="14" t="s">
        <v>8</v>
      </c>
      <c r="C11" s="15">
        <v>41971</v>
      </c>
      <c r="D11" s="16"/>
      <c r="E11" s="16"/>
      <c r="F11" s="16"/>
      <c r="G11" s="16"/>
      <c r="H11" s="16"/>
      <c r="I11" s="16"/>
      <c r="J11" s="16"/>
      <c r="K11" s="16"/>
      <c r="L11" s="16"/>
      <c r="M11" s="16"/>
      <c r="N11" s="17"/>
    </row>
    <row r="12" spans="2:16" ht="15.75" x14ac:dyDescent="0.25">
      <c r="B12" s="13"/>
      <c r="C12" s="18"/>
      <c r="D12" s="19"/>
      <c r="E12" s="19"/>
      <c r="F12" s="19"/>
      <c r="G12" s="19"/>
      <c r="H12" s="19"/>
      <c r="I12" s="106"/>
      <c r="J12" s="106"/>
      <c r="K12" s="106"/>
      <c r="L12" s="106"/>
      <c r="M12" s="106"/>
      <c r="N12" s="19"/>
    </row>
    <row r="13" spans="2:16" x14ac:dyDescent="0.25">
      <c r="I13" s="106"/>
      <c r="J13" s="106"/>
      <c r="K13" s="106"/>
      <c r="L13" s="106"/>
      <c r="M13" s="106"/>
      <c r="N13" s="107"/>
    </row>
    <row r="14" spans="2:16" ht="45.75" customHeight="1" x14ac:dyDescent="0.25">
      <c r="B14" s="331" t="s">
        <v>100</v>
      </c>
      <c r="C14" s="331"/>
      <c r="D14" s="194" t="s">
        <v>11</v>
      </c>
      <c r="E14" s="194" t="s">
        <v>12</v>
      </c>
      <c r="F14" s="194" t="s">
        <v>28</v>
      </c>
      <c r="G14" s="91"/>
      <c r="I14" s="36"/>
      <c r="J14" s="36"/>
      <c r="K14" s="36"/>
      <c r="L14" s="36"/>
      <c r="M14" s="36"/>
      <c r="N14" s="107"/>
    </row>
    <row r="15" spans="2:16" x14ac:dyDescent="0.25">
      <c r="B15" s="331"/>
      <c r="C15" s="331"/>
      <c r="D15" s="194">
        <v>1</v>
      </c>
      <c r="E15" s="35" t="s">
        <v>226</v>
      </c>
      <c r="F15" s="35" t="s">
        <v>226</v>
      </c>
      <c r="G15" s="92"/>
      <c r="I15" s="37"/>
      <c r="J15" s="37"/>
      <c r="K15" s="37"/>
      <c r="L15" s="37"/>
      <c r="M15" s="37"/>
      <c r="N15" s="107"/>
    </row>
    <row r="16" spans="2:16" x14ac:dyDescent="0.25">
      <c r="B16" s="331"/>
      <c r="C16" s="331"/>
      <c r="D16" s="194">
        <v>2</v>
      </c>
      <c r="E16" s="35" t="s">
        <v>226</v>
      </c>
      <c r="F16" s="35" t="s">
        <v>226</v>
      </c>
      <c r="G16" s="92"/>
      <c r="I16" s="37"/>
      <c r="J16" s="37"/>
      <c r="K16" s="37"/>
      <c r="L16" s="37"/>
      <c r="M16" s="37"/>
      <c r="N16" s="107"/>
    </row>
    <row r="17" spans="1:14" x14ac:dyDescent="0.25">
      <c r="B17" s="331"/>
      <c r="C17" s="331"/>
      <c r="D17" s="194">
        <v>3</v>
      </c>
      <c r="E17" s="35" t="s">
        <v>226</v>
      </c>
      <c r="F17" s="203" t="s">
        <v>226</v>
      </c>
      <c r="G17" s="92"/>
      <c r="I17" s="37"/>
      <c r="J17" s="37"/>
      <c r="K17" s="37"/>
      <c r="L17" s="37"/>
      <c r="M17" s="37"/>
      <c r="N17" s="107"/>
    </row>
    <row r="18" spans="1:14" x14ac:dyDescent="0.25">
      <c r="B18" s="331"/>
      <c r="C18" s="331"/>
      <c r="D18" s="194">
        <v>4</v>
      </c>
      <c r="E18" s="35" t="s">
        <v>226</v>
      </c>
      <c r="F18" s="35" t="s">
        <v>226</v>
      </c>
      <c r="G18" s="92"/>
      <c r="H18" s="22"/>
      <c r="I18" s="37"/>
      <c r="J18" s="37"/>
      <c r="K18" s="37"/>
      <c r="L18" s="37"/>
      <c r="M18" s="37"/>
      <c r="N18" s="20"/>
    </row>
    <row r="19" spans="1:14" x14ac:dyDescent="0.25">
      <c r="B19" s="331"/>
      <c r="C19" s="331"/>
      <c r="D19" s="194">
        <v>5</v>
      </c>
      <c r="E19" s="35" t="s">
        <v>226</v>
      </c>
      <c r="F19" s="35" t="s">
        <v>226</v>
      </c>
      <c r="G19" s="92"/>
      <c r="H19" s="22"/>
      <c r="I19" s="39"/>
      <c r="J19" s="39"/>
      <c r="K19" s="39"/>
      <c r="L19" s="39"/>
      <c r="M19" s="39"/>
      <c r="N19" s="20"/>
    </row>
    <row r="20" spans="1:14" x14ac:dyDescent="0.25">
      <c r="B20" s="331"/>
      <c r="C20" s="331"/>
      <c r="D20" s="194">
        <v>6</v>
      </c>
      <c r="E20" s="35" t="s">
        <v>226</v>
      </c>
      <c r="F20" s="35" t="s">
        <v>226</v>
      </c>
      <c r="G20" s="92"/>
      <c r="H20" s="22"/>
      <c r="I20" s="106"/>
      <c r="J20" s="106"/>
      <c r="K20" s="106"/>
      <c r="L20" s="106"/>
      <c r="M20" s="106"/>
      <c r="N20" s="20"/>
    </row>
    <row r="21" spans="1:14" x14ac:dyDescent="0.25">
      <c r="B21" s="331"/>
      <c r="C21" s="331"/>
      <c r="D21" s="194">
        <v>7</v>
      </c>
      <c r="E21" s="35">
        <v>756830956</v>
      </c>
      <c r="F21" s="35">
        <v>272</v>
      </c>
      <c r="G21" s="92"/>
      <c r="H21" s="22"/>
      <c r="I21" s="106"/>
      <c r="J21" s="106"/>
      <c r="K21" s="106"/>
      <c r="L21" s="106"/>
      <c r="M21" s="106"/>
      <c r="N21" s="20"/>
    </row>
    <row r="22" spans="1:14" ht="15.75" thickBot="1" x14ac:dyDescent="0.3">
      <c r="B22" s="332" t="s">
        <v>13</v>
      </c>
      <c r="C22" s="333"/>
      <c r="D22" s="194"/>
      <c r="E22" s="35">
        <f>SUM(E15:E21)</f>
        <v>756830956</v>
      </c>
      <c r="F22" s="203">
        <f>SUM(F15:F21)</f>
        <v>272</v>
      </c>
      <c r="G22" s="92"/>
      <c r="H22" s="22"/>
      <c r="I22" s="106"/>
      <c r="J22" s="106"/>
      <c r="K22" s="106"/>
      <c r="L22" s="106"/>
      <c r="M22" s="106"/>
      <c r="N22" s="20"/>
    </row>
    <row r="23" spans="1:14" ht="45.75" thickBot="1" x14ac:dyDescent="0.3">
      <c r="A23" s="41"/>
      <c r="B23" s="52" t="s">
        <v>14</v>
      </c>
      <c r="C23" s="52" t="s">
        <v>101</v>
      </c>
      <c r="E23" s="36"/>
      <c r="F23" s="36"/>
      <c r="G23" s="36"/>
      <c r="H23" s="36"/>
      <c r="I23" s="10"/>
      <c r="J23" s="10"/>
      <c r="K23" s="10"/>
      <c r="L23" s="10"/>
      <c r="M23" s="10"/>
    </row>
    <row r="24" spans="1:14" ht="15.75" thickBot="1" x14ac:dyDescent="0.3">
      <c r="A24" s="42">
        <v>1</v>
      </c>
      <c r="C24" s="44">
        <f>+F21*80%</f>
        <v>217.60000000000002</v>
      </c>
      <c r="D24" s="40"/>
      <c r="E24" s="43">
        <f>E22</f>
        <v>756830956</v>
      </c>
      <c r="F24" s="38"/>
      <c r="G24" s="38"/>
      <c r="H24" s="38"/>
      <c r="I24" s="23"/>
      <c r="J24" s="23"/>
      <c r="K24" s="23"/>
      <c r="L24" s="23"/>
      <c r="M24" s="23"/>
    </row>
    <row r="25" spans="1:14" x14ac:dyDescent="0.25">
      <c r="A25" s="98"/>
      <c r="C25" s="99"/>
      <c r="D25" s="37"/>
      <c r="E25" s="100"/>
      <c r="F25" s="38"/>
      <c r="G25" s="38"/>
      <c r="H25" s="38"/>
      <c r="I25" s="23"/>
      <c r="J25" s="23"/>
      <c r="K25" s="23"/>
      <c r="L25" s="23"/>
      <c r="M25" s="23"/>
    </row>
    <row r="26" spans="1:14" x14ac:dyDescent="0.25">
      <c r="A26" s="98"/>
      <c r="C26" s="99"/>
      <c r="D26" s="37"/>
      <c r="E26" s="100"/>
      <c r="F26" s="38"/>
      <c r="G26" s="38"/>
      <c r="H26" s="38"/>
      <c r="I26" s="23"/>
      <c r="J26" s="23"/>
      <c r="K26" s="23"/>
      <c r="L26" s="23"/>
      <c r="M26" s="23"/>
    </row>
    <row r="27" spans="1:14" x14ac:dyDescent="0.25">
      <c r="A27" s="98"/>
      <c r="B27" s="121" t="s">
        <v>136</v>
      </c>
      <c r="C27" s="103"/>
      <c r="D27" s="103"/>
      <c r="E27" s="103"/>
      <c r="F27" s="103"/>
      <c r="G27" s="103"/>
      <c r="H27" s="103"/>
      <c r="I27" s="106"/>
      <c r="J27" s="106"/>
      <c r="K27" s="106"/>
      <c r="L27" s="106"/>
      <c r="M27" s="106"/>
      <c r="N27" s="107"/>
    </row>
    <row r="28" spans="1:14" x14ac:dyDescent="0.25">
      <c r="A28" s="98"/>
      <c r="B28" s="103"/>
      <c r="C28" s="103"/>
      <c r="D28" s="103"/>
      <c r="E28" s="103"/>
      <c r="F28" s="103"/>
      <c r="G28" s="103"/>
      <c r="H28" s="103"/>
      <c r="I28" s="106"/>
      <c r="J28" s="106"/>
      <c r="K28" s="106"/>
      <c r="L28" s="106"/>
      <c r="M28" s="106"/>
      <c r="N28" s="107"/>
    </row>
    <row r="29" spans="1:14" x14ac:dyDescent="0.25">
      <c r="A29" s="98"/>
      <c r="B29" s="124" t="s">
        <v>32</v>
      </c>
      <c r="C29" s="124" t="s">
        <v>137</v>
      </c>
      <c r="D29" s="124" t="s">
        <v>138</v>
      </c>
      <c r="E29" s="103"/>
      <c r="F29" s="103"/>
      <c r="G29" s="103"/>
      <c r="H29" s="103"/>
      <c r="I29" s="106"/>
      <c r="J29" s="106"/>
      <c r="K29" s="106"/>
      <c r="L29" s="106"/>
      <c r="M29" s="106"/>
      <c r="N29" s="107"/>
    </row>
    <row r="30" spans="1:14" x14ac:dyDescent="0.25">
      <c r="A30" s="98"/>
      <c r="B30" s="120" t="s">
        <v>139</v>
      </c>
      <c r="C30" s="218" t="s">
        <v>163</v>
      </c>
      <c r="D30" s="218"/>
      <c r="E30" s="103"/>
      <c r="F30" s="103"/>
      <c r="G30" s="103"/>
      <c r="H30" s="103"/>
      <c r="I30" s="106"/>
      <c r="J30" s="106"/>
      <c r="K30" s="106"/>
      <c r="L30" s="106"/>
      <c r="M30" s="106"/>
      <c r="N30" s="107"/>
    </row>
    <row r="31" spans="1:14" x14ac:dyDescent="0.25">
      <c r="A31" s="98"/>
      <c r="B31" s="120" t="s">
        <v>140</v>
      </c>
      <c r="C31" s="218" t="s">
        <v>163</v>
      </c>
      <c r="D31" s="218"/>
      <c r="E31" s="103"/>
      <c r="F31" s="103"/>
      <c r="G31" s="103"/>
      <c r="H31" s="103"/>
      <c r="I31" s="106"/>
      <c r="J31" s="106"/>
      <c r="K31" s="106"/>
      <c r="L31" s="106"/>
      <c r="M31" s="106"/>
      <c r="N31" s="107"/>
    </row>
    <row r="32" spans="1:14" x14ac:dyDescent="0.25">
      <c r="A32" s="98"/>
      <c r="B32" s="120" t="s">
        <v>141</v>
      </c>
      <c r="C32" s="218" t="s">
        <v>163</v>
      </c>
      <c r="D32" s="218"/>
      <c r="E32" s="103"/>
      <c r="F32" s="103"/>
      <c r="G32" s="103"/>
      <c r="H32" s="103"/>
      <c r="I32" s="106"/>
      <c r="J32" s="106"/>
      <c r="K32" s="106"/>
      <c r="L32" s="106"/>
      <c r="M32" s="106"/>
      <c r="N32" s="107"/>
    </row>
    <row r="33" spans="1:17" x14ac:dyDescent="0.25">
      <c r="A33" s="98"/>
      <c r="B33" s="120" t="s">
        <v>142</v>
      </c>
      <c r="C33" s="218" t="s">
        <v>163</v>
      </c>
      <c r="D33" s="218"/>
      <c r="E33" s="103"/>
      <c r="F33" s="103"/>
      <c r="G33" s="103"/>
      <c r="H33" s="103"/>
      <c r="I33" s="106"/>
      <c r="J33" s="106"/>
      <c r="K33" s="106"/>
      <c r="L33" s="106"/>
      <c r="M33" s="106"/>
      <c r="N33" s="107"/>
    </row>
    <row r="34" spans="1:17" x14ac:dyDescent="0.25">
      <c r="A34" s="98"/>
      <c r="B34" s="103"/>
      <c r="C34" s="103"/>
      <c r="D34" s="103"/>
      <c r="E34" s="103"/>
      <c r="F34" s="103"/>
      <c r="G34" s="103"/>
      <c r="H34" s="103"/>
      <c r="I34" s="106"/>
      <c r="J34" s="106"/>
      <c r="K34" s="106"/>
      <c r="L34" s="106"/>
      <c r="M34" s="106"/>
      <c r="N34" s="107"/>
    </row>
    <row r="35" spans="1:17" x14ac:dyDescent="0.25">
      <c r="A35" s="98"/>
      <c r="B35" s="103"/>
      <c r="C35" s="103"/>
      <c r="D35" s="103"/>
      <c r="E35" s="103"/>
      <c r="F35" s="103"/>
      <c r="G35" s="103"/>
      <c r="H35" s="103"/>
      <c r="I35" s="106"/>
      <c r="J35" s="106"/>
      <c r="K35" s="106"/>
      <c r="L35" s="106"/>
      <c r="M35" s="106"/>
      <c r="N35" s="107"/>
    </row>
    <row r="36" spans="1:17" x14ac:dyDescent="0.25">
      <c r="A36" s="98"/>
      <c r="B36" s="121" t="s">
        <v>143</v>
      </c>
      <c r="C36" s="103"/>
      <c r="D36" s="103"/>
      <c r="E36" s="103"/>
      <c r="F36" s="103"/>
      <c r="G36" s="103"/>
      <c r="H36" s="103"/>
      <c r="I36" s="106"/>
      <c r="J36" s="106"/>
      <c r="K36" s="106"/>
      <c r="L36" s="106"/>
      <c r="M36" s="106"/>
      <c r="N36" s="107"/>
    </row>
    <row r="37" spans="1:17" x14ac:dyDescent="0.25">
      <c r="A37" s="98"/>
      <c r="B37" s="103"/>
      <c r="C37" s="103"/>
      <c r="D37" s="103"/>
      <c r="E37" s="103"/>
      <c r="F37" s="103"/>
      <c r="G37" s="103"/>
      <c r="H37" s="103"/>
      <c r="I37" s="106"/>
      <c r="J37" s="106"/>
      <c r="K37" s="106"/>
      <c r="L37" s="106"/>
      <c r="M37" s="106"/>
      <c r="N37" s="107"/>
    </row>
    <row r="38" spans="1:17" x14ac:dyDescent="0.25">
      <c r="A38" s="98"/>
      <c r="B38" s="103"/>
      <c r="C38" s="103"/>
      <c r="D38" s="103"/>
      <c r="E38" s="103"/>
      <c r="F38" s="103"/>
      <c r="G38" s="103"/>
      <c r="H38" s="103"/>
      <c r="I38" s="106"/>
      <c r="J38" s="106"/>
      <c r="K38" s="106"/>
      <c r="L38" s="106"/>
      <c r="M38" s="106"/>
      <c r="N38" s="107"/>
    </row>
    <row r="39" spans="1:17" x14ac:dyDescent="0.25">
      <c r="A39" s="98"/>
      <c r="B39" s="124" t="s">
        <v>32</v>
      </c>
      <c r="C39" s="124" t="s">
        <v>57</v>
      </c>
      <c r="D39" s="123" t="s">
        <v>50</v>
      </c>
      <c r="E39" s="123" t="s">
        <v>15</v>
      </c>
      <c r="F39" s="103"/>
      <c r="G39" s="103"/>
      <c r="H39" s="103"/>
      <c r="I39" s="106"/>
      <c r="J39" s="106"/>
      <c r="K39" s="106"/>
      <c r="L39" s="106"/>
      <c r="M39" s="106"/>
      <c r="N39" s="107"/>
    </row>
    <row r="40" spans="1:17" ht="28.5" x14ac:dyDescent="0.25">
      <c r="A40" s="98"/>
      <c r="B40" s="104" t="s">
        <v>144</v>
      </c>
      <c r="C40" s="105">
        <v>40</v>
      </c>
      <c r="D40" s="193">
        <f>D158</f>
        <v>30</v>
      </c>
      <c r="E40" s="334">
        <f>+D40+D41</f>
        <v>90</v>
      </c>
      <c r="F40" s="103"/>
      <c r="G40" s="103"/>
      <c r="H40" s="103"/>
      <c r="I40" s="106"/>
      <c r="J40" s="106"/>
      <c r="K40" s="106"/>
      <c r="L40" s="106"/>
      <c r="M40" s="106"/>
      <c r="N40" s="107"/>
    </row>
    <row r="41" spans="1:17" ht="42.75" x14ac:dyDescent="0.25">
      <c r="A41" s="98"/>
      <c r="B41" s="104" t="s">
        <v>145</v>
      </c>
      <c r="C41" s="105">
        <v>60</v>
      </c>
      <c r="D41" s="218">
        <f>D159</f>
        <v>60</v>
      </c>
      <c r="E41" s="335"/>
      <c r="F41" s="103"/>
      <c r="G41" s="103"/>
      <c r="H41" s="103"/>
      <c r="I41" s="106"/>
      <c r="J41" s="106"/>
      <c r="K41" s="106"/>
      <c r="L41" s="106"/>
      <c r="M41" s="106"/>
      <c r="N41" s="107"/>
    </row>
    <row r="42" spans="1:17" x14ac:dyDescent="0.25">
      <c r="A42" s="98"/>
      <c r="C42" s="99"/>
      <c r="D42" s="37"/>
      <c r="E42" s="100"/>
      <c r="F42" s="38"/>
      <c r="G42" s="38"/>
      <c r="H42" s="38"/>
      <c r="I42" s="23"/>
      <c r="J42" s="23"/>
      <c r="K42" s="23"/>
      <c r="L42" s="23"/>
      <c r="M42" s="23"/>
    </row>
    <row r="43" spans="1:17" x14ac:dyDescent="0.25">
      <c r="A43" s="98"/>
      <c r="C43" s="99"/>
      <c r="D43" s="37"/>
      <c r="E43" s="100"/>
      <c r="F43" s="38"/>
      <c r="G43" s="38"/>
      <c r="H43" s="38"/>
      <c r="I43" s="23"/>
      <c r="J43" s="23"/>
      <c r="K43" s="23"/>
      <c r="L43" s="23"/>
      <c r="M43" s="23"/>
    </row>
    <row r="44" spans="1:17" x14ac:dyDescent="0.25">
      <c r="A44" s="98"/>
      <c r="C44" s="99"/>
      <c r="D44" s="37"/>
      <c r="E44" s="100"/>
      <c r="F44" s="38"/>
      <c r="G44" s="38"/>
      <c r="H44" s="38"/>
      <c r="I44" s="23"/>
      <c r="J44" s="23"/>
      <c r="K44" s="23"/>
      <c r="L44" s="23"/>
      <c r="M44" s="23"/>
    </row>
    <row r="45" spans="1:17" ht="15.75" thickBot="1" x14ac:dyDescent="0.3">
      <c r="M45" s="336" t="s">
        <v>34</v>
      </c>
      <c r="N45" s="336"/>
    </row>
    <row r="46" spans="1:17" x14ac:dyDescent="0.25">
      <c r="B46" s="121" t="s">
        <v>29</v>
      </c>
      <c r="M46" s="63"/>
      <c r="N46" s="63"/>
    </row>
    <row r="47" spans="1:17" ht="15.75" thickBot="1" x14ac:dyDescent="0.3">
      <c r="M47" s="63"/>
      <c r="N47" s="63"/>
    </row>
    <row r="48" spans="1:17" s="106" customFormat="1" ht="109.5" customHeight="1" x14ac:dyDescent="0.25">
      <c r="B48" s="117" t="s">
        <v>146</v>
      </c>
      <c r="C48" s="117" t="s">
        <v>147</v>
      </c>
      <c r="D48" s="117" t="s">
        <v>148</v>
      </c>
      <c r="E48" s="117" t="s">
        <v>44</v>
      </c>
      <c r="F48" s="117" t="s">
        <v>21</v>
      </c>
      <c r="G48" s="117" t="s">
        <v>102</v>
      </c>
      <c r="H48" s="117" t="s">
        <v>16</v>
      </c>
      <c r="I48" s="117" t="s">
        <v>9</v>
      </c>
      <c r="J48" s="117" t="s">
        <v>30</v>
      </c>
      <c r="K48" s="117" t="s">
        <v>60</v>
      </c>
      <c r="L48" s="117" t="s">
        <v>19</v>
      </c>
      <c r="M48" s="102" t="s">
        <v>25</v>
      </c>
      <c r="N48" s="117" t="s">
        <v>149</v>
      </c>
      <c r="O48" s="117" t="s">
        <v>35</v>
      </c>
      <c r="P48" s="118" t="s">
        <v>10</v>
      </c>
      <c r="Q48" s="118" t="s">
        <v>18</v>
      </c>
    </row>
    <row r="49" spans="1:26" s="112" customFormat="1" x14ac:dyDescent="0.25">
      <c r="A49" s="45"/>
      <c r="B49" s="113" t="s">
        <v>524</v>
      </c>
      <c r="C49" s="114" t="s">
        <v>525</v>
      </c>
      <c r="D49" s="113" t="s">
        <v>188</v>
      </c>
      <c r="E49" s="108" t="s">
        <v>526</v>
      </c>
      <c r="F49" s="109" t="s">
        <v>137</v>
      </c>
      <c r="G49" s="109" t="s">
        <v>527</v>
      </c>
      <c r="H49" s="116">
        <v>41519</v>
      </c>
      <c r="I49" s="116">
        <v>41943</v>
      </c>
      <c r="J49" s="110" t="s">
        <v>138</v>
      </c>
      <c r="K49" s="101">
        <f>+(I49-H49)/30</f>
        <v>14.133333333333333</v>
      </c>
      <c r="L49" s="101"/>
      <c r="M49" s="206">
        <v>550</v>
      </c>
      <c r="N49" s="101"/>
      <c r="O49" s="207">
        <v>1314961947</v>
      </c>
      <c r="P49" s="26" t="s">
        <v>528</v>
      </c>
      <c r="Q49" s="156"/>
      <c r="R49" s="111"/>
      <c r="S49" s="111"/>
      <c r="T49" s="111"/>
      <c r="U49" s="111"/>
      <c r="V49" s="111"/>
      <c r="W49" s="111"/>
      <c r="X49" s="111"/>
      <c r="Y49" s="111"/>
      <c r="Z49" s="111"/>
    </row>
    <row r="50" spans="1:26" s="112" customFormat="1" ht="137.25" customHeight="1" x14ac:dyDescent="0.25">
      <c r="A50" s="45"/>
      <c r="B50" s="113" t="s">
        <v>524</v>
      </c>
      <c r="C50" s="113" t="s">
        <v>525</v>
      </c>
      <c r="D50" s="113" t="s">
        <v>188</v>
      </c>
      <c r="E50" s="108" t="s">
        <v>529</v>
      </c>
      <c r="F50" s="109" t="s">
        <v>137</v>
      </c>
      <c r="G50" s="155" t="s">
        <v>527</v>
      </c>
      <c r="H50" s="116">
        <v>41253</v>
      </c>
      <c r="I50" s="116">
        <v>41912</v>
      </c>
      <c r="J50" s="110" t="s">
        <v>138</v>
      </c>
      <c r="K50" s="101">
        <f>((I50-H50)/30)-L50</f>
        <v>8.8666666666666654</v>
      </c>
      <c r="L50" s="101">
        <f>(I50-H49)/30</f>
        <v>13.1</v>
      </c>
      <c r="M50" s="206">
        <v>232</v>
      </c>
      <c r="N50" s="101"/>
      <c r="O50" s="207">
        <v>1230714620</v>
      </c>
      <c r="P50" s="26" t="s">
        <v>530</v>
      </c>
      <c r="Q50" s="156" t="s">
        <v>680</v>
      </c>
      <c r="R50" s="111"/>
      <c r="S50" s="111"/>
      <c r="T50" s="111"/>
      <c r="U50" s="111"/>
      <c r="V50" s="111"/>
      <c r="W50" s="111"/>
      <c r="X50" s="111"/>
      <c r="Y50" s="111"/>
      <c r="Z50" s="111"/>
    </row>
    <row r="51" spans="1:26" s="112" customFormat="1" x14ac:dyDescent="0.25">
      <c r="A51" s="45"/>
      <c r="B51" s="113" t="s">
        <v>524</v>
      </c>
      <c r="C51" s="114" t="s">
        <v>525</v>
      </c>
      <c r="D51" s="113" t="s">
        <v>188</v>
      </c>
      <c r="E51" s="208" t="s">
        <v>531</v>
      </c>
      <c r="F51" s="109" t="s">
        <v>137</v>
      </c>
      <c r="G51" s="109" t="s">
        <v>527</v>
      </c>
      <c r="H51" s="209">
        <v>41304</v>
      </c>
      <c r="I51" s="209">
        <v>41639</v>
      </c>
      <c r="J51" s="110" t="s">
        <v>138</v>
      </c>
      <c r="K51" s="101">
        <f>((I51-H51)/30)-L51</f>
        <v>0</v>
      </c>
      <c r="L51" s="101">
        <f>(I51-H51)/30</f>
        <v>11.166666666666666</v>
      </c>
      <c r="M51" s="206">
        <f>4*12</f>
        <v>48</v>
      </c>
      <c r="N51" s="101"/>
      <c r="O51" s="207">
        <v>54180452</v>
      </c>
      <c r="P51" s="26" t="s">
        <v>532</v>
      </c>
      <c r="Q51" s="156"/>
      <c r="R51" s="111"/>
      <c r="S51" s="111"/>
      <c r="T51" s="111"/>
      <c r="U51" s="111"/>
      <c r="V51" s="111"/>
      <c r="W51" s="111"/>
      <c r="X51" s="111"/>
      <c r="Y51" s="111"/>
      <c r="Z51" s="111"/>
    </row>
    <row r="52" spans="1:26" s="112" customFormat="1" x14ac:dyDescent="0.25">
      <c r="A52" s="45" t="s">
        <v>558</v>
      </c>
      <c r="B52" s="113" t="s">
        <v>524</v>
      </c>
      <c r="C52" s="114" t="s">
        <v>525</v>
      </c>
      <c r="D52" s="114" t="s">
        <v>188</v>
      </c>
      <c r="E52" s="213" t="s">
        <v>559</v>
      </c>
      <c r="F52" s="109" t="s">
        <v>137</v>
      </c>
      <c r="G52" s="109" t="s">
        <v>226</v>
      </c>
      <c r="H52" s="116">
        <v>41094</v>
      </c>
      <c r="I52" s="116">
        <v>41273</v>
      </c>
      <c r="J52" s="110" t="s">
        <v>138</v>
      </c>
      <c r="K52" s="101">
        <f>+((I52-H52)/30)-L52</f>
        <v>5.3</v>
      </c>
      <c r="L52" s="101">
        <f>+(I52-H50)/30</f>
        <v>0.66666666666666663</v>
      </c>
      <c r="M52" s="101">
        <v>52</v>
      </c>
      <c r="N52" s="101"/>
      <c r="O52" s="207">
        <v>22208964</v>
      </c>
      <c r="P52" s="26" t="s">
        <v>560</v>
      </c>
      <c r="Q52" s="156"/>
      <c r="R52" s="111"/>
      <c r="S52" s="111"/>
      <c r="T52" s="111"/>
      <c r="U52" s="111"/>
      <c r="V52" s="111"/>
      <c r="W52" s="111"/>
      <c r="X52" s="111"/>
      <c r="Y52" s="111"/>
      <c r="Z52" s="111"/>
    </row>
    <row r="53" spans="1:26" s="112" customFormat="1" x14ac:dyDescent="0.25">
      <c r="A53" s="45"/>
      <c r="B53" s="113"/>
      <c r="C53" s="114"/>
      <c r="D53" s="113"/>
      <c r="E53" s="108"/>
      <c r="F53" s="109"/>
      <c r="G53" s="109"/>
      <c r="H53" s="116"/>
      <c r="I53" s="116"/>
      <c r="J53" s="110"/>
      <c r="K53" s="101"/>
      <c r="L53" s="101"/>
      <c r="M53" s="206"/>
      <c r="N53" s="101"/>
      <c r="O53" s="207"/>
      <c r="P53" s="26"/>
      <c r="Q53" s="156"/>
      <c r="R53" s="111"/>
      <c r="S53" s="111"/>
      <c r="T53" s="111"/>
      <c r="U53" s="111"/>
      <c r="V53" s="111"/>
      <c r="W53" s="111"/>
      <c r="X53" s="111"/>
      <c r="Y53" s="111"/>
      <c r="Z53" s="111"/>
    </row>
    <row r="54" spans="1:26" s="112" customFormat="1" x14ac:dyDescent="0.25">
      <c r="A54" s="45"/>
      <c r="B54" s="113"/>
      <c r="C54" s="114"/>
      <c r="D54" s="113"/>
      <c r="E54" s="108"/>
      <c r="F54" s="210"/>
      <c r="G54" s="109"/>
      <c r="H54" s="116"/>
      <c r="I54" s="116"/>
      <c r="J54" s="110"/>
      <c r="K54" s="101"/>
      <c r="L54" s="101"/>
      <c r="M54" s="206"/>
      <c r="N54" s="101"/>
      <c r="O54" s="207"/>
      <c r="P54" s="26"/>
      <c r="Q54" s="156"/>
      <c r="R54" s="111"/>
      <c r="S54" s="111"/>
      <c r="T54" s="111"/>
      <c r="U54" s="111"/>
      <c r="V54" s="111"/>
      <c r="W54" s="111"/>
      <c r="X54" s="111"/>
      <c r="Y54" s="111"/>
      <c r="Z54" s="111"/>
    </row>
    <row r="55" spans="1:26" s="112" customFormat="1" x14ac:dyDescent="0.25">
      <c r="A55" s="45"/>
      <c r="B55" s="113"/>
      <c r="C55" s="114"/>
      <c r="D55" s="113"/>
      <c r="E55" s="108"/>
      <c r="F55" s="210"/>
      <c r="G55" s="109"/>
      <c r="H55" s="116"/>
      <c r="I55" s="116"/>
      <c r="J55" s="110"/>
      <c r="K55" s="101"/>
      <c r="L55" s="101"/>
      <c r="M55" s="206"/>
      <c r="N55" s="101"/>
      <c r="O55" s="207"/>
      <c r="P55" s="26"/>
      <c r="Q55" s="156"/>
      <c r="R55" s="111"/>
      <c r="S55" s="111"/>
      <c r="T55" s="111"/>
      <c r="U55" s="111"/>
      <c r="V55" s="111"/>
      <c r="W55" s="111"/>
      <c r="X55" s="111"/>
      <c r="Y55" s="111"/>
      <c r="Z55" s="111"/>
    </row>
    <row r="56" spans="1:26" s="112" customFormat="1" x14ac:dyDescent="0.25">
      <c r="A56" s="45"/>
      <c r="B56" s="113"/>
      <c r="C56" s="114"/>
      <c r="D56" s="113"/>
      <c r="E56" s="108"/>
      <c r="F56" s="210"/>
      <c r="G56" s="109"/>
      <c r="H56" s="116"/>
      <c r="I56" s="116"/>
      <c r="J56" s="110"/>
      <c r="K56" s="101"/>
      <c r="L56" s="101"/>
      <c r="M56" s="206"/>
      <c r="N56" s="101"/>
      <c r="O56" s="207"/>
      <c r="P56" s="26"/>
      <c r="Q56" s="156"/>
      <c r="R56" s="111"/>
      <c r="S56" s="111"/>
      <c r="T56" s="111"/>
      <c r="U56" s="111"/>
      <c r="V56" s="111"/>
      <c r="W56" s="111"/>
      <c r="X56" s="111"/>
      <c r="Y56" s="111"/>
      <c r="Z56" s="111"/>
    </row>
    <row r="57" spans="1:26" s="112" customFormat="1" x14ac:dyDescent="0.25">
      <c r="A57" s="45"/>
      <c r="B57" s="48" t="s">
        <v>15</v>
      </c>
      <c r="C57" s="114"/>
      <c r="D57" s="113"/>
      <c r="E57" s="108"/>
      <c r="F57" s="109"/>
      <c r="G57" s="109"/>
      <c r="H57" s="109"/>
      <c r="I57" s="116"/>
      <c r="J57" s="110"/>
      <c r="K57" s="115">
        <f>SUM(K49:K56)</f>
        <v>28.3</v>
      </c>
      <c r="L57" s="115">
        <f>SUM(L49:L56)</f>
        <v>24.933333333333334</v>
      </c>
      <c r="M57" s="154">
        <f>SUM(M49:M56)</f>
        <v>882</v>
      </c>
      <c r="N57" s="115">
        <f>SUM(N49:N56)</f>
        <v>0</v>
      </c>
      <c r="O57" s="207"/>
      <c r="P57" s="26"/>
      <c r="Q57" s="157"/>
    </row>
    <row r="58" spans="1:26" s="29" customFormat="1" x14ac:dyDescent="0.25">
      <c r="E58" s="30"/>
    </row>
    <row r="59" spans="1:26" s="29" customFormat="1" x14ac:dyDescent="0.25">
      <c r="B59" s="322" t="s">
        <v>27</v>
      </c>
      <c r="C59" s="322" t="s">
        <v>26</v>
      </c>
      <c r="D59" s="324" t="s">
        <v>33</v>
      </c>
      <c r="E59" s="324"/>
    </row>
    <row r="60" spans="1:26" s="29" customFormat="1" x14ac:dyDescent="0.25">
      <c r="B60" s="323"/>
      <c r="C60" s="323"/>
      <c r="D60" s="195" t="s">
        <v>22</v>
      </c>
      <c r="E60" s="61" t="s">
        <v>23</v>
      </c>
    </row>
    <row r="61" spans="1:26" s="29" customFormat="1" ht="30.6" customHeight="1" x14ac:dyDescent="0.25">
      <c r="B61" s="58" t="s">
        <v>20</v>
      </c>
      <c r="C61" s="59">
        <f>+K57</f>
        <v>28.3</v>
      </c>
      <c r="D61" s="57"/>
      <c r="E61" s="56" t="s">
        <v>163</v>
      </c>
      <c r="F61" s="31"/>
      <c r="G61" s="31"/>
      <c r="H61" s="31"/>
      <c r="I61" s="31"/>
      <c r="J61" s="31"/>
      <c r="K61" s="31"/>
      <c r="L61" s="31"/>
      <c r="M61" s="31"/>
    </row>
    <row r="62" spans="1:26" s="29" customFormat="1" ht="30" customHeight="1" x14ac:dyDescent="0.25">
      <c r="B62" s="58" t="s">
        <v>24</v>
      </c>
      <c r="C62" s="59">
        <f>+M57</f>
        <v>882</v>
      </c>
      <c r="D62" s="56" t="s">
        <v>163</v>
      </c>
      <c r="E62" s="57"/>
    </row>
    <row r="63" spans="1:26" s="29" customFormat="1" x14ac:dyDescent="0.25">
      <c r="B63" s="32"/>
      <c r="C63" s="340"/>
      <c r="D63" s="340"/>
      <c r="E63" s="340"/>
      <c r="F63" s="340"/>
      <c r="G63" s="340"/>
      <c r="H63" s="340"/>
      <c r="I63" s="340"/>
      <c r="J63" s="340"/>
      <c r="K63" s="340"/>
      <c r="L63" s="340"/>
      <c r="M63" s="340"/>
      <c r="N63" s="340"/>
    </row>
    <row r="64" spans="1:26" ht="28.15" customHeight="1" thickBot="1" x14ac:dyDescent="0.3"/>
    <row r="65" spans="2:17" ht="27" thickBot="1" x14ac:dyDescent="0.3">
      <c r="B65" s="341" t="s">
        <v>103</v>
      </c>
      <c r="C65" s="341"/>
      <c r="D65" s="341"/>
      <c r="E65" s="341"/>
      <c r="F65" s="341"/>
      <c r="G65" s="341"/>
      <c r="H65" s="341"/>
      <c r="I65" s="341"/>
      <c r="J65" s="341"/>
      <c r="K65" s="341"/>
      <c r="L65" s="341"/>
      <c r="M65" s="341"/>
      <c r="N65" s="341"/>
    </row>
    <row r="68" spans="2:17" ht="109.5" customHeight="1" x14ac:dyDescent="0.25">
      <c r="B68" s="119" t="s">
        <v>150</v>
      </c>
      <c r="C68" s="66" t="s">
        <v>2</v>
      </c>
      <c r="D68" s="66" t="s">
        <v>105</v>
      </c>
      <c r="E68" s="66" t="s">
        <v>104</v>
      </c>
      <c r="F68" s="66" t="s">
        <v>106</v>
      </c>
      <c r="G68" s="66" t="s">
        <v>107</v>
      </c>
      <c r="H68" s="66" t="s">
        <v>108</v>
      </c>
      <c r="I68" s="66" t="s">
        <v>109</v>
      </c>
      <c r="J68" s="66" t="s">
        <v>110</v>
      </c>
      <c r="K68" s="66" t="s">
        <v>111</v>
      </c>
      <c r="L68" s="66" t="s">
        <v>112</v>
      </c>
      <c r="M68" s="95" t="s">
        <v>113</v>
      </c>
      <c r="N68" s="95" t="s">
        <v>114</v>
      </c>
      <c r="O68" s="337" t="s">
        <v>3</v>
      </c>
      <c r="P68" s="339"/>
      <c r="Q68" s="66" t="s">
        <v>17</v>
      </c>
    </row>
    <row r="69" spans="2:17" ht="60" x14ac:dyDescent="0.25">
      <c r="B69" s="3" t="s">
        <v>533</v>
      </c>
      <c r="C69" s="3" t="s">
        <v>392</v>
      </c>
      <c r="D69" s="97" t="s">
        <v>534</v>
      </c>
      <c r="E69" s="5">
        <v>85</v>
      </c>
      <c r="F69" s="4" t="s">
        <v>226</v>
      </c>
      <c r="G69" s="4" t="s">
        <v>226</v>
      </c>
      <c r="H69" s="211" t="s">
        <v>137</v>
      </c>
      <c r="I69" s="96" t="s">
        <v>226</v>
      </c>
      <c r="J69" s="96" t="s">
        <v>137</v>
      </c>
      <c r="K69" s="120" t="s">
        <v>137</v>
      </c>
      <c r="L69" s="120" t="s">
        <v>137</v>
      </c>
      <c r="M69" s="120" t="s">
        <v>137</v>
      </c>
      <c r="N69" s="120"/>
      <c r="O69" s="342" t="s">
        <v>535</v>
      </c>
      <c r="P69" s="343"/>
      <c r="Q69" s="120"/>
    </row>
    <row r="70" spans="2:17" ht="30" x14ac:dyDescent="0.25">
      <c r="B70" s="3" t="s">
        <v>536</v>
      </c>
      <c r="C70" s="3" t="s">
        <v>392</v>
      </c>
      <c r="D70" s="97" t="s">
        <v>537</v>
      </c>
      <c r="E70" s="5">
        <v>40</v>
      </c>
      <c r="F70" s="4" t="s">
        <v>226</v>
      </c>
      <c r="G70" s="4" t="s">
        <v>226</v>
      </c>
      <c r="H70" s="4" t="s">
        <v>137</v>
      </c>
      <c r="I70" s="96" t="s">
        <v>226</v>
      </c>
      <c r="J70" s="96"/>
      <c r="K70" s="120"/>
      <c r="L70" s="120"/>
      <c r="M70" s="120"/>
      <c r="N70" s="120"/>
      <c r="O70" s="344" t="s">
        <v>538</v>
      </c>
      <c r="P70" s="345"/>
      <c r="Q70" s="120"/>
    </row>
    <row r="71" spans="2:17" ht="30" x14ac:dyDescent="0.25">
      <c r="B71" s="3" t="s">
        <v>536</v>
      </c>
      <c r="C71" s="3" t="s">
        <v>392</v>
      </c>
      <c r="D71" s="97" t="s">
        <v>539</v>
      </c>
      <c r="E71" s="5">
        <v>108</v>
      </c>
      <c r="F71" s="4" t="s">
        <v>226</v>
      </c>
      <c r="G71" s="4" t="s">
        <v>226</v>
      </c>
      <c r="H71" s="4" t="s">
        <v>137</v>
      </c>
      <c r="I71" s="96" t="s">
        <v>226</v>
      </c>
      <c r="J71" s="96" t="s">
        <v>137</v>
      </c>
      <c r="K71" s="120" t="s">
        <v>137</v>
      </c>
      <c r="L71" s="120" t="s">
        <v>137</v>
      </c>
      <c r="M71" s="120" t="s">
        <v>137</v>
      </c>
      <c r="N71" s="120"/>
      <c r="O71" s="344" t="s">
        <v>535</v>
      </c>
      <c r="P71" s="345"/>
      <c r="Q71" s="120"/>
    </row>
    <row r="72" spans="2:17" ht="30" x14ac:dyDescent="0.25">
      <c r="B72" s="3" t="s">
        <v>536</v>
      </c>
      <c r="C72" s="3" t="s">
        <v>392</v>
      </c>
      <c r="D72" s="97" t="s">
        <v>540</v>
      </c>
      <c r="E72" s="5">
        <v>39</v>
      </c>
      <c r="F72" s="4" t="s">
        <v>226</v>
      </c>
      <c r="G72" s="4" t="s">
        <v>226</v>
      </c>
      <c r="H72" s="4" t="s">
        <v>137</v>
      </c>
      <c r="I72" s="96" t="s">
        <v>226</v>
      </c>
      <c r="J72" s="96" t="s">
        <v>137</v>
      </c>
      <c r="K72" s="120" t="s">
        <v>137</v>
      </c>
      <c r="L72" s="120" t="s">
        <v>137</v>
      </c>
      <c r="M72" s="120" t="s">
        <v>137</v>
      </c>
      <c r="N72" s="120"/>
      <c r="O72" s="344" t="s">
        <v>535</v>
      </c>
      <c r="P72" s="345"/>
      <c r="Q72" s="120"/>
    </row>
    <row r="73" spans="2:17" x14ac:dyDescent="0.25">
      <c r="B73" s="3"/>
      <c r="C73" s="3"/>
      <c r="D73" s="5"/>
      <c r="E73" s="5"/>
      <c r="F73" s="4"/>
      <c r="G73" s="4"/>
      <c r="H73" s="4"/>
      <c r="I73" s="96"/>
      <c r="J73" s="96"/>
      <c r="K73" s="120"/>
      <c r="L73" s="120"/>
      <c r="M73" s="120"/>
      <c r="N73" s="120"/>
      <c r="O73" s="344"/>
      <c r="P73" s="345"/>
      <c r="Q73" s="120"/>
    </row>
    <row r="74" spans="2:17" x14ac:dyDescent="0.25">
      <c r="B74" s="3"/>
      <c r="C74" s="3"/>
      <c r="D74" s="5"/>
      <c r="E74" s="5"/>
      <c r="F74" s="4"/>
      <c r="G74" s="4"/>
      <c r="H74" s="4"/>
      <c r="I74" s="96"/>
      <c r="J74" s="96"/>
      <c r="K74" s="120"/>
      <c r="L74" s="120"/>
      <c r="M74" s="120"/>
      <c r="N74" s="120"/>
      <c r="O74" s="344"/>
      <c r="P74" s="345"/>
      <c r="Q74" s="120"/>
    </row>
    <row r="75" spans="2:17" x14ac:dyDescent="0.25">
      <c r="B75" s="120"/>
      <c r="C75" s="120"/>
      <c r="D75" s="120"/>
      <c r="E75" s="120"/>
      <c r="F75" s="120"/>
      <c r="G75" s="120"/>
      <c r="H75" s="120"/>
      <c r="I75" s="120"/>
      <c r="J75" s="120"/>
      <c r="K75" s="120"/>
      <c r="L75" s="120"/>
      <c r="M75" s="120"/>
      <c r="N75" s="120"/>
      <c r="O75" s="344"/>
      <c r="P75" s="345"/>
      <c r="Q75" s="120"/>
    </row>
    <row r="76" spans="2:17" x14ac:dyDescent="0.25">
      <c r="B76" s="9" t="s">
        <v>1</v>
      </c>
    </row>
    <row r="77" spans="2:17" x14ac:dyDescent="0.25">
      <c r="B77" s="9" t="s">
        <v>36</v>
      </c>
    </row>
    <row r="78" spans="2:17" x14ac:dyDescent="0.25">
      <c r="B78" s="9" t="s">
        <v>61</v>
      </c>
    </row>
    <row r="80" spans="2:17" ht="15.75" thickBot="1" x14ac:dyDescent="0.3"/>
    <row r="81" spans="2:17" ht="27" thickBot="1" x14ac:dyDescent="0.3">
      <c r="B81" s="346" t="s">
        <v>37</v>
      </c>
      <c r="C81" s="347"/>
      <c r="D81" s="347"/>
      <c r="E81" s="347"/>
      <c r="F81" s="347"/>
      <c r="G81" s="347"/>
      <c r="H81" s="347"/>
      <c r="I81" s="347"/>
      <c r="J81" s="347"/>
      <c r="K81" s="347"/>
      <c r="L81" s="347"/>
      <c r="M81" s="347"/>
      <c r="N81" s="348"/>
    </row>
    <row r="86" spans="2:17" ht="76.5" customHeight="1" x14ac:dyDescent="0.25">
      <c r="B86" s="119" t="s">
        <v>0</v>
      </c>
      <c r="C86" s="119" t="s">
        <v>38</v>
      </c>
      <c r="D86" s="119" t="s">
        <v>39</v>
      </c>
      <c r="E86" s="119" t="s">
        <v>115</v>
      </c>
      <c r="F86" s="119" t="s">
        <v>117</v>
      </c>
      <c r="G86" s="119" t="s">
        <v>118</v>
      </c>
      <c r="H86" s="119" t="s">
        <v>119</v>
      </c>
      <c r="I86" s="119" t="s">
        <v>116</v>
      </c>
      <c r="J86" s="337" t="s">
        <v>120</v>
      </c>
      <c r="K86" s="338"/>
      <c r="L86" s="339"/>
      <c r="M86" s="119" t="s">
        <v>124</v>
      </c>
      <c r="N86" s="119" t="s">
        <v>40</v>
      </c>
      <c r="O86" s="119" t="s">
        <v>41</v>
      </c>
      <c r="P86" s="337" t="s">
        <v>3</v>
      </c>
      <c r="Q86" s="339"/>
    </row>
    <row r="87" spans="2:17" ht="105.75" customHeight="1" x14ac:dyDescent="0.25">
      <c r="B87" s="192" t="s">
        <v>42</v>
      </c>
      <c r="C87" s="192">
        <v>1</v>
      </c>
      <c r="D87" s="230" t="s">
        <v>541</v>
      </c>
      <c r="E87" s="212">
        <v>41913635</v>
      </c>
      <c r="F87" s="3" t="s">
        <v>190</v>
      </c>
      <c r="G87" s="3" t="s">
        <v>192</v>
      </c>
      <c r="H87" s="180">
        <v>38337</v>
      </c>
      <c r="I87" s="5" t="s">
        <v>226</v>
      </c>
      <c r="J87" s="192" t="s">
        <v>542</v>
      </c>
      <c r="K87" s="97" t="s">
        <v>543</v>
      </c>
      <c r="L87" s="96" t="s">
        <v>402</v>
      </c>
      <c r="M87" s="120" t="s">
        <v>137</v>
      </c>
      <c r="N87" s="120" t="s">
        <v>137</v>
      </c>
      <c r="O87" s="120" t="s">
        <v>137</v>
      </c>
      <c r="P87" s="353" t="s">
        <v>673</v>
      </c>
      <c r="Q87" s="353"/>
    </row>
    <row r="88" spans="2:17" ht="105.75" customHeight="1" x14ac:dyDescent="0.25">
      <c r="B88" s="254" t="s">
        <v>42</v>
      </c>
      <c r="C88" s="254">
        <v>1</v>
      </c>
      <c r="D88" s="267" t="s">
        <v>726</v>
      </c>
      <c r="E88" s="268">
        <v>39579267</v>
      </c>
      <c r="F88" s="256" t="s">
        <v>326</v>
      </c>
      <c r="G88" s="256" t="s">
        <v>728</v>
      </c>
      <c r="H88" s="257">
        <v>39225</v>
      </c>
      <c r="I88" s="258" t="s">
        <v>727</v>
      </c>
      <c r="J88" s="254" t="s">
        <v>189</v>
      </c>
      <c r="K88" s="260" t="s">
        <v>729</v>
      </c>
      <c r="L88" s="261" t="s">
        <v>402</v>
      </c>
      <c r="M88" s="244" t="s">
        <v>137</v>
      </c>
      <c r="N88" s="244" t="s">
        <v>137</v>
      </c>
      <c r="O88" s="244" t="s">
        <v>137</v>
      </c>
      <c r="P88" s="349" t="s">
        <v>730</v>
      </c>
      <c r="Q88" s="350"/>
    </row>
    <row r="89" spans="2:17" ht="87" customHeight="1" x14ac:dyDescent="0.25">
      <c r="B89" s="192" t="s">
        <v>42</v>
      </c>
      <c r="C89" s="192">
        <v>1</v>
      </c>
      <c r="D89" s="230" t="s">
        <v>544</v>
      </c>
      <c r="E89" s="212">
        <v>24574636</v>
      </c>
      <c r="F89" s="3" t="s">
        <v>545</v>
      </c>
      <c r="G89" s="192" t="s">
        <v>546</v>
      </c>
      <c r="H89" s="180">
        <v>31044</v>
      </c>
      <c r="I89" s="5" t="s">
        <v>226</v>
      </c>
      <c r="J89" s="192" t="s">
        <v>547</v>
      </c>
      <c r="K89" s="97" t="s">
        <v>731</v>
      </c>
      <c r="L89" s="96" t="s">
        <v>402</v>
      </c>
      <c r="M89" s="120" t="s">
        <v>137</v>
      </c>
      <c r="N89" s="120" t="s">
        <v>137</v>
      </c>
      <c r="O89" s="120" t="s">
        <v>137</v>
      </c>
      <c r="P89" s="342" t="s">
        <v>670</v>
      </c>
      <c r="Q89" s="343"/>
    </row>
    <row r="90" spans="2:17" ht="117" customHeight="1" x14ac:dyDescent="0.25">
      <c r="B90" s="192" t="s">
        <v>43</v>
      </c>
      <c r="C90" s="192">
        <v>1</v>
      </c>
      <c r="D90" s="230" t="s">
        <v>548</v>
      </c>
      <c r="E90" s="212">
        <v>39687024</v>
      </c>
      <c r="F90" s="3" t="s">
        <v>193</v>
      </c>
      <c r="G90" s="192" t="s">
        <v>549</v>
      </c>
      <c r="H90" s="180">
        <v>33746</v>
      </c>
      <c r="I90" s="5">
        <v>119393</v>
      </c>
      <c r="J90" s="192" t="s">
        <v>550</v>
      </c>
      <c r="K90" s="97" t="s">
        <v>551</v>
      </c>
      <c r="L90" s="96" t="s">
        <v>402</v>
      </c>
      <c r="M90" s="120" t="s">
        <v>137</v>
      </c>
      <c r="N90" s="120" t="s">
        <v>137</v>
      </c>
      <c r="O90" s="120" t="s">
        <v>137</v>
      </c>
      <c r="P90" s="353" t="s">
        <v>671</v>
      </c>
      <c r="Q90" s="353"/>
    </row>
    <row r="91" spans="2:17" ht="30" x14ac:dyDescent="0.25">
      <c r="B91" s="192" t="s">
        <v>43</v>
      </c>
      <c r="C91" s="192">
        <v>1</v>
      </c>
      <c r="D91" s="230" t="s">
        <v>552</v>
      </c>
      <c r="E91" s="212">
        <v>41958474</v>
      </c>
      <c r="F91" s="3" t="s">
        <v>193</v>
      </c>
      <c r="G91" s="192" t="s">
        <v>553</v>
      </c>
      <c r="H91" s="180">
        <v>33746</v>
      </c>
      <c r="I91" s="5">
        <v>142478</v>
      </c>
      <c r="J91" s="192" t="s">
        <v>189</v>
      </c>
      <c r="K91" s="97" t="s">
        <v>554</v>
      </c>
      <c r="L91" s="96" t="s">
        <v>402</v>
      </c>
      <c r="M91" s="120" t="s">
        <v>137</v>
      </c>
      <c r="N91" s="120" t="s">
        <v>137</v>
      </c>
      <c r="O91" s="120" t="s">
        <v>137</v>
      </c>
      <c r="P91" s="353"/>
      <c r="Q91" s="353"/>
    </row>
    <row r="92" spans="2:17" ht="15.75" thickBot="1" x14ac:dyDescent="0.3"/>
    <row r="93" spans="2:17" ht="27" thickBot="1" x14ac:dyDescent="0.3">
      <c r="B93" s="346" t="s">
        <v>45</v>
      </c>
      <c r="C93" s="347"/>
      <c r="D93" s="347"/>
      <c r="E93" s="347"/>
      <c r="F93" s="347"/>
      <c r="G93" s="347"/>
      <c r="H93" s="347"/>
      <c r="I93" s="347"/>
      <c r="J93" s="347"/>
      <c r="K93" s="347"/>
      <c r="L93" s="347"/>
      <c r="M93" s="347"/>
      <c r="N93" s="348"/>
    </row>
    <row r="96" spans="2:17" ht="46.15" customHeight="1" x14ac:dyDescent="0.25">
      <c r="B96" s="66" t="s">
        <v>32</v>
      </c>
      <c r="C96" s="66" t="s">
        <v>46</v>
      </c>
      <c r="D96" s="337" t="s">
        <v>3</v>
      </c>
      <c r="E96" s="339"/>
    </row>
    <row r="97" spans="1:26" ht="46.9" customHeight="1" x14ac:dyDescent="0.25">
      <c r="B97" s="67" t="s">
        <v>125</v>
      </c>
      <c r="C97" s="120" t="s">
        <v>137</v>
      </c>
      <c r="D97" s="361"/>
      <c r="E97" s="361"/>
    </row>
    <row r="100" spans="1:26" ht="26.25" x14ac:dyDescent="0.25">
      <c r="B100" s="325" t="s">
        <v>63</v>
      </c>
      <c r="C100" s="326"/>
      <c r="D100" s="326"/>
      <c r="E100" s="326"/>
      <c r="F100" s="326"/>
      <c r="G100" s="326"/>
      <c r="H100" s="326"/>
      <c r="I100" s="326"/>
      <c r="J100" s="326"/>
      <c r="K100" s="326"/>
      <c r="L100" s="326"/>
      <c r="M100" s="326"/>
      <c r="N100" s="326"/>
      <c r="O100" s="326"/>
      <c r="P100" s="326"/>
    </row>
    <row r="102" spans="1:26" ht="15.75" thickBot="1" x14ac:dyDescent="0.3"/>
    <row r="103" spans="1:26" ht="27" thickBot="1" x14ac:dyDescent="0.3">
      <c r="B103" s="346" t="s">
        <v>53</v>
      </c>
      <c r="C103" s="347"/>
      <c r="D103" s="347"/>
      <c r="E103" s="347"/>
      <c r="F103" s="347"/>
      <c r="G103" s="347"/>
      <c r="H103" s="347"/>
      <c r="I103" s="347"/>
      <c r="J103" s="347"/>
      <c r="K103" s="347"/>
      <c r="L103" s="347"/>
      <c r="M103" s="347"/>
      <c r="N103" s="348"/>
    </row>
    <row r="105" spans="1:26" ht="15.75" thickBot="1" x14ac:dyDescent="0.3">
      <c r="M105" s="63"/>
      <c r="N105" s="63"/>
    </row>
    <row r="106" spans="1:26" s="106" customFormat="1" ht="109.5" customHeight="1" x14ac:dyDescent="0.25">
      <c r="B106" s="117" t="s">
        <v>146</v>
      </c>
      <c r="C106" s="117" t="s">
        <v>147</v>
      </c>
      <c r="D106" s="117" t="s">
        <v>148</v>
      </c>
      <c r="E106" s="117" t="s">
        <v>44</v>
      </c>
      <c r="F106" s="117" t="s">
        <v>21</v>
      </c>
      <c r="G106" s="117" t="s">
        <v>102</v>
      </c>
      <c r="H106" s="117" t="s">
        <v>16</v>
      </c>
      <c r="I106" s="117" t="s">
        <v>9</v>
      </c>
      <c r="J106" s="117" t="s">
        <v>30</v>
      </c>
      <c r="K106" s="117" t="s">
        <v>60</v>
      </c>
      <c r="L106" s="117" t="s">
        <v>19</v>
      </c>
      <c r="M106" s="102" t="s">
        <v>25</v>
      </c>
      <c r="N106" s="117" t="s">
        <v>149</v>
      </c>
      <c r="O106" s="117" t="s">
        <v>35</v>
      </c>
      <c r="P106" s="118" t="s">
        <v>10</v>
      </c>
      <c r="Q106" s="118" t="s">
        <v>18</v>
      </c>
    </row>
    <row r="107" spans="1:26" s="112" customFormat="1" x14ac:dyDescent="0.25">
      <c r="A107" s="45" t="s">
        <v>555</v>
      </c>
      <c r="B107" s="113" t="s">
        <v>524</v>
      </c>
      <c r="C107" s="113" t="s">
        <v>525</v>
      </c>
      <c r="D107" s="113" t="s">
        <v>188</v>
      </c>
      <c r="E107" s="108" t="s">
        <v>556</v>
      </c>
      <c r="F107" s="109" t="s">
        <v>137</v>
      </c>
      <c r="G107" s="155" t="s">
        <v>226</v>
      </c>
      <c r="H107" s="116">
        <v>41302</v>
      </c>
      <c r="I107" s="116">
        <v>41639</v>
      </c>
      <c r="J107" s="110" t="s">
        <v>138</v>
      </c>
      <c r="K107" s="101">
        <f>+(I107-H107)/30</f>
        <v>11.233333333333333</v>
      </c>
      <c r="L107" s="101"/>
      <c r="M107" s="101">
        <f>307*12</f>
        <v>3684</v>
      </c>
      <c r="N107" s="101" t="s">
        <v>555</v>
      </c>
      <c r="O107" s="207">
        <v>3220734450</v>
      </c>
      <c r="P107" s="26" t="s">
        <v>557</v>
      </c>
      <c r="Q107" s="156"/>
      <c r="R107" s="111"/>
      <c r="S107" s="111"/>
      <c r="T107" s="111"/>
      <c r="U107" s="111"/>
      <c r="V107" s="111"/>
      <c r="W107" s="111"/>
      <c r="X107" s="111"/>
      <c r="Y107" s="111"/>
      <c r="Z107" s="111"/>
    </row>
    <row r="108" spans="1:26" s="112" customFormat="1" x14ac:dyDescent="0.25">
      <c r="A108" s="45" t="s">
        <v>561</v>
      </c>
      <c r="B108" s="113" t="s">
        <v>524</v>
      </c>
      <c r="C108" s="114" t="s">
        <v>525</v>
      </c>
      <c r="D108" s="113" t="s">
        <v>188</v>
      </c>
      <c r="E108" s="108" t="s">
        <v>562</v>
      </c>
      <c r="F108" s="109" t="s">
        <v>137</v>
      </c>
      <c r="G108" s="109" t="s">
        <v>226</v>
      </c>
      <c r="H108" s="116">
        <v>39843</v>
      </c>
      <c r="I108" s="116">
        <v>40178</v>
      </c>
      <c r="J108" s="110" t="s">
        <v>138</v>
      </c>
      <c r="K108" s="101">
        <v>1</v>
      </c>
      <c r="L108" s="101">
        <f>+((I108-H108)/30)-K108</f>
        <v>10.166666666666666</v>
      </c>
      <c r="M108" s="101">
        <v>52</v>
      </c>
      <c r="N108" s="101"/>
      <c r="O108" s="207">
        <v>24908279</v>
      </c>
      <c r="P108" s="26" t="s">
        <v>563</v>
      </c>
      <c r="Q108" s="156"/>
      <c r="R108" s="111"/>
      <c r="S108" s="111"/>
      <c r="T108" s="111"/>
      <c r="U108" s="111"/>
      <c r="V108" s="111"/>
      <c r="W108" s="111"/>
      <c r="X108" s="111"/>
      <c r="Y108" s="111"/>
      <c r="Z108" s="111"/>
    </row>
    <row r="109" spans="1:26" s="112" customFormat="1" x14ac:dyDescent="0.25">
      <c r="A109" s="45" t="e">
        <f t="shared" ref="A109:A111" si="0">+A108+1</f>
        <v>#VALUE!</v>
      </c>
      <c r="B109" s="113"/>
      <c r="C109" s="114"/>
      <c r="D109" s="113"/>
      <c r="E109" s="108"/>
      <c r="F109" s="109"/>
      <c r="G109" s="109"/>
      <c r="H109" s="116"/>
      <c r="I109" s="116"/>
      <c r="J109" s="110"/>
      <c r="K109" s="101"/>
      <c r="L109" s="101"/>
      <c r="M109" s="101"/>
      <c r="N109" s="101"/>
      <c r="O109" s="207"/>
      <c r="P109" s="26"/>
      <c r="Q109" s="156"/>
      <c r="R109" s="111"/>
      <c r="S109" s="111"/>
      <c r="T109" s="111"/>
      <c r="U109" s="111"/>
      <c r="V109" s="111"/>
      <c r="W109" s="111"/>
      <c r="X109" s="111"/>
      <c r="Y109" s="111"/>
      <c r="Z109" s="111"/>
    </row>
    <row r="110" spans="1:26" s="112" customFormat="1" x14ac:dyDescent="0.25">
      <c r="A110" s="45" t="e">
        <f t="shared" si="0"/>
        <v>#VALUE!</v>
      </c>
      <c r="B110" s="113"/>
      <c r="C110" s="114"/>
      <c r="D110" s="113"/>
      <c r="E110" s="108"/>
      <c r="F110" s="109"/>
      <c r="G110" s="109" t="s">
        <v>564</v>
      </c>
      <c r="H110" s="116"/>
      <c r="I110" s="116"/>
      <c r="J110" s="110"/>
      <c r="K110" s="101"/>
      <c r="L110" s="101"/>
      <c r="M110" s="101"/>
      <c r="N110" s="101"/>
      <c r="O110" s="207"/>
      <c r="P110" s="26"/>
      <c r="Q110" s="156"/>
      <c r="R110" s="111"/>
      <c r="S110" s="111"/>
      <c r="T110" s="111"/>
      <c r="U110" s="111"/>
      <c r="V110" s="111"/>
      <c r="W110" s="111"/>
      <c r="X110" s="111"/>
      <c r="Y110" s="111"/>
      <c r="Z110" s="111"/>
    </row>
    <row r="111" spans="1:26" s="112" customFormat="1" x14ac:dyDescent="0.25">
      <c r="A111" s="45" t="e">
        <f t="shared" si="0"/>
        <v>#VALUE!</v>
      </c>
      <c r="B111" s="113"/>
      <c r="C111" s="114"/>
      <c r="D111" s="113"/>
      <c r="E111" s="108"/>
      <c r="F111" s="109"/>
      <c r="G111" s="109"/>
      <c r="H111" s="116"/>
      <c r="I111" s="116"/>
      <c r="J111" s="110"/>
      <c r="K111" s="101"/>
      <c r="L111" s="101"/>
      <c r="M111" s="101"/>
      <c r="N111" s="101"/>
      <c r="O111" s="207"/>
      <c r="P111" s="26"/>
      <c r="Q111" s="156"/>
      <c r="R111" s="111"/>
      <c r="S111" s="111"/>
      <c r="T111" s="111"/>
      <c r="U111" s="111"/>
      <c r="V111" s="111"/>
      <c r="W111" s="111"/>
      <c r="X111" s="111"/>
      <c r="Y111" s="111"/>
      <c r="Z111" s="111"/>
    </row>
    <row r="112" spans="1:26" s="112" customFormat="1" x14ac:dyDescent="0.25">
      <c r="A112" s="45">
        <v>7</v>
      </c>
      <c r="B112" s="113"/>
      <c r="C112" s="114"/>
      <c r="D112" s="113"/>
      <c r="E112" s="108"/>
      <c r="F112" s="109"/>
      <c r="G112" s="109"/>
      <c r="H112" s="116"/>
      <c r="I112" s="116"/>
      <c r="J112" s="110"/>
      <c r="K112" s="101"/>
      <c r="L112" s="101"/>
      <c r="M112" s="101"/>
      <c r="N112" s="101"/>
      <c r="O112" s="207"/>
      <c r="P112" s="26"/>
      <c r="Q112" s="156"/>
      <c r="R112" s="111"/>
      <c r="S112" s="111"/>
      <c r="T112" s="111"/>
      <c r="U112" s="111"/>
      <c r="V112" s="111"/>
      <c r="W112" s="111"/>
      <c r="X112" s="111"/>
      <c r="Y112" s="111"/>
      <c r="Z112" s="111"/>
    </row>
    <row r="113" spans="1:26" s="112" customFormat="1" x14ac:dyDescent="0.25">
      <c r="A113" s="45">
        <v>8</v>
      </c>
      <c r="B113" s="113"/>
      <c r="C113" s="114"/>
      <c r="D113" s="113"/>
      <c r="E113" s="108"/>
      <c r="F113" s="109"/>
      <c r="G113" s="109"/>
      <c r="H113" s="116"/>
      <c r="I113" s="116"/>
      <c r="J113" s="110"/>
      <c r="K113" s="101"/>
      <c r="L113" s="101"/>
      <c r="M113" s="101"/>
      <c r="N113" s="101"/>
      <c r="O113" s="207"/>
      <c r="P113" s="26"/>
      <c r="Q113" s="156"/>
      <c r="R113" s="111"/>
      <c r="S113" s="111"/>
      <c r="T113" s="111"/>
      <c r="U113" s="111"/>
      <c r="V113" s="111"/>
      <c r="W113" s="111"/>
      <c r="X113" s="111"/>
      <c r="Y113" s="111"/>
      <c r="Z113" s="111"/>
    </row>
    <row r="114" spans="1:26" s="112" customFormat="1" x14ac:dyDescent="0.25">
      <c r="A114" s="45">
        <v>9</v>
      </c>
      <c r="B114" s="113"/>
      <c r="C114" s="114"/>
      <c r="D114" s="113"/>
      <c r="E114" s="108"/>
      <c r="F114" s="109"/>
      <c r="G114" s="109"/>
      <c r="H114" s="116"/>
      <c r="I114" s="116"/>
      <c r="J114" s="110"/>
      <c r="K114" s="101"/>
      <c r="L114" s="101"/>
      <c r="M114" s="101"/>
      <c r="N114" s="101"/>
      <c r="O114" s="207"/>
      <c r="P114" s="26"/>
      <c r="Q114" s="156"/>
      <c r="R114" s="111"/>
      <c r="S114" s="111"/>
      <c r="T114" s="111"/>
      <c r="U114" s="111"/>
      <c r="V114" s="111"/>
      <c r="W114" s="111"/>
      <c r="X114" s="111"/>
      <c r="Y114" s="111"/>
      <c r="Z114" s="111"/>
    </row>
    <row r="115" spans="1:26" s="112" customFormat="1" x14ac:dyDescent="0.25">
      <c r="A115" s="45">
        <v>10</v>
      </c>
      <c r="B115" s="113"/>
      <c r="C115" s="114"/>
      <c r="D115" s="113"/>
      <c r="E115" s="108"/>
      <c r="F115" s="109"/>
      <c r="G115" s="109"/>
      <c r="H115" s="116"/>
      <c r="I115" s="214"/>
      <c r="J115" s="215"/>
      <c r="K115" s="216"/>
      <c r="L115" s="101"/>
      <c r="M115" s="101"/>
      <c r="N115" s="101"/>
      <c r="O115" s="207"/>
      <c r="P115" s="26"/>
      <c r="Q115" s="156"/>
      <c r="R115" s="111"/>
      <c r="S115" s="111"/>
      <c r="T115" s="111"/>
      <c r="U115" s="111"/>
      <c r="V115" s="111"/>
      <c r="W115" s="111"/>
      <c r="X115" s="111"/>
      <c r="Y115" s="111"/>
      <c r="Z115" s="111"/>
    </row>
    <row r="116" spans="1:26" s="112" customFormat="1" x14ac:dyDescent="0.25">
      <c r="A116" s="45">
        <v>11</v>
      </c>
      <c r="B116" s="113"/>
      <c r="C116" s="114"/>
      <c r="D116" s="113"/>
      <c r="E116" s="213"/>
      <c r="F116" s="109"/>
      <c r="G116" s="109"/>
      <c r="H116" s="116"/>
      <c r="I116" s="214"/>
      <c r="J116" s="215"/>
      <c r="K116" s="216"/>
      <c r="L116" s="101"/>
      <c r="M116" s="101"/>
      <c r="N116" s="101"/>
      <c r="O116" s="207"/>
      <c r="P116" s="26"/>
      <c r="Q116" s="156"/>
      <c r="R116" s="111"/>
      <c r="S116" s="111"/>
      <c r="T116" s="111"/>
      <c r="U116" s="111"/>
      <c r="V116" s="111"/>
      <c r="W116" s="111"/>
      <c r="X116" s="111"/>
      <c r="Y116" s="111"/>
      <c r="Z116" s="111"/>
    </row>
    <row r="117" spans="1:26" s="112" customFormat="1" x14ac:dyDescent="0.25">
      <c r="A117" s="45">
        <v>12</v>
      </c>
      <c r="B117" s="113"/>
      <c r="C117" s="114"/>
      <c r="D117" s="113"/>
      <c r="E117" s="108"/>
      <c r="F117" s="109"/>
      <c r="G117" s="109"/>
      <c r="H117" s="116"/>
      <c r="I117" s="214"/>
      <c r="J117" s="215"/>
      <c r="K117" s="216"/>
      <c r="L117" s="101"/>
      <c r="M117" s="101"/>
      <c r="N117" s="101"/>
      <c r="O117" s="207"/>
      <c r="P117" s="26"/>
      <c r="Q117" s="156"/>
      <c r="R117" s="111"/>
      <c r="S117" s="111"/>
      <c r="T117" s="111"/>
      <c r="U117" s="111"/>
      <c r="V117" s="111"/>
      <c r="W117" s="111"/>
      <c r="X117" s="111"/>
      <c r="Y117" s="111"/>
      <c r="Z117" s="111"/>
    </row>
    <row r="118" spans="1:26" s="112" customFormat="1" x14ac:dyDescent="0.25">
      <c r="A118" s="45">
        <v>13</v>
      </c>
      <c r="B118" s="113"/>
      <c r="C118" s="114"/>
      <c r="D118" s="113"/>
      <c r="E118" s="108"/>
      <c r="F118" s="109"/>
      <c r="G118" s="109"/>
      <c r="H118" s="116"/>
      <c r="I118" s="214"/>
      <c r="J118" s="215"/>
      <c r="K118" s="216"/>
      <c r="L118" s="101"/>
      <c r="M118" s="101"/>
      <c r="N118" s="101"/>
      <c r="O118" s="207"/>
      <c r="P118" s="26"/>
      <c r="Q118" s="156"/>
      <c r="R118" s="111"/>
      <c r="S118" s="111"/>
      <c r="T118" s="111"/>
      <c r="U118" s="111"/>
      <c r="V118" s="111"/>
      <c r="W118" s="111"/>
      <c r="X118" s="111"/>
      <c r="Y118" s="111"/>
      <c r="Z118" s="111"/>
    </row>
    <row r="119" spans="1:26" s="112" customFormat="1" x14ac:dyDescent="0.25">
      <c r="A119" s="45">
        <v>14</v>
      </c>
      <c r="B119" s="113"/>
      <c r="C119" s="114"/>
      <c r="D119" s="113"/>
      <c r="E119" s="108"/>
      <c r="F119" s="109"/>
      <c r="G119" s="109"/>
      <c r="H119" s="116"/>
      <c r="I119" s="214"/>
      <c r="J119" s="215"/>
      <c r="K119" s="216"/>
      <c r="L119" s="101"/>
      <c r="M119" s="101"/>
      <c r="N119" s="101"/>
      <c r="O119" s="207"/>
      <c r="P119" s="26"/>
      <c r="Q119" s="156"/>
      <c r="R119" s="111"/>
      <c r="S119" s="111"/>
      <c r="T119" s="111"/>
      <c r="U119" s="111"/>
      <c r="V119" s="111"/>
      <c r="W119" s="111"/>
      <c r="X119" s="111"/>
      <c r="Y119" s="111"/>
      <c r="Z119" s="111"/>
    </row>
    <row r="120" spans="1:26" s="112" customFormat="1" x14ac:dyDescent="0.25">
      <c r="A120" s="45">
        <v>15</v>
      </c>
      <c r="B120" s="113"/>
      <c r="C120" s="114"/>
      <c r="D120" s="113"/>
      <c r="E120" s="108"/>
      <c r="F120" s="109"/>
      <c r="G120" s="109"/>
      <c r="H120" s="116"/>
      <c r="I120" s="214"/>
      <c r="J120" s="215"/>
      <c r="K120" s="216"/>
      <c r="L120" s="101"/>
      <c r="M120" s="101"/>
      <c r="N120" s="101"/>
      <c r="O120" s="207"/>
      <c r="P120" s="26"/>
      <c r="Q120" s="156"/>
      <c r="R120" s="111"/>
      <c r="S120" s="111"/>
      <c r="T120" s="111"/>
      <c r="U120" s="111"/>
      <c r="V120" s="111"/>
      <c r="W120" s="111"/>
      <c r="X120" s="111"/>
      <c r="Y120" s="111"/>
      <c r="Z120" s="111"/>
    </row>
    <row r="121" spans="1:26" s="112" customFormat="1" x14ac:dyDescent="0.25">
      <c r="A121" s="45">
        <v>16</v>
      </c>
      <c r="B121" s="113"/>
      <c r="C121" s="114"/>
      <c r="D121" s="113"/>
      <c r="E121" s="108"/>
      <c r="F121" s="109"/>
      <c r="G121" s="109"/>
      <c r="H121" s="116"/>
      <c r="I121" s="214"/>
      <c r="J121" s="215"/>
      <c r="K121" s="216"/>
      <c r="L121" s="216"/>
      <c r="M121" s="101"/>
      <c r="N121" s="101"/>
      <c r="O121" s="207"/>
      <c r="P121" s="26"/>
      <c r="Q121" s="156"/>
      <c r="R121" s="111"/>
      <c r="S121" s="111"/>
      <c r="T121" s="111"/>
      <c r="U121" s="111"/>
      <c r="V121" s="111"/>
      <c r="W121" s="111"/>
      <c r="X121" s="111"/>
      <c r="Y121" s="111"/>
      <c r="Z121" s="111"/>
    </row>
    <row r="122" spans="1:26" s="112" customFormat="1" x14ac:dyDescent="0.25">
      <c r="A122" s="45">
        <v>17</v>
      </c>
      <c r="B122" s="113"/>
      <c r="C122" s="114"/>
      <c r="D122" s="113"/>
      <c r="E122" s="108"/>
      <c r="F122" s="109"/>
      <c r="G122" s="109"/>
      <c r="H122" s="116"/>
      <c r="I122" s="214"/>
      <c r="J122" s="215"/>
      <c r="K122" s="216"/>
      <c r="L122" s="216"/>
      <c r="M122" s="101"/>
      <c r="N122" s="101"/>
      <c r="O122" s="207"/>
      <c r="P122" s="26"/>
      <c r="Q122" s="156"/>
      <c r="R122" s="111"/>
      <c r="S122" s="111"/>
      <c r="T122" s="111"/>
      <c r="U122" s="111"/>
      <c r="V122" s="111"/>
      <c r="W122" s="111"/>
      <c r="X122" s="111"/>
      <c r="Y122" s="111"/>
      <c r="Z122" s="111"/>
    </row>
    <row r="123" spans="1:26" s="112" customFormat="1" x14ac:dyDescent="0.25">
      <c r="A123" s="45">
        <v>18</v>
      </c>
      <c r="B123" s="113"/>
      <c r="C123" s="114"/>
      <c r="D123" s="113"/>
      <c r="E123" s="108"/>
      <c r="F123" s="109"/>
      <c r="G123" s="109"/>
      <c r="H123" s="116"/>
      <c r="I123" s="214"/>
      <c r="J123" s="215"/>
      <c r="K123" s="216"/>
      <c r="L123" s="216"/>
      <c r="M123" s="101"/>
      <c r="N123" s="101"/>
      <c r="O123" s="207"/>
      <c r="P123" s="26"/>
      <c r="Q123" s="156"/>
      <c r="R123" s="111"/>
      <c r="S123" s="111"/>
      <c r="T123" s="111"/>
      <c r="U123" s="111"/>
      <c r="V123" s="111"/>
      <c r="W123" s="111"/>
      <c r="X123" s="111"/>
      <c r="Y123" s="111"/>
      <c r="Z123" s="111"/>
    </row>
    <row r="124" spans="1:26" s="112" customFormat="1" x14ac:dyDescent="0.25">
      <c r="A124" s="45">
        <v>19</v>
      </c>
      <c r="B124" s="113"/>
      <c r="C124" s="114"/>
      <c r="D124" s="113"/>
      <c r="E124" s="108"/>
      <c r="F124" s="109"/>
      <c r="G124" s="109"/>
      <c r="H124" s="116"/>
      <c r="I124" s="214"/>
      <c r="J124" s="215"/>
      <c r="K124" s="216"/>
      <c r="L124" s="216"/>
      <c r="M124" s="101"/>
      <c r="N124" s="101"/>
      <c r="O124" s="207"/>
      <c r="P124" s="26"/>
      <c r="Q124" s="156"/>
      <c r="R124" s="111"/>
      <c r="S124" s="111"/>
      <c r="T124" s="111"/>
      <c r="U124" s="111"/>
      <c r="V124" s="111"/>
      <c r="W124" s="111"/>
      <c r="X124" s="111"/>
      <c r="Y124" s="111"/>
      <c r="Z124" s="111"/>
    </row>
    <row r="125" spans="1:26" s="112" customFormat="1" x14ac:dyDescent="0.25">
      <c r="A125" s="45">
        <v>20</v>
      </c>
      <c r="B125" s="113"/>
      <c r="C125" s="114"/>
      <c r="D125" s="113"/>
      <c r="E125" s="108"/>
      <c r="F125" s="109"/>
      <c r="G125" s="109"/>
      <c r="H125" s="116"/>
      <c r="I125" s="214"/>
      <c r="J125" s="215"/>
      <c r="K125" s="216"/>
      <c r="L125" s="216"/>
      <c r="M125" s="101"/>
      <c r="N125" s="101"/>
      <c r="O125" s="207"/>
      <c r="P125" s="26"/>
      <c r="Q125" s="156"/>
      <c r="R125" s="111"/>
      <c r="S125" s="111"/>
      <c r="T125" s="111"/>
      <c r="U125" s="111"/>
      <c r="V125" s="111"/>
      <c r="W125" s="111"/>
      <c r="X125" s="111"/>
      <c r="Y125" s="111"/>
      <c r="Z125" s="111"/>
    </row>
    <row r="126" spans="1:26" s="112" customFormat="1" x14ac:dyDescent="0.25">
      <c r="A126" s="45">
        <v>21</v>
      </c>
      <c r="B126" s="113"/>
      <c r="C126" s="114"/>
      <c r="D126" s="113"/>
      <c r="E126" s="108"/>
      <c r="F126" s="109"/>
      <c r="G126" s="109"/>
      <c r="H126" s="116"/>
      <c r="I126" s="214"/>
      <c r="J126" s="215"/>
      <c r="K126" s="216"/>
      <c r="L126" s="216"/>
      <c r="M126" s="101"/>
      <c r="N126" s="101"/>
      <c r="O126" s="207"/>
      <c r="P126" s="26"/>
      <c r="Q126" s="156"/>
      <c r="R126" s="111"/>
      <c r="S126" s="111"/>
      <c r="T126" s="111"/>
      <c r="U126" s="111"/>
      <c r="V126" s="111"/>
      <c r="W126" s="111"/>
      <c r="X126" s="111"/>
      <c r="Y126" s="111"/>
      <c r="Z126" s="111"/>
    </row>
    <row r="127" spans="1:26" s="112" customFormat="1" x14ac:dyDescent="0.25">
      <c r="A127" s="45"/>
      <c r="B127" s="48" t="s">
        <v>15</v>
      </c>
      <c r="C127" s="114"/>
      <c r="D127" s="113"/>
      <c r="E127" s="108"/>
      <c r="F127" s="109"/>
      <c r="G127" s="109"/>
      <c r="H127" s="109"/>
      <c r="I127" s="215"/>
      <c r="J127" s="215"/>
      <c r="K127" s="217">
        <f>SUM(K107:K126)</f>
        <v>12.233333333333333</v>
      </c>
      <c r="L127" s="217">
        <f>SUM(L107:L126)</f>
        <v>10.166666666666666</v>
      </c>
      <c r="M127" s="154">
        <f>SUM(M107:M126)</f>
        <v>3736</v>
      </c>
      <c r="N127" s="115">
        <f>SUM(N107:N126)</f>
        <v>0</v>
      </c>
      <c r="O127" s="26"/>
      <c r="P127" s="26"/>
      <c r="Q127" s="157"/>
    </row>
    <row r="128" spans="1:26" x14ac:dyDescent="0.25">
      <c r="B128" s="29"/>
      <c r="C128" s="29"/>
      <c r="D128" s="29"/>
      <c r="E128" s="30"/>
      <c r="F128" s="29"/>
      <c r="G128" s="29"/>
      <c r="H128" s="29"/>
      <c r="I128" s="29"/>
      <c r="J128" s="29"/>
      <c r="K128" s="29"/>
      <c r="L128" s="29"/>
      <c r="M128" s="29"/>
      <c r="N128" s="29"/>
      <c r="O128" s="29"/>
      <c r="P128" s="29"/>
    </row>
    <row r="129" spans="2:17" ht="18.75" x14ac:dyDescent="0.25">
      <c r="B129" s="58" t="s">
        <v>31</v>
      </c>
      <c r="C129" s="71">
        <f>+K127</f>
        <v>12.233333333333333</v>
      </c>
      <c r="H129" s="31"/>
      <c r="I129" s="31"/>
      <c r="J129" s="31"/>
      <c r="K129" s="31"/>
      <c r="L129" s="31"/>
      <c r="M129" s="31"/>
      <c r="N129" s="29"/>
      <c r="O129" s="29"/>
      <c r="P129" s="29"/>
    </row>
    <row r="131" spans="2:17" ht="15.75" thickBot="1" x14ac:dyDescent="0.3"/>
    <row r="132" spans="2:17" ht="37.15" customHeight="1" thickBot="1" x14ac:dyDescent="0.3">
      <c r="B132" s="74" t="s">
        <v>48</v>
      </c>
      <c r="C132" s="75" t="s">
        <v>49</v>
      </c>
      <c r="D132" s="74" t="s">
        <v>50</v>
      </c>
      <c r="E132" s="75" t="s">
        <v>54</v>
      </c>
    </row>
    <row r="133" spans="2:17" ht="41.45" customHeight="1" x14ac:dyDescent="0.25">
      <c r="B133" s="65" t="s">
        <v>126</v>
      </c>
      <c r="C133" s="68">
        <v>20</v>
      </c>
      <c r="D133" s="68"/>
      <c r="E133" s="354">
        <f>SUM(D133:D135)</f>
        <v>30</v>
      </c>
    </row>
    <row r="134" spans="2:17" x14ac:dyDescent="0.25">
      <c r="B134" s="65" t="s">
        <v>127</v>
      </c>
      <c r="C134" s="56">
        <v>30</v>
      </c>
      <c r="D134" s="193">
        <v>30</v>
      </c>
      <c r="E134" s="355"/>
    </row>
    <row r="135" spans="2:17" ht="15.75" thickBot="1" x14ac:dyDescent="0.3">
      <c r="B135" s="65" t="s">
        <v>128</v>
      </c>
      <c r="C135" s="70">
        <v>40</v>
      </c>
      <c r="D135" s="70"/>
      <c r="E135" s="356"/>
    </row>
    <row r="137" spans="2:17" ht="15.75" thickBot="1" x14ac:dyDescent="0.3"/>
    <row r="138" spans="2:17" ht="27" thickBot="1" x14ac:dyDescent="0.3">
      <c r="B138" s="346" t="s">
        <v>51</v>
      </c>
      <c r="C138" s="347"/>
      <c r="D138" s="347"/>
      <c r="E138" s="347"/>
      <c r="F138" s="347"/>
      <c r="G138" s="347"/>
      <c r="H138" s="347"/>
      <c r="I138" s="347"/>
      <c r="J138" s="347"/>
      <c r="K138" s="347"/>
      <c r="L138" s="347"/>
      <c r="M138" s="347"/>
      <c r="N138" s="348"/>
    </row>
    <row r="140" spans="2:17" ht="76.5" customHeight="1" x14ac:dyDescent="0.25">
      <c r="B140" s="119" t="s">
        <v>0</v>
      </c>
      <c r="C140" s="119" t="s">
        <v>38</v>
      </c>
      <c r="D140" s="119" t="s">
        <v>39</v>
      </c>
      <c r="E140" s="119" t="s">
        <v>115</v>
      </c>
      <c r="F140" s="119" t="s">
        <v>117</v>
      </c>
      <c r="G140" s="119" t="s">
        <v>118</v>
      </c>
      <c r="H140" s="119" t="s">
        <v>119</v>
      </c>
      <c r="I140" s="119" t="s">
        <v>116</v>
      </c>
      <c r="J140" s="337" t="s">
        <v>120</v>
      </c>
      <c r="K140" s="338"/>
      <c r="L140" s="339"/>
      <c r="M140" s="119" t="s">
        <v>124</v>
      </c>
      <c r="N140" s="119" t="s">
        <v>40</v>
      </c>
      <c r="O140" s="119" t="s">
        <v>41</v>
      </c>
      <c r="P140" s="337" t="s">
        <v>3</v>
      </c>
      <c r="Q140" s="339"/>
    </row>
    <row r="141" spans="2:17" ht="60.75" customHeight="1" x14ac:dyDescent="0.25">
      <c r="B141" s="192" t="s">
        <v>432</v>
      </c>
      <c r="C141" s="192">
        <v>1</v>
      </c>
      <c r="D141" s="212" t="s">
        <v>565</v>
      </c>
      <c r="E141" s="212">
        <v>1094883789</v>
      </c>
      <c r="F141" s="3" t="s">
        <v>566</v>
      </c>
      <c r="G141" s="192" t="s">
        <v>567</v>
      </c>
      <c r="H141" s="180">
        <v>40309</v>
      </c>
      <c r="I141" s="5" t="s">
        <v>226</v>
      </c>
      <c r="J141" s="192" t="s">
        <v>568</v>
      </c>
      <c r="K141" s="97" t="s">
        <v>569</v>
      </c>
      <c r="L141" s="96" t="s">
        <v>570</v>
      </c>
      <c r="M141" s="120" t="s">
        <v>137</v>
      </c>
      <c r="N141" s="120" t="s">
        <v>137</v>
      </c>
      <c r="O141" s="120" t="s">
        <v>137</v>
      </c>
      <c r="P141" s="361"/>
      <c r="Q141" s="361"/>
    </row>
    <row r="142" spans="2:17" ht="155.25" customHeight="1" x14ac:dyDescent="0.25">
      <c r="B142" s="192" t="s">
        <v>132</v>
      </c>
      <c r="C142" s="192">
        <v>1</v>
      </c>
      <c r="D142" s="230" t="s">
        <v>571</v>
      </c>
      <c r="E142" s="230">
        <v>24807723</v>
      </c>
      <c r="F142" s="192" t="s">
        <v>572</v>
      </c>
      <c r="G142" s="3" t="s">
        <v>573</v>
      </c>
      <c r="H142" s="180">
        <v>34879</v>
      </c>
      <c r="I142" s="5" t="s">
        <v>226</v>
      </c>
      <c r="J142" s="192" t="s">
        <v>574</v>
      </c>
      <c r="K142" s="192" t="s">
        <v>575</v>
      </c>
      <c r="L142" s="96" t="s">
        <v>402</v>
      </c>
      <c r="M142" s="120" t="s">
        <v>137</v>
      </c>
      <c r="N142" s="120" t="s">
        <v>137</v>
      </c>
      <c r="O142" s="120" t="s">
        <v>137</v>
      </c>
      <c r="P142" s="353"/>
      <c r="Q142" s="353"/>
    </row>
    <row r="143" spans="2:17" ht="58.5" customHeight="1" x14ac:dyDescent="0.25">
      <c r="B143" s="192" t="s">
        <v>133</v>
      </c>
      <c r="C143" s="192">
        <v>1</v>
      </c>
      <c r="D143" s="230" t="s">
        <v>576</v>
      </c>
      <c r="E143" s="212">
        <v>41931164</v>
      </c>
      <c r="F143" s="3" t="s">
        <v>577</v>
      </c>
      <c r="G143" s="3" t="s">
        <v>573</v>
      </c>
      <c r="H143" s="180">
        <v>36146</v>
      </c>
      <c r="I143" s="5" t="s">
        <v>578</v>
      </c>
      <c r="J143" s="192" t="s">
        <v>525</v>
      </c>
      <c r="K143" s="97" t="s">
        <v>579</v>
      </c>
      <c r="L143" s="96" t="s">
        <v>402</v>
      </c>
      <c r="M143" s="120" t="s">
        <v>137</v>
      </c>
      <c r="N143" s="120" t="s">
        <v>137</v>
      </c>
      <c r="O143" s="120" t="s">
        <v>137</v>
      </c>
      <c r="P143" s="353"/>
      <c r="Q143" s="353"/>
    </row>
    <row r="146" spans="2:7" ht="15.75" thickBot="1" x14ac:dyDescent="0.3"/>
    <row r="147" spans="2:7" ht="54" customHeight="1" x14ac:dyDescent="0.25">
      <c r="B147" s="123" t="s">
        <v>32</v>
      </c>
      <c r="C147" s="123" t="s">
        <v>48</v>
      </c>
      <c r="D147" s="119" t="s">
        <v>49</v>
      </c>
      <c r="E147" s="123" t="s">
        <v>50</v>
      </c>
      <c r="F147" s="75" t="s">
        <v>55</v>
      </c>
      <c r="G147" s="93"/>
    </row>
    <row r="148" spans="2:7" ht="120.75" customHeight="1" x14ac:dyDescent="0.2">
      <c r="B148" s="357" t="s">
        <v>52</v>
      </c>
      <c r="C148" s="6" t="s">
        <v>129</v>
      </c>
      <c r="D148" s="193">
        <v>25</v>
      </c>
      <c r="E148" s="193">
        <v>25</v>
      </c>
      <c r="F148" s="358">
        <f>+E148+E149+E150</f>
        <v>60</v>
      </c>
      <c r="G148" s="94"/>
    </row>
    <row r="149" spans="2:7" ht="76.150000000000006" customHeight="1" x14ac:dyDescent="0.2">
      <c r="B149" s="357"/>
      <c r="C149" s="6" t="s">
        <v>130</v>
      </c>
      <c r="D149" s="196">
        <v>25</v>
      </c>
      <c r="E149" s="193">
        <v>25</v>
      </c>
      <c r="F149" s="359"/>
      <c r="G149" s="94"/>
    </row>
    <row r="150" spans="2:7" ht="69" customHeight="1" x14ac:dyDescent="0.2">
      <c r="B150" s="357"/>
      <c r="C150" s="6" t="s">
        <v>131</v>
      </c>
      <c r="D150" s="193">
        <v>10</v>
      </c>
      <c r="E150" s="193">
        <v>10</v>
      </c>
      <c r="F150" s="360"/>
      <c r="G150" s="94"/>
    </row>
    <row r="151" spans="2:7" x14ac:dyDescent="0.25">
      <c r="C151" s="103"/>
    </row>
    <row r="154" spans="2:7" x14ac:dyDescent="0.25">
      <c r="B154" s="121" t="s">
        <v>56</v>
      </c>
    </row>
    <row r="157" spans="2:7" x14ac:dyDescent="0.25">
      <c r="B157" s="124" t="s">
        <v>32</v>
      </c>
      <c r="C157" s="124" t="s">
        <v>57</v>
      </c>
      <c r="D157" s="123" t="s">
        <v>50</v>
      </c>
      <c r="E157" s="123" t="s">
        <v>15</v>
      </c>
    </row>
    <row r="158" spans="2:7" ht="28.5" x14ac:dyDescent="0.25">
      <c r="B158" s="104" t="s">
        <v>58</v>
      </c>
      <c r="C158" s="105">
        <v>40</v>
      </c>
      <c r="D158" s="193">
        <f>+E133</f>
        <v>30</v>
      </c>
      <c r="E158" s="334">
        <f>+D158+D159</f>
        <v>90</v>
      </c>
    </row>
    <row r="159" spans="2:7" ht="42.75" x14ac:dyDescent="0.25">
      <c r="B159" s="104" t="s">
        <v>59</v>
      </c>
      <c r="C159" s="105">
        <v>60</v>
      </c>
      <c r="D159" s="193">
        <f>+F148</f>
        <v>60</v>
      </c>
      <c r="E159" s="335"/>
    </row>
  </sheetData>
  <mergeCells count="47">
    <mergeCell ref="P141:Q141"/>
    <mergeCell ref="P143:Q143"/>
    <mergeCell ref="B148:B150"/>
    <mergeCell ref="F148:F150"/>
    <mergeCell ref="E158:E159"/>
    <mergeCell ref="P142:Q142"/>
    <mergeCell ref="J140:L140"/>
    <mergeCell ref="P140:Q140"/>
    <mergeCell ref="P87:Q87"/>
    <mergeCell ref="P89:Q89"/>
    <mergeCell ref="P90:Q90"/>
    <mergeCell ref="P91:Q91"/>
    <mergeCell ref="B93:N93"/>
    <mergeCell ref="D96:E96"/>
    <mergeCell ref="D97:E97"/>
    <mergeCell ref="B100:P100"/>
    <mergeCell ref="B103:N103"/>
    <mergeCell ref="E133:E135"/>
    <mergeCell ref="B138:N138"/>
    <mergeCell ref="P88:Q88"/>
    <mergeCell ref="J86:L86"/>
    <mergeCell ref="P86:Q86"/>
    <mergeCell ref="C63:N63"/>
    <mergeCell ref="B65:N65"/>
    <mergeCell ref="O68:P68"/>
    <mergeCell ref="O69:P69"/>
    <mergeCell ref="O70:P70"/>
    <mergeCell ref="O71:P71"/>
    <mergeCell ref="O72:P72"/>
    <mergeCell ref="O73:P73"/>
    <mergeCell ref="O74:P74"/>
    <mergeCell ref="O75:P75"/>
    <mergeCell ref="B81:N81"/>
    <mergeCell ref="B59:B60"/>
    <mergeCell ref="C59:C60"/>
    <mergeCell ref="D59:E59"/>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75 A65571 IS65571 SO65571 ACK65571 AMG65571 AWC65571 BFY65571 BPU65571 BZQ65571 CJM65571 CTI65571 DDE65571 DNA65571 DWW65571 EGS65571 EQO65571 FAK65571 FKG65571 FUC65571 GDY65571 GNU65571 GXQ65571 HHM65571 HRI65571 IBE65571 ILA65571 IUW65571 JES65571 JOO65571 JYK65571 KIG65571 KSC65571 LBY65571 LLU65571 LVQ65571 MFM65571 MPI65571 MZE65571 NJA65571 NSW65571 OCS65571 OMO65571 OWK65571 PGG65571 PQC65571 PZY65571 QJU65571 QTQ65571 RDM65571 RNI65571 RXE65571 SHA65571 SQW65571 TAS65571 TKO65571 TUK65571 UEG65571 UOC65571 UXY65571 VHU65571 VRQ65571 WBM65571 WLI65571 WVE65571 A131107 IS131107 SO131107 ACK131107 AMG131107 AWC131107 BFY131107 BPU131107 BZQ131107 CJM131107 CTI131107 DDE131107 DNA131107 DWW131107 EGS131107 EQO131107 FAK131107 FKG131107 FUC131107 GDY131107 GNU131107 GXQ131107 HHM131107 HRI131107 IBE131107 ILA131107 IUW131107 JES131107 JOO131107 JYK131107 KIG131107 KSC131107 LBY131107 LLU131107 LVQ131107 MFM131107 MPI131107 MZE131107 NJA131107 NSW131107 OCS131107 OMO131107 OWK131107 PGG131107 PQC131107 PZY131107 QJU131107 QTQ131107 RDM131107 RNI131107 RXE131107 SHA131107 SQW131107 TAS131107 TKO131107 TUK131107 UEG131107 UOC131107 UXY131107 VHU131107 VRQ131107 WBM131107 WLI131107 WVE131107 A196643 IS196643 SO196643 ACK196643 AMG196643 AWC196643 BFY196643 BPU196643 BZQ196643 CJM196643 CTI196643 DDE196643 DNA196643 DWW196643 EGS196643 EQO196643 FAK196643 FKG196643 FUC196643 GDY196643 GNU196643 GXQ196643 HHM196643 HRI196643 IBE196643 ILA196643 IUW196643 JES196643 JOO196643 JYK196643 KIG196643 KSC196643 LBY196643 LLU196643 LVQ196643 MFM196643 MPI196643 MZE196643 NJA196643 NSW196643 OCS196643 OMO196643 OWK196643 PGG196643 PQC196643 PZY196643 QJU196643 QTQ196643 RDM196643 RNI196643 RXE196643 SHA196643 SQW196643 TAS196643 TKO196643 TUK196643 UEG196643 UOC196643 UXY196643 VHU196643 VRQ196643 WBM196643 WLI196643 WVE196643 A262179 IS262179 SO262179 ACK262179 AMG262179 AWC262179 BFY262179 BPU262179 BZQ262179 CJM262179 CTI262179 DDE262179 DNA262179 DWW262179 EGS262179 EQO262179 FAK262179 FKG262179 FUC262179 GDY262179 GNU262179 GXQ262179 HHM262179 HRI262179 IBE262179 ILA262179 IUW262179 JES262179 JOO262179 JYK262179 KIG262179 KSC262179 LBY262179 LLU262179 LVQ262179 MFM262179 MPI262179 MZE262179 NJA262179 NSW262179 OCS262179 OMO262179 OWK262179 PGG262179 PQC262179 PZY262179 QJU262179 QTQ262179 RDM262179 RNI262179 RXE262179 SHA262179 SQW262179 TAS262179 TKO262179 TUK262179 UEG262179 UOC262179 UXY262179 VHU262179 VRQ262179 WBM262179 WLI262179 WVE262179 A327715 IS327715 SO327715 ACK327715 AMG327715 AWC327715 BFY327715 BPU327715 BZQ327715 CJM327715 CTI327715 DDE327715 DNA327715 DWW327715 EGS327715 EQO327715 FAK327715 FKG327715 FUC327715 GDY327715 GNU327715 GXQ327715 HHM327715 HRI327715 IBE327715 ILA327715 IUW327715 JES327715 JOO327715 JYK327715 KIG327715 KSC327715 LBY327715 LLU327715 LVQ327715 MFM327715 MPI327715 MZE327715 NJA327715 NSW327715 OCS327715 OMO327715 OWK327715 PGG327715 PQC327715 PZY327715 QJU327715 QTQ327715 RDM327715 RNI327715 RXE327715 SHA327715 SQW327715 TAS327715 TKO327715 TUK327715 UEG327715 UOC327715 UXY327715 VHU327715 VRQ327715 WBM327715 WLI327715 WVE327715 A393251 IS393251 SO393251 ACK393251 AMG393251 AWC393251 BFY393251 BPU393251 BZQ393251 CJM393251 CTI393251 DDE393251 DNA393251 DWW393251 EGS393251 EQO393251 FAK393251 FKG393251 FUC393251 GDY393251 GNU393251 GXQ393251 HHM393251 HRI393251 IBE393251 ILA393251 IUW393251 JES393251 JOO393251 JYK393251 KIG393251 KSC393251 LBY393251 LLU393251 LVQ393251 MFM393251 MPI393251 MZE393251 NJA393251 NSW393251 OCS393251 OMO393251 OWK393251 PGG393251 PQC393251 PZY393251 QJU393251 QTQ393251 RDM393251 RNI393251 RXE393251 SHA393251 SQW393251 TAS393251 TKO393251 TUK393251 UEG393251 UOC393251 UXY393251 VHU393251 VRQ393251 WBM393251 WLI393251 WVE393251 A458787 IS458787 SO458787 ACK458787 AMG458787 AWC458787 BFY458787 BPU458787 BZQ458787 CJM458787 CTI458787 DDE458787 DNA458787 DWW458787 EGS458787 EQO458787 FAK458787 FKG458787 FUC458787 GDY458787 GNU458787 GXQ458787 HHM458787 HRI458787 IBE458787 ILA458787 IUW458787 JES458787 JOO458787 JYK458787 KIG458787 KSC458787 LBY458787 LLU458787 LVQ458787 MFM458787 MPI458787 MZE458787 NJA458787 NSW458787 OCS458787 OMO458787 OWK458787 PGG458787 PQC458787 PZY458787 QJU458787 QTQ458787 RDM458787 RNI458787 RXE458787 SHA458787 SQW458787 TAS458787 TKO458787 TUK458787 UEG458787 UOC458787 UXY458787 VHU458787 VRQ458787 WBM458787 WLI458787 WVE458787 A524323 IS524323 SO524323 ACK524323 AMG524323 AWC524323 BFY524323 BPU524323 BZQ524323 CJM524323 CTI524323 DDE524323 DNA524323 DWW524323 EGS524323 EQO524323 FAK524323 FKG524323 FUC524323 GDY524323 GNU524323 GXQ524323 HHM524323 HRI524323 IBE524323 ILA524323 IUW524323 JES524323 JOO524323 JYK524323 KIG524323 KSC524323 LBY524323 LLU524323 LVQ524323 MFM524323 MPI524323 MZE524323 NJA524323 NSW524323 OCS524323 OMO524323 OWK524323 PGG524323 PQC524323 PZY524323 QJU524323 QTQ524323 RDM524323 RNI524323 RXE524323 SHA524323 SQW524323 TAS524323 TKO524323 TUK524323 UEG524323 UOC524323 UXY524323 VHU524323 VRQ524323 WBM524323 WLI524323 WVE524323 A589859 IS589859 SO589859 ACK589859 AMG589859 AWC589859 BFY589859 BPU589859 BZQ589859 CJM589859 CTI589859 DDE589859 DNA589859 DWW589859 EGS589859 EQO589859 FAK589859 FKG589859 FUC589859 GDY589859 GNU589859 GXQ589859 HHM589859 HRI589859 IBE589859 ILA589859 IUW589859 JES589859 JOO589859 JYK589859 KIG589859 KSC589859 LBY589859 LLU589859 LVQ589859 MFM589859 MPI589859 MZE589859 NJA589859 NSW589859 OCS589859 OMO589859 OWK589859 PGG589859 PQC589859 PZY589859 QJU589859 QTQ589859 RDM589859 RNI589859 RXE589859 SHA589859 SQW589859 TAS589859 TKO589859 TUK589859 UEG589859 UOC589859 UXY589859 VHU589859 VRQ589859 WBM589859 WLI589859 WVE589859 A655395 IS655395 SO655395 ACK655395 AMG655395 AWC655395 BFY655395 BPU655395 BZQ655395 CJM655395 CTI655395 DDE655395 DNA655395 DWW655395 EGS655395 EQO655395 FAK655395 FKG655395 FUC655395 GDY655395 GNU655395 GXQ655395 HHM655395 HRI655395 IBE655395 ILA655395 IUW655395 JES655395 JOO655395 JYK655395 KIG655395 KSC655395 LBY655395 LLU655395 LVQ655395 MFM655395 MPI655395 MZE655395 NJA655395 NSW655395 OCS655395 OMO655395 OWK655395 PGG655395 PQC655395 PZY655395 QJU655395 QTQ655395 RDM655395 RNI655395 RXE655395 SHA655395 SQW655395 TAS655395 TKO655395 TUK655395 UEG655395 UOC655395 UXY655395 VHU655395 VRQ655395 WBM655395 WLI655395 WVE655395 A720931 IS720931 SO720931 ACK720931 AMG720931 AWC720931 BFY720931 BPU720931 BZQ720931 CJM720931 CTI720931 DDE720931 DNA720931 DWW720931 EGS720931 EQO720931 FAK720931 FKG720931 FUC720931 GDY720931 GNU720931 GXQ720931 HHM720931 HRI720931 IBE720931 ILA720931 IUW720931 JES720931 JOO720931 JYK720931 KIG720931 KSC720931 LBY720931 LLU720931 LVQ720931 MFM720931 MPI720931 MZE720931 NJA720931 NSW720931 OCS720931 OMO720931 OWK720931 PGG720931 PQC720931 PZY720931 QJU720931 QTQ720931 RDM720931 RNI720931 RXE720931 SHA720931 SQW720931 TAS720931 TKO720931 TUK720931 UEG720931 UOC720931 UXY720931 VHU720931 VRQ720931 WBM720931 WLI720931 WVE720931 A786467 IS786467 SO786467 ACK786467 AMG786467 AWC786467 BFY786467 BPU786467 BZQ786467 CJM786467 CTI786467 DDE786467 DNA786467 DWW786467 EGS786467 EQO786467 FAK786467 FKG786467 FUC786467 GDY786467 GNU786467 GXQ786467 HHM786467 HRI786467 IBE786467 ILA786467 IUW786467 JES786467 JOO786467 JYK786467 KIG786467 KSC786467 LBY786467 LLU786467 LVQ786467 MFM786467 MPI786467 MZE786467 NJA786467 NSW786467 OCS786467 OMO786467 OWK786467 PGG786467 PQC786467 PZY786467 QJU786467 QTQ786467 RDM786467 RNI786467 RXE786467 SHA786467 SQW786467 TAS786467 TKO786467 TUK786467 UEG786467 UOC786467 UXY786467 VHU786467 VRQ786467 WBM786467 WLI786467 WVE786467 A852003 IS852003 SO852003 ACK852003 AMG852003 AWC852003 BFY852003 BPU852003 BZQ852003 CJM852003 CTI852003 DDE852003 DNA852003 DWW852003 EGS852003 EQO852003 FAK852003 FKG852003 FUC852003 GDY852003 GNU852003 GXQ852003 HHM852003 HRI852003 IBE852003 ILA852003 IUW852003 JES852003 JOO852003 JYK852003 KIG852003 KSC852003 LBY852003 LLU852003 LVQ852003 MFM852003 MPI852003 MZE852003 NJA852003 NSW852003 OCS852003 OMO852003 OWK852003 PGG852003 PQC852003 PZY852003 QJU852003 QTQ852003 RDM852003 RNI852003 RXE852003 SHA852003 SQW852003 TAS852003 TKO852003 TUK852003 UEG852003 UOC852003 UXY852003 VHU852003 VRQ852003 WBM852003 WLI852003 WVE852003 A917539 IS917539 SO917539 ACK917539 AMG917539 AWC917539 BFY917539 BPU917539 BZQ917539 CJM917539 CTI917539 DDE917539 DNA917539 DWW917539 EGS917539 EQO917539 FAK917539 FKG917539 FUC917539 GDY917539 GNU917539 GXQ917539 HHM917539 HRI917539 IBE917539 ILA917539 IUW917539 JES917539 JOO917539 JYK917539 KIG917539 KSC917539 LBY917539 LLU917539 LVQ917539 MFM917539 MPI917539 MZE917539 NJA917539 NSW917539 OCS917539 OMO917539 OWK917539 PGG917539 PQC917539 PZY917539 QJU917539 QTQ917539 RDM917539 RNI917539 RXE917539 SHA917539 SQW917539 TAS917539 TKO917539 TUK917539 UEG917539 UOC917539 UXY917539 VHU917539 VRQ917539 WBM917539 WLI917539 WVE917539 A983075 IS983075 SO983075 ACK983075 AMG983075 AWC983075 BFY983075 BPU983075 BZQ983075 CJM983075 CTI983075 DDE983075 DNA983075 DWW983075 EGS983075 EQO983075 FAK983075 FKG983075 FUC983075 GDY983075 GNU983075 GXQ983075 HHM983075 HRI983075 IBE983075 ILA983075 IUW983075 JES983075 JOO983075 JYK983075 KIG983075 KSC983075 LBY983075 LLU983075 LVQ983075 MFM983075 MPI983075 MZE983075 NJA983075 NSW983075 OCS983075 OMO983075 OWK983075 PGG983075 PQC983075 PZY983075 QJU983075 QTQ983075 RDM983075 RNI983075 RXE983075 SHA983075 SQW983075 TAS983075 TKO983075 TUK983075 UEG983075 UOC983075 UXY983075 VHU983075 VRQ983075 WBM983075 WLI98307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5 WLL983075 C65571 IV65571 SR65571 ACN65571 AMJ65571 AWF65571 BGB65571 BPX65571 BZT65571 CJP65571 CTL65571 DDH65571 DND65571 DWZ65571 EGV65571 EQR65571 FAN65571 FKJ65571 FUF65571 GEB65571 GNX65571 GXT65571 HHP65571 HRL65571 IBH65571 ILD65571 IUZ65571 JEV65571 JOR65571 JYN65571 KIJ65571 KSF65571 LCB65571 LLX65571 LVT65571 MFP65571 MPL65571 MZH65571 NJD65571 NSZ65571 OCV65571 OMR65571 OWN65571 PGJ65571 PQF65571 QAB65571 QJX65571 QTT65571 RDP65571 RNL65571 RXH65571 SHD65571 SQZ65571 TAV65571 TKR65571 TUN65571 UEJ65571 UOF65571 UYB65571 VHX65571 VRT65571 WBP65571 WLL65571 WVH65571 C131107 IV131107 SR131107 ACN131107 AMJ131107 AWF131107 BGB131107 BPX131107 BZT131107 CJP131107 CTL131107 DDH131107 DND131107 DWZ131107 EGV131107 EQR131107 FAN131107 FKJ131107 FUF131107 GEB131107 GNX131107 GXT131107 HHP131107 HRL131107 IBH131107 ILD131107 IUZ131107 JEV131107 JOR131107 JYN131107 KIJ131107 KSF131107 LCB131107 LLX131107 LVT131107 MFP131107 MPL131107 MZH131107 NJD131107 NSZ131107 OCV131107 OMR131107 OWN131107 PGJ131107 PQF131107 QAB131107 QJX131107 QTT131107 RDP131107 RNL131107 RXH131107 SHD131107 SQZ131107 TAV131107 TKR131107 TUN131107 UEJ131107 UOF131107 UYB131107 VHX131107 VRT131107 WBP131107 WLL131107 WVH131107 C196643 IV196643 SR196643 ACN196643 AMJ196643 AWF196643 BGB196643 BPX196643 BZT196643 CJP196643 CTL196643 DDH196643 DND196643 DWZ196643 EGV196643 EQR196643 FAN196643 FKJ196643 FUF196643 GEB196643 GNX196643 GXT196643 HHP196643 HRL196643 IBH196643 ILD196643 IUZ196643 JEV196643 JOR196643 JYN196643 KIJ196643 KSF196643 LCB196643 LLX196643 LVT196643 MFP196643 MPL196643 MZH196643 NJD196643 NSZ196643 OCV196643 OMR196643 OWN196643 PGJ196643 PQF196643 QAB196643 QJX196643 QTT196643 RDP196643 RNL196643 RXH196643 SHD196643 SQZ196643 TAV196643 TKR196643 TUN196643 UEJ196643 UOF196643 UYB196643 VHX196643 VRT196643 WBP196643 WLL196643 WVH196643 C262179 IV262179 SR262179 ACN262179 AMJ262179 AWF262179 BGB262179 BPX262179 BZT262179 CJP262179 CTL262179 DDH262179 DND262179 DWZ262179 EGV262179 EQR262179 FAN262179 FKJ262179 FUF262179 GEB262179 GNX262179 GXT262179 HHP262179 HRL262179 IBH262179 ILD262179 IUZ262179 JEV262179 JOR262179 JYN262179 KIJ262179 KSF262179 LCB262179 LLX262179 LVT262179 MFP262179 MPL262179 MZH262179 NJD262179 NSZ262179 OCV262179 OMR262179 OWN262179 PGJ262179 PQF262179 QAB262179 QJX262179 QTT262179 RDP262179 RNL262179 RXH262179 SHD262179 SQZ262179 TAV262179 TKR262179 TUN262179 UEJ262179 UOF262179 UYB262179 VHX262179 VRT262179 WBP262179 WLL262179 WVH262179 C327715 IV327715 SR327715 ACN327715 AMJ327715 AWF327715 BGB327715 BPX327715 BZT327715 CJP327715 CTL327715 DDH327715 DND327715 DWZ327715 EGV327715 EQR327715 FAN327715 FKJ327715 FUF327715 GEB327715 GNX327715 GXT327715 HHP327715 HRL327715 IBH327715 ILD327715 IUZ327715 JEV327715 JOR327715 JYN327715 KIJ327715 KSF327715 LCB327715 LLX327715 LVT327715 MFP327715 MPL327715 MZH327715 NJD327715 NSZ327715 OCV327715 OMR327715 OWN327715 PGJ327715 PQF327715 QAB327715 QJX327715 QTT327715 RDP327715 RNL327715 RXH327715 SHD327715 SQZ327715 TAV327715 TKR327715 TUN327715 UEJ327715 UOF327715 UYB327715 VHX327715 VRT327715 WBP327715 WLL327715 WVH327715 C393251 IV393251 SR393251 ACN393251 AMJ393251 AWF393251 BGB393251 BPX393251 BZT393251 CJP393251 CTL393251 DDH393251 DND393251 DWZ393251 EGV393251 EQR393251 FAN393251 FKJ393251 FUF393251 GEB393251 GNX393251 GXT393251 HHP393251 HRL393251 IBH393251 ILD393251 IUZ393251 JEV393251 JOR393251 JYN393251 KIJ393251 KSF393251 LCB393251 LLX393251 LVT393251 MFP393251 MPL393251 MZH393251 NJD393251 NSZ393251 OCV393251 OMR393251 OWN393251 PGJ393251 PQF393251 QAB393251 QJX393251 QTT393251 RDP393251 RNL393251 RXH393251 SHD393251 SQZ393251 TAV393251 TKR393251 TUN393251 UEJ393251 UOF393251 UYB393251 VHX393251 VRT393251 WBP393251 WLL393251 WVH393251 C458787 IV458787 SR458787 ACN458787 AMJ458787 AWF458787 BGB458787 BPX458787 BZT458787 CJP458787 CTL458787 DDH458787 DND458787 DWZ458787 EGV458787 EQR458787 FAN458787 FKJ458787 FUF458787 GEB458787 GNX458787 GXT458787 HHP458787 HRL458787 IBH458787 ILD458787 IUZ458787 JEV458787 JOR458787 JYN458787 KIJ458787 KSF458787 LCB458787 LLX458787 LVT458787 MFP458787 MPL458787 MZH458787 NJD458787 NSZ458787 OCV458787 OMR458787 OWN458787 PGJ458787 PQF458787 QAB458787 QJX458787 QTT458787 RDP458787 RNL458787 RXH458787 SHD458787 SQZ458787 TAV458787 TKR458787 TUN458787 UEJ458787 UOF458787 UYB458787 VHX458787 VRT458787 WBP458787 WLL458787 WVH458787 C524323 IV524323 SR524323 ACN524323 AMJ524323 AWF524323 BGB524323 BPX524323 BZT524323 CJP524323 CTL524323 DDH524323 DND524323 DWZ524323 EGV524323 EQR524323 FAN524323 FKJ524323 FUF524323 GEB524323 GNX524323 GXT524323 HHP524323 HRL524323 IBH524323 ILD524323 IUZ524323 JEV524323 JOR524323 JYN524323 KIJ524323 KSF524323 LCB524323 LLX524323 LVT524323 MFP524323 MPL524323 MZH524323 NJD524323 NSZ524323 OCV524323 OMR524323 OWN524323 PGJ524323 PQF524323 QAB524323 QJX524323 QTT524323 RDP524323 RNL524323 RXH524323 SHD524323 SQZ524323 TAV524323 TKR524323 TUN524323 UEJ524323 UOF524323 UYB524323 VHX524323 VRT524323 WBP524323 WLL524323 WVH524323 C589859 IV589859 SR589859 ACN589859 AMJ589859 AWF589859 BGB589859 BPX589859 BZT589859 CJP589859 CTL589859 DDH589859 DND589859 DWZ589859 EGV589859 EQR589859 FAN589859 FKJ589859 FUF589859 GEB589859 GNX589859 GXT589859 HHP589859 HRL589859 IBH589859 ILD589859 IUZ589859 JEV589859 JOR589859 JYN589859 KIJ589859 KSF589859 LCB589859 LLX589859 LVT589859 MFP589859 MPL589859 MZH589859 NJD589859 NSZ589859 OCV589859 OMR589859 OWN589859 PGJ589859 PQF589859 QAB589859 QJX589859 QTT589859 RDP589859 RNL589859 RXH589859 SHD589859 SQZ589859 TAV589859 TKR589859 TUN589859 UEJ589859 UOF589859 UYB589859 VHX589859 VRT589859 WBP589859 WLL589859 WVH589859 C655395 IV655395 SR655395 ACN655395 AMJ655395 AWF655395 BGB655395 BPX655395 BZT655395 CJP655395 CTL655395 DDH655395 DND655395 DWZ655395 EGV655395 EQR655395 FAN655395 FKJ655395 FUF655395 GEB655395 GNX655395 GXT655395 HHP655395 HRL655395 IBH655395 ILD655395 IUZ655395 JEV655395 JOR655395 JYN655395 KIJ655395 KSF655395 LCB655395 LLX655395 LVT655395 MFP655395 MPL655395 MZH655395 NJD655395 NSZ655395 OCV655395 OMR655395 OWN655395 PGJ655395 PQF655395 QAB655395 QJX655395 QTT655395 RDP655395 RNL655395 RXH655395 SHD655395 SQZ655395 TAV655395 TKR655395 TUN655395 UEJ655395 UOF655395 UYB655395 VHX655395 VRT655395 WBP655395 WLL655395 WVH655395 C720931 IV720931 SR720931 ACN720931 AMJ720931 AWF720931 BGB720931 BPX720931 BZT720931 CJP720931 CTL720931 DDH720931 DND720931 DWZ720931 EGV720931 EQR720931 FAN720931 FKJ720931 FUF720931 GEB720931 GNX720931 GXT720931 HHP720931 HRL720931 IBH720931 ILD720931 IUZ720931 JEV720931 JOR720931 JYN720931 KIJ720931 KSF720931 LCB720931 LLX720931 LVT720931 MFP720931 MPL720931 MZH720931 NJD720931 NSZ720931 OCV720931 OMR720931 OWN720931 PGJ720931 PQF720931 QAB720931 QJX720931 QTT720931 RDP720931 RNL720931 RXH720931 SHD720931 SQZ720931 TAV720931 TKR720931 TUN720931 UEJ720931 UOF720931 UYB720931 VHX720931 VRT720931 WBP720931 WLL720931 WVH720931 C786467 IV786467 SR786467 ACN786467 AMJ786467 AWF786467 BGB786467 BPX786467 BZT786467 CJP786467 CTL786467 DDH786467 DND786467 DWZ786467 EGV786467 EQR786467 FAN786467 FKJ786467 FUF786467 GEB786467 GNX786467 GXT786467 HHP786467 HRL786467 IBH786467 ILD786467 IUZ786467 JEV786467 JOR786467 JYN786467 KIJ786467 KSF786467 LCB786467 LLX786467 LVT786467 MFP786467 MPL786467 MZH786467 NJD786467 NSZ786467 OCV786467 OMR786467 OWN786467 PGJ786467 PQF786467 QAB786467 QJX786467 QTT786467 RDP786467 RNL786467 RXH786467 SHD786467 SQZ786467 TAV786467 TKR786467 TUN786467 UEJ786467 UOF786467 UYB786467 VHX786467 VRT786467 WBP786467 WLL786467 WVH786467 C852003 IV852003 SR852003 ACN852003 AMJ852003 AWF852003 BGB852003 BPX852003 BZT852003 CJP852003 CTL852003 DDH852003 DND852003 DWZ852003 EGV852003 EQR852003 FAN852003 FKJ852003 FUF852003 GEB852003 GNX852003 GXT852003 HHP852003 HRL852003 IBH852003 ILD852003 IUZ852003 JEV852003 JOR852003 JYN852003 KIJ852003 KSF852003 LCB852003 LLX852003 LVT852003 MFP852003 MPL852003 MZH852003 NJD852003 NSZ852003 OCV852003 OMR852003 OWN852003 PGJ852003 PQF852003 QAB852003 QJX852003 QTT852003 RDP852003 RNL852003 RXH852003 SHD852003 SQZ852003 TAV852003 TKR852003 TUN852003 UEJ852003 UOF852003 UYB852003 VHX852003 VRT852003 WBP852003 WLL852003 WVH852003 C917539 IV917539 SR917539 ACN917539 AMJ917539 AWF917539 BGB917539 BPX917539 BZT917539 CJP917539 CTL917539 DDH917539 DND917539 DWZ917539 EGV917539 EQR917539 FAN917539 FKJ917539 FUF917539 GEB917539 GNX917539 GXT917539 HHP917539 HRL917539 IBH917539 ILD917539 IUZ917539 JEV917539 JOR917539 JYN917539 KIJ917539 KSF917539 LCB917539 LLX917539 LVT917539 MFP917539 MPL917539 MZH917539 NJD917539 NSZ917539 OCV917539 OMR917539 OWN917539 PGJ917539 PQF917539 QAB917539 QJX917539 QTT917539 RDP917539 RNL917539 RXH917539 SHD917539 SQZ917539 TAV917539 TKR917539 TUN917539 UEJ917539 UOF917539 UYB917539 VHX917539 VRT917539 WBP917539 WLL917539 WVH917539 C983075 IV983075 SR983075 ACN983075 AMJ983075 AWF983075 BGB983075 BPX983075 BZT983075 CJP983075 CTL983075 DDH983075 DND983075 DWZ983075 EGV983075 EQR983075 FAN983075 FKJ983075 FUF983075 GEB983075 GNX983075 GXT983075 HHP983075 HRL983075 IBH983075 ILD983075 IUZ983075 JEV983075 JOR983075 JYN983075 KIJ983075 KSF983075 LCB983075 LLX983075 LVT983075 MFP983075 MPL983075 MZH983075 NJD983075 NSZ983075 OCV983075 OMR983075 OWN983075 PGJ983075 PQF983075 QAB983075 QJX983075 QTT983075 RDP983075 RNL983075 RXH983075 SHD983075 SQZ983075 TAV983075 TKR983075 TUN983075 UEJ983075 UOF983075 UYB983075 VHX983075 VRT983075 WBP98307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topLeftCell="A69" workbookViewId="0">
      <selection activeCell="A83" sqref="A83"/>
    </sheetView>
  </sheetViews>
  <sheetFormatPr baseColWidth="10" defaultRowHeight="15.75" x14ac:dyDescent="0.25"/>
  <cols>
    <col min="1" max="1" width="24.85546875" style="152" customWidth="1"/>
    <col min="2" max="2" width="55.5703125" style="152" customWidth="1"/>
    <col min="3" max="3" width="41.28515625" style="152" customWidth="1"/>
    <col min="4" max="4" width="29.42578125" style="152" customWidth="1"/>
    <col min="5" max="5" width="29.140625" style="152" customWidth="1"/>
    <col min="6" max="16384" width="11.42578125" style="103"/>
  </cols>
  <sheetData>
    <row r="1" spans="1:5" x14ac:dyDescent="0.25">
      <c r="A1" s="307" t="s">
        <v>92</v>
      </c>
      <c r="B1" s="308"/>
      <c r="C1" s="308"/>
      <c r="D1" s="308"/>
      <c r="E1" s="126"/>
    </row>
    <row r="2" spans="1:5" ht="27.75" customHeight="1" x14ac:dyDescent="0.25">
      <c r="A2" s="127"/>
      <c r="B2" s="309" t="s">
        <v>77</v>
      </c>
      <c r="C2" s="309"/>
      <c r="D2" s="309"/>
      <c r="E2" s="128"/>
    </row>
    <row r="3" spans="1:5" ht="21" customHeight="1" x14ac:dyDescent="0.25">
      <c r="A3" s="129"/>
      <c r="B3" s="309" t="s">
        <v>151</v>
      </c>
      <c r="C3" s="309"/>
      <c r="D3" s="309"/>
      <c r="E3" s="130"/>
    </row>
    <row r="4" spans="1:5" thickBot="1" x14ac:dyDescent="0.3">
      <c r="A4" s="131"/>
      <c r="B4" s="132"/>
      <c r="C4" s="132"/>
      <c r="D4" s="132"/>
      <c r="E4" s="133"/>
    </row>
    <row r="5" spans="1:5" ht="26.25" customHeight="1" thickBot="1" x14ac:dyDescent="0.3">
      <c r="A5" s="131"/>
      <c r="B5" s="134" t="s">
        <v>78</v>
      </c>
      <c r="C5" s="310" t="s">
        <v>447</v>
      </c>
      <c r="D5" s="311"/>
      <c r="E5" s="133"/>
    </row>
    <row r="6" spans="1:5" ht="27.75" customHeight="1" thickBot="1" x14ac:dyDescent="0.3">
      <c r="A6" s="131"/>
      <c r="B6" s="158" t="s">
        <v>79</v>
      </c>
      <c r="C6" s="312">
        <v>801000102</v>
      </c>
      <c r="D6" s="313"/>
      <c r="E6" s="133"/>
    </row>
    <row r="7" spans="1:5" ht="29.25" customHeight="1" thickBot="1" x14ac:dyDescent="0.3">
      <c r="A7" s="131"/>
      <c r="B7" s="158" t="s">
        <v>152</v>
      </c>
      <c r="C7" s="314" t="s">
        <v>153</v>
      </c>
      <c r="D7" s="315"/>
      <c r="E7" s="133"/>
    </row>
    <row r="8" spans="1:5" ht="16.5" thickBot="1" x14ac:dyDescent="0.3">
      <c r="A8" s="131"/>
      <c r="B8" s="159">
        <v>1</v>
      </c>
      <c r="C8" s="305">
        <v>1194444652</v>
      </c>
      <c r="D8" s="306"/>
      <c r="E8" s="133"/>
    </row>
    <row r="9" spans="1:5" ht="23.25" customHeight="1" thickBot="1" x14ac:dyDescent="0.3">
      <c r="A9" s="131"/>
      <c r="B9" s="159">
        <v>2</v>
      </c>
      <c r="C9" s="305">
        <v>1186143608</v>
      </c>
      <c r="D9" s="306"/>
      <c r="E9" s="133"/>
    </row>
    <row r="10" spans="1:5" ht="26.25" customHeight="1" thickBot="1" x14ac:dyDescent="0.3">
      <c r="A10" s="131"/>
      <c r="B10" s="159">
        <v>4</v>
      </c>
      <c r="C10" s="305">
        <v>522649956</v>
      </c>
      <c r="D10" s="306"/>
      <c r="E10" s="133"/>
    </row>
    <row r="11" spans="1:5" ht="21.75" customHeight="1" thickBot="1" x14ac:dyDescent="0.3">
      <c r="A11" s="131"/>
      <c r="B11" s="159">
        <v>5</v>
      </c>
      <c r="C11" s="197"/>
      <c r="D11" s="198">
        <v>1775038850</v>
      </c>
      <c r="E11" s="133"/>
    </row>
    <row r="12" spans="1:5" ht="16.5" thickBot="1" x14ac:dyDescent="0.3">
      <c r="A12" s="131"/>
      <c r="B12" s="159">
        <v>6</v>
      </c>
      <c r="C12" s="197"/>
      <c r="D12" s="198">
        <v>2558144225</v>
      </c>
      <c r="E12" s="133"/>
    </row>
    <row r="13" spans="1:5" ht="26.25" customHeight="1" thickBot="1" x14ac:dyDescent="0.3">
      <c r="A13" s="131"/>
      <c r="B13" s="159">
        <v>7</v>
      </c>
      <c r="C13" s="197"/>
      <c r="D13" s="198">
        <v>756830956</v>
      </c>
      <c r="E13" s="133"/>
    </row>
    <row r="14" spans="1:5" ht="24.75" customHeight="1" thickBot="1" x14ac:dyDescent="0.3">
      <c r="A14" s="131"/>
      <c r="B14" s="160" t="s">
        <v>154</v>
      </c>
      <c r="C14" s="305">
        <f>SUM(C8:D13)</f>
        <v>7993252247</v>
      </c>
      <c r="D14" s="306"/>
      <c r="E14" s="133"/>
    </row>
    <row r="15" spans="1:5" ht="28.5" customHeight="1" thickBot="1" x14ac:dyDescent="0.3">
      <c r="A15" s="131"/>
      <c r="B15" s="160" t="s">
        <v>155</v>
      </c>
      <c r="C15" s="305">
        <f>+C14/616000</f>
        <v>12976.058842532468</v>
      </c>
      <c r="D15" s="306"/>
      <c r="E15" s="133"/>
    </row>
    <row r="16" spans="1:5" ht="27" customHeight="1" x14ac:dyDescent="0.25">
      <c r="A16" s="131"/>
      <c r="B16" s="132"/>
      <c r="C16" s="135"/>
      <c r="D16" s="136"/>
      <c r="E16" s="133"/>
    </row>
    <row r="17" spans="1:6" ht="28.5" customHeight="1" thickBot="1" x14ac:dyDescent="0.3">
      <c r="A17" s="131"/>
      <c r="B17" s="132" t="s">
        <v>156</v>
      </c>
      <c r="C17" s="135"/>
      <c r="D17" s="136"/>
      <c r="E17" s="133"/>
    </row>
    <row r="18" spans="1:6" ht="15" x14ac:dyDescent="0.25">
      <c r="A18" s="131"/>
      <c r="B18" s="137" t="s">
        <v>80</v>
      </c>
      <c r="C18" s="138">
        <v>2589741463</v>
      </c>
      <c r="D18" s="139"/>
      <c r="E18" s="133"/>
    </row>
    <row r="19" spans="1:6" ht="27" customHeight="1" x14ac:dyDescent="0.25">
      <c r="A19" s="131"/>
      <c r="B19" s="131" t="s">
        <v>81</v>
      </c>
      <c r="C19" s="140">
        <v>3088943362</v>
      </c>
      <c r="D19" s="133"/>
      <c r="E19" s="133"/>
    </row>
    <row r="20" spans="1:6" ht="27" customHeight="1" x14ac:dyDescent="0.25">
      <c r="A20" s="131"/>
      <c r="B20" s="131" t="s">
        <v>82</v>
      </c>
      <c r="C20" s="140">
        <v>1060703173</v>
      </c>
      <c r="D20" s="133"/>
      <c r="E20" s="133"/>
    </row>
    <row r="21" spans="1:6" thickBot="1" x14ac:dyDescent="0.3">
      <c r="A21" s="131"/>
      <c r="B21" s="141" t="s">
        <v>83</v>
      </c>
      <c r="C21" s="142">
        <f>+C20</f>
        <v>1060703173</v>
      </c>
      <c r="D21" s="143"/>
      <c r="E21" s="133"/>
    </row>
    <row r="22" spans="1:6" ht="16.5" thickBot="1" x14ac:dyDescent="0.3">
      <c r="A22" s="131"/>
      <c r="B22" s="302" t="s">
        <v>84</v>
      </c>
      <c r="C22" s="303"/>
      <c r="D22" s="304"/>
      <c r="E22" s="133"/>
    </row>
    <row r="23" spans="1:6" ht="16.5" thickBot="1" x14ac:dyDescent="0.3">
      <c r="A23" s="131"/>
      <c r="B23" s="302" t="s">
        <v>85</v>
      </c>
      <c r="C23" s="303"/>
      <c r="D23" s="304"/>
      <c r="E23" s="133"/>
    </row>
    <row r="24" spans="1:6" x14ac:dyDescent="0.25">
      <c r="A24" s="131"/>
      <c r="B24" s="144" t="s">
        <v>157</v>
      </c>
      <c r="C24" s="145">
        <f>+C18/C20</f>
        <v>2.4415326822068439</v>
      </c>
      <c r="D24" s="136" t="s">
        <v>86</v>
      </c>
      <c r="E24" s="150"/>
    </row>
    <row r="25" spans="1:6" ht="15.75" customHeight="1" thickBot="1" x14ac:dyDescent="0.3">
      <c r="A25" s="300"/>
      <c r="B25" s="199" t="s">
        <v>87</v>
      </c>
      <c r="C25" s="146">
        <f>(+C21/C19)*100</f>
        <v>34.338705786862526</v>
      </c>
      <c r="D25" s="147" t="s">
        <v>86</v>
      </c>
      <c r="E25" s="301"/>
      <c r="F25" s="299"/>
    </row>
    <row r="26" spans="1:6" ht="16.5" thickBot="1" x14ac:dyDescent="0.3">
      <c r="A26" s="300"/>
      <c r="B26" s="148"/>
      <c r="C26" s="149"/>
      <c r="D26" s="132"/>
      <c r="E26" s="301"/>
      <c r="F26" s="299"/>
    </row>
    <row r="27" spans="1:6" ht="16.5" thickBot="1" x14ac:dyDescent="0.3">
      <c r="A27" s="141"/>
      <c r="B27" s="316" t="s">
        <v>88</v>
      </c>
      <c r="C27" s="318" t="s">
        <v>448</v>
      </c>
      <c r="D27" s="319"/>
      <c r="E27" s="143"/>
      <c r="F27" s="125"/>
    </row>
    <row r="28" spans="1:6" ht="16.5" thickBot="1" x14ac:dyDescent="0.3">
      <c r="B28" s="317"/>
      <c r="C28" s="320" t="s">
        <v>89</v>
      </c>
      <c r="D28" s="321"/>
    </row>
    <row r="31" spans="1:6" ht="16.5" thickBot="1" x14ac:dyDescent="0.3"/>
    <row r="32" spans="1:6" x14ac:dyDescent="0.25">
      <c r="A32" s="307" t="s">
        <v>92</v>
      </c>
      <c r="B32" s="308"/>
      <c r="C32" s="308"/>
      <c r="D32" s="308"/>
      <c r="E32" s="126"/>
    </row>
    <row r="33" spans="1:5" ht="27.75" customHeight="1" x14ac:dyDescent="0.25">
      <c r="A33" s="127"/>
      <c r="B33" s="309" t="s">
        <v>77</v>
      </c>
      <c r="C33" s="309"/>
      <c r="D33" s="309"/>
      <c r="E33" s="128"/>
    </row>
    <row r="34" spans="1:5" ht="21" customHeight="1" x14ac:dyDescent="0.25">
      <c r="A34" s="129"/>
      <c r="B34" s="309" t="s">
        <v>151</v>
      </c>
      <c r="C34" s="309"/>
      <c r="D34" s="309"/>
      <c r="E34" s="130"/>
    </row>
    <row r="35" spans="1:5" thickBot="1" x14ac:dyDescent="0.3">
      <c r="A35" s="131"/>
      <c r="B35" s="132"/>
      <c r="C35" s="132"/>
      <c r="D35" s="132"/>
      <c r="E35" s="133"/>
    </row>
    <row r="36" spans="1:5" ht="26.25" customHeight="1" thickBot="1" x14ac:dyDescent="0.3">
      <c r="A36" s="131"/>
      <c r="B36" s="134" t="s">
        <v>78</v>
      </c>
      <c r="C36" s="310" t="s">
        <v>372</v>
      </c>
      <c r="D36" s="311"/>
      <c r="E36" s="133"/>
    </row>
    <row r="37" spans="1:5" ht="27.75" customHeight="1" thickBot="1" x14ac:dyDescent="0.3">
      <c r="A37" s="131"/>
      <c r="B37" s="158" t="s">
        <v>79</v>
      </c>
      <c r="C37" s="312">
        <v>800025906</v>
      </c>
      <c r="D37" s="313"/>
      <c r="E37" s="133"/>
    </row>
    <row r="38" spans="1:5" ht="29.25" customHeight="1" thickBot="1" x14ac:dyDescent="0.3">
      <c r="A38" s="131"/>
      <c r="B38" s="158" t="s">
        <v>152</v>
      </c>
      <c r="C38" s="314" t="s">
        <v>153</v>
      </c>
      <c r="D38" s="315"/>
      <c r="E38" s="133"/>
    </row>
    <row r="39" spans="1:5" ht="16.5" thickBot="1" x14ac:dyDescent="0.3">
      <c r="A39" s="131"/>
      <c r="B39" s="159">
        <v>3</v>
      </c>
      <c r="C39" s="305">
        <v>544147600</v>
      </c>
      <c r="D39" s="306"/>
      <c r="E39" s="133"/>
    </row>
    <row r="40" spans="1:5" ht="32.25" thickBot="1" x14ac:dyDescent="0.3">
      <c r="A40" s="131"/>
      <c r="B40" s="160" t="s">
        <v>154</v>
      </c>
      <c r="C40" s="305">
        <f>SUM(C39:D39)</f>
        <v>544147600</v>
      </c>
      <c r="D40" s="306"/>
      <c r="E40" s="133"/>
    </row>
    <row r="41" spans="1:5" ht="26.25" customHeight="1" thickBot="1" x14ac:dyDescent="0.3">
      <c r="A41" s="131"/>
      <c r="B41" s="160" t="s">
        <v>155</v>
      </c>
      <c r="C41" s="305">
        <f>+C40/616000</f>
        <v>883.35649350649351</v>
      </c>
      <c r="D41" s="306"/>
      <c r="E41" s="133"/>
    </row>
    <row r="42" spans="1:5" ht="24.75" customHeight="1" x14ac:dyDescent="0.25">
      <c r="A42" s="131"/>
      <c r="B42" s="132"/>
      <c r="C42" s="135"/>
      <c r="D42" s="136"/>
      <c r="E42" s="133"/>
    </row>
    <row r="43" spans="1:5" ht="28.5" customHeight="1" thickBot="1" x14ac:dyDescent="0.3">
      <c r="A43" s="131"/>
      <c r="B43" s="132" t="s">
        <v>156</v>
      </c>
      <c r="C43" s="135"/>
      <c r="D43" s="136"/>
      <c r="E43" s="133"/>
    </row>
    <row r="44" spans="1:5" ht="27" customHeight="1" x14ac:dyDescent="0.25">
      <c r="A44" s="131"/>
      <c r="B44" s="137" t="s">
        <v>80</v>
      </c>
      <c r="C44" s="138">
        <v>188261166</v>
      </c>
      <c r="D44" s="139"/>
      <c r="E44" s="133"/>
    </row>
    <row r="45" spans="1:5" ht="28.5" customHeight="1" x14ac:dyDescent="0.25">
      <c r="A45" s="131"/>
      <c r="B45" s="131" t="s">
        <v>81</v>
      </c>
      <c r="C45" s="140">
        <v>256227983</v>
      </c>
      <c r="D45" s="133"/>
      <c r="E45" s="133"/>
    </row>
    <row r="46" spans="1:5" ht="15" x14ac:dyDescent="0.25">
      <c r="A46" s="131"/>
      <c r="B46" s="131" t="s">
        <v>82</v>
      </c>
      <c r="C46" s="140">
        <v>129359197</v>
      </c>
      <c r="D46" s="133"/>
      <c r="E46" s="133"/>
    </row>
    <row r="47" spans="1:5" ht="27" customHeight="1" thickBot="1" x14ac:dyDescent="0.3">
      <c r="A47" s="131"/>
      <c r="B47" s="141" t="s">
        <v>83</v>
      </c>
      <c r="C47" s="142">
        <v>129359197</v>
      </c>
      <c r="D47" s="143"/>
      <c r="E47" s="133"/>
    </row>
    <row r="48" spans="1:5" ht="27" customHeight="1" thickBot="1" x14ac:dyDescent="0.3">
      <c r="A48" s="131"/>
      <c r="B48" s="302" t="s">
        <v>84</v>
      </c>
      <c r="C48" s="303"/>
      <c r="D48" s="304"/>
      <c r="E48" s="133"/>
    </row>
    <row r="49" spans="1:6" ht="16.5" thickBot="1" x14ac:dyDescent="0.3">
      <c r="A49" s="131"/>
      <c r="B49" s="302" t="s">
        <v>85</v>
      </c>
      <c r="C49" s="303"/>
      <c r="D49" s="304"/>
      <c r="E49" s="133"/>
    </row>
    <row r="50" spans="1:6" x14ac:dyDescent="0.25">
      <c r="A50" s="131"/>
      <c r="B50" s="144" t="s">
        <v>157</v>
      </c>
      <c r="C50" s="145">
        <f>+C44/C46</f>
        <v>1.4553365386150316</v>
      </c>
      <c r="D50" s="136" t="s">
        <v>69</v>
      </c>
      <c r="E50" s="133"/>
    </row>
    <row r="51" spans="1:6" ht="16.5" thickBot="1" x14ac:dyDescent="0.3">
      <c r="A51" s="131"/>
      <c r="B51" s="199" t="s">
        <v>87</v>
      </c>
      <c r="C51" s="146">
        <f>+(C47/C45)*100</f>
        <v>50.485975608682828</v>
      </c>
      <c r="D51" s="147" t="s">
        <v>69</v>
      </c>
      <c r="E51" s="133"/>
    </row>
    <row r="52" spans="1:6" ht="16.5" thickBot="1" x14ac:dyDescent="0.3">
      <c r="A52" s="131"/>
      <c r="B52" s="148"/>
      <c r="C52" s="149"/>
      <c r="D52" s="132"/>
      <c r="E52" s="150"/>
    </row>
    <row r="53" spans="1:6" x14ac:dyDescent="0.25">
      <c r="A53" s="300"/>
      <c r="B53" s="316" t="s">
        <v>88</v>
      </c>
      <c r="C53" s="318" t="s">
        <v>449</v>
      </c>
      <c r="D53" s="319"/>
      <c r="E53" s="301"/>
      <c r="F53" s="299"/>
    </row>
    <row r="54" spans="1:6" ht="16.5" thickBot="1" x14ac:dyDescent="0.3">
      <c r="A54" s="300"/>
      <c r="B54" s="317"/>
      <c r="C54" s="320" t="s">
        <v>89</v>
      </c>
      <c r="D54" s="321"/>
      <c r="E54" s="301"/>
      <c r="F54" s="299"/>
    </row>
    <row r="55" spans="1:6" thickBot="1" x14ac:dyDescent="0.3">
      <c r="A55" s="141"/>
      <c r="B55" s="151"/>
      <c r="C55" s="151"/>
      <c r="D55" s="151"/>
      <c r="E55" s="143"/>
      <c r="F55" s="125"/>
    </row>
    <row r="56" spans="1:6" x14ac:dyDescent="0.25">
      <c r="B56" s="153" t="s">
        <v>158</v>
      </c>
    </row>
    <row r="58" spans="1:6" ht="16.5" thickBot="1" x14ac:dyDescent="0.3"/>
    <row r="59" spans="1:6" x14ac:dyDescent="0.25">
      <c r="A59" s="307" t="s">
        <v>92</v>
      </c>
      <c r="B59" s="308"/>
      <c r="C59" s="308"/>
      <c r="D59" s="308"/>
      <c r="E59" s="126"/>
    </row>
    <row r="60" spans="1:6" ht="27.75" customHeight="1" x14ac:dyDescent="0.25">
      <c r="A60" s="127"/>
      <c r="B60" s="309" t="s">
        <v>77</v>
      </c>
      <c r="C60" s="309"/>
      <c r="D60" s="309"/>
      <c r="E60" s="128"/>
    </row>
    <row r="61" spans="1:6" ht="21" customHeight="1" x14ac:dyDescent="0.25">
      <c r="A61" s="129"/>
      <c r="B61" s="309" t="s">
        <v>151</v>
      </c>
      <c r="C61" s="309"/>
      <c r="D61" s="309"/>
      <c r="E61" s="130"/>
    </row>
    <row r="62" spans="1:6" thickBot="1" x14ac:dyDescent="0.3">
      <c r="A62" s="131"/>
      <c r="B62" s="132"/>
      <c r="C62" s="132"/>
      <c r="D62" s="132"/>
      <c r="E62" s="133"/>
    </row>
    <row r="63" spans="1:6" ht="26.25" customHeight="1" thickBot="1" x14ac:dyDescent="0.3">
      <c r="A63" s="131"/>
      <c r="B63" s="134" t="s">
        <v>78</v>
      </c>
      <c r="C63" s="310" t="s">
        <v>450</v>
      </c>
      <c r="D63" s="311"/>
      <c r="E63" s="133"/>
    </row>
    <row r="64" spans="1:6" ht="27.75" customHeight="1" thickBot="1" x14ac:dyDescent="0.3">
      <c r="A64" s="131"/>
      <c r="B64" s="158" t="s">
        <v>79</v>
      </c>
      <c r="C64" s="312">
        <v>800025906</v>
      </c>
      <c r="D64" s="313"/>
      <c r="E64" s="133"/>
    </row>
    <row r="65" spans="1:6" ht="29.25" customHeight="1" thickBot="1" x14ac:dyDescent="0.3">
      <c r="A65" s="131"/>
      <c r="B65" s="158" t="s">
        <v>152</v>
      </c>
      <c r="C65" s="314" t="s">
        <v>153</v>
      </c>
      <c r="D65" s="315"/>
      <c r="E65" s="133"/>
    </row>
    <row r="66" spans="1:6" ht="16.5" thickBot="1" x14ac:dyDescent="0.3">
      <c r="A66" s="131"/>
      <c r="B66" s="159">
        <v>5</v>
      </c>
      <c r="C66" s="305">
        <v>1775038850</v>
      </c>
      <c r="D66" s="306"/>
      <c r="E66" s="133"/>
    </row>
    <row r="67" spans="1:6" ht="32.25" thickBot="1" x14ac:dyDescent="0.3">
      <c r="A67" s="131"/>
      <c r="B67" s="160" t="s">
        <v>154</v>
      </c>
      <c r="C67" s="305">
        <f>SUM(C66:D66)</f>
        <v>1775038850</v>
      </c>
      <c r="D67" s="306"/>
      <c r="E67" s="133"/>
    </row>
    <row r="68" spans="1:6" ht="26.25" customHeight="1" thickBot="1" x14ac:dyDescent="0.3">
      <c r="A68" s="131"/>
      <c r="B68" s="160" t="s">
        <v>155</v>
      </c>
      <c r="C68" s="305">
        <f>+C67/616000</f>
        <v>2881.5565746753246</v>
      </c>
      <c r="D68" s="306"/>
      <c r="E68" s="133"/>
    </row>
    <row r="69" spans="1:6" ht="24.75" customHeight="1" x14ac:dyDescent="0.25">
      <c r="A69" s="131"/>
      <c r="B69" s="132"/>
      <c r="C69" s="135"/>
      <c r="D69" s="136"/>
      <c r="E69" s="133"/>
    </row>
    <row r="70" spans="1:6" ht="28.5" customHeight="1" thickBot="1" x14ac:dyDescent="0.3">
      <c r="A70" s="131"/>
      <c r="B70" s="132" t="s">
        <v>156</v>
      </c>
      <c r="C70" s="135"/>
      <c r="D70" s="136"/>
      <c r="E70" s="133"/>
    </row>
    <row r="71" spans="1:6" ht="27" customHeight="1" x14ac:dyDescent="0.25">
      <c r="A71" s="131"/>
      <c r="B71" s="137" t="s">
        <v>80</v>
      </c>
      <c r="C71" s="138">
        <v>910447793</v>
      </c>
      <c r="D71" s="139"/>
      <c r="E71" s="133"/>
    </row>
    <row r="72" spans="1:6" ht="28.5" customHeight="1" x14ac:dyDescent="0.25">
      <c r="A72" s="131"/>
      <c r="B72" s="131" t="s">
        <v>81</v>
      </c>
      <c r="C72" s="140">
        <v>1004100645</v>
      </c>
      <c r="D72" s="133"/>
      <c r="E72" s="133"/>
    </row>
    <row r="73" spans="1:6" ht="15" x14ac:dyDescent="0.25">
      <c r="A73" s="131"/>
      <c r="B73" s="131" t="s">
        <v>82</v>
      </c>
      <c r="C73" s="140">
        <v>535876293</v>
      </c>
      <c r="D73" s="133"/>
      <c r="E73" s="133"/>
    </row>
    <row r="74" spans="1:6" ht="27" customHeight="1" thickBot="1" x14ac:dyDescent="0.3">
      <c r="A74" s="131"/>
      <c r="B74" s="141" t="s">
        <v>83</v>
      </c>
      <c r="C74" s="142">
        <v>535876293</v>
      </c>
      <c r="D74" s="143"/>
      <c r="E74" s="133"/>
    </row>
    <row r="75" spans="1:6" ht="27" customHeight="1" thickBot="1" x14ac:dyDescent="0.3">
      <c r="A75" s="131"/>
      <c r="B75" s="302" t="s">
        <v>84</v>
      </c>
      <c r="C75" s="303"/>
      <c r="D75" s="304"/>
      <c r="E75" s="133"/>
    </row>
    <row r="76" spans="1:6" ht="16.5" thickBot="1" x14ac:dyDescent="0.3">
      <c r="A76" s="131"/>
      <c r="B76" s="302" t="s">
        <v>85</v>
      </c>
      <c r="C76" s="303"/>
      <c r="D76" s="304"/>
      <c r="E76" s="133"/>
    </row>
    <row r="77" spans="1:6" x14ac:dyDescent="0.25">
      <c r="A77" s="131"/>
      <c r="B77" s="144" t="s">
        <v>157</v>
      </c>
      <c r="C77" s="145">
        <f>+C71/C73</f>
        <v>1.6989887496291984</v>
      </c>
      <c r="D77" s="136" t="s">
        <v>69</v>
      </c>
      <c r="E77" s="133"/>
    </row>
    <row r="78" spans="1:6" ht="16.5" thickBot="1" x14ac:dyDescent="0.3">
      <c r="A78" s="131"/>
      <c r="B78" s="199" t="s">
        <v>87</v>
      </c>
      <c r="C78" s="146">
        <f>+(C74/C72)*100</f>
        <v>53.368782867378798</v>
      </c>
      <c r="D78" s="147" t="s">
        <v>69</v>
      </c>
      <c r="E78" s="133"/>
    </row>
    <row r="79" spans="1:6" ht="16.5" thickBot="1" x14ac:dyDescent="0.3">
      <c r="A79" s="131"/>
      <c r="B79" s="148"/>
      <c r="C79" s="149"/>
      <c r="D79" s="132"/>
      <c r="E79" s="150"/>
    </row>
    <row r="80" spans="1:6" x14ac:dyDescent="0.25">
      <c r="A80" s="300"/>
      <c r="B80" s="316" t="s">
        <v>88</v>
      </c>
      <c r="C80" s="318" t="s">
        <v>449</v>
      </c>
      <c r="D80" s="319"/>
      <c r="E80" s="301"/>
      <c r="F80" s="299"/>
    </row>
    <row r="81" spans="1:6" ht="16.5" thickBot="1" x14ac:dyDescent="0.3">
      <c r="A81" s="300"/>
      <c r="B81" s="317"/>
      <c r="C81" s="320" t="s">
        <v>89</v>
      </c>
      <c r="D81" s="321"/>
      <c r="E81" s="301"/>
      <c r="F81" s="299"/>
    </row>
    <row r="82" spans="1:6" thickBot="1" x14ac:dyDescent="0.3">
      <c r="A82" s="141"/>
      <c r="B82" s="151"/>
      <c r="C82" s="151"/>
      <c r="D82" s="151"/>
      <c r="E82" s="143"/>
      <c r="F82" s="125"/>
    </row>
    <row r="83" spans="1:6" x14ac:dyDescent="0.25">
      <c r="B83" s="153" t="s">
        <v>158</v>
      </c>
    </row>
  </sheetData>
  <mergeCells count="53">
    <mergeCell ref="E80:E81"/>
    <mergeCell ref="F80:F81"/>
    <mergeCell ref="C81:D81"/>
    <mergeCell ref="C67:D67"/>
    <mergeCell ref="C68:D68"/>
    <mergeCell ref="B75:D75"/>
    <mergeCell ref="B76:D76"/>
    <mergeCell ref="A80:A81"/>
    <mergeCell ref="B80:B81"/>
    <mergeCell ref="C80:D80"/>
    <mergeCell ref="B61:D61"/>
    <mergeCell ref="C63:D63"/>
    <mergeCell ref="C64:D64"/>
    <mergeCell ref="C65:D65"/>
    <mergeCell ref="C66:D66"/>
    <mergeCell ref="E53:E54"/>
    <mergeCell ref="F53:F54"/>
    <mergeCell ref="C54:D54"/>
    <mergeCell ref="A59:D59"/>
    <mergeCell ref="B60:D60"/>
    <mergeCell ref="C40:D40"/>
    <mergeCell ref="C41:D41"/>
    <mergeCell ref="B48:D48"/>
    <mergeCell ref="B49:D49"/>
    <mergeCell ref="A53:A54"/>
    <mergeCell ref="B53:B54"/>
    <mergeCell ref="C53:D53"/>
    <mergeCell ref="B34:D34"/>
    <mergeCell ref="C36:D36"/>
    <mergeCell ref="C37:D37"/>
    <mergeCell ref="C38:D38"/>
    <mergeCell ref="C39:D39"/>
    <mergeCell ref="B27:B28"/>
    <mergeCell ref="C27:D27"/>
    <mergeCell ref="C28:D28"/>
    <mergeCell ref="A32:D32"/>
    <mergeCell ref="B33:D33"/>
    <mergeCell ref="C15:D15"/>
    <mergeCell ref="A1:D1"/>
    <mergeCell ref="B2:D2"/>
    <mergeCell ref="B3:D3"/>
    <mergeCell ref="C5:D5"/>
    <mergeCell ref="C6:D6"/>
    <mergeCell ref="C8:D8"/>
    <mergeCell ref="C7:D7"/>
    <mergeCell ref="C9:D9"/>
    <mergeCell ref="C10:D10"/>
    <mergeCell ref="C14:D14"/>
    <mergeCell ref="F25:F26"/>
    <mergeCell ref="A25:A26"/>
    <mergeCell ref="E25:E26"/>
    <mergeCell ref="B22:D22"/>
    <mergeCell ref="B23:D23"/>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4"/>
  <sheetViews>
    <sheetView topLeftCell="B137" zoomScale="64" zoomScaleNormal="64" workbookViewId="0">
      <selection activeCell="C144" sqref="C144"/>
    </sheetView>
  </sheetViews>
  <sheetFormatPr baseColWidth="10" defaultRowHeight="59.25" customHeight="1" x14ac:dyDescent="0.25"/>
  <cols>
    <col min="1" max="1" width="3.140625" style="9" bestFit="1" customWidth="1"/>
    <col min="2" max="2" width="102.7109375" style="9" bestFit="1" customWidth="1"/>
    <col min="3" max="3" width="31.140625" style="9" customWidth="1"/>
    <col min="4" max="4" width="46.85546875" style="9" bestFit="1" customWidth="1"/>
    <col min="5" max="5" width="25" style="9" customWidth="1"/>
    <col min="6" max="6" width="49.28515625" style="9" bestFit="1" customWidth="1"/>
    <col min="7" max="7" width="43.85546875" style="9" customWidth="1"/>
    <col min="8" max="8" width="24.5703125" style="9" customWidth="1"/>
    <col min="9" max="9" width="24" style="9" customWidth="1"/>
    <col min="10" max="10" width="48.140625" style="9" customWidth="1"/>
    <col min="11" max="11" width="32.28515625" style="9" customWidth="1"/>
    <col min="12" max="13" width="18.7109375" style="9" customWidth="1"/>
    <col min="14" max="14" width="22.140625" style="9" customWidth="1"/>
    <col min="15" max="15" width="26.140625" style="9" customWidth="1"/>
    <col min="16" max="16" width="19.5703125" style="9" bestFit="1" customWidth="1"/>
    <col min="17" max="17" width="48.285156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59.25" customHeight="1" x14ac:dyDescent="0.25">
      <c r="B2" s="325" t="s">
        <v>62</v>
      </c>
      <c r="C2" s="326"/>
      <c r="D2" s="326"/>
      <c r="E2" s="326"/>
      <c r="F2" s="326"/>
      <c r="G2" s="326"/>
      <c r="H2" s="326"/>
      <c r="I2" s="326"/>
      <c r="J2" s="326"/>
      <c r="K2" s="326"/>
      <c r="L2" s="326"/>
      <c r="M2" s="326"/>
      <c r="N2" s="326"/>
      <c r="O2" s="326"/>
      <c r="P2" s="326"/>
    </row>
    <row r="4" spans="2:16" ht="59.25" customHeight="1" x14ac:dyDescent="0.25">
      <c r="B4" s="325" t="s">
        <v>47</v>
      </c>
      <c r="C4" s="326"/>
      <c r="D4" s="326"/>
      <c r="E4" s="326"/>
      <c r="F4" s="326"/>
      <c r="G4" s="326"/>
      <c r="H4" s="326"/>
      <c r="I4" s="326"/>
      <c r="J4" s="326"/>
      <c r="K4" s="326"/>
      <c r="L4" s="326"/>
      <c r="M4" s="326"/>
      <c r="N4" s="326"/>
      <c r="O4" s="326"/>
      <c r="P4" s="326"/>
    </row>
    <row r="5" spans="2:16" ht="59.25" customHeight="1" thickBot="1" x14ac:dyDescent="0.3"/>
    <row r="6" spans="2:16" ht="59.25" customHeight="1" thickBot="1" x14ac:dyDescent="0.3">
      <c r="B6" s="11" t="s">
        <v>4</v>
      </c>
      <c r="C6" s="327" t="s">
        <v>450</v>
      </c>
      <c r="D6" s="327"/>
      <c r="E6" s="327"/>
      <c r="F6" s="327"/>
      <c r="G6" s="327"/>
      <c r="H6" s="327"/>
      <c r="I6" s="327"/>
      <c r="J6" s="327"/>
      <c r="K6" s="327"/>
      <c r="L6" s="327"/>
      <c r="M6" s="327"/>
      <c r="N6" s="328"/>
    </row>
    <row r="7" spans="2:16" ht="59.25" customHeight="1" thickBot="1" x14ac:dyDescent="0.3">
      <c r="B7" s="12" t="s">
        <v>5</v>
      </c>
      <c r="C7" s="327"/>
      <c r="D7" s="327"/>
      <c r="E7" s="327"/>
      <c r="F7" s="327"/>
      <c r="G7" s="327"/>
      <c r="H7" s="327"/>
      <c r="I7" s="327"/>
      <c r="J7" s="327"/>
      <c r="K7" s="327"/>
      <c r="L7" s="327"/>
      <c r="M7" s="327"/>
      <c r="N7" s="328"/>
    </row>
    <row r="8" spans="2:16" ht="59.25" customHeight="1" thickBot="1" x14ac:dyDescent="0.3">
      <c r="B8" s="12" t="s">
        <v>6</v>
      </c>
      <c r="C8" s="327"/>
      <c r="D8" s="327"/>
      <c r="E8" s="327"/>
      <c r="F8" s="327"/>
      <c r="G8" s="327"/>
      <c r="H8" s="327"/>
      <c r="I8" s="327"/>
      <c r="J8" s="327"/>
      <c r="K8" s="327"/>
      <c r="L8" s="327"/>
      <c r="M8" s="327"/>
      <c r="N8" s="328"/>
    </row>
    <row r="9" spans="2:16" ht="59.25" customHeight="1" thickBot="1" x14ac:dyDescent="0.3">
      <c r="B9" s="12" t="s">
        <v>7</v>
      </c>
      <c r="C9" s="327"/>
      <c r="D9" s="327"/>
      <c r="E9" s="327"/>
      <c r="F9" s="327"/>
      <c r="G9" s="327"/>
      <c r="H9" s="327"/>
      <c r="I9" s="327"/>
      <c r="J9" s="327"/>
      <c r="K9" s="327"/>
      <c r="L9" s="327"/>
      <c r="M9" s="327"/>
      <c r="N9" s="328"/>
    </row>
    <row r="10" spans="2:16" ht="59.25" customHeight="1" thickBot="1" x14ac:dyDescent="0.3">
      <c r="B10" s="12" t="s">
        <v>668</v>
      </c>
      <c r="C10" s="329" t="s">
        <v>311</v>
      </c>
      <c r="D10" s="329"/>
      <c r="E10" s="330"/>
      <c r="F10" s="33"/>
      <c r="G10" s="33"/>
      <c r="H10" s="33"/>
      <c r="I10" s="33"/>
      <c r="J10" s="33"/>
      <c r="K10" s="33"/>
      <c r="L10" s="33"/>
      <c r="M10" s="33"/>
      <c r="N10" s="34"/>
    </row>
    <row r="11" spans="2:16" ht="59.25" customHeight="1" thickBot="1" x14ac:dyDescent="0.3">
      <c r="B11" s="14" t="s">
        <v>8</v>
      </c>
      <c r="C11" s="15">
        <v>41972</v>
      </c>
      <c r="D11" s="16"/>
      <c r="E11" s="16"/>
      <c r="F11" s="16"/>
      <c r="G11" s="16"/>
      <c r="H11" s="16"/>
      <c r="I11" s="16"/>
      <c r="J11" s="16"/>
      <c r="K11" s="16"/>
      <c r="L11" s="16"/>
      <c r="M11" s="16"/>
      <c r="N11" s="17"/>
    </row>
    <row r="12" spans="2:16" ht="59.25" customHeight="1" x14ac:dyDescent="0.25">
      <c r="B12" s="13"/>
      <c r="C12" s="18"/>
      <c r="D12" s="19"/>
      <c r="E12" s="19"/>
      <c r="F12" s="19"/>
      <c r="G12" s="19"/>
      <c r="H12" s="19"/>
      <c r="I12" s="106"/>
      <c r="J12" s="106"/>
      <c r="K12" s="106"/>
      <c r="L12" s="106"/>
      <c r="M12" s="106"/>
      <c r="N12" s="19"/>
    </row>
    <row r="13" spans="2:16" ht="59.25" customHeight="1" x14ac:dyDescent="0.25">
      <c r="I13" s="106"/>
      <c r="J13" s="106"/>
      <c r="K13" s="106"/>
      <c r="L13" s="106"/>
      <c r="M13" s="106"/>
      <c r="N13" s="107"/>
    </row>
    <row r="14" spans="2:16" ht="59.25" customHeight="1" x14ac:dyDescent="0.25">
      <c r="B14" s="331" t="s">
        <v>100</v>
      </c>
      <c r="C14" s="331"/>
      <c r="D14" s="194" t="s">
        <v>11</v>
      </c>
      <c r="E14" s="194" t="s">
        <v>12</v>
      </c>
      <c r="F14" s="194" t="s">
        <v>28</v>
      </c>
      <c r="G14" s="91"/>
      <c r="I14" s="36"/>
      <c r="J14" s="36"/>
      <c r="K14" s="36"/>
      <c r="L14" s="36"/>
      <c r="M14" s="36"/>
      <c r="N14" s="107"/>
    </row>
    <row r="15" spans="2:16" ht="59.25" customHeight="1" x14ac:dyDescent="0.25">
      <c r="B15" s="331"/>
      <c r="C15" s="331"/>
      <c r="D15" s="194">
        <v>1</v>
      </c>
      <c r="E15" s="35"/>
      <c r="F15" s="35"/>
      <c r="G15" s="92"/>
      <c r="I15" s="37"/>
      <c r="J15" s="37"/>
      <c r="K15" s="37"/>
      <c r="L15" s="37"/>
      <c r="M15" s="37"/>
      <c r="N15" s="107"/>
    </row>
    <row r="16" spans="2:16" ht="59.25" customHeight="1" x14ac:dyDescent="0.25">
      <c r="B16" s="331"/>
      <c r="C16" s="331"/>
      <c r="D16" s="194">
        <v>2</v>
      </c>
      <c r="E16" s="35"/>
      <c r="F16" s="35"/>
      <c r="G16" s="92"/>
      <c r="I16" s="37"/>
      <c r="J16" s="37"/>
      <c r="K16" s="37"/>
      <c r="L16" s="37"/>
      <c r="M16" s="37"/>
      <c r="N16" s="107"/>
    </row>
    <row r="17" spans="1:14" ht="59.25" customHeight="1" x14ac:dyDescent="0.25">
      <c r="B17" s="331"/>
      <c r="C17" s="331"/>
      <c r="D17" s="194">
        <v>3</v>
      </c>
      <c r="E17" s="35"/>
      <c r="F17" s="35"/>
      <c r="G17" s="92"/>
      <c r="I17" s="37"/>
      <c r="J17" s="37"/>
      <c r="K17" s="37"/>
      <c r="L17" s="37"/>
      <c r="M17" s="37"/>
      <c r="N17" s="107"/>
    </row>
    <row r="18" spans="1:14" ht="59.25" customHeight="1" x14ac:dyDescent="0.25">
      <c r="B18" s="331"/>
      <c r="C18" s="331"/>
      <c r="D18" s="194">
        <v>4</v>
      </c>
      <c r="E18" s="219"/>
      <c r="F18" s="35"/>
      <c r="G18" s="92"/>
      <c r="H18" s="22"/>
      <c r="I18" s="37"/>
      <c r="J18" s="37"/>
      <c r="K18" s="37"/>
      <c r="L18" s="37"/>
      <c r="M18" s="37"/>
      <c r="N18" s="20"/>
    </row>
    <row r="19" spans="1:14" ht="59.25" customHeight="1" x14ac:dyDescent="0.25">
      <c r="B19" s="331"/>
      <c r="C19" s="331"/>
      <c r="D19" s="194">
        <v>5</v>
      </c>
      <c r="E19" s="219">
        <v>1775038850</v>
      </c>
      <c r="F19" s="220">
        <v>850</v>
      </c>
      <c r="G19" s="92"/>
      <c r="H19" s="22"/>
      <c r="I19" s="39"/>
      <c r="J19" s="39"/>
      <c r="K19" s="39"/>
      <c r="L19" s="39"/>
      <c r="M19" s="39"/>
      <c r="N19" s="20"/>
    </row>
    <row r="20" spans="1:14" ht="59.25" customHeight="1" x14ac:dyDescent="0.25">
      <c r="B20" s="331"/>
      <c r="C20" s="331"/>
      <c r="D20" s="194">
        <v>6</v>
      </c>
      <c r="E20" s="219"/>
      <c r="F20" s="35"/>
      <c r="G20" s="92"/>
      <c r="H20" s="22"/>
      <c r="I20" s="106"/>
      <c r="J20" s="106"/>
      <c r="K20" s="106"/>
      <c r="L20" s="106"/>
      <c r="M20" s="106"/>
      <c r="N20" s="20"/>
    </row>
    <row r="21" spans="1:14" ht="59.25" customHeight="1" x14ac:dyDescent="0.25">
      <c r="B21" s="331"/>
      <c r="C21" s="331"/>
      <c r="D21" s="194">
        <v>7</v>
      </c>
      <c r="E21" s="219"/>
      <c r="F21" s="35"/>
      <c r="G21" s="92"/>
      <c r="H21" s="22"/>
      <c r="I21" s="106"/>
      <c r="J21" s="106"/>
      <c r="K21" s="106"/>
      <c r="L21" s="106"/>
      <c r="M21" s="106"/>
      <c r="N21" s="20"/>
    </row>
    <row r="22" spans="1:14" ht="59.25" customHeight="1" thickBot="1" x14ac:dyDescent="0.3">
      <c r="B22" s="332" t="s">
        <v>13</v>
      </c>
      <c r="C22" s="333"/>
      <c r="D22" s="194"/>
      <c r="E22" s="204">
        <f>+E19</f>
        <v>1775038850</v>
      </c>
      <c r="F22" s="220">
        <f>SUM(F15:F21)</f>
        <v>850</v>
      </c>
      <c r="G22" s="92"/>
      <c r="H22" s="22"/>
      <c r="I22" s="106"/>
      <c r="J22" s="106"/>
      <c r="K22" s="106"/>
      <c r="L22" s="106"/>
      <c r="M22" s="106"/>
      <c r="N22" s="20"/>
    </row>
    <row r="23" spans="1:14" ht="59.25" customHeight="1" thickBot="1" x14ac:dyDescent="0.3">
      <c r="A23" s="41"/>
      <c r="B23" s="52" t="s">
        <v>14</v>
      </c>
      <c r="C23" s="52" t="s">
        <v>101</v>
      </c>
      <c r="E23" s="36"/>
      <c r="F23" s="36"/>
      <c r="G23" s="36"/>
      <c r="H23" s="36"/>
      <c r="I23" s="10"/>
      <c r="J23" s="10"/>
      <c r="K23" s="10"/>
      <c r="L23" s="10"/>
      <c r="M23" s="10"/>
    </row>
    <row r="24" spans="1:14" ht="59.25" customHeight="1" thickBot="1" x14ac:dyDescent="0.3">
      <c r="A24" s="42">
        <v>1</v>
      </c>
      <c r="C24" s="44">
        <f>F19*80%</f>
        <v>680</v>
      </c>
      <c r="D24" s="40"/>
      <c r="E24" s="43">
        <f>E22</f>
        <v>1775038850</v>
      </c>
      <c r="F24" s="38"/>
      <c r="G24" s="38"/>
      <c r="H24" s="38"/>
      <c r="I24" s="23"/>
      <c r="J24" s="23"/>
      <c r="K24" s="23"/>
      <c r="L24" s="23"/>
      <c r="M24" s="23"/>
    </row>
    <row r="25" spans="1:14" ht="59.25" customHeight="1" x14ac:dyDescent="0.25">
      <c r="A25" s="98"/>
      <c r="C25" s="99"/>
      <c r="D25" s="37"/>
      <c r="E25" s="100"/>
      <c r="F25" s="38"/>
      <c r="G25" s="38"/>
      <c r="H25" s="38"/>
      <c r="I25" s="23"/>
      <c r="J25" s="23"/>
      <c r="K25" s="23"/>
      <c r="L25" s="23"/>
      <c r="M25" s="23"/>
    </row>
    <row r="26" spans="1:14" ht="59.25" customHeight="1" x14ac:dyDescent="0.25">
      <c r="A26" s="98"/>
      <c r="C26" s="99"/>
      <c r="D26" s="37"/>
      <c r="E26" s="100"/>
      <c r="F26" s="38"/>
      <c r="G26" s="38"/>
      <c r="H26" s="38"/>
      <c r="I26" s="23"/>
      <c r="J26" s="23"/>
      <c r="K26" s="23"/>
      <c r="L26" s="23"/>
      <c r="M26" s="23"/>
    </row>
    <row r="27" spans="1:14" ht="59.25" customHeight="1" x14ac:dyDescent="0.25">
      <c r="A27" s="98"/>
      <c r="B27" s="121" t="s">
        <v>136</v>
      </c>
      <c r="C27" s="103"/>
      <c r="D27" s="103"/>
      <c r="E27" s="103"/>
      <c r="F27" s="103"/>
      <c r="G27" s="103"/>
      <c r="H27" s="103"/>
      <c r="I27" s="106"/>
      <c r="J27" s="106"/>
      <c r="K27" s="106"/>
      <c r="L27" s="106"/>
      <c r="M27" s="106"/>
      <c r="N27" s="107"/>
    </row>
    <row r="28" spans="1:14" ht="59.25" customHeight="1" x14ac:dyDescent="0.25">
      <c r="A28" s="98"/>
      <c r="B28" s="103"/>
      <c r="C28" s="103"/>
      <c r="D28" s="103"/>
      <c r="E28" s="103"/>
      <c r="F28" s="103"/>
      <c r="G28" s="103"/>
      <c r="H28" s="103"/>
      <c r="I28" s="106"/>
      <c r="J28" s="106"/>
      <c r="K28" s="106"/>
      <c r="L28" s="106"/>
      <c r="M28" s="106"/>
      <c r="N28" s="107"/>
    </row>
    <row r="29" spans="1:14" ht="59.25" customHeight="1" x14ac:dyDescent="0.25">
      <c r="A29" s="98"/>
      <c r="B29" s="124" t="s">
        <v>32</v>
      </c>
      <c r="C29" s="124" t="s">
        <v>137</v>
      </c>
      <c r="D29" s="124" t="s">
        <v>138</v>
      </c>
      <c r="E29" s="103"/>
      <c r="F29" s="103"/>
      <c r="G29" s="103"/>
      <c r="H29" s="103"/>
      <c r="I29" s="106"/>
      <c r="J29" s="106"/>
      <c r="K29" s="106"/>
      <c r="L29" s="106"/>
      <c r="M29" s="106"/>
      <c r="N29" s="107"/>
    </row>
    <row r="30" spans="1:14" ht="59.25" customHeight="1" x14ac:dyDescent="0.25">
      <c r="A30" s="98"/>
      <c r="B30" s="120" t="s">
        <v>139</v>
      </c>
      <c r="C30" s="193" t="s">
        <v>163</v>
      </c>
      <c r="D30" s="120"/>
      <c r="E30" s="103"/>
      <c r="F30" s="103"/>
      <c r="G30" s="103"/>
      <c r="H30" s="103"/>
      <c r="I30" s="106"/>
      <c r="J30" s="106"/>
      <c r="K30" s="106"/>
      <c r="L30" s="106"/>
      <c r="M30" s="106"/>
      <c r="N30" s="107"/>
    </row>
    <row r="31" spans="1:14" ht="59.25" customHeight="1" x14ac:dyDescent="0.25">
      <c r="A31" s="98"/>
      <c r="B31" s="120" t="s">
        <v>140</v>
      </c>
      <c r="C31" s="193" t="s">
        <v>163</v>
      </c>
      <c r="D31" s="120"/>
      <c r="E31" s="103"/>
      <c r="F31" s="103"/>
      <c r="G31" s="103"/>
      <c r="H31" s="103"/>
      <c r="I31" s="106"/>
      <c r="J31" s="106"/>
      <c r="K31" s="106"/>
      <c r="L31" s="106"/>
      <c r="M31" s="106"/>
      <c r="N31" s="107"/>
    </row>
    <row r="32" spans="1:14" ht="59.25" customHeight="1" x14ac:dyDescent="0.25">
      <c r="A32" s="98"/>
      <c r="B32" s="120" t="s">
        <v>141</v>
      </c>
      <c r="C32" s="193" t="s">
        <v>163</v>
      </c>
      <c r="D32" s="120"/>
      <c r="E32" s="103"/>
      <c r="F32" s="103"/>
      <c r="G32" s="103"/>
      <c r="H32" s="103"/>
      <c r="I32" s="106"/>
      <c r="J32" s="106"/>
      <c r="K32" s="106"/>
      <c r="L32" s="106"/>
      <c r="M32" s="106"/>
      <c r="N32" s="107"/>
    </row>
    <row r="33" spans="1:17" ht="59.25" customHeight="1" x14ac:dyDescent="0.25">
      <c r="A33" s="98"/>
      <c r="B33" s="120" t="s">
        <v>142</v>
      </c>
      <c r="C33" s="193" t="s">
        <v>163</v>
      </c>
      <c r="D33" s="240"/>
      <c r="E33" s="103"/>
      <c r="F33" s="103"/>
      <c r="G33" s="103"/>
      <c r="H33" s="103"/>
      <c r="I33" s="106"/>
      <c r="J33" s="106"/>
      <c r="K33" s="106"/>
      <c r="L33" s="106"/>
      <c r="M33" s="106"/>
      <c r="N33" s="107"/>
    </row>
    <row r="34" spans="1:17" ht="59.25" customHeight="1" x14ac:dyDescent="0.25">
      <c r="A34" s="98"/>
      <c r="B34" s="103"/>
      <c r="C34" s="103"/>
      <c r="D34" s="103"/>
      <c r="E34" s="103"/>
      <c r="F34" s="103"/>
      <c r="G34" s="103"/>
      <c r="H34" s="103"/>
      <c r="I34" s="106"/>
      <c r="J34" s="106"/>
      <c r="K34" s="106"/>
      <c r="L34" s="106"/>
      <c r="M34" s="106"/>
      <c r="N34" s="107"/>
    </row>
    <row r="35" spans="1:17" ht="59.25" customHeight="1" x14ac:dyDescent="0.25">
      <c r="A35" s="98"/>
      <c r="B35" s="103"/>
      <c r="C35" s="103"/>
      <c r="D35" s="103"/>
      <c r="E35" s="103"/>
      <c r="F35" s="103"/>
      <c r="G35" s="103"/>
      <c r="H35" s="103"/>
      <c r="I35" s="106"/>
      <c r="J35" s="106"/>
      <c r="K35" s="106"/>
      <c r="L35" s="106"/>
      <c r="M35" s="106"/>
      <c r="N35" s="107"/>
    </row>
    <row r="36" spans="1:17" ht="59.25" customHeight="1" x14ac:dyDescent="0.25">
      <c r="A36" s="98"/>
      <c r="B36" s="121" t="s">
        <v>143</v>
      </c>
      <c r="C36" s="103"/>
      <c r="D36" s="103"/>
      <c r="E36" s="103"/>
      <c r="F36" s="103"/>
      <c r="G36" s="103"/>
      <c r="H36" s="103"/>
      <c r="I36" s="106"/>
      <c r="J36" s="106"/>
      <c r="K36" s="106"/>
      <c r="L36" s="106"/>
      <c r="M36" s="106"/>
      <c r="N36" s="107"/>
    </row>
    <row r="37" spans="1:17" ht="59.25" customHeight="1" x14ac:dyDescent="0.25">
      <c r="A37" s="98"/>
      <c r="B37" s="103"/>
      <c r="C37" s="103"/>
      <c r="D37" s="103"/>
      <c r="E37" s="103"/>
      <c r="F37" s="103"/>
      <c r="G37" s="103"/>
      <c r="H37" s="103"/>
      <c r="I37" s="106"/>
      <c r="J37" s="106"/>
      <c r="K37" s="106"/>
      <c r="L37" s="106"/>
      <c r="M37" s="106"/>
      <c r="N37" s="107"/>
    </row>
    <row r="38" spans="1:17" ht="59.25" customHeight="1" x14ac:dyDescent="0.25">
      <c r="A38" s="98"/>
      <c r="B38" s="103"/>
      <c r="C38" s="103"/>
      <c r="D38" s="103"/>
      <c r="E38" s="103"/>
      <c r="F38" s="103"/>
      <c r="G38" s="103"/>
      <c r="H38" s="103"/>
      <c r="I38" s="106"/>
      <c r="J38" s="106"/>
      <c r="K38" s="106"/>
      <c r="L38" s="106"/>
      <c r="M38" s="106"/>
      <c r="N38" s="107"/>
    </row>
    <row r="39" spans="1:17" ht="59.25" customHeight="1" x14ac:dyDescent="0.25">
      <c r="A39" s="98"/>
      <c r="B39" s="124" t="s">
        <v>32</v>
      </c>
      <c r="C39" s="124" t="s">
        <v>57</v>
      </c>
      <c r="D39" s="123" t="s">
        <v>50</v>
      </c>
      <c r="E39" s="123" t="s">
        <v>15</v>
      </c>
      <c r="F39" s="103"/>
      <c r="G39" s="103"/>
      <c r="H39" s="103"/>
      <c r="I39" s="106"/>
      <c r="J39" s="106"/>
      <c r="K39" s="106"/>
      <c r="L39" s="106"/>
      <c r="M39" s="106"/>
      <c r="N39" s="107"/>
    </row>
    <row r="40" spans="1:17" ht="59.25" customHeight="1" x14ac:dyDescent="0.25">
      <c r="A40" s="98"/>
      <c r="B40" s="104" t="s">
        <v>144</v>
      </c>
      <c r="C40" s="105">
        <v>40</v>
      </c>
      <c r="D40" s="193">
        <f>D143</f>
        <v>40</v>
      </c>
      <c r="E40" s="334">
        <f>+D40+D41</f>
        <v>100</v>
      </c>
      <c r="F40" s="103"/>
      <c r="G40" s="103"/>
      <c r="H40" s="103"/>
      <c r="I40" s="106"/>
      <c r="J40" s="106"/>
      <c r="K40" s="106"/>
      <c r="L40" s="106"/>
      <c r="M40" s="106"/>
      <c r="N40" s="107"/>
    </row>
    <row r="41" spans="1:17" ht="59.25" customHeight="1" x14ac:dyDescent="0.25">
      <c r="A41" s="98"/>
      <c r="B41" s="104" t="s">
        <v>145</v>
      </c>
      <c r="C41" s="105">
        <v>60</v>
      </c>
      <c r="D41" s="193">
        <f>D144</f>
        <v>60</v>
      </c>
      <c r="E41" s="335"/>
      <c r="F41" s="103"/>
      <c r="G41" s="103"/>
      <c r="H41" s="103"/>
      <c r="I41" s="106"/>
      <c r="J41" s="106"/>
      <c r="K41" s="106"/>
      <c r="L41" s="106"/>
      <c r="M41" s="106"/>
      <c r="N41" s="107"/>
    </row>
    <row r="42" spans="1:17" ht="59.25" customHeight="1" x14ac:dyDescent="0.25">
      <c r="A42" s="98"/>
      <c r="C42" s="99"/>
      <c r="D42" s="37"/>
      <c r="E42" s="100"/>
      <c r="F42" s="38"/>
      <c r="G42" s="38"/>
      <c r="H42" s="38"/>
      <c r="I42" s="23"/>
      <c r="J42" s="23"/>
      <c r="K42" s="23"/>
      <c r="L42" s="23"/>
      <c r="M42" s="23"/>
    </row>
    <row r="43" spans="1:17" ht="59.25" customHeight="1" x14ac:dyDescent="0.25">
      <c r="A43" s="98"/>
      <c r="C43" s="99"/>
      <c r="D43" s="37"/>
      <c r="E43" s="100"/>
      <c r="F43" s="38"/>
      <c r="G43" s="38"/>
      <c r="H43" s="38"/>
      <c r="I43" s="23"/>
      <c r="J43" s="23"/>
      <c r="K43" s="23"/>
      <c r="L43" s="23"/>
      <c r="M43" s="23"/>
    </row>
    <row r="44" spans="1:17" ht="59.25" customHeight="1" x14ac:dyDescent="0.25">
      <c r="A44" s="98"/>
      <c r="C44" s="99"/>
      <c r="D44" s="37"/>
      <c r="E44" s="100"/>
      <c r="F44" s="38"/>
      <c r="G44" s="38"/>
      <c r="H44" s="38"/>
      <c r="I44" s="23"/>
      <c r="J44" s="23"/>
      <c r="K44" s="23"/>
      <c r="L44" s="23"/>
      <c r="M44" s="23"/>
    </row>
    <row r="45" spans="1:17" ht="59.25" customHeight="1" thickBot="1" x14ac:dyDescent="0.3">
      <c r="M45" s="336" t="s">
        <v>34</v>
      </c>
      <c r="N45" s="336"/>
    </row>
    <row r="46" spans="1:17" ht="59.25" customHeight="1" x14ac:dyDescent="0.25">
      <c r="B46" s="121" t="s">
        <v>29</v>
      </c>
      <c r="M46" s="63"/>
      <c r="N46" s="63"/>
    </row>
    <row r="47" spans="1:17" ht="59.25" customHeight="1" thickBot="1" x14ac:dyDescent="0.3">
      <c r="M47" s="63"/>
      <c r="N47" s="63"/>
    </row>
    <row r="48" spans="1:17" s="106" customFormat="1" ht="59.25" customHeight="1" x14ac:dyDescent="0.25">
      <c r="B48" s="117" t="s">
        <v>146</v>
      </c>
      <c r="C48" s="117" t="s">
        <v>147</v>
      </c>
      <c r="D48" s="117" t="s">
        <v>148</v>
      </c>
      <c r="E48" s="117" t="s">
        <v>44</v>
      </c>
      <c r="F48" s="117" t="s">
        <v>21</v>
      </c>
      <c r="G48" s="117" t="s">
        <v>102</v>
      </c>
      <c r="H48" s="117" t="s">
        <v>16</v>
      </c>
      <c r="I48" s="117" t="s">
        <v>9</v>
      </c>
      <c r="J48" s="117" t="s">
        <v>30</v>
      </c>
      <c r="K48" s="117" t="s">
        <v>60</v>
      </c>
      <c r="L48" s="117" t="s">
        <v>19</v>
      </c>
      <c r="M48" s="102" t="s">
        <v>25</v>
      </c>
      <c r="N48" s="117" t="s">
        <v>149</v>
      </c>
      <c r="O48" s="117" t="s">
        <v>35</v>
      </c>
      <c r="P48" s="118" t="s">
        <v>10</v>
      </c>
      <c r="Q48" s="118" t="s">
        <v>18</v>
      </c>
    </row>
    <row r="49" spans="1:26" s="112" customFormat="1" ht="59.25" customHeight="1" x14ac:dyDescent="0.25">
      <c r="A49" s="45">
        <v>1</v>
      </c>
      <c r="B49" s="48" t="s">
        <v>451</v>
      </c>
      <c r="C49" s="114" t="s">
        <v>452</v>
      </c>
      <c r="D49" s="113" t="s">
        <v>188</v>
      </c>
      <c r="E49" s="221">
        <v>5102012</v>
      </c>
      <c r="F49" s="109" t="s">
        <v>137</v>
      </c>
      <c r="G49" s="155" t="s">
        <v>226</v>
      </c>
      <c r="H49" s="116">
        <v>41166</v>
      </c>
      <c r="I49" s="116">
        <v>41274</v>
      </c>
      <c r="J49" s="110" t="s">
        <v>138</v>
      </c>
      <c r="K49" s="222">
        <f>(I49-H49)/30</f>
        <v>3.6</v>
      </c>
      <c r="L49" s="110" t="s">
        <v>226</v>
      </c>
      <c r="M49" s="101">
        <v>854</v>
      </c>
      <c r="N49" s="101" t="s">
        <v>226</v>
      </c>
      <c r="O49" s="26">
        <v>707575680</v>
      </c>
      <c r="P49" s="26" t="s">
        <v>453</v>
      </c>
      <c r="Q49" s="156"/>
      <c r="R49" s="111"/>
      <c r="S49" s="111"/>
      <c r="T49" s="111"/>
      <c r="U49" s="111"/>
      <c r="V49" s="111"/>
      <c r="W49" s="111"/>
      <c r="X49" s="111"/>
      <c r="Y49" s="111"/>
      <c r="Z49" s="111"/>
    </row>
    <row r="50" spans="1:26" s="112" customFormat="1" ht="59.25" customHeight="1" x14ac:dyDescent="0.25">
      <c r="A50" s="45">
        <f>+A49+1</f>
        <v>2</v>
      </c>
      <c r="B50" s="48" t="s">
        <v>454</v>
      </c>
      <c r="C50" s="114" t="s">
        <v>452</v>
      </c>
      <c r="D50" s="113" t="s">
        <v>188</v>
      </c>
      <c r="E50" s="221" t="s">
        <v>455</v>
      </c>
      <c r="F50" s="109" t="s">
        <v>137</v>
      </c>
      <c r="G50" s="109" t="s">
        <v>226</v>
      </c>
      <c r="H50" s="116">
        <v>41246</v>
      </c>
      <c r="I50" s="116">
        <v>41912</v>
      </c>
      <c r="J50" s="110" t="s">
        <v>138</v>
      </c>
      <c r="K50" s="222">
        <f>((I50-H50)/30)-L50</f>
        <v>21.266666666666666</v>
      </c>
      <c r="L50" s="101">
        <f>(I49-H50)/30</f>
        <v>0.93333333333333335</v>
      </c>
      <c r="M50" s="101">
        <v>116</v>
      </c>
      <c r="N50" s="101" t="s">
        <v>226</v>
      </c>
      <c r="O50" s="26">
        <v>456464119</v>
      </c>
      <c r="P50" s="26" t="s">
        <v>456</v>
      </c>
      <c r="Q50" s="156" t="s">
        <v>680</v>
      </c>
      <c r="R50" s="111"/>
      <c r="S50" s="111"/>
      <c r="T50" s="111"/>
      <c r="U50" s="111"/>
      <c r="V50" s="111"/>
      <c r="W50" s="111"/>
      <c r="X50" s="111"/>
      <c r="Y50" s="111"/>
      <c r="Z50" s="111"/>
    </row>
    <row r="51" spans="1:26" s="112" customFormat="1" ht="59.25" customHeight="1" x14ac:dyDescent="0.25">
      <c r="A51" s="45"/>
      <c r="B51" s="48" t="s">
        <v>15</v>
      </c>
      <c r="C51" s="114"/>
      <c r="D51" s="113"/>
      <c r="E51" s="188"/>
      <c r="F51" s="109"/>
      <c r="G51" s="109"/>
      <c r="H51" s="109"/>
      <c r="I51" s="110"/>
      <c r="J51" s="110"/>
      <c r="K51" s="115">
        <f>SUM(K49:K50)</f>
        <v>24.866666666666667</v>
      </c>
      <c r="L51" s="115">
        <f>SUM(L49:L50)</f>
        <v>0.93333333333333335</v>
      </c>
      <c r="M51" s="154">
        <f>SUM(M49:M50)</f>
        <v>970</v>
      </c>
      <c r="N51" s="115">
        <f>SUM(N49:N50)</f>
        <v>0</v>
      </c>
      <c r="O51" s="26"/>
      <c r="P51" s="26"/>
      <c r="Q51" s="157"/>
    </row>
    <row r="52" spans="1:26" s="29" customFormat="1" ht="59.25" customHeight="1" x14ac:dyDescent="0.25">
      <c r="E52" s="30"/>
    </row>
    <row r="53" spans="1:26" s="29" customFormat="1" ht="59.25" customHeight="1" x14ac:dyDescent="0.25">
      <c r="B53" s="322" t="s">
        <v>27</v>
      </c>
      <c r="C53" s="322" t="s">
        <v>26</v>
      </c>
      <c r="D53" s="324" t="s">
        <v>33</v>
      </c>
      <c r="E53" s="324"/>
    </row>
    <row r="54" spans="1:26" s="29" customFormat="1" ht="59.25" customHeight="1" x14ac:dyDescent="0.25">
      <c r="B54" s="323"/>
      <c r="C54" s="323"/>
      <c r="D54" s="195" t="s">
        <v>22</v>
      </c>
      <c r="E54" s="61" t="s">
        <v>23</v>
      </c>
    </row>
    <row r="55" spans="1:26" s="29" customFormat="1" ht="59.25" customHeight="1" x14ac:dyDescent="0.25">
      <c r="B55" s="58" t="s">
        <v>20</v>
      </c>
      <c r="C55" s="59">
        <f>+K51</f>
        <v>24.866666666666667</v>
      </c>
      <c r="D55" s="56" t="s">
        <v>163</v>
      </c>
      <c r="E55" s="57"/>
      <c r="F55" s="31"/>
      <c r="G55" s="31"/>
      <c r="H55" s="31"/>
      <c r="I55" s="31"/>
      <c r="J55" s="31"/>
      <c r="K55" s="31"/>
      <c r="L55" s="31"/>
      <c r="M55" s="31"/>
    </row>
    <row r="56" spans="1:26" s="29" customFormat="1" ht="59.25" customHeight="1" x14ac:dyDescent="0.25">
      <c r="B56" s="58" t="s">
        <v>24</v>
      </c>
      <c r="C56" s="59">
        <f>+M51</f>
        <v>970</v>
      </c>
      <c r="D56" s="56" t="s">
        <v>163</v>
      </c>
      <c r="E56" s="57"/>
    </row>
    <row r="57" spans="1:26" s="29" customFormat="1" ht="59.25" customHeight="1" x14ac:dyDescent="0.25">
      <c r="B57" s="32"/>
      <c r="C57" s="340"/>
      <c r="D57" s="340"/>
      <c r="E57" s="340"/>
      <c r="F57" s="340"/>
      <c r="G57" s="340"/>
      <c r="H57" s="340"/>
      <c r="I57" s="340"/>
      <c r="J57" s="340"/>
      <c r="K57" s="340"/>
      <c r="L57" s="340"/>
      <c r="M57" s="340"/>
      <c r="N57" s="340"/>
    </row>
    <row r="58" spans="1:26" ht="59.25" customHeight="1" thickBot="1" x14ac:dyDescent="0.3"/>
    <row r="59" spans="1:26" ht="59.25" customHeight="1" thickBot="1" x14ac:dyDescent="0.3">
      <c r="B59" s="341" t="s">
        <v>103</v>
      </c>
      <c r="C59" s="341"/>
      <c r="D59" s="341"/>
      <c r="E59" s="341"/>
      <c r="F59" s="341"/>
      <c r="G59" s="341"/>
      <c r="H59" s="341"/>
      <c r="I59" s="341"/>
      <c r="J59" s="341"/>
      <c r="K59" s="341"/>
      <c r="L59" s="341"/>
      <c r="M59" s="341"/>
      <c r="N59" s="341"/>
    </row>
    <row r="62" spans="1:26" ht="59.25" customHeight="1" x14ac:dyDescent="0.25">
      <c r="B62" s="119" t="s">
        <v>150</v>
      </c>
      <c r="C62" s="66" t="s">
        <v>2</v>
      </c>
      <c r="D62" s="66" t="s">
        <v>105</v>
      </c>
      <c r="E62" s="66" t="s">
        <v>104</v>
      </c>
      <c r="F62" s="66" t="s">
        <v>106</v>
      </c>
      <c r="G62" s="66" t="s">
        <v>107</v>
      </c>
      <c r="H62" s="66" t="s">
        <v>108</v>
      </c>
      <c r="I62" s="66" t="s">
        <v>109</v>
      </c>
      <c r="J62" s="66" t="s">
        <v>110</v>
      </c>
      <c r="K62" s="66" t="s">
        <v>111</v>
      </c>
      <c r="L62" s="66" t="s">
        <v>112</v>
      </c>
      <c r="M62" s="95" t="s">
        <v>113</v>
      </c>
      <c r="N62" s="95" t="s">
        <v>114</v>
      </c>
      <c r="O62" s="337" t="s">
        <v>3</v>
      </c>
      <c r="P62" s="339"/>
      <c r="Q62" s="66" t="s">
        <v>17</v>
      </c>
    </row>
    <row r="63" spans="1:26" ht="89.25" customHeight="1" x14ac:dyDescent="0.25">
      <c r="B63" s="3" t="s">
        <v>195</v>
      </c>
      <c r="C63" s="3" t="s">
        <v>195</v>
      </c>
      <c r="D63" s="97" t="s">
        <v>457</v>
      </c>
      <c r="E63" s="5">
        <v>20</v>
      </c>
      <c r="F63" s="4" t="s">
        <v>226</v>
      </c>
      <c r="G63" s="4" t="s">
        <v>226</v>
      </c>
      <c r="H63" s="4" t="s">
        <v>226</v>
      </c>
      <c r="I63" s="4" t="s">
        <v>137</v>
      </c>
      <c r="J63" s="56"/>
      <c r="K63" s="240"/>
      <c r="L63" s="240"/>
      <c r="M63" s="240"/>
      <c r="N63" s="120"/>
      <c r="O63" s="342" t="s">
        <v>679</v>
      </c>
      <c r="P63" s="343"/>
      <c r="Q63" s="193" t="s">
        <v>137</v>
      </c>
    </row>
    <row r="64" spans="1:26" ht="86.25" customHeight="1" x14ac:dyDescent="0.25">
      <c r="B64" s="3" t="s">
        <v>195</v>
      </c>
      <c r="C64" s="3" t="s">
        <v>195</v>
      </c>
      <c r="D64" s="97" t="s">
        <v>458</v>
      </c>
      <c r="E64" s="5">
        <v>20</v>
      </c>
      <c r="F64" s="4" t="s">
        <v>226</v>
      </c>
      <c r="G64" s="4" t="s">
        <v>226</v>
      </c>
      <c r="H64" s="4" t="s">
        <v>226</v>
      </c>
      <c r="I64" s="4" t="s">
        <v>137</v>
      </c>
      <c r="J64" s="56"/>
      <c r="K64" s="240"/>
      <c r="L64" s="240"/>
      <c r="M64" s="240"/>
      <c r="N64" s="120"/>
      <c r="O64" s="342" t="s">
        <v>669</v>
      </c>
      <c r="P64" s="343"/>
      <c r="Q64" s="193" t="s">
        <v>137</v>
      </c>
    </row>
    <row r="65" spans="2:17" ht="90" customHeight="1" x14ac:dyDescent="0.25">
      <c r="B65" s="3" t="s">
        <v>195</v>
      </c>
      <c r="C65" s="3" t="s">
        <v>195</v>
      </c>
      <c r="D65" s="97" t="s">
        <v>459</v>
      </c>
      <c r="E65" s="5">
        <v>20</v>
      </c>
      <c r="F65" s="4" t="s">
        <v>226</v>
      </c>
      <c r="G65" s="4" t="s">
        <v>226</v>
      </c>
      <c r="H65" s="4" t="s">
        <v>226</v>
      </c>
      <c r="I65" s="4" t="s">
        <v>137</v>
      </c>
      <c r="J65" s="56"/>
      <c r="K65" s="240"/>
      <c r="L65" s="240"/>
      <c r="M65" s="240"/>
      <c r="N65" s="120"/>
      <c r="O65" s="342" t="s">
        <v>669</v>
      </c>
      <c r="P65" s="343"/>
      <c r="Q65" s="193" t="s">
        <v>137</v>
      </c>
    </row>
    <row r="66" spans="2:17" ht="87" customHeight="1" x14ac:dyDescent="0.25">
      <c r="B66" s="3" t="s">
        <v>195</v>
      </c>
      <c r="C66" s="3" t="s">
        <v>195</v>
      </c>
      <c r="D66" s="97" t="s">
        <v>460</v>
      </c>
      <c r="E66" s="5">
        <v>20</v>
      </c>
      <c r="F66" s="4" t="s">
        <v>226</v>
      </c>
      <c r="G66" s="4" t="s">
        <v>226</v>
      </c>
      <c r="H66" s="4" t="s">
        <v>226</v>
      </c>
      <c r="I66" s="4" t="s">
        <v>137</v>
      </c>
      <c r="J66" s="56"/>
      <c r="K66" s="240"/>
      <c r="L66" s="240"/>
      <c r="M66" s="240"/>
      <c r="N66" s="120"/>
      <c r="O66" s="342" t="s">
        <v>669</v>
      </c>
      <c r="P66" s="343"/>
      <c r="Q66" s="193" t="s">
        <v>137</v>
      </c>
    </row>
    <row r="67" spans="2:17" ht="59.25" customHeight="1" x14ac:dyDescent="0.25">
      <c r="B67" s="3"/>
      <c r="C67" s="3"/>
      <c r="D67" s="5"/>
      <c r="E67" s="5"/>
      <c r="F67" s="4"/>
      <c r="G67" s="4"/>
      <c r="H67" s="4"/>
      <c r="I67" s="96"/>
      <c r="J67" s="96"/>
      <c r="K67" s="120"/>
      <c r="L67" s="120"/>
      <c r="M67" s="120"/>
      <c r="N67" s="120"/>
      <c r="O67" s="344"/>
      <c r="P67" s="345"/>
      <c r="Q67" s="120"/>
    </row>
    <row r="68" spans="2:17" ht="59.25" customHeight="1" x14ac:dyDescent="0.25">
      <c r="B68" s="3"/>
      <c r="C68" s="3"/>
      <c r="D68" s="5"/>
      <c r="E68" s="5"/>
      <c r="F68" s="4"/>
      <c r="G68" s="4"/>
      <c r="H68" s="4"/>
      <c r="I68" s="96"/>
      <c r="J68" s="96"/>
      <c r="K68" s="120"/>
      <c r="L68" s="120"/>
      <c r="M68" s="120"/>
      <c r="N68" s="120"/>
      <c r="O68" s="344"/>
      <c r="P68" s="345"/>
      <c r="Q68" s="120"/>
    </row>
    <row r="69" spans="2:17" ht="59.25" customHeight="1" x14ac:dyDescent="0.25">
      <c r="B69" s="120"/>
      <c r="C69" s="120"/>
      <c r="D69" s="120"/>
      <c r="E69" s="120"/>
      <c r="F69" s="120"/>
      <c r="G69" s="120"/>
      <c r="H69" s="120"/>
      <c r="I69" s="120"/>
      <c r="J69" s="120"/>
      <c r="K69" s="120"/>
      <c r="L69" s="120"/>
      <c r="M69" s="120"/>
      <c r="N69" s="120"/>
      <c r="O69" s="344"/>
      <c r="P69" s="345"/>
      <c r="Q69" s="120"/>
    </row>
    <row r="70" spans="2:17" ht="59.25" customHeight="1" x14ac:dyDescent="0.25">
      <c r="B70" s="9" t="s">
        <v>1</v>
      </c>
    </row>
    <row r="71" spans="2:17" ht="59.25" customHeight="1" x14ac:dyDescent="0.25">
      <c r="B71" s="9" t="s">
        <v>36</v>
      </c>
    </row>
    <row r="72" spans="2:17" ht="59.25" customHeight="1" x14ac:dyDescent="0.25">
      <c r="B72" s="9" t="s">
        <v>61</v>
      </c>
    </row>
    <row r="74" spans="2:17" ht="59.25" customHeight="1" thickBot="1" x14ac:dyDescent="0.3"/>
    <row r="75" spans="2:17" ht="59.25" customHeight="1" thickBot="1" x14ac:dyDescent="0.3">
      <c r="B75" s="346" t="s">
        <v>37</v>
      </c>
      <c r="C75" s="347"/>
      <c r="D75" s="347"/>
      <c r="E75" s="347"/>
      <c r="F75" s="347"/>
      <c r="G75" s="347"/>
      <c r="H75" s="347"/>
      <c r="I75" s="347"/>
      <c r="J75" s="347"/>
      <c r="K75" s="347"/>
      <c r="L75" s="347"/>
      <c r="M75" s="347"/>
      <c r="N75" s="348"/>
    </row>
    <row r="80" spans="2:17" ht="59.25" customHeight="1" x14ac:dyDescent="0.25">
      <c r="B80" s="118" t="s">
        <v>0</v>
      </c>
      <c r="C80" s="119" t="s">
        <v>38</v>
      </c>
      <c r="D80" s="119" t="s">
        <v>39</v>
      </c>
      <c r="E80" s="119" t="s">
        <v>115</v>
      </c>
      <c r="F80" s="119" t="s">
        <v>117</v>
      </c>
      <c r="G80" s="119" t="s">
        <v>118</v>
      </c>
      <c r="H80" s="119" t="s">
        <v>119</v>
      </c>
      <c r="I80" s="119" t="s">
        <v>116</v>
      </c>
      <c r="J80" s="337" t="s">
        <v>120</v>
      </c>
      <c r="K80" s="338"/>
      <c r="L80" s="339"/>
      <c r="M80" s="119" t="s">
        <v>124</v>
      </c>
      <c r="N80" s="119" t="s">
        <v>40</v>
      </c>
      <c r="O80" s="119" t="s">
        <v>41</v>
      </c>
      <c r="P80" s="337" t="s">
        <v>3</v>
      </c>
      <c r="Q80" s="339"/>
    </row>
    <row r="81" spans="1:17" ht="96" customHeight="1" x14ac:dyDescent="0.25">
      <c r="A81" s="120"/>
      <c r="B81" s="192" t="s">
        <v>42</v>
      </c>
      <c r="C81" s="223">
        <v>4</v>
      </c>
      <c r="D81" s="3" t="s">
        <v>461</v>
      </c>
      <c r="E81" s="3">
        <v>65631225</v>
      </c>
      <c r="F81" s="3" t="s">
        <v>462</v>
      </c>
      <c r="G81" s="3" t="s">
        <v>463</v>
      </c>
      <c r="H81" s="180">
        <v>39066</v>
      </c>
      <c r="I81" s="5"/>
      <c r="J81" s="1" t="s">
        <v>464</v>
      </c>
      <c r="K81" s="97" t="s">
        <v>465</v>
      </c>
      <c r="L81" s="96" t="s">
        <v>319</v>
      </c>
      <c r="M81" s="120" t="s">
        <v>137</v>
      </c>
      <c r="N81" s="120" t="s">
        <v>137</v>
      </c>
      <c r="O81" s="120" t="s">
        <v>137</v>
      </c>
      <c r="P81" s="342" t="s">
        <v>691</v>
      </c>
      <c r="Q81" s="345"/>
    </row>
    <row r="82" spans="1:17" ht="129" customHeight="1" x14ac:dyDescent="0.25">
      <c r="A82" s="120"/>
      <c r="B82" s="192" t="s">
        <v>42</v>
      </c>
      <c r="C82" s="223">
        <v>4</v>
      </c>
      <c r="D82" s="3" t="s">
        <v>466</v>
      </c>
      <c r="E82" s="3">
        <v>1010162198</v>
      </c>
      <c r="F82" s="3" t="s">
        <v>193</v>
      </c>
      <c r="G82" s="3" t="s">
        <v>467</v>
      </c>
      <c r="H82" s="180">
        <v>41178</v>
      </c>
      <c r="I82" s="5">
        <v>131978</v>
      </c>
      <c r="J82" s="192" t="s">
        <v>692</v>
      </c>
      <c r="K82" s="97" t="s">
        <v>693</v>
      </c>
      <c r="L82" s="96" t="s">
        <v>319</v>
      </c>
      <c r="M82" s="120" t="s">
        <v>137</v>
      </c>
      <c r="N82" s="120" t="s">
        <v>137</v>
      </c>
      <c r="O82" s="120" t="s">
        <v>137</v>
      </c>
      <c r="P82" s="342" t="s">
        <v>694</v>
      </c>
      <c r="Q82" s="345"/>
    </row>
    <row r="83" spans="1:17" ht="59.25" customHeight="1" x14ac:dyDescent="0.25">
      <c r="A83" s="67"/>
      <c r="B83" s="192" t="s">
        <v>42</v>
      </c>
      <c r="C83" s="196">
        <v>4</v>
      </c>
      <c r="D83" s="224" t="s">
        <v>468</v>
      </c>
      <c r="E83" s="3">
        <v>28798487</v>
      </c>
      <c r="F83" s="3" t="s">
        <v>674</v>
      </c>
      <c r="G83" s="3" t="s">
        <v>469</v>
      </c>
      <c r="H83" s="180">
        <v>41608</v>
      </c>
      <c r="I83" s="5"/>
      <c r="J83" s="239" t="s">
        <v>464</v>
      </c>
      <c r="K83" s="97" t="s">
        <v>470</v>
      </c>
      <c r="L83" s="96" t="s">
        <v>486</v>
      </c>
      <c r="M83" s="120" t="s">
        <v>137</v>
      </c>
      <c r="N83" s="244" t="s">
        <v>138</v>
      </c>
      <c r="O83" s="120" t="s">
        <v>137</v>
      </c>
      <c r="P83" s="351" t="s">
        <v>676</v>
      </c>
      <c r="Q83" s="352"/>
    </row>
    <row r="84" spans="1:17" ht="96.75" customHeight="1" x14ac:dyDescent="0.25">
      <c r="A84" s="225"/>
      <c r="B84" s="67" t="s">
        <v>42</v>
      </c>
      <c r="C84" s="223">
        <v>4</v>
      </c>
      <c r="D84" s="3" t="s">
        <v>471</v>
      </c>
      <c r="E84" s="3">
        <v>1110498578</v>
      </c>
      <c r="F84" s="3" t="s">
        <v>193</v>
      </c>
      <c r="G84" s="3" t="s">
        <v>472</v>
      </c>
      <c r="H84" s="180">
        <v>41451</v>
      </c>
      <c r="I84" s="5">
        <v>137420</v>
      </c>
      <c r="J84" s="192" t="s">
        <v>473</v>
      </c>
      <c r="K84" s="97" t="s">
        <v>474</v>
      </c>
      <c r="L84" s="96" t="s">
        <v>486</v>
      </c>
      <c r="M84" s="120" t="s">
        <v>137</v>
      </c>
      <c r="N84" s="120" t="s">
        <v>138</v>
      </c>
      <c r="O84" s="120" t="s">
        <v>137</v>
      </c>
      <c r="P84" s="351" t="s">
        <v>675</v>
      </c>
      <c r="Q84" s="352"/>
    </row>
    <row r="85" spans="1:17" ht="59.25" customHeight="1" x14ac:dyDescent="0.25">
      <c r="B85" s="192" t="s">
        <v>43</v>
      </c>
      <c r="C85" s="223">
        <v>8</v>
      </c>
      <c r="D85" s="3" t="s">
        <v>475</v>
      </c>
      <c r="E85" s="3">
        <v>1085247359</v>
      </c>
      <c r="F85" s="3" t="s">
        <v>262</v>
      </c>
      <c r="G85" s="3" t="s">
        <v>476</v>
      </c>
      <c r="H85" s="180">
        <v>40445</v>
      </c>
      <c r="I85" s="5">
        <v>123124</v>
      </c>
      <c r="J85" s="186" t="s">
        <v>477</v>
      </c>
      <c r="K85" s="187" t="s">
        <v>478</v>
      </c>
      <c r="L85" s="96" t="s">
        <v>319</v>
      </c>
      <c r="M85" s="120" t="s">
        <v>137</v>
      </c>
      <c r="N85" s="120" t="s">
        <v>137</v>
      </c>
      <c r="O85" s="120" t="s">
        <v>137</v>
      </c>
      <c r="P85" s="344"/>
      <c r="Q85" s="345"/>
    </row>
    <row r="86" spans="1:17" ht="59.25" customHeight="1" x14ac:dyDescent="0.25">
      <c r="B86" s="192" t="s">
        <v>43</v>
      </c>
      <c r="C86" s="223">
        <v>8</v>
      </c>
      <c r="D86" s="3" t="s">
        <v>479</v>
      </c>
      <c r="E86" s="3">
        <v>1004798046</v>
      </c>
      <c r="F86" s="3" t="s">
        <v>193</v>
      </c>
      <c r="G86" s="3" t="s">
        <v>216</v>
      </c>
      <c r="H86" s="180">
        <v>41334</v>
      </c>
      <c r="I86" s="67"/>
      <c r="J86" s="67" t="s">
        <v>480</v>
      </c>
      <c r="K86" s="191" t="s">
        <v>481</v>
      </c>
      <c r="L86" s="96" t="s">
        <v>319</v>
      </c>
      <c r="M86" s="120" t="s">
        <v>137</v>
      </c>
      <c r="N86" s="120" t="s">
        <v>137</v>
      </c>
      <c r="O86" s="120" t="s">
        <v>137</v>
      </c>
      <c r="P86" s="342" t="s">
        <v>695</v>
      </c>
      <c r="Q86" s="343"/>
    </row>
    <row r="87" spans="1:17" ht="59.25" customHeight="1" x14ac:dyDescent="0.25">
      <c r="B87" s="192" t="s">
        <v>43</v>
      </c>
      <c r="C87" s="223">
        <v>8</v>
      </c>
      <c r="D87" s="3" t="s">
        <v>482</v>
      </c>
      <c r="E87" s="3">
        <v>1106738224</v>
      </c>
      <c r="F87" s="3" t="s">
        <v>193</v>
      </c>
      <c r="G87" s="3" t="s">
        <v>483</v>
      </c>
      <c r="H87" s="180">
        <v>41810</v>
      </c>
      <c r="I87" s="5">
        <v>144245</v>
      </c>
      <c r="J87" s="67" t="s">
        <v>484</v>
      </c>
      <c r="K87" s="97" t="s">
        <v>485</v>
      </c>
      <c r="L87" s="96" t="s">
        <v>486</v>
      </c>
      <c r="M87" s="120" t="s">
        <v>137</v>
      </c>
      <c r="N87" s="120" t="s">
        <v>137</v>
      </c>
      <c r="O87" s="120" t="s">
        <v>137</v>
      </c>
      <c r="P87" s="342" t="s">
        <v>677</v>
      </c>
      <c r="Q87" s="345"/>
    </row>
    <row r="88" spans="1:17" ht="59.25" customHeight="1" x14ac:dyDescent="0.25">
      <c r="B88" s="192" t="s">
        <v>43</v>
      </c>
      <c r="C88" s="223">
        <v>8</v>
      </c>
      <c r="D88" s="3" t="s">
        <v>487</v>
      </c>
      <c r="E88" s="3">
        <v>1094915334</v>
      </c>
      <c r="F88" s="3" t="s">
        <v>193</v>
      </c>
      <c r="G88" s="3" t="s">
        <v>281</v>
      </c>
      <c r="H88" s="180">
        <v>41367</v>
      </c>
      <c r="I88" s="5">
        <v>134725</v>
      </c>
      <c r="J88" s="67" t="s">
        <v>488</v>
      </c>
      <c r="K88" s="67" t="s">
        <v>489</v>
      </c>
      <c r="L88" s="96" t="s">
        <v>486</v>
      </c>
      <c r="M88" s="120" t="s">
        <v>137</v>
      </c>
      <c r="N88" s="120" t="s">
        <v>137</v>
      </c>
      <c r="O88" s="120" t="s">
        <v>137</v>
      </c>
      <c r="P88" s="342" t="s">
        <v>678</v>
      </c>
      <c r="Q88" s="345"/>
    </row>
    <row r="89" spans="1:17" ht="86.25" customHeight="1" x14ac:dyDescent="0.25">
      <c r="B89" s="192" t="s">
        <v>43</v>
      </c>
      <c r="C89" s="223">
        <v>8</v>
      </c>
      <c r="D89" s="3" t="s">
        <v>490</v>
      </c>
      <c r="E89" s="3">
        <v>1097393721</v>
      </c>
      <c r="F89" s="3" t="s">
        <v>193</v>
      </c>
      <c r="G89" s="3" t="s">
        <v>281</v>
      </c>
      <c r="H89" s="180">
        <v>41725</v>
      </c>
      <c r="I89" s="5">
        <v>142297</v>
      </c>
      <c r="J89" s="67" t="s">
        <v>491</v>
      </c>
      <c r="K89" s="226" t="s">
        <v>492</v>
      </c>
      <c r="L89" s="96" t="s">
        <v>486</v>
      </c>
      <c r="M89" s="120" t="s">
        <v>137</v>
      </c>
      <c r="N89" s="120" t="s">
        <v>137</v>
      </c>
      <c r="O89" s="120" t="s">
        <v>137</v>
      </c>
      <c r="P89" s="342" t="s">
        <v>696</v>
      </c>
      <c r="Q89" s="345"/>
    </row>
    <row r="90" spans="1:17" ht="59.25" customHeight="1" x14ac:dyDescent="0.25">
      <c r="B90" s="192" t="s">
        <v>43</v>
      </c>
      <c r="C90" s="223">
        <v>8</v>
      </c>
      <c r="D90" s="3" t="s">
        <v>493</v>
      </c>
      <c r="E90" s="3">
        <v>1094899604</v>
      </c>
      <c r="F90" s="3" t="s">
        <v>193</v>
      </c>
      <c r="G90" s="3" t="s">
        <v>494</v>
      </c>
      <c r="H90" s="180">
        <v>41140</v>
      </c>
      <c r="I90" s="5">
        <v>130294</v>
      </c>
      <c r="J90" s="67" t="s">
        <v>495</v>
      </c>
      <c r="K90" s="191" t="s">
        <v>496</v>
      </c>
      <c r="L90" s="96" t="s">
        <v>319</v>
      </c>
      <c r="M90" s="120" t="s">
        <v>137</v>
      </c>
      <c r="N90" s="120" t="s">
        <v>137</v>
      </c>
      <c r="O90" s="120" t="s">
        <v>137</v>
      </c>
      <c r="P90" s="342" t="s">
        <v>497</v>
      </c>
      <c r="Q90" s="345"/>
    </row>
    <row r="91" spans="1:17" ht="151.5" customHeight="1" x14ac:dyDescent="0.25">
      <c r="B91" s="192" t="s">
        <v>43</v>
      </c>
      <c r="C91" s="223">
        <v>8</v>
      </c>
      <c r="D91" s="3" t="s">
        <v>498</v>
      </c>
      <c r="E91" s="3">
        <v>1110492977</v>
      </c>
      <c r="F91" s="3" t="s">
        <v>193</v>
      </c>
      <c r="G91" s="3" t="s">
        <v>499</v>
      </c>
      <c r="H91" s="180">
        <v>41447</v>
      </c>
      <c r="I91" s="5">
        <v>136529</v>
      </c>
      <c r="J91" s="67" t="s">
        <v>500</v>
      </c>
      <c r="K91" s="97" t="s">
        <v>698</v>
      </c>
      <c r="L91" s="96" t="s">
        <v>319</v>
      </c>
      <c r="M91" s="120" t="s">
        <v>137</v>
      </c>
      <c r="N91" s="120" t="s">
        <v>137</v>
      </c>
      <c r="O91" s="120" t="s">
        <v>137</v>
      </c>
      <c r="P91" s="342" t="s">
        <v>697</v>
      </c>
      <c r="Q91" s="345"/>
    </row>
    <row r="92" spans="1:17" ht="59.25" customHeight="1" x14ac:dyDescent="0.25">
      <c r="B92" s="251" t="s">
        <v>43</v>
      </c>
      <c r="C92" s="223">
        <v>8</v>
      </c>
      <c r="D92" s="3" t="s">
        <v>501</v>
      </c>
      <c r="E92" s="3">
        <v>65782547</v>
      </c>
      <c r="F92" s="3" t="s">
        <v>193</v>
      </c>
      <c r="G92" s="3" t="s">
        <v>499</v>
      </c>
      <c r="H92" s="180">
        <v>38331</v>
      </c>
      <c r="I92" s="5">
        <v>136532</v>
      </c>
      <c r="J92" s="67" t="s">
        <v>502</v>
      </c>
      <c r="K92" s="97" t="s">
        <v>503</v>
      </c>
      <c r="L92" s="96" t="s">
        <v>319</v>
      </c>
      <c r="M92" s="120" t="s">
        <v>137</v>
      </c>
      <c r="N92" s="120" t="s">
        <v>137</v>
      </c>
      <c r="O92" s="120" t="s">
        <v>137</v>
      </c>
      <c r="P92" s="342" t="s">
        <v>504</v>
      </c>
      <c r="Q92" s="345"/>
    </row>
    <row r="93" spans="1:17" ht="59.25" customHeight="1" x14ac:dyDescent="0.25">
      <c r="B93" s="254" t="s">
        <v>42</v>
      </c>
      <c r="C93" s="255">
        <v>8</v>
      </c>
      <c r="D93" s="256" t="s">
        <v>704</v>
      </c>
      <c r="E93" s="256">
        <v>28796250</v>
      </c>
      <c r="F93" s="256" t="s">
        <v>705</v>
      </c>
      <c r="G93" s="256" t="s">
        <v>203</v>
      </c>
      <c r="H93" s="257">
        <v>37351</v>
      </c>
      <c r="I93" s="258"/>
      <c r="J93" s="254" t="s">
        <v>707</v>
      </c>
      <c r="K93" s="260" t="s">
        <v>708</v>
      </c>
      <c r="L93" s="261" t="s">
        <v>319</v>
      </c>
      <c r="M93" s="244" t="s">
        <v>137</v>
      </c>
      <c r="N93" s="244" t="s">
        <v>137</v>
      </c>
      <c r="O93" s="244" t="s">
        <v>137</v>
      </c>
      <c r="P93" s="349" t="s">
        <v>706</v>
      </c>
      <c r="Q93" s="350"/>
    </row>
    <row r="94" spans="1:17" ht="59.25" customHeight="1" x14ac:dyDescent="0.25">
      <c r="B94" s="254" t="s">
        <v>42</v>
      </c>
      <c r="C94" s="255">
        <v>8</v>
      </c>
      <c r="D94" s="256" t="s">
        <v>700</v>
      </c>
      <c r="E94" s="256">
        <v>65745242</v>
      </c>
      <c r="F94" s="256" t="s">
        <v>701</v>
      </c>
      <c r="G94" s="256" t="s">
        <v>203</v>
      </c>
      <c r="H94" s="257">
        <v>34026</v>
      </c>
      <c r="I94" s="258"/>
      <c r="J94" s="259" t="s">
        <v>702</v>
      </c>
      <c r="K94" s="260" t="s">
        <v>703</v>
      </c>
      <c r="L94" s="261" t="s">
        <v>319</v>
      </c>
      <c r="M94" s="244" t="s">
        <v>137</v>
      </c>
      <c r="N94" s="244" t="s">
        <v>137</v>
      </c>
      <c r="O94" s="244" t="s">
        <v>137</v>
      </c>
      <c r="P94" s="349" t="s">
        <v>699</v>
      </c>
      <c r="Q94" s="350"/>
    </row>
    <row r="95" spans="1:17" ht="59.25" customHeight="1" thickBot="1" x14ac:dyDescent="0.3"/>
    <row r="96" spans="1:17" ht="59.25" customHeight="1" thickBot="1" x14ac:dyDescent="0.3">
      <c r="B96" s="346" t="s">
        <v>45</v>
      </c>
      <c r="C96" s="347"/>
      <c r="D96" s="347"/>
      <c r="E96" s="347"/>
      <c r="F96" s="347"/>
      <c r="G96" s="347"/>
      <c r="H96" s="347"/>
      <c r="I96" s="347"/>
      <c r="J96" s="347"/>
      <c r="K96" s="347"/>
      <c r="L96" s="347"/>
      <c r="M96" s="347"/>
      <c r="N96" s="348"/>
    </row>
    <row r="99" spans="1:26" ht="59.25" customHeight="1" x14ac:dyDescent="0.25">
      <c r="B99" s="66" t="s">
        <v>32</v>
      </c>
      <c r="C99" s="66" t="s">
        <v>46</v>
      </c>
      <c r="D99" s="337" t="s">
        <v>3</v>
      </c>
      <c r="E99" s="339"/>
    </row>
    <row r="100" spans="1:26" ht="59.25" customHeight="1" x14ac:dyDescent="0.25">
      <c r="B100" s="67" t="s">
        <v>125</v>
      </c>
      <c r="C100" s="120" t="s">
        <v>137</v>
      </c>
      <c r="D100" s="353"/>
      <c r="E100" s="353"/>
    </row>
    <row r="103" spans="1:26" ht="59.25" customHeight="1" x14ac:dyDescent="0.25">
      <c r="B103" s="325" t="s">
        <v>63</v>
      </c>
      <c r="C103" s="326"/>
      <c r="D103" s="326"/>
      <c r="E103" s="326"/>
      <c r="F103" s="326"/>
      <c r="G103" s="326"/>
      <c r="H103" s="326"/>
      <c r="I103" s="326"/>
      <c r="J103" s="326"/>
      <c r="K103" s="326"/>
      <c r="L103" s="326"/>
      <c r="M103" s="326"/>
      <c r="N103" s="326"/>
      <c r="O103" s="326"/>
      <c r="P103" s="326"/>
    </row>
    <row r="105" spans="1:26" ht="59.25" customHeight="1" thickBot="1" x14ac:dyDescent="0.3"/>
    <row r="106" spans="1:26" ht="59.25" customHeight="1" thickBot="1" x14ac:dyDescent="0.3">
      <c r="B106" s="346" t="s">
        <v>53</v>
      </c>
      <c r="C106" s="347"/>
      <c r="D106" s="347"/>
      <c r="E106" s="347"/>
      <c r="F106" s="347"/>
      <c r="G106" s="347"/>
      <c r="H106" s="347"/>
      <c r="I106" s="347"/>
      <c r="J106" s="347"/>
      <c r="K106" s="347"/>
      <c r="L106" s="347"/>
      <c r="M106" s="347"/>
      <c r="N106" s="348"/>
    </row>
    <row r="108" spans="1:26" ht="59.25" customHeight="1" thickBot="1" x14ac:dyDescent="0.3">
      <c r="M108" s="63"/>
      <c r="N108" s="63"/>
    </row>
    <row r="109" spans="1:26" s="106" customFormat="1" ht="59.25" customHeight="1" x14ac:dyDescent="0.25">
      <c r="B109" s="117" t="s">
        <v>146</v>
      </c>
      <c r="C109" s="117" t="s">
        <v>147</v>
      </c>
      <c r="D109" s="227" t="s">
        <v>148</v>
      </c>
      <c r="E109" s="119" t="s">
        <v>44</v>
      </c>
      <c r="F109" s="228" t="s">
        <v>21</v>
      </c>
      <c r="G109" s="117" t="s">
        <v>102</v>
      </c>
      <c r="H109" s="117" t="s">
        <v>16</v>
      </c>
      <c r="I109" s="117" t="s">
        <v>9</v>
      </c>
      <c r="J109" s="117" t="s">
        <v>30</v>
      </c>
      <c r="K109" s="117" t="s">
        <v>60</v>
      </c>
      <c r="L109" s="117" t="s">
        <v>19</v>
      </c>
      <c r="M109" s="102" t="s">
        <v>25</v>
      </c>
      <c r="N109" s="117" t="s">
        <v>149</v>
      </c>
      <c r="O109" s="117" t="s">
        <v>35</v>
      </c>
      <c r="P109" s="118" t="s">
        <v>10</v>
      </c>
      <c r="Q109" s="118" t="s">
        <v>18</v>
      </c>
    </row>
    <row r="110" spans="1:26" s="112" customFormat="1" ht="59.25" customHeight="1" x14ac:dyDescent="0.25">
      <c r="A110" s="45">
        <v>1</v>
      </c>
      <c r="B110" s="113" t="s">
        <v>505</v>
      </c>
      <c r="C110" s="113" t="s">
        <v>505</v>
      </c>
      <c r="D110" s="113" t="s">
        <v>506</v>
      </c>
      <c r="E110" s="9" t="s">
        <v>507</v>
      </c>
      <c r="F110" s="109" t="s">
        <v>137</v>
      </c>
      <c r="G110" s="155" t="s">
        <v>226</v>
      </c>
      <c r="H110" s="116">
        <v>39099</v>
      </c>
      <c r="I110" s="116">
        <v>40907</v>
      </c>
      <c r="J110" s="110" t="s">
        <v>138</v>
      </c>
      <c r="K110" s="101">
        <f>((I110-H110)/30)-L110</f>
        <v>26.833666666666666</v>
      </c>
      <c r="L110" s="101">
        <v>33.433</v>
      </c>
      <c r="M110" s="101">
        <f>149+149+109+94+55</f>
        <v>556</v>
      </c>
      <c r="N110" s="101" t="s">
        <v>226</v>
      </c>
      <c r="O110" s="26">
        <v>252834000</v>
      </c>
      <c r="P110" s="26">
        <v>402</v>
      </c>
      <c r="Q110" s="156" t="s">
        <v>709</v>
      </c>
      <c r="R110" s="111"/>
      <c r="S110" s="111"/>
      <c r="T110" s="111"/>
      <c r="U110" s="111"/>
      <c r="V110" s="111"/>
      <c r="W110" s="111"/>
      <c r="X110" s="111"/>
      <c r="Y110" s="111"/>
      <c r="Z110" s="111"/>
    </row>
    <row r="111" spans="1:26" s="112" customFormat="1" ht="59.25" customHeight="1" x14ac:dyDescent="0.25">
      <c r="A111" s="45">
        <f>+A110+1</f>
        <v>2</v>
      </c>
      <c r="B111" s="113"/>
      <c r="C111" s="114"/>
      <c r="D111" s="113"/>
      <c r="E111" s="108"/>
      <c r="F111" s="109"/>
      <c r="G111" s="109"/>
      <c r="H111" s="109"/>
      <c r="I111" s="110"/>
      <c r="J111" s="110"/>
      <c r="K111" s="101">
        <f t="shared" ref="K111" si="0">(I111-H111)/30</f>
        <v>0</v>
      </c>
      <c r="L111" s="110"/>
      <c r="M111" s="101"/>
      <c r="N111" s="101"/>
      <c r="O111" s="26"/>
      <c r="P111" s="26"/>
      <c r="Q111" s="156"/>
      <c r="R111" s="111"/>
      <c r="S111" s="111"/>
      <c r="T111" s="111"/>
      <c r="U111" s="111"/>
      <c r="V111" s="111"/>
      <c r="W111" s="111"/>
      <c r="X111" s="111"/>
      <c r="Y111" s="111"/>
      <c r="Z111" s="111"/>
    </row>
    <row r="112" spans="1:26" s="112" customFormat="1" ht="59.25" customHeight="1" x14ac:dyDescent="0.25">
      <c r="A112" s="45"/>
      <c r="B112" s="48" t="s">
        <v>15</v>
      </c>
      <c r="C112" s="114"/>
      <c r="D112" s="113"/>
      <c r="E112" s="108"/>
      <c r="F112" s="109"/>
      <c r="G112" s="109"/>
      <c r="H112" s="109"/>
      <c r="I112" s="110"/>
      <c r="J112" s="110"/>
      <c r="K112" s="115">
        <f>SUM(K110:K111)</f>
        <v>26.833666666666666</v>
      </c>
      <c r="L112" s="115">
        <f>SUM(L110:L111)</f>
        <v>33.433</v>
      </c>
      <c r="M112" s="154">
        <f>SUM(M110:M111)</f>
        <v>556</v>
      </c>
      <c r="N112" s="115">
        <f>SUM(N110:N111)</f>
        <v>0</v>
      </c>
      <c r="O112" s="26"/>
      <c r="P112" s="26"/>
      <c r="Q112" s="157"/>
    </row>
    <row r="113" spans="2:17" ht="59.25" customHeight="1" x14ac:dyDescent="0.25">
      <c r="B113" s="29"/>
      <c r="C113" s="29"/>
      <c r="D113" s="29"/>
      <c r="E113" s="30"/>
      <c r="F113" s="29"/>
      <c r="G113" s="29"/>
      <c r="H113" s="29"/>
      <c r="I113" s="29"/>
      <c r="J113" s="29"/>
      <c r="K113" s="29"/>
      <c r="L113" s="29"/>
      <c r="M113" s="29"/>
      <c r="N113" s="29"/>
      <c r="O113" s="29"/>
      <c r="P113" s="29"/>
    </row>
    <row r="114" spans="2:17" ht="59.25" customHeight="1" x14ac:dyDescent="0.25">
      <c r="B114" s="58" t="s">
        <v>31</v>
      </c>
      <c r="C114" s="71">
        <f>+K112</f>
        <v>26.833666666666666</v>
      </c>
      <c r="H114" s="31"/>
      <c r="I114" s="31"/>
      <c r="J114" s="31"/>
      <c r="K114" s="31"/>
      <c r="L114" s="31"/>
      <c r="M114" s="31"/>
      <c r="N114" s="29"/>
      <c r="O114" s="29"/>
      <c r="P114" s="29"/>
    </row>
    <row r="116" spans="2:17" ht="59.25" customHeight="1" thickBot="1" x14ac:dyDescent="0.3"/>
    <row r="117" spans="2:17" ht="59.25" customHeight="1" thickBot="1" x14ac:dyDescent="0.3">
      <c r="B117" s="74" t="s">
        <v>48</v>
      </c>
      <c r="C117" s="75" t="s">
        <v>49</v>
      </c>
      <c r="D117" s="74" t="s">
        <v>50</v>
      </c>
      <c r="E117" s="75" t="s">
        <v>54</v>
      </c>
    </row>
    <row r="118" spans="2:17" ht="59.25" customHeight="1" x14ac:dyDescent="0.25">
      <c r="B118" s="65" t="s">
        <v>126</v>
      </c>
      <c r="C118" s="68">
        <v>20</v>
      </c>
      <c r="D118" s="68">
        <v>0</v>
      </c>
      <c r="E118" s="354">
        <f>+D118+D119+D120</f>
        <v>40</v>
      </c>
    </row>
    <row r="119" spans="2:17" ht="59.25" customHeight="1" x14ac:dyDescent="0.25">
      <c r="B119" s="65" t="s">
        <v>127</v>
      </c>
      <c r="C119" s="56">
        <v>30</v>
      </c>
      <c r="D119" s="193">
        <v>0</v>
      </c>
      <c r="E119" s="355"/>
    </row>
    <row r="120" spans="2:17" ht="59.25" customHeight="1" thickBot="1" x14ac:dyDescent="0.3">
      <c r="B120" s="65" t="s">
        <v>128</v>
      </c>
      <c r="C120" s="70">
        <v>40</v>
      </c>
      <c r="D120" s="70">
        <v>40</v>
      </c>
      <c r="E120" s="356"/>
    </row>
    <row r="122" spans="2:17" ht="59.25" customHeight="1" thickBot="1" x14ac:dyDescent="0.3"/>
    <row r="123" spans="2:17" ht="59.25" customHeight="1" thickBot="1" x14ac:dyDescent="0.3">
      <c r="B123" s="346" t="s">
        <v>51</v>
      </c>
      <c r="C123" s="347"/>
      <c r="D123" s="347"/>
      <c r="E123" s="347"/>
      <c r="F123" s="347"/>
      <c r="G123" s="347"/>
      <c r="H123" s="347"/>
      <c r="I123" s="347"/>
      <c r="J123" s="347"/>
      <c r="K123" s="347"/>
      <c r="L123" s="347"/>
      <c r="M123" s="347"/>
      <c r="N123" s="348"/>
    </row>
    <row r="125" spans="2:17" ht="59.25" customHeight="1" x14ac:dyDescent="0.25">
      <c r="B125" s="119" t="s">
        <v>0</v>
      </c>
      <c r="C125" s="119" t="s">
        <v>38</v>
      </c>
      <c r="D125" s="119" t="s">
        <v>39</v>
      </c>
      <c r="E125" s="119" t="s">
        <v>115</v>
      </c>
      <c r="F125" s="119" t="s">
        <v>117</v>
      </c>
      <c r="G125" s="119" t="s">
        <v>118</v>
      </c>
      <c r="H125" s="119" t="s">
        <v>119</v>
      </c>
      <c r="I125" s="119" t="s">
        <v>116</v>
      </c>
      <c r="J125" s="337" t="s">
        <v>120</v>
      </c>
      <c r="K125" s="338"/>
      <c r="L125" s="339"/>
      <c r="M125" s="119" t="s">
        <v>124</v>
      </c>
      <c r="N125" s="119" t="s">
        <v>40</v>
      </c>
      <c r="O125" s="119" t="s">
        <v>41</v>
      </c>
      <c r="P125" s="337" t="s">
        <v>3</v>
      </c>
      <c r="Q125" s="339"/>
    </row>
    <row r="126" spans="2:17" ht="59.25" customHeight="1" x14ac:dyDescent="0.25">
      <c r="B126" s="192" t="s">
        <v>432</v>
      </c>
      <c r="C126" s="192"/>
      <c r="D126" s="3" t="s">
        <v>508</v>
      </c>
      <c r="E126" s="3">
        <v>65785898</v>
      </c>
      <c r="F126" s="3" t="s">
        <v>193</v>
      </c>
      <c r="G126" s="3" t="s">
        <v>509</v>
      </c>
      <c r="H126" s="180">
        <v>39066</v>
      </c>
      <c r="I126" s="5"/>
      <c r="J126" s="192" t="s">
        <v>510</v>
      </c>
      <c r="K126" s="97" t="s">
        <v>511</v>
      </c>
      <c r="L126" s="96" t="s">
        <v>512</v>
      </c>
      <c r="M126" s="120" t="s">
        <v>137</v>
      </c>
      <c r="N126" s="120" t="s">
        <v>137</v>
      </c>
      <c r="O126" s="120" t="s">
        <v>137</v>
      </c>
      <c r="P126" s="353" t="s">
        <v>710</v>
      </c>
      <c r="Q126" s="353"/>
    </row>
    <row r="127" spans="2:17" ht="184.5" customHeight="1" x14ac:dyDescent="0.25">
      <c r="B127" s="192" t="s">
        <v>132</v>
      </c>
      <c r="C127" s="192"/>
      <c r="D127" s="3" t="s">
        <v>513</v>
      </c>
      <c r="E127" s="3">
        <v>41938739</v>
      </c>
      <c r="F127" s="3" t="s">
        <v>514</v>
      </c>
      <c r="G127" s="3" t="s">
        <v>192</v>
      </c>
      <c r="H127" s="180">
        <v>36713</v>
      </c>
      <c r="I127" s="5" t="s">
        <v>226</v>
      </c>
      <c r="J127" s="192" t="s">
        <v>515</v>
      </c>
      <c r="K127" s="97" t="s">
        <v>516</v>
      </c>
      <c r="L127" s="96" t="s">
        <v>512</v>
      </c>
      <c r="M127" s="120" t="s">
        <v>137</v>
      </c>
      <c r="N127" s="120" t="s">
        <v>137</v>
      </c>
      <c r="O127" s="120" t="s">
        <v>137</v>
      </c>
      <c r="P127" s="353" t="s">
        <v>711</v>
      </c>
      <c r="Q127" s="353"/>
    </row>
    <row r="128" spans="2:17" ht="81" customHeight="1" x14ac:dyDescent="0.25">
      <c r="B128" s="192" t="s">
        <v>133</v>
      </c>
      <c r="C128" s="192"/>
      <c r="D128" s="3" t="s">
        <v>517</v>
      </c>
      <c r="E128" s="3">
        <v>1110503126</v>
      </c>
      <c r="F128" s="192" t="s">
        <v>518</v>
      </c>
      <c r="G128" s="192" t="s">
        <v>519</v>
      </c>
      <c r="H128" s="229" t="s">
        <v>520</v>
      </c>
      <c r="I128" s="5" t="s">
        <v>226</v>
      </c>
      <c r="J128" s="1" t="s">
        <v>505</v>
      </c>
      <c r="K128" s="97" t="s">
        <v>521</v>
      </c>
      <c r="L128" s="96" t="s">
        <v>512</v>
      </c>
      <c r="M128" s="120" t="s">
        <v>137</v>
      </c>
      <c r="N128" s="120" t="s">
        <v>137</v>
      </c>
      <c r="O128" s="120" t="s">
        <v>137</v>
      </c>
      <c r="P128" s="353" t="s">
        <v>712</v>
      </c>
      <c r="Q128" s="353"/>
    </row>
    <row r="131" spans="2:7" ht="59.25" customHeight="1" thickBot="1" x14ac:dyDescent="0.3"/>
    <row r="132" spans="2:7" ht="59.25" customHeight="1" x14ac:dyDescent="0.25">
      <c r="B132" s="123" t="s">
        <v>32</v>
      </c>
      <c r="C132" s="123" t="s">
        <v>48</v>
      </c>
      <c r="D132" s="119" t="s">
        <v>49</v>
      </c>
      <c r="E132" s="123" t="s">
        <v>50</v>
      </c>
      <c r="F132" s="75" t="s">
        <v>55</v>
      </c>
      <c r="G132" s="93"/>
    </row>
    <row r="133" spans="2:7" ht="87" customHeight="1" x14ac:dyDescent="0.2">
      <c r="B133" s="357" t="s">
        <v>52</v>
      </c>
      <c r="C133" s="6" t="s">
        <v>129</v>
      </c>
      <c r="D133" s="193">
        <v>25</v>
      </c>
      <c r="E133" s="193">
        <v>25</v>
      </c>
      <c r="F133" s="358">
        <f>+E133+E134+E135</f>
        <v>60</v>
      </c>
      <c r="G133" s="94"/>
    </row>
    <row r="134" spans="2:7" ht="101.25" customHeight="1" x14ac:dyDescent="0.2">
      <c r="B134" s="357"/>
      <c r="C134" s="6" t="s">
        <v>130</v>
      </c>
      <c r="D134" s="196">
        <v>25</v>
      </c>
      <c r="E134" s="193">
        <v>25</v>
      </c>
      <c r="F134" s="359"/>
      <c r="G134" s="94"/>
    </row>
    <row r="135" spans="2:7" ht="82.5" customHeight="1" x14ac:dyDescent="0.2">
      <c r="B135" s="357"/>
      <c r="C135" s="6" t="s">
        <v>131</v>
      </c>
      <c r="D135" s="193">
        <v>10</v>
      </c>
      <c r="E135" s="193">
        <v>10</v>
      </c>
      <c r="F135" s="360"/>
      <c r="G135" s="94"/>
    </row>
    <row r="136" spans="2:7" ht="59.25" customHeight="1" x14ac:dyDescent="0.25">
      <c r="C136" s="103"/>
    </row>
    <row r="139" spans="2:7" ht="59.25" customHeight="1" x14ac:dyDescent="0.25">
      <c r="B139" s="121" t="s">
        <v>56</v>
      </c>
    </row>
    <row r="142" spans="2:7" ht="59.25" customHeight="1" x14ac:dyDescent="0.25">
      <c r="B142" s="124" t="s">
        <v>32</v>
      </c>
      <c r="C142" s="124" t="s">
        <v>57</v>
      </c>
      <c r="D142" s="123" t="s">
        <v>50</v>
      </c>
      <c r="E142" s="123" t="s">
        <v>15</v>
      </c>
    </row>
    <row r="143" spans="2:7" ht="59.25" customHeight="1" x14ac:dyDescent="0.25">
      <c r="B143" s="104" t="s">
        <v>58</v>
      </c>
      <c r="C143" s="105">
        <v>40</v>
      </c>
      <c r="D143" s="193">
        <f>+E118</f>
        <v>40</v>
      </c>
      <c r="E143" s="334">
        <f>+D143+D144</f>
        <v>100</v>
      </c>
    </row>
    <row r="144" spans="2:7" ht="59.25" customHeight="1" x14ac:dyDescent="0.25">
      <c r="B144" s="104" t="s">
        <v>59</v>
      </c>
      <c r="C144" s="105">
        <v>60</v>
      </c>
      <c r="D144" s="193">
        <f>+F133</f>
        <v>60</v>
      </c>
      <c r="E144" s="335"/>
    </row>
  </sheetData>
  <mergeCells count="56">
    <mergeCell ref="B133:B135"/>
    <mergeCell ref="F133:F135"/>
    <mergeCell ref="E143:E144"/>
    <mergeCell ref="B123:N123"/>
    <mergeCell ref="J125:L125"/>
    <mergeCell ref="P125:Q125"/>
    <mergeCell ref="P126:Q126"/>
    <mergeCell ref="P127:Q127"/>
    <mergeCell ref="P128:Q128"/>
    <mergeCell ref="B96:N96"/>
    <mergeCell ref="D99:E99"/>
    <mergeCell ref="D100:E100"/>
    <mergeCell ref="B103:P103"/>
    <mergeCell ref="B106:N106"/>
    <mergeCell ref="E118:E120"/>
    <mergeCell ref="P94:Q94"/>
    <mergeCell ref="P81:Q81"/>
    <mergeCell ref="P82:Q82"/>
    <mergeCell ref="P83:Q83"/>
    <mergeCell ref="P84:Q84"/>
    <mergeCell ref="P85:Q85"/>
    <mergeCell ref="P86:Q86"/>
    <mergeCell ref="P87:Q87"/>
    <mergeCell ref="P88:Q88"/>
    <mergeCell ref="P89:Q89"/>
    <mergeCell ref="P90:Q90"/>
    <mergeCell ref="P91:Q91"/>
    <mergeCell ref="P93:Q93"/>
    <mergeCell ref="P92:Q92"/>
    <mergeCell ref="J80:L80"/>
    <mergeCell ref="P80:Q80"/>
    <mergeCell ref="C57:N57"/>
    <mergeCell ref="B59:N59"/>
    <mergeCell ref="O62:P62"/>
    <mergeCell ref="O63:P63"/>
    <mergeCell ref="O64:P64"/>
    <mergeCell ref="O65:P65"/>
    <mergeCell ref="O66:P66"/>
    <mergeCell ref="O67:P67"/>
    <mergeCell ref="O68:P68"/>
    <mergeCell ref="O69:P69"/>
    <mergeCell ref="B75:N75"/>
    <mergeCell ref="B53:B54"/>
    <mergeCell ref="C53:C54"/>
    <mergeCell ref="D53:E53"/>
    <mergeCell ref="B2:P2"/>
    <mergeCell ref="B4:P4"/>
    <mergeCell ref="C6:N6"/>
    <mergeCell ref="C7:N7"/>
    <mergeCell ref="C8:N8"/>
    <mergeCell ref="C9:N9"/>
    <mergeCell ref="C10:E10"/>
    <mergeCell ref="B14:C21"/>
    <mergeCell ref="B22:C22"/>
    <mergeCell ref="E40:E41"/>
    <mergeCell ref="M45:N45"/>
  </mergeCells>
  <dataValidations count="2">
    <dataValidation type="list" allowBlank="1" showInputMessage="1" showErrorMessage="1" sqref="WVE983060 A65556 IS65556 SO65556 ACK65556 AMG65556 AWC65556 BFY65556 BPU65556 BZQ65556 CJM65556 CTI65556 DDE65556 DNA65556 DWW65556 EGS65556 EQO65556 FAK65556 FKG65556 FUC65556 GDY65556 GNU65556 GXQ65556 HHM65556 HRI65556 IBE65556 ILA65556 IUW65556 JES65556 JOO65556 JYK65556 KIG65556 KSC65556 LBY65556 LLU65556 LVQ65556 MFM65556 MPI65556 MZE65556 NJA65556 NSW65556 OCS65556 OMO65556 OWK65556 PGG65556 PQC65556 PZY65556 QJU65556 QTQ65556 RDM65556 RNI65556 RXE65556 SHA65556 SQW65556 TAS65556 TKO65556 TUK65556 UEG65556 UOC65556 UXY65556 VHU65556 VRQ65556 WBM65556 WLI65556 WVE65556 A131092 IS131092 SO131092 ACK131092 AMG131092 AWC131092 BFY131092 BPU131092 BZQ131092 CJM131092 CTI131092 DDE131092 DNA131092 DWW131092 EGS131092 EQO131092 FAK131092 FKG131092 FUC131092 GDY131092 GNU131092 GXQ131092 HHM131092 HRI131092 IBE131092 ILA131092 IUW131092 JES131092 JOO131092 JYK131092 KIG131092 KSC131092 LBY131092 LLU131092 LVQ131092 MFM131092 MPI131092 MZE131092 NJA131092 NSW131092 OCS131092 OMO131092 OWK131092 PGG131092 PQC131092 PZY131092 QJU131092 QTQ131092 RDM131092 RNI131092 RXE131092 SHA131092 SQW131092 TAS131092 TKO131092 TUK131092 UEG131092 UOC131092 UXY131092 VHU131092 VRQ131092 WBM131092 WLI131092 WVE131092 A196628 IS196628 SO196628 ACK196628 AMG196628 AWC196628 BFY196628 BPU196628 BZQ196628 CJM196628 CTI196628 DDE196628 DNA196628 DWW196628 EGS196628 EQO196628 FAK196628 FKG196628 FUC196628 GDY196628 GNU196628 GXQ196628 HHM196628 HRI196628 IBE196628 ILA196628 IUW196628 JES196628 JOO196628 JYK196628 KIG196628 KSC196628 LBY196628 LLU196628 LVQ196628 MFM196628 MPI196628 MZE196628 NJA196628 NSW196628 OCS196628 OMO196628 OWK196628 PGG196628 PQC196628 PZY196628 QJU196628 QTQ196628 RDM196628 RNI196628 RXE196628 SHA196628 SQW196628 TAS196628 TKO196628 TUK196628 UEG196628 UOC196628 UXY196628 VHU196628 VRQ196628 WBM196628 WLI196628 WVE196628 A262164 IS262164 SO262164 ACK262164 AMG262164 AWC262164 BFY262164 BPU262164 BZQ262164 CJM262164 CTI262164 DDE262164 DNA262164 DWW262164 EGS262164 EQO262164 FAK262164 FKG262164 FUC262164 GDY262164 GNU262164 GXQ262164 HHM262164 HRI262164 IBE262164 ILA262164 IUW262164 JES262164 JOO262164 JYK262164 KIG262164 KSC262164 LBY262164 LLU262164 LVQ262164 MFM262164 MPI262164 MZE262164 NJA262164 NSW262164 OCS262164 OMO262164 OWK262164 PGG262164 PQC262164 PZY262164 QJU262164 QTQ262164 RDM262164 RNI262164 RXE262164 SHA262164 SQW262164 TAS262164 TKO262164 TUK262164 UEG262164 UOC262164 UXY262164 VHU262164 VRQ262164 WBM262164 WLI262164 WVE262164 A327700 IS327700 SO327700 ACK327700 AMG327700 AWC327700 BFY327700 BPU327700 BZQ327700 CJM327700 CTI327700 DDE327700 DNA327700 DWW327700 EGS327700 EQO327700 FAK327700 FKG327700 FUC327700 GDY327700 GNU327700 GXQ327700 HHM327700 HRI327700 IBE327700 ILA327700 IUW327700 JES327700 JOO327700 JYK327700 KIG327700 KSC327700 LBY327700 LLU327700 LVQ327700 MFM327700 MPI327700 MZE327700 NJA327700 NSW327700 OCS327700 OMO327700 OWK327700 PGG327700 PQC327700 PZY327700 QJU327700 QTQ327700 RDM327700 RNI327700 RXE327700 SHA327700 SQW327700 TAS327700 TKO327700 TUK327700 UEG327700 UOC327700 UXY327700 VHU327700 VRQ327700 WBM327700 WLI327700 WVE327700 A393236 IS393236 SO393236 ACK393236 AMG393236 AWC393236 BFY393236 BPU393236 BZQ393236 CJM393236 CTI393236 DDE393236 DNA393236 DWW393236 EGS393236 EQO393236 FAK393236 FKG393236 FUC393236 GDY393236 GNU393236 GXQ393236 HHM393236 HRI393236 IBE393236 ILA393236 IUW393236 JES393236 JOO393236 JYK393236 KIG393236 KSC393236 LBY393236 LLU393236 LVQ393236 MFM393236 MPI393236 MZE393236 NJA393236 NSW393236 OCS393236 OMO393236 OWK393236 PGG393236 PQC393236 PZY393236 QJU393236 QTQ393236 RDM393236 RNI393236 RXE393236 SHA393236 SQW393236 TAS393236 TKO393236 TUK393236 UEG393236 UOC393236 UXY393236 VHU393236 VRQ393236 WBM393236 WLI393236 WVE393236 A458772 IS458772 SO458772 ACK458772 AMG458772 AWC458772 BFY458772 BPU458772 BZQ458772 CJM458772 CTI458772 DDE458772 DNA458772 DWW458772 EGS458772 EQO458772 FAK458772 FKG458772 FUC458772 GDY458772 GNU458772 GXQ458772 HHM458772 HRI458772 IBE458772 ILA458772 IUW458772 JES458772 JOO458772 JYK458772 KIG458772 KSC458772 LBY458772 LLU458772 LVQ458772 MFM458772 MPI458772 MZE458772 NJA458772 NSW458772 OCS458772 OMO458772 OWK458772 PGG458772 PQC458772 PZY458772 QJU458772 QTQ458772 RDM458772 RNI458772 RXE458772 SHA458772 SQW458772 TAS458772 TKO458772 TUK458772 UEG458772 UOC458772 UXY458772 VHU458772 VRQ458772 WBM458772 WLI458772 WVE458772 A524308 IS524308 SO524308 ACK524308 AMG524308 AWC524308 BFY524308 BPU524308 BZQ524308 CJM524308 CTI524308 DDE524308 DNA524308 DWW524308 EGS524308 EQO524308 FAK524308 FKG524308 FUC524308 GDY524308 GNU524308 GXQ524308 HHM524308 HRI524308 IBE524308 ILA524308 IUW524308 JES524308 JOO524308 JYK524308 KIG524308 KSC524308 LBY524308 LLU524308 LVQ524308 MFM524308 MPI524308 MZE524308 NJA524308 NSW524308 OCS524308 OMO524308 OWK524308 PGG524308 PQC524308 PZY524308 QJU524308 QTQ524308 RDM524308 RNI524308 RXE524308 SHA524308 SQW524308 TAS524308 TKO524308 TUK524308 UEG524308 UOC524308 UXY524308 VHU524308 VRQ524308 WBM524308 WLI524308 WVE524308 A589844 IS589844 SO589844 ACK589844 AMG589844 AWC589844 BFY589844 BPU589844 BZQ589844 CJM589844 CTI589844 DDE589844 DNA589844 DWW589844 EGS589844 EQO589844 FAK589844 FKG589844 FUC589844 GDY589844 GNU589844 GXQ589844 HHM589844 HRI589844 IBE589844 ILA589844 IUW589844 JES589844 JOO589844 JYK589844 KIG589844 KSC589844 LBY589844 LLU589844 LVQ589844 MFM589844 MPI589844 MZE589844 NJA589844 NSW589844 OCS589844 OMO589844 OWK589844 PGG589844 PQC589844 PZY589844 QJU589844 QTQ589844 RDM589844 RNI589844 RXE589844 SHA589844 SQW589844 TAS589844 TKO589844 TUK589844 UEG589844 UOC589844 UXY589844 VHU589844 VRQ589844 WBM589844 WLI589844 WVE589844 A655380 IS655380 SO655380 ACK655380 AMG655380 AWC655380 BFY655380 BPU655380 BZQ655380 CJM655380 CTI655380 DDE655380 DNA655380 DWW655380 EGS655380 EQO655380 FAK655380 FKG655380 FUC655380 GDY655380 GNU655380 GXQ655380 HHM655380 HRI655380 IBE655380 ILA655380 IUW655380 JES655380 JOO655380 JYK655380 KIG655380 KSC655380 LBY655380 LLU655380 LVQ655380 MFM655380 MPI655380 MZE655380 NJA655380 NSW655380 OCS655380 OMO655380 OWK655380 PGG655380 PQC655380 PZY655380 QJU655380 QTQ655380 RDM655380 RNI655380 RXE655380 SHA655380 SQW655380 TAS655380 TKO655380 TUK655380 UEG655380 UOC655380 UXY655380 VHU655380 VRQ655380 WBM655380 WLI655380 WVE655380 A720916 IS720916 SO720916 ACK720916 AMG720916 AWC720916 BFY720916 BPU720916 BZQ720916 CJM720916 CTI720916 DDE720916 DNA720916 DWW720916 EGS720916 EQO720916 FAK720916 FKG720916 FUC720916 GDY720916 GNU720916 GXQ720916 HHM720916 HRI720916 IBE720916 ILA720916 IUW720916 JES720916 JOO720916 JYK720916 KIG720916 KSC720916 LBY720916 LLU720916 LVQ720916 MFM720916 MPI720916 MZE720916 NJA720916 NSW720916 OCS720916 OMO720916 OWK720916 PGG720916 PQC720916 PZY720916 QJU720916 QTQ720916 RDM720916 RNI720916 RXE720916 SHA720916 SQW720916 TAS720916 TKO720916 TUK720916 UEG720916 UOC720916 UXY720916 VHU720916 VRQ720916 WBM720916 WLI720916 WVE720916 A786452 IS786452 SO786452 ACK786452 AMG786452 AWC786452 BFY786452 BPU786452 BZQ786452 CJM786452 CTI786452 DDE786452 DNA786452 DWW786452 EGS786452 EQO786452 FAK786452 FKG786452 FUC786452 GDY786452 GNU786452 GXQ786452 HHM786452 HRI786452 IBE786452 ILA786452 IUW786452 JES786452 JOO786452 JYK786452 KIG786452 KSC786452 LBY786452 LLU786452 LVQ786452 MFM786452 MPI786452 MZE786452 NJA786452 NSW786452 OCS786452 OMO786452 OWK786452 PGG786452 PQC786452 PZY786452 QJU786452 QTQ786452 RDM786452 RNI786452 RXE786452 SHA786452 SQW786452 TAS786452 TKO786452 TUK786452 UEG786452 UOC786452 UXY786452 VHU786452 VRQ786452 WBM786452 WLI786452 WVE786452 A851988 IS851988 SO851988 ACK851988 AMG851988 AWC851988 BFY851988 BPU851988 BZQ851988 CJM851988 CTI851988 DDE851988 DNA851988 DWW851988 EGS851988 EQO851988 FAK851988 FKG851988 FUC851988 GDY851988 GNU851988 GXQ851988 HHM851988 HRI851988 IBE851988 ILA851988 IUW851988 JES851988 JOO851988 JYK851988 KIG851988 KSC851988 LBY851988 LLU851988 LVQ851988 MFM851988 MPI851988 MZE851988 NJA851988 NSW851988 OCS851988 OMO851988 OWK851988 PGG851988 PQC851988 PZY851988 QJU851988 QTQ851988 RDM851988 RNI851988 RXE851988 SHA851988 SQW851988 TAS851988 TKO851988 TUK851988 UEG851988 UOC851988 UXY851988 VHU851988 VRQ851988 WBM851988 WLI851988 WVE851988 A917524 IS917524 SO917524 ACK917524 AMG917524 AWC917524 BFY917524 BPU917524 BZQ917524 CJM917524 CTI917524 DDE917524 DNA917524 DWW917524 EGS917524 EQO917524 FAK917524 FKG917524 FUC917524 GDY917524 GNU917524 GXQ917524 HHM917524 HRI917524 IBE917524 ILA917524 IUW917524 JES917524 JOO917524 JYK917524 KIG917524 KSC917524 LBY917524 LLU917524 LVQ917524 MFM917524 MPI917524 MZE917524 NJA917524 NSW917524 OCS917524 OMO917524 OWK917524 PGG917524 PQC917524 PZY917524 QJU917524 QTQ917524 RDM917524 RNI917524 RXE917524 SHA917524 SQW917524 TAS917524 TKO917524 TUK917524 UEG917524 UOC917524 UXY917524 VHU917524 VRQ917524 WBM917524 WLI917524 WVE917524 A983060 IS983060 SO983060 ACK983060 AMG983060 AWC983060 BFY983060 BPU983060 BZQ983060 CJM983060 CTI983060 DDE983060 DNA983060 DWW983060 EGS983060 EQO983060 FAK983060 FKG983060 FUC983060 GDY983060 GNU983060 GXQ983060 HHM983060 HRI983060 IBE983060 ILA983060 IUW983060 JES983060 JOO983060 JYK983060 KIG983060 KSC983060 LBY983060 LLU983060 LVQ983060 MFM983060 MPI983060 MZE983060 NJA983060 NSW983060 OCS983060 OMO983060 OWK983060 PGG983060 PQC983060 PZY983060 QJU983060 QTQ983060 RDM983060 RNI983060 RXE983060 SHA983060 SQW983060 TAS983060 TKO983060 TUK983060 UEG983060 UOC983060 UXY983060 VHU983060 VRQ983060 WBM983060 WLI983060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0 WLL983060 C65556 IV65556 SR65556 ACN65556 AMJ65556 AWF65556 BGB65556 BPX65556 BZT65556 CJP65556 CTL65556 DDH65556 DND65556 DWZ65556 EGV65556 EQR65556 FAN65556 FKJ65556 FUF65556 GEB65556 GNX65556 GXT65556 HHP65556 HRL65556 IBH65556 ILD65556 IUZ65556 JEV65556 JOR65556 JYN65556 KIJ65556 KSF65556 LCB65556 LLX65556 LVT65556 MFP65556 MPL65556 MZH65556 NJD65556 NSZ65556 OCV65556 OMR65556 OWN65556 PGJ65556 PQF65556 QAB65556 QJX65556 QTT65556 RDP65556 RNL65556 RXH65556 SHD65556 SQZ65556 TAV65556 TKR65556 TUN65556 UEJ65556 UOF65556 UYB65556 VHX65556 VRT65556 WBP65556 WLL65556 WVH65556 C131092 IV131092 SR131092 ACN131092 AMJ131092 AWF131092 BGB131092 BPX131092 BZT131092 CJP131092 CTL131092 DDH131092 DND131092 DWZ131092 EGV131092 EQR131092 FAN131092 FKJ131092 FUF131092 GEB131092 GNX131092 GXT131092 HHP131092 HRL131092 IBH131092 ILD131092 IUZ131092 JEV131092 JOR131092 JYN131092 KIJ131092 KSF131092 LCB131092 LLX131092 LVT131092 MFP131092 MPL131092 MZH131092 NJD131092 NSZ131092 OCV131092 OMR131092 OWN131092 PGJ131092 PQF131092 QAB131092 QJX131092 QTT131092 RDP131092 RNL131092 RXH131092 SHD131092 SQZ131092 TAV131092 TKR131092 TUN131092 UEJ131092 UOF131092 UYB131092 VHX131092 VRT131092 WBP131092 WLL131092 WVH131092 C196628 IV196628 SR196628 ACN196628 AMJ196628 AWF196628 BGB196628 BPX196628 BZT196628 CJP196628 CTL196628 DDH196628 DND196628 DWZ196628 EGV196628 EQR196628 FAN196628 FKJ196628 FUF196628 GEB196628 GNX196628 GXT196628 HHP196628 HRL196628 IBH196628 ILD196628 IUZ196628 JEV196628 JOR196628 JYN196628 KIJ196628 KSF196628 LCB196628 LLX196628 LVT196628 MFP196628 MPL196628 MZH196628 NJD196628 NSZ196628 OCV196628 OMR196628 OWN196628 PGJ196628 PQF196628 QAB196628 QJX196628 QTT196628 RDP196628 RNL196628 RXH196628 SHD196628 SQZ196628 TAV196628 TKR196628 TUN196628 UEJ196628 UOF196628 UYB196628 VHX196628 VRT196628 WBP196628 WLL196628 WVH196628 C262164 IV262164 SR262164 ACN262164 AMJ262164 AWF262164 BGB262164 BPX262164 BZT262164 CJP262164 CTL262164 DDH262164 DND262164 DWZ262164 EGV262164 EQR262164 FAN262164 FKJ262164 FUF262164 GEB262164 GNX262164 GXT262164 HHP262164 HRL262164 IBH262164 ILD262164 IUZ262164 JEV262164 JOR262164 JYN262164 KIJ262164 KSF262164 LCB262164 LLX262164 LVT262164 MFP262164 MPL262164 MZH262164 NJD262164 NSZ262164 OCV262164 OMR262164 OWN262164 PGJ262164 PQF262164 QAB262164 QJX262164 QTT262164 RDP262164 RNL262164 RXH262164 SHD262164 SQZ262164 TAV262164 TKR262164 TUN262164 UEJ262164 UOF262164 UYB262164 VHX262164 VRT262164 WBP262164 WLL262164 WVH262164 C327700 IV327700 SR327700 ACN327700 AMJ327700 AWF327700 BGB327700 BPX327700 BZT327700 CJP327700 CTL327700 DDH327700 DND327700 DWZ327700 EGV327700 EQR327700 FAN327700 FKJ327700 FUF327700 GEB327700 GNX327700 GXT327700 HHP327700 HRL327700 IBH327700 ILD327700 IUZ327700 JEV327700 JOR327700 JYN327700 KIJ327700 KSF327700 LCB327700 LLX327700 LVT327700 MFP327700 MPL327700 MZH327700 NJD327700 NSZ327700 OCV327700 OMR327700 OWN327700 PGJ327700 PQF327700 QAB327700 QJX327700 QTT327700 RDP327700 RNL327700 RXH327700 SHD327700 SQZ327700 TAV327700 TKR327700 TUN327700 UEJ327700 UOF327700 UYB327700 VHX327700 VRT327700 WBP327700 WLL327700 WVH327700 C393236 IV393236 SR393236 ACN393236 AMJ393236 AWF393236 BGB393236 BPX393236 BZT393236 CJP393236 CTL393236 DDH393236 DND393236 DWZ393236 EGV393236 EQR393236 FAN393236 FKJ393236 FUF393236 GEB393236 GNX393236 GXT393236 HHP393236 HRL393236 IBH393236 ILD393236 IUZ393236 JEV393236 JOR393236 JYN393236 KIJ393236 KSF393236 LCB393236 LLX393236 LVT393236 MFP393236 MPL393236 MZH393236 NJD393236 NSZ393236 OCV393236 OMR393236 OWN393236 PGJ393236 PQF393236 QAB393236 QJX393236 QTT393236 RDP393236 RNL393236 RXH393236 SHD393236 SQZ393236 TAV393236 TKR393236 TUN393236 UEJ393236 UOF393236 UYB393236 VHX393236 VRT393236 WBP393236 WLL393236 WVH393236 C458772 IV458772 SR458772 ACN458772 AMJ458772 AWF458772 BGB458772 BPX458772 BZT458772 CJP458772 CTL458772 DDH458772 DND458772 DWZ458772 EGV458772 EQR458772 FAN458772 FKJ458772 FUF458772 GEB458772 GNX458772 GXT458772 HHP458772 HRL458772 IBH458772 ILD458772 IUZ458772 JEV458772 JOR458772 JYN458772 KIJ458772 KSF458772 LCB458772 LLX458772 LVT458772 MFP458772 MPL458772 MZH458772 NJD458772 NSZ458772 OCV458772 OMR458772 OWN458772 PGJ458772 PQF458772 QAB458772 QJX458772 QTT458772 RDP458772 RNL458772 RXH458772 SHD458772 SQZ458772 TAV458772 TKR458772 TUN458772 UEJ458772 UOF458772 UYB458772 VHX458772 VRT458772 WBP458772 WLL458772 WVH458772 C524308 IV524308 SR524308 ACN524308 AMJ524308 AWF524308 BGB524308 BPX524308 BZT524308 CJP524308 CTL524308 DDH524308 DND524308 DWZ524308 EGV524308 EQR524308 FAN524308 FKJ524308 FUF524308 GEB524308 GNX524308 GXT524308 HHP524308 HRL524308 IBH524308 ILD524308 IUZ524308 JEV524308 JOR524308 JYN524308 KIJ524308 KSF524308 LCB524308 LLX524308 LVT524308 MFP524308 MPL524308 MZH524308 NJD524308 NSZ524308 OCV524308 OMR524308 OWN524308 PGJ524308 PQF524308 QAB524308 QJX524308 QTT524308 RDP524308 RNL524308 RXH524308 SHD524308 SQZ524308 TAV524308 TKR524308 TUN524308 UEJ524308 UOF524308 UYB524308 VHX524308 VRT524308 WBP524308 WLL524308 WVH524308 C589844 IV589844 SR589844 ACN589844 AMJ589844 AWF589844 BGB589844 BPX589844 BZT589844 CJP589844 CTL589844 DDH589844 DND589844 DWZ589844 EGV589844 EQR589844 FAN589844 FKJ589844 FUF589844 GEB589844 GNX589844 GXT589844 HHP589844 HRL589844 IBH589844 ILD589844 IUZ589844 JEV589844 JOR589844 JYN589844 KIJ589844 KSF589844 LCB589844 LLX589844 LVT589844 MFP589844 MPL589844 MZH589844 NJD589844 NSZ589844 OCV589844 OMR589844 OWN589844 PGJ589844 PQF589844 QAB589844 QJX589844 QTT589844 RDP589844 RNL589844 RXH589844 SHD589844 SQZ589844 TAV589844 TKR589844 TUN589844 UEJ589844 UOF589844 UYB589844 VHX589844 VRT589844 WBP589844 WLL589844 WVH589844 C655380 IV655380 SR655380 ACN655380 AMJ655380 AWF655380 BGB655380 BPX655380 BZT655380 CJP655380 CTL655380 DDH655380 DND655380 DWZ655380 EGV655380 EQR655380 FAN655380 FKJ655380 FUF655380 GEB655380 GNX655380 GXT655380 HHP655380 HRL655380 IBH655380 ILD655380 IUZ655380 JEV655380 JOR655380 JYN655380 KIJ655380 KSF655380 LCB655380 LLX655380 LVT655380 MFP655380 MPL655380 MZH655380 NJD655380 NSZ655380 OCV655380 OMR655380 OWN655380 PGJ655380 PQF655380 QAB655380 QJX655380 QTT655380 RDP655380 RNL655380 RXH655380 SHD655380 SQZ655380 TAV655380 TKR655380 TUN655380 UEJ655380 UOF655380 UYB655380 VHX655380 VRT655380 WBP655380 WLL655380 WVH655380 C720916 IV720916 SR720916 ACN720916 AMJ720916 AWF720916 BGB720916 BPX720916 BZT720916 CJP720916 CTL720916 DDH720916 DND720916 DWZ720916 EGV720916 EQR720916 FAN720916 FKJ720916 FUF720916 GEB720916 GNX720916 GXT720916 HHP720916 HRL720916 IBH720916 ILD720916 IUZ720916 JEV720916 JOR720916 JYN720916 KIJ720916 KSF720916 LCB720916 LLX720916 LVT720916 MFP720916 MPL720916 MZH720916 NJD720916 NSZ720916 OCV720916 OMR720916 OWN720916 PGJ720916 PQF720916 QAB720916 QJX720916 QTT720916 RDP720916 RNL720916 RXH720916 SHD720916 SQZ720916 TAV720916 TKR720916 TUN720916 UEJ720916 UOF720916 UYB720916 VHX720916 VRT720916 WBP720916 WLL720916 WVH720916 C786452 IV786452 SR786452 ACN786452 AMJ786452 AWF786452 BGB786452 BPX786452 BZT786452 CJP786452 CTL786452 DDH786452 DND786452 DWZ786452 EGV786452 EQR786452 FAN786452 FKJ786452 FUF786452 GEB786452 GNX786452 GXT786452 HHP786452 HRL786452 IBH786452 ILD786452 IUZ786452 JEV786452 JOR786452 JYN786452 KIJ786452 KSF786452 LCB786452 LLX786452 LVT786452 MFP786452 MPL786452 MZH786452 NJD786452 NSZ786452 OCV786452 OMR786452 OWN786452 PGJ786452 PQF786452 QAB786452 QJX786452 QTT786452 RDP786452 RNL786452 RXH786452 SHD786452 SQZ786452 TAV786452 TKR786452 TUN786452 UEJ786452 UOF786452 UYB786452 VHX786452 VRT786452 WBP786452 WLL786452 WVH786452 C851988 IV851988 SR851988 ACN851988 AMJ851988 AWF851988 BGB851988 BPX851988 BZT851988 CJP851988 CTL851988 DDH851988 DND851988 DWZ851988 EGV851988 EQR851988 FAN851988 FKJ851988 FUF851988 GEB851988 GNX851988 GXT851988 HHP851988 HRL851988 IBH851988 ILD851988 IUZ851988 JEV851988 JOR851988 JYN851988 KIJ851988 KSF851988 LCB851988 LLX851988 LVT851988 MFP851988 MPL851988 MZH851988 NJD851988 NSZ851988 OCV851988 OMR851988 OWN851988 PGJ851988 PQF851988 QAB851988 QJX851988 QTT851988 RDP851988 RNL851988 RXH851988 SHD851988 SQZ851988 TAV851988 TKR851988 TUN851988 UEJ851988 UOF851988 UYB851988 VHX851988 VRT851988 WBP851988 WLL851988 WVH851988 C917524 IV917524 SR917524 ACN917524 AMJ917524 AWF917524 BGB917524 BPX917524 BZT917524 CJP917524 CTL917524 DDH917524 DND917524 DWZ917524 EGV917524 EQR917524 FAN917524 FKJ917524 FUF917524 GEB917524 GNX917524 GXT917524 HHP917524 HRL917524 IBH917524 ILD917524 IUZ917524 JEV917524 JOR917524 JYN917524 KIJ917524 KSF917524 LCB917524 LLX917524 LVT917524 MFP917524 MPL917524 MZH917524 NJD917524 NSZ917524 OCV917524 OMR917524 OWN917524 PGJ917524 PQF917524 QAB917524 QJX917524 QTT917524 RDP917524 RNL917524 RXH917524 SHD917524 SQZ917524 TAV917524 TKR917524 TUN917524 UEJ917524 UOF917524 UYB917524 VHX917524 VRT917524 WBP917524 WLL917524 WVH917524 C983060 IV983060 SR983060 ACN983060 AMJ983060 AWF983060 BGB983060 BPX983060 BZT983060 CJP983060 CTL983060 DDH983060 DND983060 DWZ983060 EGV983060 EQR983060 FAN983060 FKJ983060 FUF983060 GEB983060 GNX983060 GXT983060 HHP983060 HRL983060 IBH983060 ILD983060 IUZ983060 JEV983060 JOR983060 JYN983060 KIJ983060 KSF983060 LCB983060 LLX983060 LVT983060 MFP983060 MPL983060 MZH983060 NJD983060 NSZ983060 OCV983060 OMR983060 OWN983060 PGJ983060 PQF983060 QAB983060 QJX983060 QTT983060 RDP983060 RNL983060 RXH983060 SHD983060 SQZ983060 TAV983060 TKR983060 TUN983060 UEJ983060 UOF983060 UYB983060 VHX983060 VRT983060 WBP983060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8"/>
  <sheetViews>
    <sheetView topLeftCell="B148" zoomScale="73" zoomScaleNormal="73" workbookViewId="0">
      <selection activeCell="C158" sqref="C158"/>
    </sheetView>
  </sheetViews>
  <sheetFormatPr baseColWidth="10" defaultRowHeight="15" x14ac:dyDescent="0.25"/>
  <cols>
    <col min="1" max="1" width="4.140625" style="9" customWidth="1"/>
    <col min="2" max="2" width="102.7109375" style="9" bestFit="1" customWidth="1"/>
    <col min="3" max="3" width="31.140625" style="9" customWidth="1"/>
    <col min="4" max="4" width="43.42578125" style="9" customWidth="1"/>
    <col min="5" max="5" width="25" style="9" customWidth="1"/>
    <col min="6" max="7" width="29.7109375" style="9" customWidth="1"/>
    <col min="8" max="8" width="24.5703125" style="9" customWidth="1"/>
    <col min="9" max="9" width="24" style="9" customWidth="1"/>
    <col min="10" max="10" width="32.85546875" style="9" customWidth="1"/>
    <col min="11" max="11" width="42.140625" style="9" customWidth="1"/>
    <col min="12" max="13" width="18.7109375" style="9" customWidth="1"/>
    <col min="14" max="14" width="22.140625" style="9" customWidth="1"/>
    <col min="15" max="15" width="26.140625" style="9" customWidth="1"/>
    <col min="16" max="16" width="19.5703125" style="9" bestFit="1" customWidth="1"/>
    <col min="17" max="17" width="28.85546875" style="9" customWidth="1"/>
    <col min="18" max="18" width="6.42578125" style="9" customWidth="1"/>
    <col min="19" max="19" width="13.42578125" style="9" customWidth="1"/>
    <col min="20" max="20" width="22.5703125" style="9" customWidth="1"/>
    <col min="21"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25" t="s">
        <v>62</v>
      </c>
      <c r="C2" s="326"/>
      <c r="D2" s="326"/>
      <c r="E2" s="326"/>
      <c r="F2" s="326"/>
      <c r="G2" s="326"/>
      <c r="H2" s="326"/>
      <c r="I2" s="326"/>
      <c r="J2" s="326"/>
      <c r="K2" s="326"/>
      <c r="L2" s="326"/>
      <c r="M2" s="326"/>
      <c r="N2" s="326"/>
      <c r="O2" s="326"/>
      <c r="P2" s="326"/>
    </row>
    <row r="4" spans="2:16" ht="26.25" x14ac:dyDescent="0.25">
      <c r="B4" s="325" t="s">
        <v>47</v>
      </c>
      <c r="C4" s="326"/>
      <c r="D4" s="326"/>
      <c r="E4" s="326"/>
      <c r="F4" s="326"/>
      <c r="G4" s="326"/>
      <c r="H4" s="326"/>
      <c r="I4" s="326"/>
      <c r="J4" s="326"/>
      <c r="K4" s="326"/>
      <c r="L4" s="326"/>
      <c r="M4" s="326"/>
      <c r="N4" s="326"/>
      <c r="O4" s="326"/>
      <c r="P4" s="326"/>
    </row>
    <row r="5" spans="2:16" ht="15.75" thickBot="1" x14ac:dyDescent="0.3"/>
    <row r="6" spans="2:16" ht="21.75" thickBot="1" x14ac:dyDescent="0.3">
      <c r="B6" s="11" t="s">
        <v>4</v>
      </c>
      <c r="C6" s="327" t="s">
        <v>372</v>
      </c>
      <c r="D6" s="327"/>
      <c r="E6" s="327"/>
      <c r="F6" s="327"/>
      <c r="G6" s="327"/>
      <c r="H6" s="327"/>
      <c r="I6" s="327"/>
      <c r="J6" s="327"/>
      <c r="K6" s="327"/>
      <c r="L6" s="327"/>
      <c r="M6" s="327"/>
      <c r="N6" s="328"/>
    </row>
    <row r="7" spans="2:16" ht="16.5" thickBot="1" x14ac:dyDescent="0.3">
      <c r="B7" s="12" t="s">
        <v>5</v>
      </c>
      <c r="C7" s="327"/>
      <c r="D7" s="327"/>
      <c r="E7" s="327"/>
      <c r="F7" s="327"/>
      <c r="G7" s="327"/>
      <c r="H7" s="327"/>
      <c r="I7" s="327"/>
      <c r="J7" s="327"/>
      <c r="K7" s="327"/>
      <c r="L7" s="327"/>
      <c r="M7" s="327"/>
      <c r="N7" s="328"/>
    </row>
    <row r="8" spans="2:16" ht="16.5" thickBot="1" x14ac:dyDescent="0.3">
      <c r="B8" s="12" t="s">
        <v>6</v>
      </c>
      <c r="C8" s="327"/>
      <c r="D8" s="327"/>
      <c r="E8" s="327"/>
      <c r="F8" s="327"/>
      <c r="G8" s="327"/>
      <c r="H8" s="327"/>
      <c r="I8" s="327"/>
      <c r="J8" s="327"/>
      <c r="K8" s="327"/>
      <c r="L8" s="327"/>
      <c r="M8" s="327"/>
      <c r="N8" s="328"/>
    </row>
    <row r="9" spans="2:16" ht="16.5" thickBot="1" x14ac:dyDescent="0.3">
      <c r="B9" s="12" t="s">
        <v>7</v>
      </c>
      <c r="C9" s="327"/>
      <c r="D9" s="327"/>
      <c r="E9" s="327"/>
      <c r="F9" s="327"/>
      <c r="G9" s="327"/>
      <c r="H9" s="327"/>
      <c r="I9" s="327"/>
      <c r="J9" s="327"/>
      <c r="K9" s="327"/>
      <c r="L9" s="327"/>
      <c r="M9" s="327"/>
      <c r="N9" s="328"/>
    </row>
    <row r="10" spans="2:16" ht="16.5" thickBot="1" x14ac:dyDescent="0.3">
      <c r="B10" s="12" t="s">
        <v>668</v>
      </c>
      <c r="C10" s="329">
        <v>3</v>
      </c>
      <c r="D10" s="329"/>
      <c r="E10" s="330"/>
      <c r="F10" s="33"/>
      <c r="G10" s="33"/>
      <c r="H10" s="33"/>
      <c r="I10" s="33"/>
      <c r="J10" s="33"/>
      <c r="K10" s="33"/>
      <c r="L10" s="33"/>
      <c r="M10" s="33"/>
      <c r="N10" s="34"/>
    </row>
    <row r="11" spans="2:16" ht="16.5" thickBot="1" x14ac:dyDescent="0.3">
      <c r="B11" s="14" t="s">
        <v>8</v>
      </c>
      <c r="C11" s="15">
        <v>41971</v>
      </c>
      <c r="D11" s="16"/>
      <c r="E11" s="16"/>
      <c r="F11" s="16"/>
      <c r="G11" s="16"/>
      <c r="H11" s="16"/>
      <c r="I11" s="16"/>
      <c r="J11" s="16"/>
      <c r="K11" s="16"/>
      <c r="L11" s="16"/>
      <c r="M11" s="16"/>
      <c r="N11" s="17"/>
    </row>
    <row r="12" spans="2:16" ht="15.75" x14ac:dyDescent="0.25">
      <c r="B12" s="13"/>
      <c r="C12" s="18"/>
      <c r="D12" s="19"/>
      <c r="E12" s="19"/>
      <c r="F12" s="19"/>
      <c r="G12" s="19"/>
      <c r="H12" s="19"/>
      <c r="I12" s="106"/>
      <c r="J12" s="106"/>
      <c r="K12" s="106"/>
      <c r="L12" s="106"/>
      <c r="M12" s="106"/>
      <c r="N12" s="19"/>
    </row>
    <row r="13" spans="2:16" x14ac:dyDescent="0.25">
      <c r="I13" s="106"/>
      <c r="J13" s="106"/>
      <c r="K13" s="106"/>
      <c r="L13" s="106"/>
      <c r="M13" s="106"/>
      <c r="N13" s="107"/>
    </row>
    <row r="14" spans="2:16" ht="45.75" customHeight="1" x14ac:dyDescent="0.25">
      <c r="B14" s="331" t="s">
        <v>100</v>
      </c>
      <c r="C14" s="331"/>
      <c r="D14" s="184" t="s">
        <v>11</v>
      </c>
      <c r="E14" s="184" t="s">
        <v>12</v>
      </c>
      <c r="F14" s="184" t="s">
        <v>28</v>
      </c>
      <c r="G14" s="91"/>
      <c r="I14" s="36"/>
      <c r="J14" s="36"/>
      <c r="K14" s="36"/>
      <c r="L14" s="36"/>
      <c r="M14" s="36"/>
      <c r="N14" s="107"/>
    </row>
    <row r="15" spans="2:16" x14ac:dyDescent="0.25">
      <c r="B15" s="331"/>
      <c r="C15" s="331"/>
      <c r="D15" s="184">
        <v>1</v>
      </c>
      <c r="E15" s="35" t="s">
        <v>226</v>
      </c>
      <c r="F15" s="35" t="s">
        <v>226</v>
      </c>
      <c r="G15" s="92"/>
      <c r="I15" s="37"/>
      <c r="J15" s="37"/>
      <c r="K15" s="37"/>
      <c r="L15" s="37"/>
      <c r="M15" s="37"/>
      <c r="N15" s="107"/>
    </row>
    <row r="16" spans="2:16" x14ac:dyDescent="0.25">
      <c r="B16" s="331"/>
      <c r="C16" s="331"/>
      <c r="D16" s="184">
        <v>2</v>
      </c>
      <c r="E16" s="35" t="s">
        <v>226</v>
      </c>
      <c r="F16" s="35" t="s">
        <v>226</v>
      </c>
      <c r="G16" s="92"/>
      <c r="I16" s="37"/>
      <c r="J16" s="37"/>
      <c r="K16" s="37"/>
      <c r="L16" s="37"/>
      <c r="M16" s="37"/>
      <c r="N16" s="107"/>
    </row>
    <row r="17" spans="1:14" x14ac:dyDescent="0.25">
      <c r="B17" s="331"/>
      <c r="C17" s="331"/>
      <c r="D17" s="184">
        <v>3</v>
      </c>
      <c r="E17" s="35">
        <v>544147600</v>
      </c>
      <c r="F17" s="203">
        <v>200</v>
      </c>
      <c r="G17" s="92"/>
      <c r="I17" s="37"/>
      <c r="J17" s="37"/>
      <c r="K17" s="37"/>
      <c r="L17" s="37"/>
      <c r="M17" s="37"/>
      <c r="N17" s="107"/>
    </row>
    <row r="18" spans="1:14" x14ac:dyDescent="0.25">
      <c r="B18" s="331"/>
      <c r="C18" s="331"/>
      <c r="D18" s="184">
        <v>4</v>
      </c>
      <c r="E18" s="35" t="s">
        <v>226</v>
      </c>
      <c r="F18" s="35" t="s">
        <v>226</v>
      </c>
      <c r="G18" s="92"/>
      <c r="H18" s="22"/>
      <c r="I18" s="37"/>
      <c r="J18" s="37"/>
      <c r="K18" s="37"/>
      <c r="L18" s="37"/>
      <c r="M18" s="37"/>
      <c r="N18" s="20"/>
    </row>
    <row r="19" spans="1:14" x14ac:dyDescent="0.25">
      <c r="B19" s="331"/>
      <c r="C19" s="331"/>
      <c r="D19" s="184">
        <v>5</v>
      </c>
      <c r="E19" s="35" t="s">
        <v>226</v>
      </c>
      <c r="F19" s="35" t="s">
        <v>226</v>
      </c>
      <c r="G19" s="92"/>
      <c r="H19" s="22"/>
      <c r="I19" s="39"/>
      <c r="J19" s="39"/>
      <c r="K19" s="39"/>
      <c r="L19" s="39"/>
      <c r="M19" s="39"/>
      <c r="N19" s="20"/>
    </row>
    <row r="20" spans="1:14" x14ac:dyDescent="0.25">
      <c r="B20" s="331"/>
      <c r="C20" s="331"/>
      <c r="D20" s="184">
        <v>6</v>
      </c>
      <c r="E20" s="35" t="s">
        <v>226</v>
      </c>
      <c r="F20" s="35" t="s">
        <v>226</v>
      </c>
      <c r="G20" s="92"/>
      <c r="H20" s="22"/>
      <c r="I20" s="106"/>
      <c r="J20" s="106"/>
      <c r="K20" s="106"/>
      <c r="L20" s="106"/>
      <c r="M20" s="106"/>
      <c r="N20" s="20"/>
    </row>
    <row r="21" spans="1:14" x14ac:dyDescent="0.25">
      <c r="B21" s="331"/>
      <c r="C21" s="331"/>
      <c r="D21" s="184">
        <v>7</v>
      </c>
      <c r="E21" s="35" t="s">
        <v>226</v>
      </c>
      <c r="F21" s="35" t="s">
        <v>226</v>
      </c>
      <c r="G21" s="92"/>
      <c r="H21" s="22"/>
      <c r="I21" s="106"/>
      <c r="J21" s="106"/>
      <c r="K21" s="106"/>
      <c r="L21" s="106"/>
      <c r="M21" s="106"/>
      <c r="N21" s="20"/>
    </row>
    <row r="22" spans="1:14" ht="15.75" thickBot="1" x14ac:dyDescent="0.3">
      <c r="B22" s="332" t="s">
        <v>13</v>
      </c>
      <c r="C22" s="333"/>
      <c r="D22" s="184"/>
      <c r="E22" s="204">
        <f>SUM(E15:E21)</f>
        <v>544147600</v>
      </c>
      <c r="F22" s="203">
        <f>SUM(F15:F21)</f>
        <v>200</v>
      </c>
      <c r="G22" s="92"/>
      <c r="H22" s="22"/>
      <c r="I22" s="106"/>
      <c r="J22" s="106"/>
      <c r="K22" s="106"/>
      <c r="L22" s="106"/>
      <c r="M22" s="106"/>
      <c r="N22" s="20"/>
    </row>
    <row r="23" spans="1:14" ht="45.75" thickBot="1" x14ac:dyDescent="0.3">
      <c r="A23" s="41"/>
      <c r="B23" s="52" t="s">
        <v>14</v>
      </c>
      <c r="C23" s="52" t="s">
        <v>101</v>
      </c>
      <c r="E23" s="36"/>
      <c r="F23" s="36"/>
      <c r="G23" s="36"/>
      <c r="H23" s="36"/>
      <c r="I23" s="10"/>
      <c r="J23" s="10"/>
      <c r="K23" s="10"/>
      <c r="L23" s="10"/>
      <c r="M23" s="10"/>
    </row>
    <row r="24" spans="1:14" ht="15.75" thickBot="1" x14ac:dyDescent="0.3">
      <c r="A24" s="42">
        <v>1</v>
      </c>
      <c r="C24" s="44">
        <f>+F17*80%</f>
        <v>160</v>
      </c>
      <c r="D24" s="40"/>
      <c r="E24" s="43">
        <f>E22</f>
        <v>544147600</v>
      </c>
      <c r="F24" s="38"/>
      <c r="G24" s="38"/>
      <c r="H24" s="38"/>
      <c r="I24" s="23"/>
      <c r="J24" s="23"/>
      <c r="K24" s="23"/>
      <c r="L24" s="23"/>
      <c r="M24" s="23"/>
    </row>
    <row r="25" spans="1:14" x14ac:dyDescent="0.25">
      <c r="A25" s="98"/>
      <c r="C25" s="99"/>
      <c r="D25" s="37"/>
      <c r="E25" s="100"/>
      <c r="F25" s="38"/>
      <c r="G25" s="38"/>
      <c r="H25" s="38"/>
      <c r="I25" s="23"/>
      <c r="J25" s="23"/>
      <c r="K25" s="23"/>
      <c r="L25" s="23"/>
      <c r="M25" s="23"/>
    </row>
    <row r="26" spans="1:14" x14ac:dyDescent="0.25">
      <c r="A26" s="98"/>
      <c r="C26" s="99"/>
      <c r="D26" s="37"/>
      <c r="E26" s="100"/>
      <c r="F26" s="38"/>
      <c r="G26" s="38"/>
      <c r="H26" s="38"/>
      <c r="I26" s="23"/>
      <c r="J26" s="23"/>
      <c r="K26" s="23"/>
      <c r="L26" s="23"/>
      <c r="M26" s="23"/>
    </row>
    <row r="27" spans="1:14" x14ac:dyDescent="0.25">
      <c r="A27" s="98"/>
      <c r="B27" s="121" t="s">
        <v>136</v>
      </c>
      <c r="C27" s="103"/>
      <c r="D27" s="103"/>
      <c r="E27" s="103"/>
      <c r="F27" s="103"/>
      <c r="G27" s="103"/>
      <c r="H27" s="103"/>
      <c r="I27" s="106"/>
      <c r="J27" s="106"/>
      <c r="K27" s="106"/>
      <c r="L27" s="106"/>
      <c r="M27" s="106"/>
      <c r="N27" s="107"/>
    </row>
    <row r="28" spans="1:14" x14ac:dyDescent="0.25">
      <c r="A28" s="98"/>
      <c r="B28" s="103"/>
      <c r="C28" s="103"/>
      <c r="D28" s="103"/>
      <c r="E28" s="103"/>
      <c r="F28" s="103"/>
      <c r="G28" s="103"/>
      <c r="H28" s="103"/>
      <c r="I28" s="106"/>
      <c r="J28" s="106"/>
      <c r="K28" s="106"/>
      <c r="L28" s="106"/>
      <c r="M28" s="106"/>
      <c r="N28" s="107"/>
    </row>
    <row r="29" spans="1:14" x14ac:dyDescent="0.25">
      <c r="A29" s="98"/>
      <c r="B29" s="124" t="s">
        <v>32</v>
      </c>
      <c r="C29" s="124" t="s">
        <v>137</v>
      </c>
      <c r="D29" s="124" t="s">
        <v>138</v>
      </c>
      <c r="E29" s="103"/>
      <c r="F29" s="103"/>
      <c r="G29" s="103"/>
      <c r="H29" s="103"/>
      <c r="I29" s="106"/>
      <c r="J29" s="106"/>
      <c r="K29" s="106"/>
      <c r="L29" s="106"/>
      <c r="M29" s="106"/>
      <c r="N29" s="107"/>
    </row>
    <row r="30" spans="1:14" x14ac:dyDescent="0.25">
      <c r="A30" s="98"/>
      <c r="B30" s="120" t="s">
        <v>139</v>
      </c>
      <c r="C30" s="193" t="s">
        <v>163</v>
      </c>
      <c r="D30" s="218"/>
      <c r="E30" s="103"/>
      <c r="F30" s="103"/>
      <c r="G30" s="103"/>
      <c r="H30" s="103"/>
      <c r="I30" s="106"/>
      <c r="J30" s="106"/>
      <c r="K30" s="106"/>
      <c r="L30" s="106"/>
      <c r="M30" s="106"/>
      <c r="N30" s="107"/>
    </row>
    <row r="31" spans="1:14" x14ac:dyDescent="0.25">
      <c r="A31" s="98"/>
      <c r="B31" s="120" t="s">
        <v>140</v>
      </c>
      <c r="C31" s="193" t="s">
        <v>163</v>
      </c>
      <c r="D31" s="120"/>
      <c r="E31" s="103"/>
      <c r="F31" s="103"/>
      <c r="G31" s="103"/>
      <c r="H31" s="103"/>
      <c r="I31" s="106"/>
      <c r="J31" s="106"/>
      <c r="K31" s="106"/>
      <c r="L31" s="106"/>
      <c r="M31" s="106"/>
      <c r="N31" s="107"/>
    </row>
    <row r="32" spans="1:14" x14ac:dyDescent="0.25">
      <c r="A32" s="98"/>
      <c r="B32" s="120" t="s">
        <v>141</v>
      </c>
      <c r="C32" s="193" t="s">
        <v>163</v>
      </c>
      <c r="D32" s="120"/>
      <c r="E32" s="103"/>
      <c r="F32" s="103"/>
      <c r="G32" s="103"/>
      <c r="H32" s="103"/>
      <c r="I32" s="106"/>
      <c r="J32" s="106"/>
      <c r="K32" s="106"/>
      <c r="L32" s="106"/>
      <c r="M32" s="106"/>
      <c r="N32" s="107"/>
    </row>
    <row r="33" spans="1:17" x14ac:dyDescent="0.25">
      <c r="A33" s="98"/>
      <c r="B33" s="120" t="s">
        <v>142</v>
      </c>
      <c r="C33" s="193" t="s">
        <v>163</v>
      </c>
      <c r="D33" s="120"/>
      <c r="E33" s="103"/>
      <c r="F33" s="103"/>
      <c r="G33" s="103"/>
      <c r="H33" s="103"/>
      <c r="I33" s="106"/>
      <c r="J33" s="106"/>
      <c r="K33" s="106"/>
      <c r="L33" s="106"/>
      <c r="M33" s="106"/>
      <c r="N33" s="107"/>
    </row>
    <row r="34" spans="1:17" x14ac:dyDescent="0.25">
      <c r="A34" s="98"/>
      <c r="B34" s="103"/>
      <c r="C34" s="103"/>
      <c r="D34" s="103"/>
      <c r="E34" s="103"/>
      <c r="F34" s="103"/>
      <c r="G34" s="103"/>
      <c r="H34" s="103"/>
      <c r="I34" s="106"/>
      <c r="J34" s="106"/>
      <c r="K34" s="106"/>
      <c r="L34" s="106"/>
      <c r="M34" s="106"/>
      <c r="N34" s="107"/>
    </row>
    <row r="35" spans="1:17" x14ac:dyDescent="0.25">
      <c r="A35" s="98"/>
      <c r="B35" s="103"/>
      <c r="C35" s="103"/>
      <c r="D35" s="103"/>
      <c r="E35" s="103"/>
      <c r="F35" s="103"/>
      <c r="G35" s="103"/>
      <c r="H35" s="103"/>
      <c r="I35" s="106"/>
      <c r="J35" s="106"/>
      <c r="K35" s="106"/>
      <c r="L35" s="106"/>
      <c r="M35" s="106"/>
      <c r="N35" s="107"/>
    </row>
    <row r="36" spans="1:17" x14ac:dyDescent="0.25">
      <c r="A36" s="98"/>
      <c r="B36" s="121" t="s">
        <v>143</v>
      </c>
      <c r="C36" s="103"/>
      <c r="D36" s="103"/>
      <c r="E36" s="103"/>
      <c r="F36" s="103"/>
      <c r="G36" s="103"/>
      <c r="H36" s="103"/>
      <c r="I36" s="106"/>
      <c r="J36" s="106"/>
      <c r="K36" s="106"/>
      <c r="L36" s="106"/>
      <c r="M36" s="106"/>
      <c r="N36" s="107"/>
    </row>
    <row r="37" spans="1:17" x14ac:dyDescent="0.25">
      <c r="A37" s="98"/>
      <c r="B37" s="103"/>
      <c r="C37" s="103"/>
      <c r="D37" s="103"/>
      <c r="E37" s="103"/>
      <c r="F37" s="103"/>
      <c r="G37" s="103"/>
      <c r="H37" s="103"/>
      <c r="I37" s="106"/>
      <c r="J37" s="106"/>
      <c r="K37" s="106"/>
      <c r="L37" s="106"/>
      <c r="M37" s="106"/>
      <c r="N37" s="107"/>
    </row>
    <row r="38" spans="1:17" x14ac:dyDescent="0.25">
      <c r="A38" s="98"/>
      <c r="B38" s="103"/>
      <c r="C38" s="103"/>
      <c r="D38" s="103"/>
      <c r="E38" s="103"/>
      <c r="F38" s="103"/>
      <c r="G38" s="103"/>
      <c r="H38" s="103"/>
      <c r="I38" s="106"/>
      <c r="J38" s="106"/>
      <c r="K38" s="106"/>
      <c r="L38" s="106"/>
      <c r="M38" s="106"/>
      <c r="N38" s="107"/>
    </row>
    <row r="39" spans="1:17" x14ac:dyDescent="0.25">
      <c r="A39" s="98"/>
      <c r="B39" s="124" t="s">
        <v>32</v>
      </c>
      <c r="C39" s="124" t="s">
        <v>57</v>
      </c>
      <c r="D39" s="123" t="s">
        <v>50</v>
      </c>
      <c r="E39" s="123" t="s">
        <v>15</v>
      </c>
      <c r="F39" s="103"/>
      <c r="G39" s="103"/>
      <c r="H39" s="103"/>
      <c r="I39" s="106"/>
      <c r="J39" s="106"/>
      <c r="K39" s="106"/>
      <c r="L39" s="106"/>
      <c r="M39" s="106"/>
      <c r="N39" s="107"/>
    </row>
    <row r="40" spans="1:17" ht="28.5" x14ac:dyDescent="0.25">
      <c r="A40" s="98"/>
      <c r="B40" s="104" t="s">
        <v>144</v>
      </c>
      <c r="C40" s="105">
        <v>40</v>
      </c>
      <c r="D40" s="183">
        <f>D157</f>
        <v>40</v>
      </c>
      <c r="E40" s="334">
        <f>+D40+D41</f>
        <v>75</v>
      </c>
      <c r="F40" s="103"/>
      <c r="G40" s="103"/>
      <c r="H40" s="103"/>
      <c r="I40" s="106"/>
      <c r="J40" s="106"/>
      <c r="K40" s="106"/>
      <c r="L40" s="106"/>
      <c r="M40" s="106"/>
      <c r="N40" s="107"/>
    </row>
    <row r="41" spans="1:17" ht="42.75" x14ac:dyDescent="0.25">
      <c r="A41" s="98"/>
      <c r="B41" s="104" t="s">
        <v>145</v>
      </c>
      <c r="C41" s="105">
        <v>60</v>
      </c>
      <c r="D41" s="183">
        <f>D158</f>
        <v>35</v>
      </c>
      <c r="E41" s="335"/>
      <c r="F41" s="103"/>
      <c r="G41" s="103"/>
      <c r="H41" s="103"/>
      <c r="I41" s="106"/>
      <c r="J41" s="106"/>
      <c r="K41" s="106"/>
      <c r="L41" s="106"/>
      <c r="M41" s="106"/>
      <c r="N41" s="107"/>
    </row>
    <row r="42" spans="1:17" x14ac:dyDescent="0.25">
      <c r="A42" s="98"/>
      <c r="C42" s="99"/>
      <c r="D42" s="37"/>
      <c r="E42" s="100"/>
      <c r="F42" s="38"/>
      <c r="G42" s="38"/>
      <c r="H42" s="38"/>
      <c r="I42" s="23"/>
      <c r="J42" s="23"/>
      <c r="K42" s="23"/>
      <c r="L42" s="23"/>
      <c r="M42" s="23"/>
    </row>
    <row r="43" spans="1:17" x14ac:dyDescent="0.25">
      <c r="A43" s="98"/>
      <c r="C43" s="99"/>
      <c r="D43" s="37"/>
      <c r="E43" s="100"/>
      <c r="F43" s="38"/>
      <c r="G43" s="38"/>
      <c r="H43" s="38"/>
      <c r="I43" s="23"/>
      <c r="J43" s="23"/>
      <c r="K43" s="23"/>
      <c r="L43" s="23"/>
      <c r="M43" s="23"/>
    </row>
    <row r="44" spans="1:17" x14ac:dyDescent="0.25">
      <c r="A44" s="98"/>
      <c r="C44" s="99"/>
      <c r="D44" s="37"/>
      <c r="E44" s="100"/>
      <c r="F44" s="38"/>
      <c r="G44" s="38"/>
      <c r="H44" s="38"/>
      <c r="I44" s="23"/>
      <c r="J44" s="23"/>
      <c r="K44" s="23"/>
      <c r="L44" s="23"/>
      <c r="M44" s="23"/>
    </row>
    <row r="45" spans="1:17" ht="15.75" thickBot="1" x14ac:dyDescent="0.3">
      <c r="M45" s="336" t="s">
        <v>34</v>
      </c>
      <c r="N45" s="336"/>
    </row>
    <row r="46" spans="1:17" x14ac:dyDescent="0.25">
      <c r="B46" s="121" t="s">
        <v>29</v>
      </c>
      <c r="M46" s="63"/>
      <c r="N46" s="63"/>
    </row>
    <row r="47" spans="1:17" ht="15.75" thickBot="1" x14ac:dyDescent="0.3">
      <c r="M47" s="63"/>
      <c r="N47" s="63"/>
    </row>
    <row r="48" spans="1:17" s="106" customFormat="1" ht="109.5" customHeight="1" x14ac:dyDescent="0.25">
      <c r="B48" s="117" t="s">
        <v>146</v>
      </c>
      <c r="C48" s="117" t="s">
        <v>147</v>
      </c>
      <c r="D48" s="117" t="s">
        <v>148</v>
      </c>
      <c r="E48" s="117" t="s">
        <v>44</v>
      </c>
      <c r="F48" s="117" t="s">
        <v>21</v>
      </c>
      <c r="G48" s="117" t="s">
        <v>102</v>
      </c>
      <c r="H48" s="117" t="s">
        <v>16</v>
      </c>
      <c r="I48" s="117" t="s">
        <v>9</v>
      </c>
      <c r="J48" s="117" t="s">
        <v>30</v>
      </c>
      <c r="K48" s="117" t="s">
        <v>60</v>
      </c>
      <c r="L48" s="117" t="s">
        <v>19</v>
      </c>
      <c r="M48" s="102" t="s">
        <v>25</v>
      </c>
      <c r="N48" s="117" t="s">
        <v>149</v>
      </c>
      <c r="O48" s="117" t="s">
        <v>35</v>
      </c>
      <c r="P48" s="118" t="s">
        <v>10</v>
      </c>
      <c r="Q48" s="118" t="s">
        <v>18</v>
      </c>
    </row>
    <row r="49" spans="1:26" s="112" customFormat="1" ht="45" x14ac:dyDescent="0.25">
      <c r="A49" s="45">
        <f>+A48+1</f>
        <v>1</v>
      </c>
      <c r="B49" s="113" t="s">
        <v>372</v>
      </c>
      <c r="C49" s="114" t="s">
        <v>372</v>
      </c>
      <c r="D49" s="113" t="s">
        <v>373</v>
      </c>
      <c r="E49" s="108" t="s">
        <v>374</v>
      </c>
      <c r="F49" s="109" t="s">
        <v>137</v>
      </c>
      <c r="G49" s="109"/>
      <c r="H49" s="116">
        <v>41663</v>
      </c>
      <c r="I49" s="116">
        <v>41943</v>
      </c>
      <c r="J49" s="110" t="s">
        <v>138</v>
      </c>
      <c r="K49" s="205">
        <f>+(I49-H49)/30</f>
        <v>9.3333333333333339</v>
      </c>
      <c r="L49" s="110"/>
      <c r="M49" s="206">
        <v>200</v>
      </c>
      <c r="N49" s="101" t="s">
        <v>226</v>
      </c>
      <c r="O49" s="207">
        <v>425557800</v>
      </c>
      <c r="P49" s="26" t="s">
        <v>375</v>
      </c>
      <c r="Q49" s="156"/>
      <c r="R49" s="111"/>
      <c r="S49" s="111"/>
      <c r="T49" s="111"/>
      <c r="U49" s="111"/>
      <c r="V49" s="111"/>
      <c r="W49" s="111"/>
      <c r="X49" s="111"/>
      <c r="Y49" s="111"/>
      <c r="Z49" s="111"/>
    </row>
    <row r="50" spans="1:26" s="112" customFormat="1" ht="105" x14ac:dyDescent="0.25">
      <c r="A50" s="45">
        <v>1</v>
      </c>
      <c r="B50" s="113" t="s">
        <v>372</v>
      </c>
      <c r="C50" s="113" t="s">
        <v>372</v>
      </c>
      <c r="D50" s="113" t="s">
        <v>373</v>
      </c>
      <c r="E50" s="108" t="s">
        <v>376</v>
      </c>
      <c r="F50" s="109" t="s">
        <v>137</v>
      </c>
      <c r="G50" s="155"/>
      <c r="H50" s="116">
        <v>41944</v>
      </c>
      <c r="I50" s="116">
        <v>41988</v>
      </c>
      <c r="J50" s="110" t="s">
        <v>138</v>
      </c>
      <c r="K50" s="205"/>
      <c r="L50" s="205">
        <v>1.4666666666666666</v>
      </c>
      <c r="M50" s="206">
        <v>200</v>
      </c>
      <c r="N50" s="101" t="s">
        <v>226</v>
      </c>
      <c r="O50" s="207">
        <v>69811800</v>
      </c>
      <c r="P50" s="26" t="s">
        <v>377</v>
      </c>
      <c r="Q50" s="156" t="s">
        <v>680</v>
      </c>
      <c r="R50" s="111"/>
      <c r="S50" s="111"/>
      <c r="T50" s="111"/>
      <c r="U50" s="111"/>
      <c r="V50" s="111"/>
      <c r="W50" s="111"/>
      <c r="X50" s="111"/>
      <c r="Y50" s="111"/>
      <c r="Z50" s="111"/>
    </row>
    <row r="51" spans="1:26" s="112" customFormat="1" ht="75" x14ac:dyDescent="0.25">
      <c r="A51" s="45" t="e">
        <f>+#REF!+1</f>
        <v>#REF!</v>
      </c>
      <c r="B51" s="113" t="s">
        <v>372</v>
      </c>
      <c r="C51" s="114" t="s">
        <v>372</v>
      </c>
      <c r="D51" s="113" t="s">
        <v>373</v>
      </c>
      <c r="E51" s="208" t="s">
        <v>378</v>
      </c>
      <c r="F51" s="109" t="s">
        <v>137</v>
      </c>
      <c r="G51" s="109"/>
      <c r="H51" s="116">
        <v>41249</v>
      </c>
      <c r="I51" s="116">
        <v>41660</v>
      </c>
      <c r="J51" s="110" t="s">
        <v>138</v>
      </c>
      <c r="K51" s="205"/>
      <c r="L51" s="205">
        <v>20.100000000000001</v>
      </c>
      <c r="M51" s="206">
        <v>137</v>
      </c>
      <c r="N51" s="101" t="s">
        <v>226</v>
      </c>
      <c r="O51" s="207">
        <v>473216648</v>
      </c>
      <c r="P51" s="26" t="s">
        <v>379</v>
      </c>
      <c r="Q51" s="156" t="s">
        <v>681</v>
      </c>
      <c r="R51" s="111"/>
      <c r="S51" s="111"/>
      <c r="T51" s="111"/>
      <c r="U51" s="111"/>
      <c r="V51" s="111"/>
      <c r="W51" s="111"/>
      <c r="X51" s="111"/>
      <c r="Y51" s="111"/>
      <c r="Z51" s="111"/>
    </row>
    <row r="52" spans="1:26" s="112" customFormat="1" ht="45" x14ac:dyDescent="0.25">
      <c r="A52" s="45" t="e">
        <f t="shared" ref="A52" si="0">+A51+1</f>
        <v>#REF!</v>
      </c>
      <c r="B52" s="113" t="s">
        <v>372</v>
      </c>
      <c r="C52" s="114" t="s">
        <v>372</v>
      </c>
      <c r="D52" s="113" t="s">
        <v>380</v>
      </c>
      <c r="E52" s="108" t="s">
        <v>381</v>
      </c>
      <c r="F52" s="109" t="s">
        <v>137</v>
      </c>
      <c r="G52" s="109"/>
      <c r="H52" s="116">
        <v>41246</v>
      </c>
      <c r="I52" s="116">
        <v>41912</v>
      </c>
      <c r="J52" s="110" t="s">
        <v>138</v>
      </c>
      <c r="K52" s="205">
        <f>((I52-H52)/30)-L52</f>
        <v>13.2</v>
      </c>
      <c r="L52" s="205">
        <v>9</v>
      </c>
      <c r="M52" s="206">
        <v>720</v>
      </c>
      <c r="N52" s="101" t="s">
        <v>226</v>
      </c>
      <c r="O52" s="207">
        <v>2150126150</v>
      </c>
      <c r="P52" s="26" t="s">
        <v>382</v>
      </c>
      <c r="Q52" s="156"/>
      <c r="R52" s="111"/>
      <c r="S52" s="111"/>
      <c r="T52" s="111"/>
      <c r="U52" s="111"/>
      <c r="V52" s="111"/>
      <c r="W52" s="111"/>
      <c r="X52" s="111"/>
      <c r="Y52" s="111"/>
      <c r="Z52" s="111"/>
    </row>
    <row r="53" spans="1:26" s="112" customFormat="1" ht="45" x14ac:dyDescent="0.25">
      <c r="A53" s="45">
        <v>14</v>
      </c>
      <c r="B53" s="113" t="s">
        <v>372</v>
      </c>
      <c r="C53" s="114" t="s">
        <v>372</v>
      </c>
      <c r="D53" s="113" t="s">
        <v>408</v>
      </c>
      <c r="E53" s="108" t="s">
        <v>421</v>
      </c>
      <c r="F53" s="109" t="s">
        <v>137</v>
      </c>
      <c r="G53" s="109" t="s">
        <v>226</v>
      </c>
      <c r="H53" s="116">
        <v>40571</v>
      </c>
      <c r="I53" s="214">
        <v>40908</v>
      </c>
      <c r="J53" s="215" t="s">
        <v>138</v>
      </c>
      <c r="K53" s="216">
        <f>+(I53-H53)/30</f>
        <v>11.233333333333333</v>
      </c>
      <c r="L53" s="216"/>
      <c r="M53" s="101"/>
      <c r="N53" s="101"/>
      <c r="O53" s="207">
        <v>133387478</v>
      </c>
      <c r="P53" s="26"/>
      <c r="Q53" s="156"/>
      <c r="R53" s="111"/>
      <c r="S53" s="111"/>
      <c r="T53" s="111"/>
      <c r="U53" s="111"/>
      <c r="V53" s="111"/>
      <c r="W53" s="111"/>
      <c r="X53" s="111"/>
      <c r="Y53" s="111"/>
      <c r="Z53" s="111"/>
    </row>
    <row r="54" spans="1:26" s="112" customFormat="1" ht="45" x14ac:dyDescent="0.25">
      <c r="A54" s="45">
        <v>15</v>
      </c>
      <c r="B54" s="113" t="s">
        <v>372</v>
      </c>
      <c r="C54" s="114" t="s">
        <v>372</v>
      </c>
      <c r="D54" s="113" t="s">
        <v>408</v>
      </c>
      <c r="E54" s="108" t="s">
        <v>422</v>
      </c>
      <c r="F54" s="109" t="s">
        <v>137</v>
      </c>
      <c r="G54" s="109" t="s">
        <v>226</v>
      </c>
      <c r="H54" s="116">
        <v>40574</v>
      </c>
      <c r="I54" s="214">
        <v>40908</v>
      </c>
      <c r="J54" s="215" t="s">
        <v>138</v>
      </c>
      <c r="K54" s="216"/>
      <c r="L54" s="216">
        <f>+(I54-H54)/30</f>
        <v>11.133333333333333</v>
      </c>
      <c r="M54" s="101"/>
      <c r="N54" s="101"/>
      <c r="O54" s="207">
        <v>237761150</v>
      </c>
      <c r="P54" s="26"/>
      <c r="Q54" s="156"/>
      <c r="R54" s="111"/>
      <c r="S54" s="111"/>
      <c r="T54" s="111"/>
      <c r="U54" s="111"/>
      <c r="V54" s="111"/>
      <c r="W54" s="111"/>
      <c r="X54" s="111"/>
      <c r="Y54" s="111"/>
      <c r="Z54" s="111"/>
    </row>
    <row r="55" spans="1:26" s="112" customFormat="1" ht="45" x14ac:dyDescent="0.25">
      <c r="A55" s="45">
        <f>+A105+1</f>
        <v>2</v>
      </c>
      <c r="B55" s="113" t="s">
        <v>372</v>
      </c>
      <c r="C55" s="114" t="s">
        <v>372</v>
      </c>
      <c r="D55" s="114" t="s">
        <v>408</v>
      </c>
      <c r="E55" s="213" t="s">
        <v>409</v>
      </c>
      <c r="F55" s="109" t="s">
        <v>137</v>
      </c>
      <c r="G55" s="109" t="s">
        <v>226</v>
      </c>
      <c r="H55" s="116">
        <v>41091</v>
      </c>
      <c r="I55" s="116">
        <v>41274</v>
      </c>
      <c r="J55" s="110" t="s">
        <v>138</v>
      </c>
      <c r="K55" s="101">
        <f>+(H52-H55)/30</f>
        <v>5.166666666666667</v>
      </c>
      <c r="L55" s="101">
        <f>+(I55-H52)/30</f>
        <v>0.93333333333333335</v>
      </c>
      <c r="M55" s="101"/>
      <c r="N55" s="101"/>
      <c r="O55" s="207">
        <f>308761128+9262834</f>
        <v>318023962</v>
      </c>
      <c r="P55" s="26"/>
      <c r="Q55" s="156"/>
      <c r="R55" s="111"/>
      <c r="S55" s="245"/>
      <c r="T55" s="245"/>
      <c r="U55" s="111"/>
      <c r="V55" s="111"/>
      <c r="W55" s="111"/>
      <c r="X55" s="111"/>
      <c r="Y55" s="111"/>
      <c r="Z55" s="111"/>
    </row>
    <row r="56" spans="1:26" s="112" customFormat="1" ht="45" x14ac:dyDescent="0.25">
      <c r="A56" s="45">
        <f>+A106+1</f>
        <v>4</v>
      </c>
      <c r="B56" s="113" t="s">
        <v>372</v>
      </c>
      <c r="C56" s="114" t="s">
        <v>372</v>
      </c>
      <c r="D56" s="113" t="s">
        <v>408</v>
      </c>
      <c r="E56" s="108" t="s">
        <v>411</v>
      </c>
      <c r="F56" s="109" t="s">
        <v>137</v>
      </c>
      <c r="G56" s="109" t="s">
        <v>226</v>
      </c>
      <c r="H56" s="116">
        <v>40910</v>
      </c>
      <c r="I56" s="116">
        <v>41090</v>
      </c>
      <c r="J56" s="110" t="s">
        <v>138</v>
      </c>
      <c r="K56" s="101">
        <f>(I56-H56)/30</f>
        <v>6</v>
      </c>
      <c r="L56" s="101"/>
      <c r="M56" s="101"/>
      <c r="N56" s="101"/>
      <c r="O56" s="207">
        <v>264950771</v>
      </c>
      <c r="P56" s="26"/>
      <c r="Q56" s="156"/>
      <c r="R56" s="111"/>
      <c r="S56" s="111"/>
      <c r="T56" s="111"/>
      <c r="U56" s="111"/>
      <c r="V56" s="111"/>
      <c r="W56" s="111"/>
      <c r="X56" s="111"/>
      <c r="Y56" s="111"/>
      <c r="Z56" s="111"/>
    </row>
    <row r="57" spans="1:26" s="112" customFormat="1" x14ac:dyDescent="0.25">
      <c r="A57" s="45"/>
      <c r="B57" s="48" t="s">
        <v>15</v>
      </c>
      <c r="C57" s="114"/>
      <c r="D57" s="113"/>
      <c r="E57" s="108"/>
      <c r="F57" s="109"/>
      <c r="G57" s="109"/>
      <c r="H57" s="109"/>
      <c r="I57" s="116"/>
      <c r="J57" s="110"/>
      <c r="K57" s="270">
        <v>44.9</v>
      </c>
      <c r="L57" s="115">
        <f ca="1">SUM(L50:L125)</f>
        <v>51.266666666666666</v>
      </c>
      <c r="M57" s="154">
        <f ca="1">SUM(M50:M125)</f>
        <v>1057</v>
      </c>
      <c r="N57" s="115">
        <f ca="1">SUM(N50:N125)</f>
        <v>0</v>
      </c>
      <c r="O57" s="207"/>
      <c r="P57" s="26"/>
      <c r="Q57" s="157"/>
    </row>
    <row r="58" spans="1:26" s="29" customFormat="1" x14ac:dyDescent="0.25">
      <c r="E58" s="30"/>
      <c r="K58" s="246"/>
    </row>
    <row r="59" spans="1:26" s="29" customFormat="1" x14ac:dyDescent="0.25">
      <c r="B59" s="322" t="s">
        <v>27</v>
      </c>
      <c r="C59" s="322" t="s">
        <v>26</v>
      </c>
      <c r="D59" s="324" t="s">
        <v>33</v>
      </c>
      <c r="E59" s="324"/>
    </row>
    <row r="60" spans="1:26" s="29" customFormat="1" x14ac:dyDescent="0.25">
      <c r="B60" s="323"/>
      <c r="C60" s="323"/>
      <c r="D60" s="185" t="s">
        <v>22</v>
      </c>
      <c r="E60" s="61" t="s">
        <v>23</v>
      </c>
      <c r="J60" s="269"/>
    </row>
    <row r="61" spans="1:26" s="29" customFormat="1" ht="30.6" customHeight="1" x14ac:dyDescent="0.25">
      <c r="B61" s="58" t="s">
        <v>20</v>
      </c>
      <c r="C61" s="59">
        <f>+K57</f>
        <v>44.9</v>
      </c>
      <c r="D61" s="56" t="s">
        <v>163</v>
      </c>
      <c r="E61" s="56"/>
      <c r="F61" s="31"/>
      <c r="G61" s="31"/>
      <c r="H61" s="31"/>
      <c r="I61" s="31"/>
      <c r="J61" s="31"/>
      <c r="K61" s="31"/>
      <c r="L61" s="31"/>
      <c r="M61" s="31"/>
    </row>
    <row r="62" spans="1:26" s="29" customFormat="1" ht="30" customHeight="1" x14ac:dyDescent="0.25">
      <c r="B62" s="58" t="s">
        <v>24</v>
      </c>
      <c r="C62" s="59">
        <f ca="1">+M57</f>
        <v>1057</v>
      </c>
      <c r="D62" s="56" t="s">
        <v>163</v>
      </c>
      <c r="E62" s="57"/>
    </row>
    <row r="63" spans="1:26" s="29" customFormat="1" x14ac:dyDescent="0.25">
      <c r="B63" s="32"/>
      <c r="C63" s="340"/>
      <c r="D63" s="340"/>
      <c r="E63" s="340"/>
      <c r="F63" s="340"/>
      <c r="G63" s="340"/>
      <c r="H63" s="340"/>
      <c r="I63" s="340"/>
      <c r="J63" s="340"/>
      <c r="K63" s="340"/>
      <c r="L63" s="340"/>
      <c r="M63" s="340"/>
      <c r="N63" s="340"/>
    </row>
    <row r="64" spans="1:26" ht="28.15" customHeight="1" thickBot="1" x14ac:dyDescent="0.3"/>
    <row r="65" spans="2:17" ht="27" thickBot="1" x14ac:dyDescent="0.3">
      <c r="B65" s="341" t="s">
        <v>103</v>
      </c>
      <c r="C65" s="341"/>
      <c r="D65" s="341"/>
      <c r="E65" s="341"/>
      <c r="F65" s="341"/>
      <c r="G65" s="341"/>
      <c r="H65" s="341"/>
      <c r="I65" s="341"/>
      <c r="J65" s="341"/>
      <c r="K65" s="341"/>
      <c r="L65" s="341"/>
      <c r="M65" s="341"/>
      <c r="N65" s="341"/>
    </row>
    <row r="68" spans="2:17" ht="109.5" customHeight="1" x14ac:dyDescent="0.25">
      <c r="B68" s="119" t="s">
        <v>150</v>
      </c>
      <c r="C68" s="66" t="s">
        <v>2</v>
      </c>
      <c r="D68" s="66" t="s">
        <v>105</v>
      </c>
      <c r="E68" s="66" t="s">
        <v>104</v>
      </c>
      <c r="F68" s="66" t="s">
        <v>106</v>
      </c>
      <c r="G68" s="66" t="s">
        <v>107</v>
      </c>
      <c r="H68" s="66" t="s">
        <v>108</v>
      </c>
      <c r="I68" s="66" t="s">
        <v>109</v>
      </c>
      <c r="J68" s="66" t="s">
        <v>110</v>
      </c>
      <c r="K68" s="66" t="s">
        <v>111</v>
      </c>
      <c r="L68" s="66" t="s">
        <v>112</v>
      </c>
      <c r="M68" s="95" t="s">
        <v>113</v>
      </c>
      <c r="N68" s="95" t="s">
        <v>114</v>
      </c>
      <c r="O68" s="337" t="s">
        <v>3</v>
      </c>
      <c r="P68" s="339"/>
      <c r="Q68" s="66" t="s">
        <v>17</v>
      </c>
    </row>
    <row r="69" spans="2:17" ht="75.75" customHeight="1" x14ac:dyDescent="0.25">
      <c r="B69" s="3" t="s">
        <v>391</v>
      </c>
      <c r="C69" s="3" t="s">
        <v>392</v>
      </c>
      <c r="D69" s="97" t="s">
        <v>393</v>
      </c>
      <c r="E69" s="5">
        <v>200</v>
      </c>
      <c r="F69" s="4" t="s">
        <v>226</v>
      </c>
      <c r="G69" s="4" t="s">
        <v>394</v>
      </c>
      <c r="H69" s="211" t="s">
        <v>395</v>
      </c>
      <c r="I69" s="96" t="s">
        <v>226</v>
      </c>
      <c r="J69" s="96" t="s">
        <v>137</v>
      </c>
      <c r="K69" s="120" t="s">
        <v>137</v>
      </c>
      <c r="L69" s="120" t="s">
        <v>137</v>
      </c>
      <c r="M69" s="120" t="s">
        <v>137</v>
      </c>
      <c r="N69" s="120" t="s">
        <v>396</v>
      </c>
      <c r="O69" s="342" t="s">
        <v>683</v>
      </c>
      <c r="P69" s="343"/>
      <c r="Q69" s="120"/>
    </row>
    <row r="70" spans="2:17" x14ac:dyDescent="0.25">
      <c r="B70" s="3"/>
      <c r="C70" s="3"/>
      <c r="D70" s="5"/>
      <c r="E70" s="5"/>
      <c r="F70" s="4"/>
      <c r="G70" s="4"/>
      <c r="H70" s="4"/>
      <c r="I70" s="96"/>
      <c r="J70" s="96"/>
      <c r="K70" s="120"/>
      <c r="L70" s="120"/>
      <c r="M70" s="120"/>
      <c r="N70" s="120"/>
      <c r="O70" s="344"/>
      <c r="P70" s="345"/>
      <c r="Q70" s="120"/>
    </row>
    <row r="71" spans="2:17" x14ac:dyDescent="0.25">
      <c r="B71" s="3"/>
      <c r="C71" s="3"/>
      <c r="D71" s="5"/>
      <c r="E71" s="5"/>
      <c r="F71" s="4"/>
      <c r="G71" s="4"/>
      <c r="H71" s="4"/>
      <c r="I71" s="96"/>
      <c r="J71" s="96"/>
      <c r="K71" s="120"/>
      <c r="L71" s="120"/>
      <c r="M71" s="120"/>
      <c r="N71" s="120"/>
      <c r="O71" s="344"/>
      <c r="P71" s="345"/>
      <c r="Q71" s="120"/>
    </row>
    <row r="72" spans="2:17" x14ac:dyDescent="0.25">
      <c r="B72" s="3"/>
      <c r="C72" s="3"/>
      <c r="D72" s="5"/>
      <c r="E72" s="5"/>
      <c r="F72" s="4"/>
      <c r="G72" s="4"/>
      <c r="H72" s="4"/>
      <c r="I72" s="96"/>
      <c r="J72" s="96"/>
      <c r="K72" s="120"/>
      <c r="L72" s="120"/>
      <c r="M72" s="120"/>
      <c r="N72" s="120"/>
      <c r="O72" s="344"/>
      <c r="P72" s="345"/>
      <c r="Q72" s="120"/>
    </row>
    <row r="73" spans="2:17" x14ac:dyDescent="0.25">
      <c r="B73" s="3"/>
      <c r="C73" s="3"/>
      <c r="D73" s="5"/>
      <c r="E73" s="5"/>
      <c r="F73" s="4"/>
      <c r="G73" s="4"/>
      <c r="H73" s="4"/>
      <c r="I73" s="96"/>
      <c r="J73" s="96"/>
      <c r="K73" s="120"/>
      <c r="L73" s="120"/>
      <c r="M73" s="120"/>
      <c r="N73" s="120"/>
      <c r="O73" s="344"/>
      <c r="P73" s="345"/>
      <c r="Q73" s="120"/>
    </row>
    <row r="74" spans="2:17" x14ac:dyDescent="0.25">
      <c r="B74" s="3"/>
      <c r="C74" s="3"/>
      <c r="D74" s="5"/>
      <c r="E74" s="5"/>
      <c r="F74" s="4"/>
      <c r="G74" s="4"/>
      <c r="H74" s="4"/>
      <c r="I74" s="96"/>
      <c r="J74" s="96"/>
      <c r="K74" s="120"/>
      <c r="L74" s="120"/>
      <c r="M74" s="120"/>
      <c r="N74" s="120"/>
      <c r="O74" s="344"/>
      <c r="P74" s="345"/>
      <c r="Q74" s="120"/>
    </row>
    <row r="75" spans="2:17" x14ac:dyDescent="0.25">
      <c r="B75" s="120"/>
      <c r="C75" s="120"/>
      <c r="D75" s="120"/>
      <c r="E75" s="120"/>
      <c r="F75" s="120"/>
      <c r="G75" s="120"/>
      <c r="H75" s="120"/>
      <c r="I75" s="120"/>
      <c r="J75" s="120"/>
      <c r="K75" s="120"/>
      <c r="L75" s="120"/>
      <c r="M75" s="120"/>
      <c r="N75" s="120"/>
      <c r="O75" s="344"/>
      <c r="P75" s="345"/>
      <c r="Q75" s="120"/>
    </row>
    <row r="76" spans="2:17" x14ac:dyDescent="0.25">
      <c r="B76" s="9" t="s">
        <v>1</v>
      </c>
    </row>
    <row r="77" spans="2:17" x14ac:dyDescent="0.25">
      <c r="B77" s="9" t="s">
        <v>36</v>
      </c>
    </row>
    <row r="78" spans="2:17" x14ac:dyDescent="0.25">
      <c r="B78" s="9" t="s">
        <v>61</v>
      </c>
    </row>
    <row r="80" spans="2:17" ht="15.75" thickBot="1" x14ac:dyDescent="0.3"/>
    <row r="81" spans="2:17" ht="27" thickBot="1" x14ac:dyDescent="0.3">
      <c r="B81" s="346" t="s">
        <v>37</v>
      </c>
      <c r="C81" s="347"/>
      <c r="D81" s="347"/>
      <c r="E81" s="347"/>
      <c r="F81" s="347"/>
      <c r="G81" s="347"/>
      <c r="H81" s="347"/>
      <c r="I81" s="347"/>
      <c r="J81" s="347"/>
      <c r="K81" s="347"/>
      <c r="L81" s="347"/>
      <c r="M81" s="347"/>
      <c r="N81" s="348"/>
    </row>
    <row r="86" spans="2:17" ht="76.5" customHeight="1" x14ac:dyDescent="0.25">
      <c r="B86" s="119" t="s">
        <v>0</v>
      </c>
      <c r="C86" s="119" t="s">
        <v>38</v>
      </c>
      <c r="D86" s="119" t="s">
        <v>39</v>
      </c>
      <c r="E86" s="119" t="s">
        <v>115</v>
      </c>
      <c r="F86" s="119" t="s">
        <v>117</v>
      </c>
      <c r="G86" s="119" t="s">
        <v>118</v>
      </c>
      <c r="H86" s="119" t="s">
        <v>119</v>
      </c>
      <c r="I86" s="119" t="s">
        <v>116</v>
      </c>
      <c r="J86" s="337" t="s">
        <v>120</v>
      </c>
      <c r="K86" s="338"/>
      <c r="L86" s="339"/>
      <c r="M86" s="119" t="s">
        <v>124</v>
      </c>
      <c r="N86" s="119" t="s">
        <v>40</v>
      </c>
      <c r="O86" s="119" t="s">
        <v>41</v>
      </c>
      <c r="P86" s="337" t="s">
        <v>3</v>
      </c>
      <c r="Q86" s="339"/>
    </row>
    <row r="87" spans="2:17" ht="87" customHeight="1" x14ac:dyDescent="0.25">
      <c r="B87" s="182" t="s">
        <v>42</v>
      </c>
      <c r="C87" s="182">
        <v>1</v>
      </c>
      <c r="D87" s="212" t="s">
        <v>397</v>
      </c>
      <c r="E87" s="212">
        <v>23183793</v>
      </c>
      <c r="F87" s="3" t="s">
        <v>398</v>
      </c>
      <c r="G87" s="3" t="s">
        <v>399</v>
      </c>
      <c r="H87" s="180">
        <v>39717</v>
      </c>
      <c r="I87" s="5"/>
      <c r="J87" s="182" t="s">
        <v>400</v>
      </c>
      <c r="K87" s="97" t="s">
        <v>401</v>
      </c>
      <c r="L87" s="96" t="s">
        <v>402</v>
      </c>
      <c r="M87" s="120" t="s">
        <v>137</v>
      </c>
      <c r="N87" s="120" t="s">
        <v>137</v>
      </c>
      <c r="O87" s="120" t="s">
        <v>137</v>
      </c>
      <c r="P87" s="361"/>
      <c r="Q87" s="361"/>
    </row>
    <row r="88" spans="2:17" ht="55.5" customHeight="1" x14ac:dyDescent="0.25">
      <c r="B88" s="182" t="s">
        <v>43</v>
      </c>
      <c r="C88" s="182">
        <v>1</v>
      </c>
      <c r="D88" s="212" t="s">
        <v>403</v>
      </c>
      <c r="E88" s="212">
        <v>53068707</v>
      </c>
      <c r="F88" s="3" t="s">
        <v>193</v>
      </c>
      <c r="G88" s="182" t="s">
        <v>404</v>
      </c>
      <c r="H88" s="180">
        <v>39793</v>
      </c>
      <c r="I88" s="5"/>
      <c r="J88" s="182" t="s">
        <v>405</v>
      </c>
      <c r="K88" s="96" t="s">
        <v>406</v>
      </c>
      <c r="L88" s="96" t="s">
        <v>402</v>
      </c>
      <c r="M88" s="120" t="s">
        <v>137</v>
      </c>
      <c r="N88" s="120" t="s">
        <v>137</v>
      </c>
      <c r="O88" s="120" t="s">
        <v>137</v>
      </c>
      <c r="P88" s="361"/>
      <c r="Q88" s="361"/>
    </row>
    <row r="90" spans="2:17" ht="15.75" thickBot="1" x14ac:dyDescent="0.3"/>
    <row r="91" spans="2:17" ht="27" thickBot="1" x14ac:dyDescent="0.3">
      <c r="B91" s="346" t="s">
        <v>45</v>
      </c>
      <c r="C91" s="347"/>
      <c r="D91" s="347"/>
      <c r="E91" s="347"/>
      <c r="F91" s="347"/>
      <c r="G91" s="347"/>
      <c r="H91" s="347"/>
      <c r="I91" s="347"/>
      <c r="J91" s="347"/>
      <c r="K91" s="347"/>
      <c r="L91" s="347"/>
      <c r="M91" s="347"/>
      <c r="N91" s="348"/>
    </row>
    <row r="94" spans="2:17" ht="46.15" customHeight="1" x14ac:dyDescent="0.25">
      <c r="B94" s="66" t="s">
        <v>32</v>
      </c>
      <c r="C94" s="66" t="s">
        <v>46</v>
      </c>
      <c r="D94" s="337" t="s">
        <v>3</v>
      </c>
      <c r="E94" s="339"/>
    </row>
    <row r="95" spans="2:17" ht="46.9" customHeight="1" x14ac:dyDescent="0.25">
      <c r="B95" s="67" t="s">
        <v>125</v>
      </c>
      <c r="C95" s="120" t="s">
        <v>137</v>
      </c>
      <c r="D95" s="361"/>
      <c r="E95" s="361"/>
    </row>
    <row r="98" spans="1:26" ht="26.25" x14ac:dyDescent="0.25">
      <c r="B98" s="325" t="s">
        <v>63</v>
      </c>
      <c r="C98" s="326"/>
      <c r="D98" s="326"/>
      <c r="E98" s="326"/>
      <c r="F98" s="326"/>
      <c r="G98" s="326"/>
      <c r="H98" s="326"/>
      <c r="I98" s="326"/>
      <c r="J98" s="326"/>
      <c r="K98" s="326"/>
      <c r="L98" s="326"/>
      <c r="M98" s="326"/>
      <c r="N98" s="326"/>
      <c r="O98" s="326"/>
      <c r="P98" s="326"/>
    </row>
    <row r="100" spans="1:26" ht="15.75" thickBot="1" x14ac:dyDescent="0.3"/>
    <row r="101" spans="1:26" ht="27" thickBot="1" x14ac:dyDescent="0.3">
      <c r="B101" s="346" t="s">
        <v>53</v>
      </c>
      <c r="C101" s="347"/>
      <c r="D101" s="347"/>
      <c r="E101" s="347"/>
      <c r="F101" s="347"/>
      <c r="G101" s="347"/>
      <c r="H101" s="347"/>
      <c r="I101" s="347"/>
      <c r="J101" s="347"/>
      <c r="K101" s="347"/>
      <c r="L101" s="347"/>
      <c r="M101" s="347"/>
      <c r="N101" s="348"/>
    </row>
    <row r="103" spans="1:26" ht="15.75" thickBot="1" x14ac:dyDescent="0.3">
      <c r="M103" s="63"/>
      <c r="N103" s="63"/>
    </row>
    <row r="104" spans="1:26" s="106" customFormat="1" ht="109.5" customHeight="1" x14ac:dyDescent="0.25">
      <c r="B104" s="117" t="s">
        <v>146</v>
      </c>
      <c r="C104" s="117" t="s">
        <v>147</v>
      </c>
      <c r="D104" s="117" t="s">
        <v>148</v>
      </c>
      <c r="E104" s="117" t="s">
        <v>44</v>
      </c>
      <c r="F104" s="117" t="s">
        <v>21</v>
      </c>
      <c r="G104" s="117" t="s">
        <v>102</v>
      </c>
      <c r="H104" s="117" t="s">
        <v>16</v>
      </c>
      <c r="I104" s="117" t="s">
        <v>9</v>
      </c>
      <c r="J104" s="117" t="s">
        <v>30</v>
      </c>
      <c r="K104" s="117" t="s">
        <v>60</v>
      </c>
      <c r="L104" s="117" t="s">
        <v>19</v>
      </c>
      <c r="M104" s="102" t="s">
        <v>25</v>
      </c>
      <c r="N104" s="117" t="s">
        <v>149</v>
      </c>
      <c r="O104" s="117" t="s">
        <v>35</v>
      </c>
      <c r="P104" s="118" t="s">
        <v>10</v>
      </c>
      <c r="Q104" s="118" t="s">
        <v>18</v>
      </c>
    </row>
    <row r="105" spans="1:26" s="112" customFormat="1" ht="180" hidden="1" x14ac:dyDescent="0.25">
      <c r="A105" s="45">
        <v>1</v>
      </c>
      <c r="B105" s="113" t="s">
        <v>372</v>
      </c>
      <c r="C105" s="113" t="s">
        <v>372</v>
      </c>
      <c r="D105" s="113" t="s">
        <v>387</v>
      </c>
      <c r="E105" s="108" t="s">
        <v>407</v>
      </c>
      <c r="F105" s="109" t="s">
        <v>138</v>
      </c>
      <c r="G105" s="155" t="s">
        <v>226</v>
      </c>
      <c r="H105" s="116">
        <v>41469</v>
      </c>
      <c r="I105" s="116">
        <v>41622</v>
      </c>
      <c r="J105" s="110" t="s">
        <v>138</v>
      </c>
      <c r="K105" s="101"/>
      <c r="L105" s="101">
        <f>(I105-H105)/30</f>
        <v>5.0999999999999996</v>
      </c>
      <c r="M105" s="101"/>
      <c r="N105" s="101" t="s">
        <v>226</v>
      </c>
      <c r="O105" s="207">
        <v>323200000</v>
      </c>
      <c r="P105" s="26">
        <v>131</v>
      </c>
      <c r="Q105" s="156" t="s">
        <v>684</v>
      </c>
      <c r="R105" s="111"/>
      <c r="S105" s="111"/>
      <c r="T105" s="111"/>
      <c r="U105" s="111"/>
      <c r="V105" s="111"/>
      <c r="W105" s="111"/>
      <c r="X105" s="111"/>
      <c r="Y105" s="111"/>
      <c r="Z105" s="111"/>
    </row>
    <row r="106" spans="1:26" s="112" customFormat="1" ht="45" x14ac:dyDescent="0.25">
      <c r="A106" s="45">
        <f>+A55+1</f>
        <v>3</v>
      </c>
      <c r="B106" s="113" t="s">
        <v>372</v>
      </c>
      <c r="C106" s="114" t="s">
        <v>372</v>
      </c>
      <c r="D106" s="113" t="s">
        <v>408</v>
      </c>
      <c r="E106" s="108" t="s">
        <v>381</v>
      </c>
      <c r="F106" s="109" t="s">
        <v>137</v>
      </c>
      <c r="G106" s="109" t="s">
        <v>226</v>
      </c>
      <c r="H106" s="116">
        <v>41246</v>
      </c>
      <c r="I106" s="116">
        <v>41851</v>
      </c>
      <c r="J106" s="110" t="s">
        <v>138</v>
      </c>
      <c r="K106" s="101">
        <f t="shared" ref="K106" si="1">(I106-H106)/30</f>
        <v>20.166666666666668</v>
      </c>
      <c r="L106" s="101"/>
      <c r="M106" s="101"/>
      <c r="N106" s="101"/>
      <c r="O106" s="207">
        <v>1477966792</v>
      </c>
      <c r="P106" s="26"/>
      <c r="Q106" s="156" t="s">
        <v>410</v>
      </c>
      <c r="R106" s="111"/>
      <c r="S106" s="111"/>
      <c r="T106" s="111"/>
      <c r="U106" s="111"/>
      <c r="V106" s="111"/>
      <c r="W106" s="111"/>
      <c r="X106" s="111"/>
      <c r="Y106" s="111"/>
      <c r="Z106" s="111"/>
    </row>
    <row r="107" spans="1:26" s="112" customFormat="1" ht="45" hidden="1" x14ac:dyDescent="0.25">
      <c r="A107" s="45">
        <f>+A56+1</f>
        <v>5</v>
      </c>
      <c r="B107" s="113" t="s">
        <v>372</v>
      </c>
      <c r="C107" s="114" t="s">
        <v>372</v>
      </c>
      <c r="D107" s="113" t="s">
        <v>383</v>
      </c>
      <c r="E107" s="108" t="s">
        <v>412</v>
      </c>
      <c r="F107" s="109" t="s">
        <v>138</v>
      </c>
      <c r="G107" s="109" t="s">
        <v>226</v>
      </c>
      <c r="H107" s="116">
        <v>41089</v>
      </c>
      <c r="I107" s="116">
        <v>41271</v>
      </c>
      <c r="J107" s="110" t="s">
        <v>138</v>
      </c>
      <c r="K107" s="101"/>
      <c r="L107" s="101">
        <f t="shared" ref="L107:L113" si="2">(I107-H107)/30</f>
        <v>6.0666666666666664</v>
      </c>
      <c r="M107" s="101"/>
      <c r="N107" s="101"/>
      <c r="O107" s="207">
        <v>589960819</v>
      </c>
      <c r="P107" s="26"/>
      <c r="Q107" s="156"/>
      <c r="R107" s="111"/>
      <c r="S107" s="111"/>
      <c r="T107" s="111"/>
      <c r="U107" s="111"/>
      <c r="V107" s="111"/>
      <c r="W107" s="111"/>
      <c r="X107" s="111"/>
      <c r="Y107" s="111"/>
      <c r="Z107" s="111"/>
    </row>
    <row r="108" spans="1:26" s="112" customFormat="1" ht="45" hidden="1" x14ac:dyDescent="0.25">
      <c r="A108" s="45">
        <f t="shared" ref="A108" si="3">+A107+1</f>
        <v>6</v>
      </c>
      <c r="B108" s="113" t="s">
        <v>372</v>
      </c>
      <c r="C108" s="114" t="s">
        <v>372</v>
      </c>
      <c r="D108" s="113" t="s">
        <v>383</v>
      </c>
      <c r="E108" s="108" t="s">
        <v>413</v>
      </c>
      <c r="F108" s="109" t="s">
        <v>138</v>
      </c>
      <c r="G108" s="109" t="s">
        <v>226</v>
      </c>
      <c r="H108" s="116">
        <v>41089</v>
      </c>
      <c r="I108" s="116">
        <v>41271</v>
      </c>
      <c r="J108" s="110" t="s">
        <v>138</v>
      </c>
      <c r="K108" s="101"/>
      <c r="L108" s="101">
        <f t="shared" si="2"/>
        <v>6.0666666666666664</v>
      </c>
      <c r="M108" s="101"/>
      <c r="N108" s="101"/>
      <c r="O108" s="207">
        <v>596338400</v>
      </c>
      <c r="P108" s="26"/>
      <c r="Q108" s="156"/>
      <c r="R108" s="111"/>
      <c r="S108" s="111"/>
      <c r="T108" s="111"/>
      <c r="U108" s="111"/>
      <c r="V108" s="111"/>
      <c r="W108" s="111"/>
      <c r="X108" s="111"/>
      <c r="Y108" s="111"/>
      <c r="Z108" s="111"/>
    </row>
    <row r="109" spans="1:26" s="112" customFormat="1" ht="45" hidden="1" x14ac:dyDescent="0.25">
      <c r="A109" s="45">
        <v>7</v>
      </c>
      <c r="B109" s="113" t="s">
        <v>372</v>
      </c>
      <c r="C109" s="114" t="str">
        <f>C108</f>
        <v>FUNDACION PARA EL DESARROLLO ALIMENTARIO FUNDALI</v>
      </c>
      <c r="D109" s="113" t="s">
        <v>383</v>
      </c>
      <c r="E109" s="108" t="s">
        <v>414</v>
      </c>
      <c r="F109" s="109" t="s">
        <v>138</v>
      </c>
      <c r="G109" s="109" t="s">
        <v>226</v>
      </c>
      <c r="H109" s="116">
        <v>40735</v>
      </c>
      <c r="I109" s="116">
        <v>40887</v>
      </c>
      <c r="J109" s="110" t="s">
        <v>138</v>
      </c>
      <c r="K109" s="101"/>
      <c r="L109" s="101">
        <f t="shared" si="2"/>
        <v>5.0666666666666664</v>
      </c>
      <c r="M109" s="101"/>
      <c r="N109" s="101"/>
      <c r="O109" s="207">
        <v>159564168</v>
      </c>
      <c r="P109" s="26"/>
      <c r="Q109" s="156"/>
      <c r="R109" s="111"/>
      <c r="S109" s="111"/>
      <c r="T109" s="111"/>
      <c r="U109" s="111"/>
      <c r="V109" s="111"/>
      <c r="W109" s="111"/>
      <c r="X109" s="111"/>
      <c r="Y109" s="111"/>
      <c r="Z109" s="111"/>
    </row>
    <row r="110" spans="1:26" s="112" customFormat="1" ht="45" x14ac:dyDescent="0.25">
      <c r="A110" s="45">
        <v>8</v>
      </c>
      <c r="B110" s="113" t="s">
        <v>372</v>
      </c>
      <c r="C110" s="114" t="s">
        <v>372</v>
      </c>
      <c r="D110" s="113" t="s">
        <v>408</v>
      </c>
      <c r="E110" s="108" t="s">
        <v>415</v>
      </c>
      <c r="F110" s="109" t="s">
        <v>137</v>
      </c>
      <c r="G110" s="109" t="s">
        <v>226</v>
      </c>
      <c r="H110" s="116">
        <v>38377</v>
      </c>
      <c r="I110" s="116">
        <v>38711</v>
      </c>
      <c r="J110" s="110" t="s">
        <v>138</v>
      </c>
      <c r="K110" s="101"/>
      <c r="L110" s="101">
        <f t="shared" si="2"/>
        <v>11.133333333333333</v>
      </c>
      <c r="M110" s="101"/>
      <c r="N110" s="101"/>
      <c r="O110" s="207">
        <f>93578414+10517208</f>
        <v>104095622</v>
      </c>
      <c r="P110" s="26"/>
      <c r="Q110" s="156" t="s">
        <v>736</v>
      </c>
      <c r="R110" s="111"/>
      <c r="S110" s="111"/>
      <c r="T110" s="111"/>
      <c r="U110" s="111"/>
      <c r="V110" s="111"/>
      <c r="W110" s="111"/>
      <c r="X110" s="111"/>
      <c r="Y110" s="111"/>
      <c r="Z110" s="111"/>
    </row>
    <row r="111" spans="1:26" s="112" customFormat="1" ht="45" x14ac:dyDescent="0.25">
      <c r="A111" s="45">
        <v>9</v>
      </c>
      <c r="B111" s="113" t="s">
        <v>372</v>
      </c>
      <c r="C111" s="114" t="s">
        <v>372</v>
      </c>
      <c r="D111" s="113" t="s">
        <v>408</v>
      </c>
      <c r="E111" s="108" t="s">
        <v>416</v>
      </c>
      <c r="F111" s="109" t="s">
        <v>137</v>
      </c>
      <c r="G111" s="109" t="s">
        <v>226</v>
      </c>
      <c r="H111" s="116">
        <v>38742</v>
      </c>
      <c r="I111" s="116">
        <v>39082</v>
      </c>
      <c r="J111" s="110" t="s">
        <v>138</v>
      </c>
      <c r="K111" s="101"/>
      <c r="L111" s="101">
        <f t="shared" si="2"/>
        <v>11.333333333333334</v>
      </c>
      <c r="M111" s="101"/>
      <c r="N111" s="101"/>
      <c r="O111" s="207">
        <v>104573914</v>
      </c>
      <c r="P111" s="26"/>
      <c r="Q111" s="156" t="s">
        <v>735</v>
      </c>
      <c r="R111" s="111"/>
      <c r="S111" s="111"/>
      <c r="T111" s="111"/>
      <c r="U111" s="111"/>
      <c r="V111" s="111"/>
      <c r="W111" s="111"/>
      <c r="X111" s="111"/>
      <c r="Y111" s="111"/>
      <c r="Z111" s="111"/>
    </row>
    <row r="112" spans="1:26" s="112" customFormat="1" ht="45" x14ac:dyDescent="0.25">
      <c r="A112" s="45">
        <v>10</v>
      </c>
      <c r="B112" s="113" t="s">
        <v>372</v>
      </c>
      <c r="C112" s="114" t="s">
        <v>372</v>
      </c>
      <c r="D112" s="113" t="s">
        <v>408</v>
      </c>
      <c r="E112" s="108" t="s">
        <v>417</v>
      </c>
      <c r="F112" s="109" t="s">
        <v>137</v>
      </c>
      <c r="G112" s="109" t="s">
        <v>226</v>
      </c>
      <c r="H112" s="116">
        <v>39107</v>
      </c>
      <c r="I112" s="214">
        <v>39447</v>
      </c>
      <c r="J112" s="215" t="s">
        <v>138</v>
      </c>
      <c r="K112" s="216"/>
      <c r="L112" s="101">
        <f t="shared" si="2"/>
        <v>11.333333333333334</v>
      </c>
      <c r="M112" s="101"/>
      <c r="N112" s="101"/>
      <c r="O112" s="207">
        <v>108757047</v>
      </c>
      <c r="P112" s="26"/>
      <c r="Q112" s="156" t="s">
        <v>733</v>
      </c>
      <c r="R112" s="111"/>
      <c r="S112" s="111"/>
      <c r="T112" s="111"/>
      <c r="U112" s="111"/>
      <c r="V112" s="111"/>
      <c r="W112" s="111"/>
      <c r="X112" s="111"/>
      <c r="Y112" s="111"/>
      <c r="Z112" s="111"/>
    </row>
    <row r="113" spans="1:26" s="112" customFormat="1" ht="45" x14ac:dyDescent="0.25">
      <c r="A113" s="45">
        <v>11</v>
      </c>
      <c r="B113" s="113" t="s">
        <v>372</v>
      </c>
      <c r="C113" s="114" t="s">
        <v>372</v>
      </c>
      <c r="D113" s="113" t="s">
        <v>408</v>
      </c>
      <c r="E113" s="213" t="s">
        <v>418</v>
      </c>
      <c r="F113" s="109" t="s">
        <v>137</v>
      </c>
      <c r="G113" s="109" t="s">
        <v>226</v>
      </c>
      <c r="H113" s="116">
        <v>39449</v>
      </c>
      <c r="I113" s="214">
        <v>39813</v>
      </c>
      <c r="J113" s="215" t="s">
        <v>138</v>
      </c>
      <c r="K113" s="216"/>
      <c r="L113" s="101">
        <f t="shared" si="2"/>
        <v>12.133333333333333</v>
      </c>
      <c r="M113" s="101"/>
      <c r="N113" s="101"/>
      <c r="O113" s="207">
        <v>118481703</v>
      </c>
      <c r="P113" s="26"/>
      <c r="Q113" s="156" t="s">
        <v>732</v>
      </c>
      <c r="R113" s="111"/>
      <c r="S113" s="111"/>
      <c r="T113" s="111"/>
      <c r="U113" s="111"/>
      <c r="V113" s="111"/>
      <c r="W113" s="111"/>
      <c r="X113" s="111"/>
      <c r="Y113" s="111"/>
      <c r="Z113" s="111"/>
    </row>
    <row r="114" spans="1:26" s="112" customFormat="1" ht="75" x14ac:dyDescent="0.25">
      <c r="A114" s="45">
        <v>12</v>
      </c>
      <c r="B114" s="113" t="s">
        <v>372</v>
      </c>
      <c r="C114" s="114" t="s">
        <v>372</v>
      </c>
      <c r="D114" s="113" t="s">
        <v>408</v>
      </c>
      <c r="E114" s="108" t="s">
        <v>419</v>
      </c>
      <c r="F114" s="109" t="s">
        <v>137</v>
      </c>
      <c r="G114" s="109" t="s">
        <v>226</v>
      </c>
      <c r="H114" s="116">
        <v>39818</v>
      </c>
      <c r="I114" s="214">
        <v>40178</v>
      </c>
      <c r="J114" s="215" t="s">
        <v>138</v>
      </c>
      <c r="K114" s="216">
        <v>2</v>
      </c>
      <c r="L114" s="216">
        <v>10</v>
      </c>
      <c r="M114" s="101"/>
      <c r="N114" s="101"/>
      <c r="O114" s="207">
        <f>123843614+120000</f>
        <v>123963614</v>
      </c>
      <c r="P114" s="26"/>
      <c r="Q114" s="156" t="s">
        <v>734</v>
      </c>
      <c r="R114" s="111"/>
      <c r="S114" s="111"/>
      <c r="T114" s="111"/>
      <c r="U114" s="111"/>
      <c r="V114" s="111"/>
      <c r="W114" s="111"/>
      <c r="X114" s="111"/>
      <c r="Y114" s="111"/>
      <c r="Z114" s="111"/>
    </row>
    <row r="115" spans="1:26" s="112" customFormat="1" ht="45" x14ac:dyDescent="0.25">
      <c r="A115" s="45">
        <v>13</v>
      </c>
      <c r="B115" s="113" t="s">
        <v>372</v>
      </c>
      <c r="C115" s="114" t="s">
        <v>372</v>
      </c>
      <c r="D115" s="113" t="s">
        <v>408</v>
      </c>
      <c r="E115" s="108" t="s">
        <v>420</v>
      </c>
      <c r="F115" s="109" t="s">
        <v>137</v>
      </c>
      <c r="G115" s="109" t="s">
        <v>226</v>
      </c>
      <c r="H115" s="116">
        <v>40185</v>
      </c>
      <c r="I115" s="214">
        <v>40543</v>
      </c>
      <c r="J115" s="215" t="s">
        <v>138</v>
      </c>
      <c r="K115" s="216">
        <v>11.93</v>
      </c>
      <c r="L115" s="216"/>
      <c r="M115" s="101"/>
      <c r="N115" s="101"/>
      <c r="O115" s="207">
        <f>128922158+580800</f>
        <v>129502958</v>
      </c>
      <c r="P115" s="26"/>
      <c r="Q115" s="156"/>
      <c r="R115" s="111"/>
      <c r="S115" s="111"/>
      <c r="T115" s="111"/>
      <c r="U115" s="111"/>
      <c r="V115" s="111"/>
      <c r="W115" s="111"/>
      <c r="X115" s="111"/>
      <c r="Y115" s="111"/>
      <c r="Z115" s="111"/>
    </row>
    <row r="116" spans="1:26" s="112" customFormat="1" ht="180" hidden="1" x14ac:dyDescent="0.25">
      <c r="A116" s="45">
        <v>16</v>
      </c>
      <c r="B116" s="113" t="s">
        <v>372</v>
      </c>
      <c r="C116" s="114" t="s">
        <v>372</v>
      </c>
      <c r="D116" s="113" t="s">
        <v>423</v>
      </c>
      <c r="E116" s="108" t="s">
        <v>424</v>
      </c>
      <c r="F116" s="109" t="s">
        <v>138</v>
      </c>
      <c r="G116" s="109" t="s">
        <v>226</v>
      </c>
      <c r="H116" s="116">
        <v>40360</v>
      </c>
      <c r="I116" s="214">
        <v>40543</v>
      </c>
      <c r="J116" s="215" t="s">
        <v>138</v>
      </c>
      <c r="K116" s="216"/>
      <c r="L116" s="216">
        <f t="shared" ref="L116:L121" si="4">(I116-H116)/30</f>
        <v>6.1</v>
      </c>
      <c r="M116" s="101"/>
      <c r="N116" s="101"/>
      <c r="O116" s="207">
        <v>177828167</v>
      </c>
      <c r="P116" s="26"/>
      <c r="Q116" s="156" t="s">
        <v>684</v>
      </c>
      <c r="R116" s="111"/>
      <c r="S116" s="111"/>
      <c r="T116" s="111"/>
      <c r="U116" s="111"/>
      <c r="V116" s="111"/>
      <c r="W116" s="111"/>
      <c r="X116" s="111"/>
      <c r="Y116" s="111"/>
      <c r="Z116" s="111"/>
    </row>
    <row r="117" spans="1:26" s="112" customFormat="1" ht="60" hidden="1" x14ac:dyDescent="0.25">
      <c r="A117" s="45">
        <v>17</v>
      </c>
      <c r="B117" s="113" t="s">
        <v>372</v>
      </c>
      <c r="C117" s="114" t="s">
        <v>372</v>
      </c>
      <c r="D117" s="113" t="s">
        <v>425</v>
      </c>
      <c r="E117" s="108" t="s">
        <v>426</v>
      </c>
      <c r="F117" s="109" t="s">
        <v>138</v>
      </c>
      <c r="G117" s="109" t="s">
        <v>226</v>
      </c>
      <c r="H117" s="116">
        <v>40766</v>
      </c>
      <c r="I117" s="214">
        <v>40767</v>
      </c>
      <c r="J117" s="215" t="s">
        <v>137</v>
      </c>
      <c r="K117" s="216"/>
      <c r="L117" s="216">
        <f t="shared" si="4"/>
        <v>3.3333333333333333E-2</v>
      </c>
      <c r="M117" s="101"/>
      <c r="N117" s="101"/>
      <c r="O117" s="207">
        <v>1077000</v>
      </c>
      <c r="P117" s="26"/>
      <c r="Q117" s="156" t="s">
        <v>686</v>
      </c>
      <c r="R117" s="111"/>
      <c r="S117" s="111"/>
      <c r="T117" s="111"/>
      <c r="U117" s="111"/>
      <c r="V117" s="111"/>
      <c r="W117" s="111"/>
      <c r="X117" s="111"/>
      <c r="Y117" s="111"/>
      <c r="Z117" s="111"/>
    </row>
    <row r="118" spans="1:26" s="112" customFormat="1" ht="180" hidden="1" x14ac:dyDescent="0.25">
      <c r="A118" s="45">
        <v>18</v>
      </c>
      <c r="B118" s="113" t="s">
        <v>372</v>
      </c>
      <c r="C118" s="114" t="s">
        <v>372</v>
      </c>
      <c r="D118" s="113" t="s">
        <v>427</v>
      </c>
      <c r="E118" s="108" t="s">
        <v>428</v>
      </c>
      <c r="F118" s="109" t="s">
        <v>138</v>
      </c>
      <c r="G118" s="109" t="s">
        <v>226</v>
      </c>
      <c r="H118" s="116">
        <v>40848</v>
      </c>
      <c r="I118" s="214">
        <v>40849</v>
      </c>
      <c r="J118" s="215" t="s">
        <v>138</v>
      </c>
      <c r="K118" s="216"/>
      <c r="L118" s="216">
        <f t="shared" si="4"/>
        <v>3.3333333333333333E-2</v>
      </c>
      <c r="M118" s="101"/>
      <c r="N118" s="101"/>
      <c r="O118" s="207">
        <v>1077000</v>
      </c>
      <c r="P118" s="26"/>
      <c r="Q118" s="156" t="s">
        <v>684</v>
      </c>
      <c r="R118" s="111"/>
      <c r="S118" s="111"/>
      <c r="T118" s="111"/>
      <c r="U118" s="111"/>
      <c r="V118" s="111"/>
      <c r="W118" s="111"/>
      <c r="X118" s="111"/>
      <c r="Y118" s="111"/>
      <c r="Z118" s="111"/>
    </row>
    <row r="119" spans="1:26" s="112" customFormat="1" ht="75" hidden="1" x14ac:dyDescent="0.25">
      <c r="A119" s="45">
        <v>19</v>
      </c>
      <c r="B119" s="113" t="s">
        <v>372</v>
      </c>
      <c r="C119" s="114" t="s">
        <v>372</v>
      </c>
      <c r="D119" s="113" t="s">
        <v>429</v>
      </c>
      <c r="E119" s="108"/>
      <c r="F119" s="109" t="s">
        <v>138</v>
      </c>
      <c r="G119" s="109" t="s">
        <v>226</v>
      </c>
      <c r="H119" s="116">
        <v>40722</v>
      </c>
      <c r="I119" s="214">
        <v>40724</v>
      </c>
      <c r="J119" s="215" t="s">
        <v>138</v>
      </c>
      <c r="K119" s="216"/>
      <c r="L119" s="216">
        <f t="shared" si="4"/>
        <v>6.6666666666666666E-2</v>
      </c>
      <c r="M119" s="101"/>
      <c r="N119" s="101"/>
      <c r="O119" s="207">
        <v>1077000</v>
      </c>
      <c r="P119" s="26"/>
      <c r="Q119" s="156" t="s">
        <v>685</v>
      </c>
      <c r="R119" s="111"/>
      <c r="S119" s="111"/>
      <c r="T119" s="111"/>
      <c r="U119" s="111"/>
      <c r="V119" s="111"/>
      <c r="W119" s="111"/>
      <c r="X119" s="111"/>
      <c r="Y119" s="111"/>
      <c r="Z119" s="111"/>
    </row>
    <row r="120" spans="1:26" s="112" customFormat="1" ht="180" hidden="1" x14ac:dyDescent="0.25">
      <c r="A120" s="45">
        <v>20</v>
      </c>
      <c r="B120" s="113" t="s">
        <v>372</v>
      </c>
      <c r="C120" s="114" t="s">
        <v>372</v>
      </c>
      <c r="D120" s="113" t="s">
        <v>430</v>
      </c>
      <c r="E120" s="108"/>
      <c r="F120" s="109" t="s">
        <v>138</v>
      </c>
      <c r="G120" s="109" t="s">
        <v>226</v>
      </c>
      <c r="H120" s="116">
        <v>40651</v>
      </c>
      <c r="I120" s="214">
        <v>40877</v>
      </c>
      <c r="J120" s="215" t="s">
        <v>138</v>
      </c>
      <c r="K120" s="216"/>
      <c r="L120" s="216">
        <f t="shared" si="4"/>
        <v>7.5333333333333332</v>
      </c>
      <c r="M120" s="101"/>
      <c r="N120" s="101"/>
      <c r="O120" s="207">
        <v>1247000</v>
      </c>
      <c r="P120" s="26"/>
      <c r="Q120" s="156" t="s">
        <v>684</v>
      </c>
      <c r="R120" s="111"/>
      <c r="S120" s="111"/>
      <c r="T120" s="111"/>
      <c r="U120" s="111"/>
      <c r="V120" s="111"/>
      <c r="W120" s="111"/>
      <c r="X120" s="111"/>
      <c r="Y120" s="111"/>
      <c r="Z120" s="111"/>
    </row>
    <row r="121" spans="1:26" s="112" customFormat="1" ht="180" hidden="1" x14ac:dyDescent="0.25">
      <c r="A121" s="45">
        <v>21</v>
      </c>
      <c r="B121" s="113" t="s">
        <v>372</v>
      </c>
      <c r="C121" s="114" t="s">
        <v>372</v>
      </c>
      <c r="D121" s="113" t="s">
        <v>431</v>
      </c>
      <c r="E121" s="108"/>
      <c r="F121" s="109" t="s">
        <v>138</v>
      </c>
      <c r="G121" s="109" t="s">
        <v>226</v>
      </c>
      <c r="H121" s="116">
        <v>40238</v>
      </c>
      <c r="I121" s="214">
        <v>40461</v>
      </c>
      <c r="J121" s="215" t="s">
        <v>138</v>
      </c>
      <c r="K121" s="216"/>
      <c r="L121" s="216">
        <f t="shared" si="4"/>
        <v>7.4333333333333336</v>
      </c>
      <c r="M121" s="101"/>
      <c r="N121" s="101"/>
      <c r="O121" s="207">
        <v>1028800</v>
      </c>
      <c r="P121" s="26"/>
      <c r="Q121" s="156" t="s">
        <v>684</v>
      </c>
      <c r="R121" s="111"/>
      <c r="S121" s="111"/>
      <c r="T121" s="111"/>
      <c r="U121" s="111"/>
      <c r="V121" s="111"/>
      <c r="W121" s="111"/>
      <c r="X121" s="111"/>
      <c r="Y121" s="111"/>
      <c r="Z121" s="111"/>
    </row>
    <row r="122" spans="1:26" s="112" customFormat="1" ht="45" customHeight="1" x14ac:dyDescent="0.25">
      <c r="A122" s="45" t="e">
        <f>+A52+1</f>
        <v>#REF!</v>
      </c>
      <c r="B122" s="113" t="s">
        <v>372</v>
      </c>
      <c r="C122" s="114" t="s">
        <v>372</v>
      </c>
      <c r="D122" s="113" t="s">
        <v>383</v>
      </c>
      <c r="E122" s="108" t="s">
        <v>737</v>
      </c>
      <c r="F122" s="109" t="s">
        <v>137</v>
      </c>
      <c r="G122" s="109"/>
      <c r="H122" s="116">
        <v>41866</v>
      </c>
      <c r="I122" s="116">
        <v>41912</v>
      </c>
      <c r="J122" s="110" t="s">
        <v>138</v>
      </c>
      <c r="K122" s="205">
        <v>1.5</v>
      </c>
      <c r="L122" s="205"/>
      <c r="M122" s="206" t="s">
        <v>226</v>
      </c>
      <c r="N122" s="101" t="s">
        <v>226</v>
      </c>
      <c r="O122" s="207">
        <v>246282036</v>
      </c>
      <c r="P122" s="26" t="s">
        <v>384</v>
      </c>
      <c r="Q122" s="156"/>
      <c r="R122" s="111"/>
      <c r="S122" s="111"/>
      <c r="T122" s="111"/>
      <c r="U122" s="111"/>
      <c r="V122" s="111"/>
      <c r="W122" s="111"/>
      <c r="X122" s="111"/>
      <c r="Y122" s="111"/>
      <c r="Z122" s="111"/>
    </row>
    <row r="123" spans="1:26" s="112" customFormat="1" ht="97.5" hidden="1" customHeight="1" x14ac:dyDescent="0.25">
      <c r="A123" s="45" t="e">
        <f>+A122+1</f>
        <v>#REF!</v>
      </c>
      <c r="B123" s="113" t="s">
        <v>372</v>
      </c>
      <c r="C123" s="114" t="s">
        <v>372</v>
      </c>
      <c r="D123" s="113" t="s">
        <v>383</v>
      </c>
      <c r="E123" s="108" t="s">
        <v>385</v>
      </c>
      <c r="F123" s="210" t="s">
        <v>138</v>
      </c>
      <c r="G123" s="109"/>
      <c r="H123" s="116">
        <v>41673</v>
      </c>
      <c r="I123" s="116">
        <v>41927</v>
      </c>
      <c r="J123" s="110" t="s">
        <v>138</v>
      </c>
      <c r="K123" s="205">
        <f t="shared" ref="K123:K125" si="5">((I123-H123)/30)-L123</f>
        <v>0</v>
      </c>
      <c r="L123" s="205">
        <v>8.4666666666666668</v>
      </c>
      <c r="M123" s="206" t="s">
        <v>226</v>
      </c>
      <c r="N123" s="101" t="s">
        <v>226</v>
      </c>
      <c r="O123" s="207">
        <v>771615000</v>
      </c>
      <c r="P123" s="26" t="s">
        <v>386</v>
      </c>
      <c r="Q123" s="156" t="s">
        <v>682</v>
      </c>
      <c r="R123" s="111"/>
      <c r="S123" s="111"/>
      <c r="T123" s="111"/>
      <c r="U123" s="111"/>
      <c r="V123" s="111"/>
      <c r="W123" s="111"/>
      <c r="X123" s="111"/>
      <c r="Y123" s="111"/>
      <c r="Z123" s="111"/>
    </row>
    <row r="124" spans="1:26" s="112" customFormat="1" ht="180" hidden="1" customHeight="1" x14ac:dyDescent="0.25">
      <c r="A124" s="45" t="e">
        <f>+A123+1</f>
        <v>#REF!</v>
      </c>
      <c r="B124" s="113" t="s">
        <v>372</v>
      </c>
      <c r="C124" s="114" t="s">
        <v>372</v>
      </c>
      <c r="D124" s="113" t="s">
        <v>387</v>
      </c>
      <c r="E124" s="108" t="s">
        <v>388</v>
      </c>
      <c r="F124" s="210" t="s">
        <v>138</v>
      </c>
      <c r="G124" s="109"/>
      <c r="H124" s="116">
        <v>41671</v>
      </c>
      <c r="I124" s="116">
        <v>41840</v>
      </c>
      <c r="J124" s="110" t="s">
        <v>138</v>
      </c>
      <c r="K124" s="205">
        <f t="shared" si="5"/>
        <v>0</v>
      </c>
      <c r="L124" s="205">
        <v>5.6333333333333337</v>
      </c>
      <c r="M124" s="206" t="s">
        <v>226</v>
      </c>
      <c r="N124" s="101" t="s">
        <v>226</v>
      </c>
      <c r="O124" s="207">
        <v>779877284.48000002</v>
      </c>
      <c r="P124" s="26">
        <v>118</v>
      </c>
      <c r="Q124" s="156" t="s">
        <v>682</v>
      </c>
      <c r="R124" s="111"/>
      <c r="S124" s="111"/>
      <c r="T124" s="111"/>
      <c r="U124" s="111"/>
      <c r="V124" s="111"/>
      <c r="W124" s="111"/>
      <c r="X124" s="111"/>
      <c r="Y124" s="111"/>
      <c r="Z124" s="111"/>
    </row>
    <row r="125" spans="1:26" s="112" customFormat="1" ht="99" hidden="1" customHeight="1" x14ac:dyDescent="0.25">
      <c r="A125" s="45" t="e">
        <f>+A124+1</f>
        <v>#REF!</v>
      </c>
      <c r="B125" s="113" t="s">
        <v>372</v>
      </c>
      <c r="C125" s="114" t="s">
        <v>372</v>
      </c>
      <c r="D125" s="113" t="s">
        <v>383</v>
      </c>
      <c r="E125" s="108" t="s">
        <v>389</v>
      </c>
      <c r="F125" s="210" t="s">
        <v>138</v>
      </c>
      <c r="G125" s="109"/>
      <c r="H125" s="116">
        <v>41470</v>
      </c>
      <c r="I125" s="116">
        <v>41623</v>
      </c>
      <c r="J125" s="110" t="s">
        <v>138</v>
      </c>
      <c r="K125" s="205">
        <f t="shared" si="5"/>
        <v>0</v>
      </c>
      <c r="L125" s="205">
        <v>5.0999999999999996</v>
      </c>
      <c r="M125" s="206" t="s">
        <v>226</v>
      </c>
      <c r="N125" s="101" t="s">
        <v>226</v>
      </c>
      <c r="O125" s="207">
        <v>589960819</v>
      </c>
      <c r="P125" s="26" t="s">
        <v>390</v>
      </c>
      <c r="Q125" s="156" t="s">
        <v>682</v>
      </c>
      <c r="R125" s="111"/>
      <c r="S125" s="111"/>
      <c r="T125" s="111"/>
      <c r="U125" s="111"/>
      <c r="V125" s="111"/>
      <c r="W125" s="111"/>
      <c r="X125" s="111"/>
      <c r="Y125" s="111"/>
      <c r="Z125" s="111"/>
    </row>
    <row r="126" spans="1:26" s="112" customFormat="1" x14ac:dyDescent="0.25">
      <c r="A126" s="45"/>
      <c r="B126" s="48" t="s">
        <v>15</v>
      </c>
      <c r="C126" s="114"/>
      <c r="D126" s="113"/>
      <c r="E126" s="108"/>
      <c r="F126" s="109"/>
      <c r="G126" s="109"/>
      <c r="H126" s="109"/>
      <c r="I126" s="215"/>
      <c r="J126" s="215"/>
      <c r="K126" s="271">
        <f>SUM(K105:K122)</f>
        <v>35.596666666666664</v>
      </c>
      <c r="L126" s="217">
        <f>SUM(L105:L121)</f>
        <v>99.433333333333337</v>
      </c>
      <c r="M126" s="154">
        <f>SUM(M105:M121)</f>
        <v>0</v>
      </c>
      <c r="N126" s="115">
        <f>SUM(N105:N121)</f>
        <v>0</v>
      </c>
      <c r="O126" s="26"/>
      <c r="P126" s="26"/>
      <c r="Q126" s="157"/>
    </row>
    <row r="127" spans="1:26" x14ac:dyDescent="0.25">
      <c r="B127" s="29"/>
      <c r="C127" s="29"/>
      <c r="D127" s="29"/>
      <c r="E127" s="30"/>
      <c r="F127" s="29"/>
      <c r="G127" s="29"/>
      <c r="H127" s="29"/>
      <c r="I127" s="29"/>
      <c r="J127" s="29"/>
      <c r="K127" s="29"/>
      <c r="L127" s="29"/>
      <c r="M127" s="29"/>
      <c r="N127" s="29"/>
      <c r="O127" s="29"/>
      <c r="P127" s="29"/>
    </row>
    <row r="128" spans="1:26" ht="18.75" x14ac:dyDescent="0.25">
      <c r="B128" s="58" t="s">
        <v>31</v>
      </c>
      <c r="C128" s="71">
        <f>+K126</f>
        <v>35.596666666666664</v>
      </c>
      <c r="H128" s="31"/>
      <c r="I128" s="31"/>
      <c r="J128" s="31"/>
      <c r="K128" s="31"/>
      <c r="L128" s="31"/>
      <c r="M128" s="31"/>
      <c r="N128" s="29"/>
      <c r="O128" s="29"/>
      <c r="P128" s="29"/>
    </row>
    <row r="130" spans="2:17" ht="15.75" thickBot="1" x14ac:dyDescent="0.3"/>
    <row r="131" spans="2:17" ht="37.15" customHeight="1" thickBot="1" x14ac:dyDescent="0.3">
      <c r="B131" s="74" t="s">
        <v>48</v>
      </c>
      <c r="C131" s="75" t="s">
        <v>49</v>
      </c>
      <c r="D131" s="74" t="s">
        <v>50</v>
      </c>
      <c r="E131" s="75" t="s">
        <v>54</v>
      </c>
    </row>
    <row r="132" spans="2:17" ht="41.45" customHeight="1" x14ac:dyDescent="0.25">
      <c r="B132" s="65" t="s">
        <v>126</v>
      </c>
      <c r="C132" s="68">
        <v>20</v>
      </c>
      <c r="D132" s="68"/>
      <c r="E132" s="354">
        <f>+D134</f>
        <v>40</v>
      </c>
    </row>
    <row r="133" spans="2:17" x14ac:dyDescent="0.25">
      <c r="B133" s="65" t="s">
        <v>127</v>
      </c>
      <c r="C133" s="56">
        <v>30</v>
      </c>
      <c r="D133" s="183">
        <v>0</v>
      </c>
      <c r="E133" s="355"/>
    </row>
    <row r="134" spans="2:17" ht="15.75" thickBot="1" x14ac:dyDescent="0.3">
      <c r="B134" s="65" t="s">
        <v>128</v>
      </c>
      <c r="C134" s="70">
        <v>40</v>
      </c>
      <c r="D134" s="70">
        <v>40</v>
      </c>
      <c r="E134" s="356"/>
    </row>
    <row r="136" spans="2:17" ht="15.75" thickBot="1" x14ac:dyDescent="0.3"/>
    <row r="137" spans="2:17" ht="27" thickBot="1" x14ac:dyDescent="0.3">
      <c r="B137" s="346" t="s">
        <v>51</v>
      </c>
      <c r="C137" s="347"/>
      <c r="D137" s="347"/>
      <c r="E137" s="347"/>
      <c r="F137" s="347"/>
      <c r="G137" s="347"/>
      <c r="H137" s="347"/>
      <c r="I137" s="347"/>
      <c r="J137" s="347"/>
      <c r="K137" s="347"/>
      <c r="L137" s="347"/>
      <c r="M137" s="347"/>
      <c r="N137" s="348"/>
    </row>
    <row r="139" spans="2:17" ht="76.5" customHeight="1" x14ac:dyDescent="0.25">
      <c r="B139" s="119" t="s">
        <v>0</v>
      </c>
      <c r="C139" s="119" t="s">
        <v>38</v>
      </c>
      <c r="D139" s="119" t="s">
        <v>39</v>
      </c>
      <c r="E139" s="119" t="s">
        <v>115</v>
      </c>
      <c r="F139" s="119" t="s">
        <v>117</v>
      </c>
      <c r="G139" s="119" t="s">
        <v>118</v>
      </c>
      <c r="H139" s="119" t="s">
        <v>119</v>
      </c>
      <c r="I139" s="119" t="s">
        <v>116</v>
      </c>
      <c r="J139" s="337" t="s">
        <v>120</v>
      </c>
      <c r="K139" s="338"/>
      <c r="L139" s="339"/>
      <c r="M139" s="119" t="s">
        <v>124</v>
      </c>
      <c r="N139" s="119" t="s">
        <v>40</v>
      </c>
      <c r="O139" s="119" t="s">
        <v>41</v>
      </c>
      <c r="P139" s="337" t="s">
        <v>3</v>
      </c>
      <c r="Q139" s="339"/>
    </row>
    <row r="140" spans="2:17" ht="60.75" customHeight="1" x14ac:dyDescent="0.25">
      <c r="B140" s="182" t="s">
        <v>432</v>
      </c>
      <c r="C140" s="182">
        <v>1</v>
      </c>
      <c r="D140" s="212" t="s">
        <v>433</v>
      </c>
      <c r="E140" s="212">
        <v>19352512</v>
      </c>
      <c r="F140" s="3" t="s">
        <v>434</v>
      </c>
      <c r="G140" s="3" t="s">
        <v>435</v>
      </c>
      <c r="H140" s="3">
        <v>1988</v>
      </c>
      <c r="I140" s="5"/>
      <c r="J140" s="182" t="s">
        <v>436</v>
      </c>
      <c r="K140" s="97" t="s">
        <v>437</v>
      </c>
      <c r="L140" s="96" t="s">
        <v>123</v>
      </c>
      <c r="M140" s="120" t="s">
        <v>137</v>
      </c>
      <c r="N140" s="120"/>
      <c r="O140" s="120"/>
      <c r="P140" s="353" t="s">
        <v>687</v>
      </c>
      <c r="Q140" s="353"/>
    </row>
    <row r="141" spans="2:17" ht="155.25" customHeight="1" x14ac:dyDescent="0.25">
      <c r="B141" s="182" t="s">
        <v>132</v>
      </c>
      <c r="C141" s="182">
        <v>1</v>
      </c>
      <c r="D141" s="212" t="s">
        <v>438</v>
      </c>
      <c r="E141" s="212">
        <v>41756685</v>
      </c>
      <c r="F141" s="3" t="s">
        <v>439</v>
      </c>
      <c r="G141" s="3" t="s">
        <v>440</v>
      </c>
      <c r="H141" s="180">
        <v>30897</v>
      </c>
      <c r="I141" s="5"/>
      <c r="J141" s="182" t="s">
        <v>441</v>
      </c>
      <c r="K141" s="182" t="s">
        <v>442</v>
      </c>
      <c r="L141" s="96" t="s">
        <v>402</v>
      </c>
      <c r="M141" s="120" t="s">
        <v>137</v>
      </c>
      <c r="N141" s="120"/>
      <c r="O141" s="120"/>
      <c r="P141" s="183"/>
      <c r="Q141" s="183"/>
    </row>
    <row r="142" spans="2:17" ht="58.5" customHeight="1" x14ac:dyDescent="0.25">
      <c r="B142" s="182" t="s">
        <v>133</v>
      </c>
      <c r="C142" s="182">
        <v>1</v>
      </c>
      <c r="D142" s="212" t="s">
        <v>443</v>
      </c>
      <c r="E142" s="212">
        <v>39782399</v>
      </c>
      <c r="F142" s="3" t="s">
        <v>444</v>
      </c>
      <c r="G142" s="3"/>
      <c r="H142" s="3"/>
      <c r="I142" s="5"/>
      <c r="J142" s="182" t="s">
        <v>445</v>
      </c>
      <c r="K142" s="97" t="s">
        <v>446</v>
      </c>
      <c r="L142" s="96" t="s">
        <v>402</v>
      </c>
      <c r="M142" s="120" t="s">
        <v>137</v>
      </c>
      <c r="N142" s="120"/>
      <c r="O142" s="120"/>
      <c r="P142" s="353"/>
      <c r="Q142" s="353"/>
    </row>
    <row r="145" spans="2:7" ht="15.75" thickBot="1" x14ac:dyDescent="0.3"/>
    <row r="146" spans="2:7" ht="54" customHeight="1" x14ac:dyDescent="0.25">
      <c r="B146" s="123" t="s">
        <v>32</v>
      </c>
      <c r="C146" s="123" t="s">
        <v>48</v>
      </c>
      <c r="D146" s="119" t="s">
        <v>49</v>
      </c>
      <c r="E146" s="123" t="s">
        <v>50</v>
      </c>
      <c r="F146" s="75" t="s">
        <v>55</v>
      </c>
      <c r="G146" s="93"/>
    </row>
    <row r="147" spans="2:7" ht="120.75" customHeight="1" x14ac:dyDescent="0.2">
      <c r="B147" s="357" t="s">
        <v>52</v>
      </c>
      <c r="C147" s="6" t="s">
        <v>129</v>
      </c>
      <c r="D147" s="183">
        <v>25</v>
      </c>
      <c r="E147" s="183">
        <v>0</v>
      </c>
      <c r="F147" s="358">
        <f>+E147+E148+E149</f>
        <v>35</v>
      </c>
      <c r="G147" s="94"/>
    </row>
    <row r="148" spans="2:7" ht="76.150000000000006" customHeight="1" x14ac:dyDescent="0.2">
      <c r="B148" s="357"/>
      <c r="C148" s="6" t="s">
        <v>130</v>
      </c>
      <c r="D148" s="190">
        <v>25</v>
      </c>
      <c r="E148" s="183">
        <v>25</v>
      </c>
      <c r="F148" s="359"/>
      <c r="G148" s="94"/>
    </row>
    <row r="149" spans="2:7" ht="69" customHeight="1" x14ac:dyDescent="0.2">
      <c r="B149" s="357"/>
      <c r="C149" s="6" t="s">
        <v>131</v>
      </c>
      <c r="D149" s="183">
        <v>10</v>
      </c>
      <c r="E149" s="183">
        <v>10</v>
      </c>
      <c r="F149" s="360"/>
      <c r="G149" s="94"/>
    </row>
    <row r="150" spans="2:7" x14ac:dyDescent="0.25">
      <c r="C150" s="103"/>
    </row>
    <row r="153" spans="2:7" x14ac:dyDescent="0.25">
      <c r="B153" s="121" t="s">
        <v>56</v>
      </c>
    </row>
    <row r="156" spans="2:7" x14ac:dyDescent="0.25">
      <c r="B156" s="124" t="s">
        <v>32</v>
      </c>
      <c r="C156" s="124" t="s">
        <v>57</v>
      </c>
      <c r="D156" s="123" t="s">
        <v>50</v>
      </c>
      <c r="E156" s="123" t="s">
        <v>15</v>
      </c>
    </row>
    <row r="157" spans="2:7" ht="28.5" x14ac:dyDescent="0.25">
      <c r="B157" s="104" t="s">
        <v>58</v>
      </c>
      <c r="C157" s="105">
        <v>40</v>
      </c>
      <c r="D157" s="183">
        <f>+E132</f>
        <v>40</v>
      </c>
      <c r="E157" s="334">
        <f>+D157+D158</f>
        <v>75</v>
      </c>
    </row>
    <row r="158" spans="2:7" ht="42.75" x14ac:dyDescent="0.25">
      <c r="B158" s="104" t="s">
        <v>59</v>
      </c>
      <c r="C158" s="105">
        <v>60</v>
      </c>
      <c r="D158" s="183">
        <f>+F147</f>
        <v>35</v>
      </c>
      <c r="E158" s="335"/>
    </row>
  </sheetData>
  <mergeCells count="43">
    <mergeCell ref="C9:N9"/>
    <mergeCell ref="B2:P2"/>
    <mergeCell ref="B4:P4"/>
    <mergeCell ref="C6:N6"/>
    <mergeCell ref="C7:N7"/>
    <mergeCell ref="C8:N8"/>
    <mergeCell ref="O71:P71"/>
    <mergeCell ref="C10:E10"/>
    <mergeCell ref="B14:C21"/>
    <mergeCell ref="B22:C22"/>
    <mergeCell ref="E40:E41"/>
    <mergeCell ref="M45:N45"/>
    <mergeCell ref="B59:B60"/>
    <mergeCell ref="C59:C60"/>
    <mergeCell ref="D59:E59"/>
    <mergeCell ref="C63:N63"/>
    <mergeCell ref="B65:N65"/>
    <mergeCell ref="O68:P68"/>
    <mergeCell ref="O69:P69"/>
    <mergeCell ref="O70:P70"/>
    <mergeCell ref="B98:P98"/>
    <mergeCell ref="O72:P72"/>
    <mergeCell ref="O73:P73"/>
    <mergeCell ref="O74:P74"/>
    <mergeCell ref="O75:P75"/>
    <mergeCell ref="B81:N81"/>
    <mergeCell ref="J86:L86"/>
    <mergeCell ref="P86:Q86"/>
    <mergeCell ref="P87:Q87"/>
    <mergeCell ref="P88:Q88"/>
    <mergeCell ref="B91:N91"/>
    <mergeCell ref="D94:E94"/>
    <mergeCell ref="D95:E95"/>
    <mergeCell ref="P142:Q142"/>
    <mergeCell ref="B147:B149"/>
    <mergeCell ref="F147:F149"/>
    <mergeCell ref="E157:E158"/>
    <mergeCell ref="B101:N101"/>
    <mergeCell ref="E132:E134"/>
    <mergeCell ref="B137:N137"/>
    <mergeCell ref="J139:L139"/>
    <mergeCell ref="P139:Q139"/>
    <mergeCell ref="P140:Q140"/>
  </mergeCells>
  <dataValidations count="2">
    <dataValidation type="list" allowBlank="1" showInputMessage="1" showErrorMessage="1" sqref="WVE983076 A65572 IS65572 SO65572 ACK65572 AMG65572 AWC65572 BFY65572 BPU65572 BZQ65572 CJM65572 CTI65572 DDE65572 DNA65572 DWW65572 EGS65572 EQO65572 FAK65572 FKG65572 FUC65572 GDY65572 GNU65572 GXQ65572 HHM65572 HRI65572 IBE65572 ILA65572 IUW65572 JES65572 JOO65572 JYK65572 KIG65572 KSC65572 LBY65572 LLU65572 LVQ65572 MFM65572 MPI65572 MZE65572 NJA65572 NSW65572 OCS65572 OMO65572 OWK65572 PGG65572 PQC65572 PZY65572 QJU65572 QTQ65572 RDM65572 RNI65572 RXE65572 SHA65572 SQW65572 TAS65572 TKO65572 TUK65572 UEG65572 UOC65572 UXY65572 VHU65572 VRQ65572 WBM65572 WLI65572 WVE65572 A131108 IS131108 SO131108 ACK131108 AMG131108 AWC131108 BFY131108 BPU131108 BZQ131108 CJM131108 CTI131108 DDE131108 DNA131108 DWW131108 EGS131108 EQO131108 FAK131108 FKG131108 FUC131108 GDY131108 GNU131108 GXQ131108 HHM131108 HRI131108 IBE131108 ILA131108 IUW131108 JES131108 JOO131108 JYK131108 KIG131108 KSC131108 LBY131108 LLU131108 LVQ131108 MFM131108 MPI131108 MZE131108 NJA131108 NSW131108 OCS131108 OMO131108 OWK131108 PGG131108 PQC131108 PZY131108 QJU131108 QTQ131108 RDM131108 RNI131108 RXE131108 SHA131108 SQW131108 TAS131108 TKO131108 TUK131108 UEG131108 UOC131108 UXY131108 VHU131108 VRQ131108 WBM131108 WLI131108 WVE131108 A196644 IS196644 SO196644 ACK196644 AMG196644 AWC196644 BFY196644 BPU196644 BZQ196644 CJM196644 CTI196644 DDE196644 DNA196644 DWW196644 EGS196644 EQO196644 FAK196644 FKG196644 FUC196644 GDY196644 GNU196644 GXQ196644 HHM196644 HRI196644 IBE196644 ILA196644 IUW196644 JES196644 JOO196644 JYK196644 KIG196644 KSC196644 LBY196644 LLU196644 LVQ196644 MFM196644 MPI196644 MZE196644 NJA196644 NSW196644 OCS196644 OMO196644 OWK196644 PGG196644 PQC196644 PZY196644 QJU196644 QTQ196644 RDM196644 RNI196644 RXE196644 SHA196644 SQW196644 TAS196644 TKO196644 TUK196644 UEG196644 UOC196644 UXY196644 VHU196644 VRQ196644 WBM196644 WLI196644 WVE196644 A262180 IS262180 SO262180 ACK262180 AMG262180 AWC262180 BFY262180 BPU262180 BZQ262180 CJM262180 CTI262180 DDE262180 DNA262180 DWW262180 EGS262180 EQO262180 FAK262180 FKG262180 FUC262180 GDY262180 GNU262180 GXQ262180 HHM262180 HRI262180 IBE262180 ILA262180 IUW262180 JES262180 JOO262180 JYK262180 KIG262180 KSC262180 LBY262180 LLU262180 LVQ262180 MFM262180 MPI262180 MZE262180 NJA262180 NSW262180 OCS262180 OMO262180 OWK262180 PGG262180 PQC262180 PZY262180 QJU262180 QTQ262180 RDM262180 RNI262180 RXE262180 SHA262180 SQW262180 TAS262180 TKO262180 TUK262180 UEG262180 UOC262180 UXY262180 VHU262180 VRQ262180 WBM262180 WLI262180 WVE262180 A327716 IS327716 SO327716 ACK327716 AMG327716 AWC327716 BFY327716 BPU327716 BZQ327716 CJM327716 CTI327716 DDE327716 DNA327716 DWW327716 EGS327716 EQO327716 FAK327716 FKG327716 FUC327716 GDY327716 GNU327716 GXQ327716 HHM327716 HRI327716 IBE327716 ILA327716 IUW327716 JES327716 JOO327716 JYK327716 KIG327716 KSC327716 LBY327716 LLU327716 LVQ327716 MFM327716 MPI327716 MZE327716 NJA327716 NSW327716 OCS327716 OMO327716 OWK327716 PGG327716 PQC327716 PZY327716 QJU327716 QTQ327716 RDM327716 RNI327716 RXE327716 SHA327716 SQW327716 TAS327716 TKO327716 TUK327716 UEG327716 UOC327716 UXY327716 VHU327716 VRQ327716 WBM327716 WLI327716 WVE327716 A393252 IS393252 SO393252 ACK393252 AMG393252 AWC393252 BFY393252 BPU393252 BZQ393252 CJM393252 CTI393252 DDE393252 DNA393252 DWW393252 EGS393252 EQO393252 FAK393252 FKG393252 FUC393252 GDY393252 GNU393252 GXQ393252 HHM393252 HRI393252 IBE393252 ILA393252 IUW393252 JES393252 JOO393252 JYK393252 KIG393252 KSC393252 LBY393252 LLU393252 LVQ393252 MFM393252 MPI393252 MZE393252 NJA393252 NSW393252 OCS393252 OMO393252 OWK393252 PGG393252 PQC393252 PZY393252 QJU393252 QTQ393252 RDM393252 RNI393252 RXE393252 SHA393252 SQW393252 TAS393252 TKO393252 TUK393252 UEG393252 UOC393252 UXY393252 VHU393252 VRQ393252 WBM393252 WLI393252 WVE393252 A458788 IS458788 SO458788 ACK458788 AMG458788 AWC458788 BFY458788 BPU458788 BZQ458788 CJM458788 CTI458788 DDE458788 DNA458788 DWW458788 EGS458788 EQO458788 FAK458788 FKG458788 FUC458788 GDY458788 GNU458788 GXQ458788 HHM458788 HRI458788 IBE458788 ILA458788 IUW458788 JES458788 JOO458788 JYK458788 KIG458788 KSC458788 LBY458788 LLU458788 LVQ458788 MFM458788 MPI458788 MZE458788 NJA458788 NSW458788 OCS458788 OMO458788 OWK458788 PGG458788 PQC458788 PZY458788 QJU458788 QTQ458788 RDM458788 RNI458788 RXE458788 SHA458788 SQW458788 TAS458788 TKO458788 TUK458788 UEG458788 UOC458788 UXY458788 VHU458788 VRQ458788 WBM458788 WLI458788 WVE458788 A524324 IS524324 SO524324 ACK524324 AMG524324 AWC524324 BFY524324 BPU524324 BZQ524324 CJM524324 CTI524324 DDE524324 DNA524324 DWW524324 EGS524324 EQO524324 FAK524324 FKG524324 FUC524324 GDY524324 GNU524324 GXQ524324 HHM524324 HRI524324 IBE524324 ILA524324 IUW524324 JES524324 JOO524324 JYK524324 KIG524324 KSC524324 LBY524324 LLU524324 LVQ524324 MFM524324 MPI524324 MZE524324 NJA524324 NSW524324 OCS524324 OMO524324 OWK524324 PGG524324 PQC524324 PZY524324 QJU524324 QTQ524324 RDM524324 RNI524324 RXE524324 SHA524324 SQW524324 TAS524324 TKO524324 TUK524324 UEG524324 UOC524324 UXY524324 VHU524324 VRQ524324 WBM524324 WLI524324 WVE524324 A589860 IS589860 SO589860 ACK589860 AMG589860 AWC589860 BFY589860 BPU589860 BZQ589860 CJM589860 CTI589860 DDE589860 DNA589860 DWW589860 EGS589860 EQO589860 FAK589860 FKG589860 FUC589860 GDY589860 GNU589860 GXQ589860 HHM589860 HRI589860 IBE589860 ILA589860 IUW589860 JES589860 JOO589860 JYK589860 KIG589860 KSC589860 LBY589860 LLU589860 LVQ589860 MFM589860 MPI589860 MZE589860 NJA589860 NSW589860 OCS589860 OMO589860 OWK589860 PGG589860 PQC589860 PZY589860 QJU589860 QTQ589860 RDM589860 RNI589860 RXE589860 SHA589860 SQW589860 TAS589860 TKO589860 TUK589860 UEG589860 UOC589860 UXY589860 VHU589860 VRQ589860 WBM589860 WLI589860 WVE589860 A655396 IS655396 SO655396 ACK655396 AMG655396 AWC655396 BFY655396 BPU655396 BZQ655396 CJM655396 CTI655396 DDE655396 DNA655396 DWW655396 EGS655396 EQO655396 FAK655396 FKG655396 FUC655396 GDY655396 GNU655396 GXQ655396 HHM655396 HRI655396 IBE655396 ILA655396 IUW655396 JES655396 JOO655396 JYK655396 KIG655396 KSC655396 LBY655396 LLU655396 LVQ655396 MFM655396 MPI655396 MZE655396 NJA655396 NSW655396 OCS655396 OMO655396 OWK655396 PGG655396 PQC655396 PZY655396 QJU655396 QTQ655396 RDM655396 RNI655396 RXE655396 SHA655396 SQW655396 TAS655396 TKO655396 TUK655396 UEG655396 UOC655396 UXY655396 VHU655396 VRQ655396 WBM655396 WLI655396 WVE655396 A720932 IS720932 SO720932 ACK720932 AMG720932 AWC720932 BFY720932 BPU720932 BZQ720932 CJM720932 CTI720932 DDE720932 DNA720932 DWW720932 EGS720932 EQO720932 FAK720932 FKG720932 FUC720932 GDY720932 GNU720932 GXQ720932 HHM720932 HRI720932 IBE720932 ILA720932 IUW720932 JES720932 JOO720932 JYK720932 KIG720932 KSC720932 LBY720932 LLU720932 LVQ720932 MFM720932 MPI720932 MZE720932 NJA720932 NSW720932 OCS720932 OMO720932 OWK720932 PGG720932 PQC720932 PZY720932 QJU720932 QTQ720932 RDM720932 RNI720932 RXE720932 SHA720932 SQW720932 TAS720932 TKO720932 TUK720932 UEG720932 UOC720932 UXY720932 VHU720932 VRQ720932 WBM720932 WLI720932 WVE720932 A786468 IS786468 SO786468 ACK786468 AMG786468 AWC786468 BFY786468 BPU786468 BZQ786468 CJM786468 CTI786468 DDE786468 DNA786468 DWW786468 EGS786468 EQO786468 FAK786468 FKG786468 FUC786468 GDY786468 GNU786468 GXQ786468 HHM786468 HRI786468 IBE786468 ILA786468 IUW786468 JES786468 JOO786468 JYK786468 KIG786468 KSC786468 LBY786468 LLU786468 LVQ786468 MFM786468 MPI786468 MZE786468 NJA786468 NSW786468 OCS786468 OMO786468 OWK786468 PGG786468 PQC786468 PZY786468 QJU786468 QTQ786468 RDM786468 RNI786468 RXE786468 SHA786468 SQW786468 TAS786468 TKO786468 TUK786468 UEG786468 UOC786468 UXY786468 VHU786468 VRQ786468 WBM786468 WLI786468 WVE786468 A852004 IS852004 SO852004 ACK852004 AMG852004 AWC852004 BFY852004 BPU852004 BZQ852004 CJM852004 CTI852004 DDE852004 DNA852004 DWW852004 EGS852004 EQO852004 FAK852004 FKG852004 FUC852004 GDY852004 GNU852004 GXQ852004 HHM852004 HRI852004 IBE852004 ILA852004 IUW852004 JES852004 JOO852004 JYK852004 KIG852004 KSC852004 LBY852004 LLU852004 LVQ852004 MFM852004 MPI852004 MZE852004 NJA852004 NSW852004 OCS852004 OMO852004 OWK852004 PGG852004 PQC852004 PZY852004 QJU852004 QTQ852004 RDM852004 RNI852004 RXE852004 SHA852004 SQW852004 TAS852004 TKO852004 TUK852004 UEG852004 UOC852004 UXY852004 VHU852004 VRQ852004 WBM852004 WLI852004 WVE852004 A917540 IS917540 SO917540 ACK917540 AMG917540 AWC917540 BFY917540 BPU917540 BZQ917540 CJM917540 CTI917540 DDE917540 DNA917540 DWW917540 EGS917540 EQO917540 FAK917540 FKG917540 FUC917540 GDY917540 GNU917540 GXQ917540 HHM917540 HRI917540 IBE917540 ILA917540 IUW917540 JES917540 JOO917540 JYK917540 KIG917540 KSC917540 LBY917540 LLU917540 LVQ917540 MFM917540 MPI917540 MZE917540 NJA917540 NSW917540 OCS917540 OMO917540 OWK917540 PGG917540 PQC917540 PZY917540 QJU917540 QTQ917540 RDM917540 RNI917540 RXE917540 SHA917540 SQW917540 TAS917540 TKO917540 TUK917540 UEG917540 UOC917540 UXY917540 VHU917540 VRQ917540 WBM917540 WLI917540 WVE917540 A983076 IS983076 SO983076 ACK983076 AMG983076 AWC983076 BFY983076 BPU983076 BZQ983076 CJM983076 CTI983076 DDE983076 DNA983076 DWW983076 EGS983076 EQO983076 FAK983076 FKG983076 FUC983076 GDY983076 GNU983076 GXQ983076 HHM983076 HRI983076 IBE983076 ILA983076 IUW983076 JES983076 JOO983076 JYK983076 KIG983076 KSC983076 LBY983076 LLU983076 LVQ983076 MFM983076 MPI983076 MZE983076 NJA983076 NSW983076 OCS983076 OMO983076 OWK983076 PGG983076 PQC983076 PZY983076 QJU983076 QTQ983076 RDM983076 RNI983076 RXE983076 SHA983076 SQW983076 TAS983076 TKO983076 TUK983076 UEG983076 UOC983076 UXY983076 VHU983076 VRQ983076 WBM983076 WLI983076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6 WLL983076 C65572 IV65572 SR65572 ACN65572 AMJ65572 AWF65572 BGB65572 BPX65572 BZT65572 CJP65572 CTL65572 DDH65572 DND65572 DWZ65572 EGV65572 EQR65572 FAN65572 FKJ65572 FUF65572 GEB65572 GNX65572 GXT65572 HHP65572 HRL65572 IBH65572 ILD65572 IUZ65572 JEV65572 JOR65572 JYN65572 KIJ65572 KSF65572 LCB65572 LLX65572 LVT65572 MFP65572 MPL65572 MZH65572 NJD65572 NSZ65572 OCV65572 OMR65572 OWN65572 PGJ65572 PQF65572 QAB65572 QJX65572 QTT65572 RDP65572 RNL65572 RXH65572 SHD65572 SQZ65572 TAV65572 TKR65572 TUN65572 UEJ65572 UOF65572 UYB65572 VHX65572 VRT65572 WBP65572 WLL65572 WVH65572 C131108 IV131108 SR131108 ACN131108 AMJ131108 AWF131108 BGB131108 BPX131108 BZT131108 CJP131108 CTL131108 DDH131108 DND131108 DWZ131108 EGV131108 EQR131108 FAN131108 FKJ131108 FUF131108 GEB131108 GNX131108 GXT131108 HHP131108 HRL131108 IBH131108 ILD131108 IUZ131108 JEV131108 JOR131108 JYN131108 KIJ131108 KSF131108 LCB131108 LLX131108 LVT131108 MFP131108 MPL131108 MZH131108 NJD131108 NSZ131108 OCV131108 OMR131108 OWN131108 PGJ131108 PQF131108 QAB131108 QJX131108 QTT131108 RDP131108 RNL131108 RXH131108 SHD131108 SQZ131108 TAV131108 TKR131108 TUN131108 UEJ131108 UOF131108 UYB131108 VHX131108 VRT131108 WBP131108 WLL131108 WVH131108 C196644 IV196644 SR196644 ACN196644 AMJ196644 AWF196644 BGB196644 BPX196644 BZT196644 CJP196644 CTL196644 DDH196644 DND196644 DWZ196644 EGV196644 EQR196644 FAN196644 FKJ196644 FUF196644 GEB196644 GNX196644 GXT196644 HHP196644 HRL196644 IBH196644 ILD196644 IUZ196644 JEV196644 JOR196644 JYN196644 KIJ196644 KSF196644 LCB196644 LLX196644 LVT196644 MFP196644 MPL196644 MZH196644 NJD196644 NSZ196644 OCV196644 OMR196644 OWN196644 PGJ196644 PQF196644 QAB196644 QJX196644 QTT196644 RDP196644 RNL196644 RXH196644 SHD196644 SQZ196644 TAV196644 TKR196644 TUN196644 UEJ196644 UOF196644 UYB196644 VHX196644 VRT196644 WBP196644 WLL196644 WVH196644 C262180 IV262180 SR262180 ACN262180 AMJ262180 AWF262180 BGB262180 BPX262180 BZT262180 CJP262180 CTL262180 DDH262180 DND262180 DWZ262180 EGV262180 EQR262180 FAN262180 FKJ262180 FUF262180 GEB262180 GNX262180 GXT262180 HHP262180 HRL262180 IBH262180 ILD262180 IUZ262180 JEV262180 JOR262180 JYN262180 KIJ262180 KSF262180 LCB262180 LLX262180 LVT262180 MFP262180 MPL262180 MZH262180 NJD262180 NSZ262180 OCV262180 OMR262180 OWN262180 PGJ262180 PQF262180 QAB262180 QJX262180 QTT262180 RDP262180 RNL262180 RXH262180 SHD262180 SQZ262180 TAV262180 TKR262180 TUN262180 UEJ262180 UOF262180 UYB262180 VHX262180 VRT262180 WBP262180 WLL262180 WVH262180 C327716 IV327716 SR327716 ACN327716 AMJ327716 AWF327716 BGB327716 BPX327716 BZT327716 CJP327716 CTL327716 DDH327716 DND327716 DWZ327716 EGV327716 EQR327716 FAN327716 FKJ327716 FUF327716 GEB327716 GNX327716 GXT327716 HHP327716 HRL327716 IBH327716 ILD327716 IUZ327716 JEV327716 JOR327716 JYN327716 KIJ327716 KSF327716 LCB327716 LLX327716 LVT327716 MFP327716 MPL327716 MZH327716 NJD327716 NSZ327716 OCV327716 OMR327716 OWN327716 PGJ327716 PQF327716 QAB327716 QJX327716 QTT327716 RDP327716 RNL327716 RXH327716 SHD327716 SQZ327716 TAV327716 TKR327716 TUN327716 UEJ327716 UOF327716 UYB327716 VHX327716 VRT327716 WBP327716 WLL327716 WVH327716 C393252 IV393252 SR393252 ACN393252 AMJ393252 AWF393252 BGB393252 BPX393252 BZT393252 CJP393252 CTL393252 DDH393252 DND393252 DWZ393252 EGV393252 EQR393252 FAN393252 FKJ393252 FUF393252 GEB393252 GNX393252 GXT393252 HHP393252 HRL393252 IBH393252 ILD393252 IUZ393252 JEV393252 JOR393252 JYN393252 KIJ393252 KSF393252 LCB393252 LLX393252 LVT393252 MFP393252 MPL393252 MZH393252 NJD393252 NSZ393252 OCV393252 OMR393252 OWN393252 PGJ393252 PQF393252 QAB393252 QJX393252 QTT393252 RDP393252 RNL393252 RXH393252 SHD393252 SQZ393252 TAV393252 TKR393252 TUN393252 UEJ393252 UOF393252 UYB393252 VHX393252 VRT393252 WBP393252 WLL393252 WVH393252 C458788 IV458788 SR458788 ACN458788 AMJ458788 AWF458788 BGB458788 BPX458788 BZT458788 CJP458788 CTL458788 DDH458788 DND458788 DWZ458788 EGV458788 EQR458788 FAN458788 FKJ458788 FUF458788 GEB458788 GNX458788 GXT458788 HHP458788 HRL458788 IBH458788 ILD458788 IUZ458788 JEV458788 JOR458788 JYN458788 KIJ458788 KSF458788 LCB458788 LLX458788 LVT458788 MFP458788 MPL458788 MZH458788 NJD458788 NSZ458788 OCV458788 OMR458788 OWN458788 PGJ458788 PQF458788 QAB458788 QJX458788 QTT458788 RDP458788 RNL458788 RXH458788 SHD458788 SQZ458788 TAV458788 TKR458788 TUN458788 UEJ458788 UOF458788 UYB458788 VHX458788 VRT458788 WBP458788 WLL458788 WVH458788 C524324 IV524324 SR524324 ACN524324 AMJ524324 AWF524324 BGB524324 BPX524324 BZT524324 CJP524324 CTL524324 DDH524324 DND524324 DWZ524324 EGV524324 EQR524324 FAN524324 FKJ524324 FUF524324 GEB524324 GNX524324 GXT524324 HHP524324 HRL524324 IBH524324 ILD524324 IUZ524324 JEV524324 JOR524324 JYN524324 KIJ524324 KSF524324 LCB524324 LLX524324 LVT524324 MFP524324 MPL524324 MZH524324 NJD524324 NSZ524324 OCV524324 OMR524324 OWN524324 PGJ524324 PQF524324 QAB524324 QJX524324 QTT524324 RDP524324 RNL524324 RXH524324 SHD524324 SQZ524324 TAV524324 TKR524324 TUN524324 UEJ524324 UOF524324 UYB524324 VHX524324 VRT524324 WBP524324 WLL524324 WVH524324 C589860 IV589860 SR589860 ACN589860 AMJ589860 AWF589860 BGB589860 BPX589860 BZT589860 CJP589860 CTL589860 DDH589860 DND589860 DWZ589860 EGV589860 EQR589860 FAN589860 FKJ589860 FUF589860 GEB589860 GNX589860 GXT589860 HHP589860 HRL589860 IBH589860 ILD589860 IUZ589860 JEV589860 JOR589860 JYN589860 KIJ589860 KSF589860 LCB589860 LLX589860 LVT589860 MFP589860 MPL589860 MZH589860 NJD589860 NSZ589860 OCV589860 OMR589860 OWN589860 PGJ589860 PQF589860 QAB589860 QJX589860 QTT589860 RDP589860 RNL589860 RXH589860 SHD589860 SQZ589860 TAV589860 TKR589860 TUN589860 UEJ589860 UOF589860 UYB589860 VHX589860 VRT589860 WBP589860 WLL589860 WVH589860 C655396 IV655396 SR655396 ACN655396 AMJ655396 AWF655396 BGB655396 BPX655396 BZT655396 CJP655396 CTL655396 DDH655396 DND655396 DWZ655396 EGV655396 EQR655396 FAN655396 FKJ655396 FUF655396 GEB655396 GNX655396 GXT655396 HHP655396 HRL655396 IBH655396 ILD655396 IUZ655396 JEV655396 JOR655396 JYN655396 KIJ655396 KSF655396 LCB655396 LLX655396 LVT655396 MFP655396 MPL655396 MZH655396 NJD655396 NSZ655396 OCV655396 OMR655396 OWN655396 PGJ655396 PQF655396 QAB655396 QJX655396 QTT655396 RDP655396 RNL655396 RXH655396 SHD655396 SQZ655396 TAV655396 TKR655396 TUN655396 UEJ655396 UOF655396 UYB655396 VHX655396 VRT655396 WBP655396 WLL655396 WVH655396 C720932 IV720932 SR720932 ACN720932 AMJ720932 AWF720932 BGB720932 BPX720932 BZT720932 CJP720932 CTL720932 DDH720932 DND720932 DWZ720932 EGV720932 EQR720932 FAN720932 FKJ720932 FUF720932 GEB720932 GNX720932 GXT720932 HHP720932 HRL720932 IBH720932 ILD720932 IUZ720932 JEV720932 JOR720932 JYN720932 KIJ720932 KSF720932 LCB720932 LLX720932 LVT720932 MFP720932 MPL720932 MZH720932 NJD720932 NSZ720932 OCV720932 OMR720932 OWN720932 PGJ720932 PQF720932 QAB720932 QJX720932 QTT720932 RDP720932 RNL720932 RXH720932 SHD720932 SQZ720932 TAV720932 TKR720932 TUN720932 UEJ720932 UOF720932 UYB720932 VHX720932 VRT720932 WBP720932 WLL720932 WVH720932 C786468 IV786468 SR786468 ACN786468 AMJ786468 AWF786468 BGB786468 BPX786468 BZT786468 CJP786468 CTL786468 DDH786468 DND786468 DWZ786468 EGV786468 EQR786468 FAN786468 FKJ786468 FUF786468 GEB786468 GNX786468 GXT786468 HHP786468 HRL786468 IBH786468 ILD786468 IUZ786468 JEV786468 JOR786468 JYN786468 KIJ786468 KSF786468 LCB786468 LLX786468 LVT786468 MFP786468 MPL786468 MZH786468 NJD786468 NSZ786468 OCV786468 OMR786468 OWN786468 PGJ786468 PQF786468 QAB786468 QJX786468 QTT786468 RDP786468 RNL786468 RXH786468 SHD786468 SQZ786468 TAV786468 TKR786468 TUN786468 UEJ786468 UOF786468 UYB786468 VHX786468 VRT786468 WBP786468 WLL786468 WVH786468 C852004 IV852004 SR852004 ACN852004 AMJ852004 AWF852004 BGB852004 BPX852004 BZT852004 CJP852004 CTL852004 DDH852004 DND852004 DWZ852004 EGV852004 EQR852004 FAN852004 FKJ852004 FUF852004 GEB852004 GNX852004 GXT852004 HHP852004 HRL852004 IBH852004 ILD852004 IUZ852004 JEV852004 JOR852004 JYN852004 KIJ852004 KSF852004 LCB852004 LLX852004 LVT852004 MFP852004 MPL852004 MZH852004 NJD852004 NSZ852004 OCV852004 OMR852004 OWN852004 PGJ852004 PQF852004 QAB852004 QJX852004 QTT852004 RDP852004 RNL852004 RXH852004 SHD852004 SQZ852004 TAV852004 TKR852004 TUN852004 UEJ852004 UOF852004 UYB852004 VHX852004 VRT852004 WBP852004 WLL852004 WVH852004 C917540 IV917540 SR917540 ACN917540 AMJ917540 AWF917540 BGB917540 BPX917540 BZT917540 CJP917540 CTL917540 DDH917540 DND917540 DWZ917540 EGV917540 EQR917540 FAN917540 FKJ917540 FUF917540 GEB917540 GNX917540 GXT917540 HHP917540 HRL917540 IBH917540 ILD917540 IUZ917540 JEV917540 JOR917540 JYN917540 KIJ917540 KSF917540 LCB917540 LLX917540 LVT917540 MFP917540 MPL917540 MZH917540 NJD917540 NSZ917540 OCV917540 OMR917540 OWN917540 PGJ917540 PQF917540 QAB917540 QJX917540 QTT917540 RDP917540 RNL917540 RXH917540 SHD917540 SQZ917540 TAV917540 TKR917540 TUN917540 UEJ917540 UOF917540 UYB917540 VHX917540 VRT917540 WBP917540 WLL917540 WVH917540 C983076 IV983076 SR983076 ACN983076 AMJ983076 AWF983076 BGB983076 BPX983076 BZT983076 CJP983076 CTL983076 DDH983076 DND983076 DWZ983076 EGV983076 EQR983076 FAN983076 FKJ983076 FUF983076 GEB983076 GNX983076 GXT983076 HHP983076 HRL983076 IBH983076 ILD983076 IUZ983076 JEV983076 JOR983076 JYN983076 KIJ983076 KSF983076 LCB983076 LLX983076 LVT983076 MFP983076 MPL983076 MZH983076 NJD983076 NSZ983076 OCV983076 OMR983076 OWN983076 PGJ983076 PQF983076 QAB983076 QJX983076 QTT983076 RDP983076 RNL983076 RXH983076 SHD983076 SQZ983076 TAV983076 TKR983076 TUN983076 UEJ983076 UOF983076 UYB983076 VHX983076 VRT983076 WBP983076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5"/>
  <sheetViews>
    <sheetView topLeftCell="A145" zoomScale="82" zoomScaleNormal="82" workbookViewId="0">
      <selection activeCell="A155" sqref="A155"/>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27.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25" t="s">
        <v>62</v>
      </c>
      <c r="C2" s="326"/>
      <c r="D2" s="326"/>
      <c r="E2" s="326"/>
      <c r="F2" s="326"/>
      <c r="G2" s="326"/>
      <c r="H2" s="326"/>
      <c r="I2" s="326"/>
      <c r="J2" s="326"/>
      <c r="K2" s="326"/>
      <c r="L2" s="326"/>
      <c r="M2" s="326"/>
      <c r="N2" s="326"/>
      <c r="O2" s="326"/>
      <c r="P2" s="326"/>
    </row>
    <row r="4" spans="2:16" ht="26.25" x14ac:dyDescent="0.25">
      <c r="B4" s="325" t="s">
        <v>47</v>
      </c>
      <c r="C4" s="326"/>
      <c r="D4" s="326"/>
      <c r="E4" s="326"/>
      <c r="F4" s="326"/>
      <c r="G4" s="326"/>
      <c r="H4" s="326"/>
      <c r="I4" s="326"/>
      <c r="J4" s="326"/>
      <c r="K4" s="326"/>
      <c r="L4" s="326"/>
      <c r="M4" s="326"/>
      <c r="N4" s="326"/>
      <c r="O4" s="326"/>
      <c r="P4" s="326"/>
    </row>
    <row r="5" spans="2:16" ht="15.75" thickBot="1" x14ac:dyDescent="0.3"/>
    <row r="6" spans="2:16" ht="21.75" thickBot="1" x14ac:dyDescent="0.3">
      <c r="B6" s="11" t="s">
        <v>4</v>
      </c>
      <c r="C6" s="327" t="s">
        <v>159</v>
      </c>
      <c r="D6" s="327"/>
      <c r="E6" s="327"/>
      <c r="F6" s="327"/>
      <c r="G6" s="327"/>
      <c r="H6" s="327"/>
      <c r="I6" s="327"/>
      <c r="J6" s="327"/>
      <c r="K6" s="327"/>
      <c r="L6" s="327"/>
      <c r="M6" s="327"/>
      <c r="N6" s="328"/>
    </row>
    <row r="7" spans="2:16" ht="16.5" thickBot="1" x14ac:dyDescent="0.3">
      <c r="B7" s="12" t="s">
        <v>5</v>
      </c>
      <c r="C7" s="327" t="s">
        <v>165</v>
      </c>
      <c r="D7" s="327"/>
      <c r="E7" s="327"/>
      <c r="F7" s="327"/>
      <c r="G7" s="327"/>
      <c r="H7" s="327"/>
      <c r="I7" s="327"/>
      <c r="J7" s="327"/>
      <c r="K7" s="327"/>
      <c r="L7" s="327"/>
      <c r="M7" s="327"/>
      <c r="N7" s="328"/>
    </row>
    <row r="8" spans="2:16" ht="16.5" thickBot="1" x14ac:dyDescent="0.3">
      <c r="B8" s="12" t="s">
        <v>6</v>
      </c>
      <c r="C8" s="327" t="s">
        <v>165</v>
      </c>
      <c r="D8" s="327"/>
      <c r="E8" s="327"/>
      <c r="F8" s="327"/>
      <c r="G8" s="327"/>
      <c r="H8" s="327"/>
      <c r="I8" s="327"/>
      <c r="J8" s="327"/>
      <c r="K8" s="327"/>
      <c r="L8" s="327"/>
      <c r="M8" s="327"/>
      <c r="N8" s="328"/>
    </row>
    <row r="9" spans="2:16" ht="16.5" thickBot="1" x14ac:dyDescent="0.3">
      <c r="B9" s="12" t="s">
        <v>7</v>
      </c>
      <c r="C9" s="327" t="s">
        <v>165</v>
      </c>
      <c r="D9" s="327"/>
      <c r="E9" s="327"/>
      <c r="F9" s="327"/>
      <c r="G9" s="327"/>
      <c r="H9" s="327"/>
      <c r="I9" s="327"/>
      <c r="J9" s="327"/>
      <c r="K9" s="327"/>
      <c r="L9" s="327"/>
      <c r="M9" s="327"/>
      <c r="N9" s="328"/>
    </row>
    <row r="10" spans="2:16" ht="16.5" thickBot="1" x14ac:dyDescent="0.3">
      <c r="B10" s="12" t="s">
        <v>668</v>
      </c>
      <c r="C10" s="329" t="s">
        <v>580</v>
      </c>
      <c r="D10" s="329"/>
      <c r="E10" s="330"/>
      <c r="F10" s="33"/>
      <c r="G10" s="33"/>
      <c r="H10" s="33"/>
      <c r="I10" s="33"/>
      <c r="J10" s="33"/>
      <c r="K10" s="33"/>
      <c r="L10" s="33"/>
      <c r="M10" s="33"/>
      <c r="N10" s="34"/>
    </row>
    <row r="11" spans="2:16" ht="16.5" thickBot="1" x14ac:dyDescent="0.3">
      <c r="B11" s="14" t="s">
        <v>8</v>
      </c>
      <c r="C11" s="15">
        <v>41972</v>
      </c>
      <c r="D11" s="16"/>
      <c r="E11" s="16"/>
      <c r="F11" s="16"/>
      <c r="G11" s="16"/>
      <c r="H11" s="16"/>
      <c r="I11" s="16"/>
      <c r="J11" s="16"/>
      <c r="K11" s="16"/>
      <c r="L11" s="16"/>
      <c r="M11" s="16"/>
      <c r="N11" s="17"/>
    </row>
    <row r="12" spans="2:16" ht="15.75" x14ac:dyDescent="0.25">
      <c r="B12" s="13"/>
      <c r="C12" s="18"/>
      <c r="D12" s="19"/>
      <c r="E12" s="19"/>
      <c r="F12" s="19"/>
      <c r="G12" s="19"/>
      <c r="H12" s="19"/>
      <c r="I12" s="106"/>
      <c r="J12" s="106"/>
      <c r="K12" s="106"/>
      <c r="L12" s="106"/>
      <c r="M12" s="106"/>
      <c r="N12" s="19"/>
    </row>
    <row r="13" spans="2:16" x14ac:dyDescent="0.25">
      <c r="I13" s="106"/>
      <c r="J13" s="106"/>
      <c r="K13" s="106"/>
      <c r="L13" s="106"/>
      <c r="M13" s="106"/>
      <c r="N13" s="107"/>
    </row>
    <row r="14" spans="2:16" ht="45.75" customHeight="1" x14ac:dyDescent="0.25">
      <c r="B14" s="331" t="s">
        <v>100</v>
      </c>
      <c r="C14" s="331"/>
      <c r="D14" s="194" t="s">
        <v>11</v>
      </c>
      <c r="E14" s="194" t="s">
        <v>12</v>
      </c>
      <c r="F14" s="194" t="s">
        <v>28</v>
      </c>
      <c r="G14" s="91"/>
      <c r="I14" s="36"/>
      <c r="J14" s="36"/>
      <c r="K14" s="36"/>
      <c r="L14" s="36"/>
      <c r="M14" s="36"/>
      <c r="N14" s="107"/>
    </row>
    <row r="15" spans="2:16" x14ac:dyDescent="0.25">
      <c r="B15" s="331"/>
      <c r="C15" s="331"/>
      <c r="D15" s="194">
        <v>1</v>
      </c>
      <c r="E15" s="172">
        <v>1194444652</v>
      </c>
      <c r="F15" s="174">
        <v>416</v>
      </c>
      <c r="G15" s="92"/>
      <c r="I15" s="37"/>
      <c r="J15" s="37"/>
      <c r="K15" s="37"/>
      <c r="L15" s="37"/>
      <c r="M15" s="37"/>
      <c r="N15" s="107"/>
    </row>
    <row r="16" spans="2:16" x14ac:dyDescent="0.25">
      <c r="B16" s="331"/>
      <c r="C16" s="331"/>
      <c r="D16" s="194">
        <v>2</v>
      </c>
      <c r="E16" s="172"/>
      <c r="F16" s="174"/>
      <c r="G16" s="92"/>
      <c r="I16" s="37"/>
      <c r="J16" s="37"/>
      <c r="K16" s="37"/>
      <c r="L16" s="37"/>
      <c r="M16" s="37"/>
      <c r="N16" s="107"/>
    </row>
    <row r="17" spans="1:14" x14ac:dyDescent="0.25">
      <c r="B17" s="331"/>
      <c r="C17" s="331"/>
      <c r="D17" s="194">
        <v>3</v>
      </c>
      <c r="E17" s="35"/>
      <c r="F17" s="174"/>
      <c r="G17" s="92"/>
      <c r="I17" s="37"/>
      <c r="J17" s="37"/>
      <c r="K17" s="37"/>
      <c r="L17" s="37"/>
      <c r="M17" s="37"/>
      <c r="N17" s="107"/>
    </row>
    <row r="18" spans="1:14" x14ac:dyDescent="0.25">
      <c r="B18" s="331"/>
      <c r="C18" s="331"/>
      <c r="D18" s="194">
        <v>4</v>
      </c>
      <c r="E18" s="173"/>
      <c r="F18" s="174"/>
      <c r="G18" s="92"/>
      <c r="H18" s="22"/>
      <c r="I18" s="37"/>
      <c r="J18" s="37"/>
      <c r="K18" s="37"/>
      <c r="L18" s="37"/>
      <c r="M18" s="37"/>
      <c r="N18" s="20"/>
    </row>
    <row r="19" spans="1:14" x14ac:dyDescent="0.25">
      <c r="B19" s="331"/>
      <c r="C19" s="331"/>
      <c r="D19" s="194">
        <v>5</v>
      </c>
      <c r="E19" s="173"/>
      <c r="F19" s="174"/>
      <c r="G19" s="92"/>
      <c r="H19" s="22"/>
      <c r="I19" s="39"/>
      <c r="J19" s="39"/>
      <c r="K19" s="39"/>
      <c r="L19" s="39"/>
      <c r="M19" s="39"/>
      <c r="N19" s="20"/>
    </row>
    <row r="20" spans="1:14" x14ac:dyDescent="0.25">
      <c r="B20" s="331"/>
      <c r="C20" s="331"/>
      <c r="D20" s="194">
        <v>6</v>
      </c>
      <c r="E20" s="173"/>
      <c r="F20" s="174"/>
      <c r="G20" s="92"/>
      <c r="H20" s="22"/>
      <c r="I20" s="106"/>
      <c r="J20" s="106"/>
      <c r="K20" s="106"/>
      <c r="L20" s="106"/>
      <c r="M20" s="106"/>
      <c r="N20" s="20"/>
    </row>
    <row r="21" spans="1:14" x14ac:dyDescent="0.25">
      <c r="B21" s="331"/>
      <c r="C21" s="331"/>
      <c r="D21" s="194">
        <v>7</v>
      </c>
      <c r="E21" s="173"/>
      <c r="F21" s="174"/>
      <c r="G21" s="92"/>
      <c r="H21" s="22"/>
      <c r="I21" s="106"/>
      <c r="J21" s="106"/>
      <c r="K21" s="106"/>
      <c r="L21" s="106"/>
      <c r="M21" s="106"/>
      <c r="N21" s="20"/>
    </row>
    <row r="22" spans="1:14" ht="15.75" thickBot="1" x14ac:dyDescent="0.3">
      <c r="B22" s="332" t="s">
        <v>13</v>
      </c>
      <c r="C22" s="333"/>
      <c r="D22" s="194"/>
      <c r="E22" s="172">
        <f>SUM(E15:E21)</f>
        <v>1194444652</v>
      </c>
      <c r="F22" s="35"/>
      <c r="G22" s="92"/>
      <c r="H22" s="22"/>
      <c r="I22" s="106"/>
      <c r="J22" s="106"/>
      <c r="K22" s="106"/>
      <c r="L22" s="106"/>
      <c r="M22" s="106"/>
      <c r="N22" s="20"/>
    </row>
    <row r="23" spans="1:14" ht="45.75" thickBot="1" x14ac:dyDescent="0.3">
      <c r="A23" s="41"/>
      <c r="B23" s="52" t="s">
        <v>14</v>
      </c>
      <c r="C23" s="52" t="s">
        <v>101</v>
      </c>
      <c r="E23" s="36"/>
      <c r="F23" s="36"/>
      <c r="G23" s="36"/>
      <c r="H23" s="36"/>
      <c r="I23" s="10"/>
      <c r="J23" s="10"/>
      <c r="K23" s="10"/>
      <c r="L23" s="10"/>
      <c r="M23" s="10"/>
    </row>
    <row r="24" spans="1:14" ht="15.75" thickBot="1" x14ac:dyDescent="0.3">
      <c r="A24" s="42">
        <v>1</v>
      </c>
      <c r="C24" s="44">
        <f>F15*80%</f>
        <v>332.8</v>
      </c>
      <c r="D24" s="40"/>
      <c r="E24" s="43">
        <f>E22</f>
        <v>1194444652</v>
      </c>
      <c r="F24" s="38"/>
      <c r="G24" s="38"/>
      <c r="H24" s="38"/>
      <c r="I24" s="23"/>
      <c r="J24" s="23"/>
      <c r="K24" s="23"/>
      <c r="L24" s="23"/>
      <c r="M24" s="23"/>
    </row>
    <row r="25" spans="1:14" x14ac:dyDescent="0.25">
      <c r="A25" s="98"/>
      <c r="C25" s="99"/>
      <c r="D25" s="37"/>
      <c r="E25" s="100"/>
      <c r="F25" s="38"/>
      <c r="G25" s="38"/>
      <c r="H25" s="38"/>
      <c r="I25" s="23"/>
      <c r="J25" s="23"/>
      <c r="K25" s="23"/>
      <c r="L25" s="23"/>
      <c r="M25" s="23"/>
    </row>
    <row r="26" spans="1:14" x14ac:dyDescent="0.25">
      <c r="A26" s="98"/>
      <c r="C26" s="99"/>
      <c r="D26" s="37"/>
      <c r="E26" s="100"/>
      <c r="F26" s="38"/>
      <c r="G26" s="38"/>
      <c r="H26" s="38"/>
      <c r="I26" s="23"/>
      <c r="J26" s="23"/>
      <c r="K26" s="23"/>
      <c r="L26" s="23"/>
      <c r="M26" s="23"/>
    </row>
    <row r="27" spans="1:14" x14ac:dyDescent="0.25">
      <c r="A27" s="98"/>
      <c r="B27" s="121" t="s">
        <v>136</v>
      </c>
      <c r="C27" s="103"/>
      <c r="D27" s="103"/>
      <c r="E27" s="103"/>
      <c r="F27" s="103"/>
      <c r="G27" s="103"/>
      <c r="H27" s="103"/>
      <c r="I27" s="106"/>
      <c r="J27" s="106"/>
      <c r="K27" s="106"/>
      <c r="L27" s="106"/>
      <c r="M27" s="106"/>
      <c r="N27" s="107"/>
    </row>
    <row r="28" spans="1:14" x14ac:dyDescent="0.25">
      <c r="A28" s="98"/>
      <c r="B28" s="103"/>
      <c r="C28" s="103"/>
      <c r="D28" s="103"/>
      <c r="E28" s="103"/>
      <c r="F28" s="103"/>
      <c r="G28" s="103"/>
      <c r="H28" s="103"/>
      <c r="I28" s="106"/>
      <c r="J28" s="106"/>
      <c r="K28" s="106"/>
      <c r="L28" s="106"/>
      <c r="M28" s="106"/>
      <c r="N28" s="107"/>
    </row>
    <row r="29" spans="1:14" x14ac:dyDescent="0.25">
      <c r="A29" s="98"/>
      <c r="B29" s="124" t="s">
        <v>32</v>
      </c>
      <c r="C29" s="124" t="s">
        <v>137</v>
      </c>
      <c r="D29" s="124" t="s">
        <v>138</v>
      </c>
      <c r="E29" s="103"/>
      <c r="F29" s="103"/>
      <c r="G29" s="103"/>
      <c r="H29" s="103"/>
      <c r="I29" s="106"/>
      <c r="J29" s="106"/>
      <c r="K29" s="106"/>
      <c r="L29" s="106"/>
      <c r="M29" s="106"/>
      <c r="N29" s="107"/>
    </row>
    <row r="30" spans="1:14" x14ac:dyDescent="0.25">
      <c r="A30" s="98"/>
      <c r="B30" s="120" t="s">
        <v>139</v>
      </c>
      <c r="C30" s="193" t="s">
        <v>163</v>
      </c>
      <c r="D30" s="120"/>
      <c r="E30" s="103"/>
      <c r="F30" s="103"/>
      <c r="G30" s="103"/>
      <c r="H30" s="103"/>
      <c r="I30" s="106"/>
      <c r="J30" s="106"/>
      <c r="K30" s="106"/>
      <c r="L30" s="106"/>
      <c r="M30" s="106"/>
      <c r="N30" s="107"/>
    </row>
    <row r="31" spans="1:14" x14ac:dyDescent="0.25">
      <c r="A31" s="98"/>
      <c r="B31" s="120" t="s">
        <v>140</v>
      </c>
      <c r="C31" s="193" t="s">
        <v>163</v>
      </c>
      <c r="D31" s="120"/>
      <c r="E31" s="103"/>
      <c r="F31" s="103"/>
      <c r="G31" s="103"/>
      <c r="H31" s="103"/>
      <c r="I31" s="106"/>
      <c r="J31" s="106"/>
      <c r="K31" s="106"/>
      <c r="L31" s="106"/>
      <c r="M31" s="106"/>
      <c r="N31" s="107"/>
    </row>
    <row r="32" spans="1:14" x14ac:dyDescent="0.25">
      <c r="A32" s="98"/>
      <c r="B32" s="120" t="s">
        <v>141</v>
      </c>
      <c r="C32" s="193" t="s">
        <v>163</v>
      </c>
      <c r="D32" s="120"/>
      <c r="E32" s="103"/>
      <c r="F32" s="103"/>
      <c r="G32" s="103"/>
      <c r="H32" s="103"/>
      <c r="I32" s="106"/>
      <c r="J32" s="106"/>
      <c r="K32" s="106"/>
      <c r="L32" s="106"/>
      <c r="M32" s="106"/>
      <c r="N32" s="107"/>
    </row>
    <row r="33" spans="1:17" x14ac:dyDescent="0.25">
      <c r="A33" s="98"/>
      <c r="B33" s="120" t="s">
        <v>142</v>
      </c>
      <c r="C33" s="193" t="s">
        <v>163</v>
      </c>
      <c r="D33" s="120"/>
      <c r="E33" s="103"/>
      <c r="F33" s="103"/>
      <c r="G33" s="103"/>
      <c r="H33" s="103"/>
      <c r="I33" s="106"/>
      <c r="J33" s="106"/>
      <c r="K33" s="106"/>
      <c r="L33" s="106"/>
      <c r="M33" s="106"/>
      <c r="N33" s="107"/>
    </row>
    <row r="34" spans="1:17" x14ac:dyDescent="0.25">
      <c r="A34" s="98"/>
      <c r="B34" s="103"/>
      <c r="C34" s="103"/>
      <c r="D34" s="103"/>
      <c r="E34" s="103"/>
      <c r="F34" s="103"/>
      <c r="G34" s="103"/>
      <c r="H34" s="103"/>
      <c r="I34" s="106"/>
      <c r="J34" s="106"/>
      <c r="K34" s="106"/>
      <c r="L34" s="106"/>
      <c r="M34" s="106"/>
      <c r="N34" s="107"/>
    </row>
    <row r="35" spans="1:17" x14ac:dyDescent="0.25">
      <c r="A35" s="98"/>
      <c r="B35" s="103"/>
      <c r="C35" s="103"/>
      <c r="D35" s="103"/>
      <c r="E35" s="103"/>
      <c r="F35" s="103"/>
      <c r="G35" s="103"/>
      <c r="H35" s="103"/>
      <c r="I35" s="106"/>
      <c r="J35" s="106"/>
      <c r="K35" s="106"/>
      <c r="L35" s="106"/>
      <c r="M35" s="106"/>
      <c r="N35" s="107"/>
    </row>
    <row r="36" spans="1:17" x14ac:dyDescent="0.25">
      <c r="A36" s="98"/>
      <c r="B36" s="121" t="s">
        <v>143</v>
      </c>
      <c r="C36" s="103"/>
      <c r="D36" s="103"/>
      <c r="E36" s="103"/>
      <c r="F36" s="103"/>
      <c r="G36" s="103"/>
      <c r="H36" s="103"/>
      <c r="I36" s="106"/>
      <c r="J36" s="106"/>
      <c r="K36" s="106"/>
      <c r="L36" s="106"/>
      <c r="M36" s="106"/>
      <c r="N36" s="107"/>
    </row>
    <row r="37" spans="1:17" x14ac:dyDescent="0.25">
      <c r="A37" s="98"/>
      <c r="B37" s="103"/>
      <c r="C37" s="103"/>
      <c r="D37" s="103"/>
      <c r="E37" s="103"/>
      <c r="F37" s="103"/>
      <c r="G37" s="103"/>
      <c r="H37" s="103"/>
      <c r="I37" s="106"/>
      <c r="J37" s="106"/>
      <c r="K37" s="106"/>
      <c r="L37" s="106"/>
      <c r="M37" s="106"/>
      <c r="N37" s="107"/>
    </row>
    <row r="38" spans="1:17" x14ac:dyDescent="0.25">
      <c r="A38" s="98"/>
      <c r="B38" s="103"/>
      <c r="C38" s="103"/>
      <c r="D38" s="103"/>
      <c r="E38" s="103"/>
      <c r="F38" s="103"/>
      <c r="G38" s="103"/>
      <c r="H38" s="103"/>
      <c r="I38" s="106"/>
      <c r="J38" s="106"/>
      <c r="K38" s="106"/>
      <c r="L38" s="106"/>
      <c r="M38" s="106"/>
      <c r="N38" s="107"/>
    </row>
    <row r="39" spans="1:17" x14ac:dyDescent="0.25">
      <c r="A39" s="98"/>
      <c r="B39" s="124" t="s">
        <v>32</v>
      </c>
      <c r="C39" s="124" t="s">
        <v>57</v>
      </c>
      <c r="D39" s="123" t="s">
        <v>50</v>
      </c>
      <c r="E39" s="123" t="s">
        <v>15</v>
      </c>
      <c r="F39" s="103"/>
      <c r="G39" s="103"/>
      <c r="H39" s="103"/>
      <c r="I39" s="106"/>
      <c r="J39" s="106"/>
      <c r="K39" s="106"/>
      <c r="L39" s="106"/>
      <c r="M39" s="106"/>
      <c r="N39" s="107"/>
    </row>
    <row r="40" spans="1:17" ht="28.5" x14ac:dyDescent="0.25">
      <c r="A40" s="98"/>
      <c r="B40" s="104" t="s">
        <v>144</v>
      </c>
      <c r="C40" s="105">
        <v>40</v>
      </c>
      <c r="D40" s="193">
        <v>40</v>
      </c>
      <c r="E40" s="334">
        <f>+D40+D41</f>
        <v>65</v>
      </c>
      <c r="F40" s="103"/>
      <c r="G40" s="103"/>
      <c r="H40" s="103"/>
      <c r="I40" s="106"/>
      <c r="J40" s="106"/>
      <c r="K40" s="106"/>
      <c r="L40" s="106"/>
      <c r="M40" s="106"/>
      <c r="N40" s="107"/>
    </row>
    <row r="41" spans="1:17" ht="42.75" x14ac:dyDescent="0.25">
      <c r="A41" s="98"/>
      <c r="B41" s="104" t="s">
        <v>145</v>
      </c>
      <c r="C41" s="105">
        <v>60</v>
      </c>
      <c r="D41" s="193">
        <v>25</v>
      </c>
      <c r="E41" s="335"/>
      <c r="F41" s="103"/>
      <c r="G41" s="103"/>
      <c r="H41" s="103"/>
      <c r="I41" s="106"/>
      <c r="J41" s="106"/>
      <c r="K41" s="106"/>
      <c r="L41" s="106"/>
      <c r="M41" s="106"/>
      <c r="N41" s="107"/>
    </row>
    <row r="42" spans="1:17" x14ac:dyDescent="0.25">
      <c r="A42" s="98"/>
      <c r="C42" s="99"/>
      <c r="D42" s="37"/>
      <c r="E42" s="100"/>
      <c r="F42" s="38"/>
      <c r="G42" s="38"/>
      <c r="H42" s="38"/>
      <c r="I42" s="23"/>
      <c r="J42" s="23"/>
      <c r="K42" s="23"/>
      <c r="L42" s="23"/>
      <c r="M42" s="23"/>
    </row>
    <row r="43" spans="1:17" x14ac:dyDescent="0.25">
      <c r="A43" s="98"/>
      <c r="C43" s="99"/>
      <c r="D43" s="37"/>
      <c r="E43" s="100"/>
      <c r="F43" s="38"/>
      <c r="G43" s="38"/>
      <c r="H43" s="38"/>
      <c r="I43" s="23"/>
      <c r="J43" s="23"/>
      <c r="K43" s="23"/>
      <c r="L43" s="23"/>
      <c r="M43" s="23"/>
    </row>
    <row r="44" spans="1:17" x14ac:dyDescent="0.25">
      <c r="A44" s="98"/>
      <c r="C44" s="99"/>
      <c r="D44" s="37"/>
      <c r="E44" s="100"/>
      <c r="F44" s="38"/>
      <c r="G44" s="38"/>
      <c r="H44" s="38"/>
      <c r="I44" s="23"/>
      <c r="J44" s="23"/>
      <c r="K44" s="23"/>
      <c r="L44" s="23"/>
      <c r="M44" s="23"/>
    </row>
    <row r="45" spans="1:17" ht="15.75" thickBot="1" x14ac:dyDescent="0.3">
      <c r="M45" s="336" t="s">
        <v>34</v>
      </c>
      <c r="N45" s="336"/>
    </row>
    <row r="46" spans="1:17" x14ac:dyDescent="0.25">
      <c r="B46" s="121" t="s">
        <v>29</v>
      </c>
      <c r="M46" s="63"/>
      <c r="N46" s="63"/>
    </row>
    <row r="47" spans="1:17" ht="15.75" thickBot="1" x14ac:dyDescent="0.3">
      <c r="M47" s="63"/>
      <c r="N47" s="63"/>
    </row>
    <row r="48" spans="1:17" s="106" customFormat="1" ht="109.5" customHeight="1" x14ac:dyDescent="0.25">
      <c r="B48" s="117" t="s">
        <v>146</v>
      </c>
      <c r="C48" s="117" t="s">
        <v>147</v>
      </c>
      <c r="D48" s="117" t="s">
        <v>148</v>
      </c>
      <c r="E48" s="117" t="s">
        <v>44</v>
      </c>
      <c r="F48" s="117" t="s">
        <v>21</v>
      </c>
      <c r="G48" s="117" t="s">
        <v>102</v>
      </c>
      <c r="H48" s="117" t="s">
        <v>16</v>
      </c>
      <c r="I48" s="117" t="s">
        <v>9</v>
      </c>
      <c r="J48" s="117" t="s">
        <v>30</v>
      </c>
      <c r="K48" s="117" t="s">
        <v>60</v>
      </c>
      <c r="L48" s="117" t="s">
        <v>19</v>
      </c>
      <c r="M48" s="102" t="s">
        <v>25</v>
      </c>
      <c r="N48" s="117" t="s">
        <v>149</v>
      </c>
      <c r="O48" s="117" t="s">
        <v>35</v>
      </c>
      <c r="P48" s="118" t="s">
        <v>10</v>
      </c>
      <c r="Q48" s="118" t="s">
        <v>18</v>
      </c>
    </row>
    <row r="49" spans="1:26" s="112" customFormat="1" ht="105" x14ac:dyDescent="0.25">
      <c r="A49" s="45">
        <v>1</v>
      </c>
      <c r="B49" s="113" t="s">
        <v>159</v>
      </c>
      <c r="C49" s="114" t="s">
        <v>189</v>
      </c>
      <c r="D49" s="113" t="s">
        <v>188</v>
      </c>
      <c r="E49" s="108" t="s">
        <v>581</v>
      </c>
      <c r="F49" s="109" t="s">
        <v>137</v>
      </c>
      <c r="G49" s="155">
        <v>1</v>
      </c>
      <c r="H49" s="116">
        <v>41250</v>
      </c>
      <c r="I49" s="116">
        <v>41912</v>
      </c>
      <c r="J49" s="110" t="s">
        <v>138</v>
      </c>
      <c r="K49" s="205">
        <f>+(I49-H49)/30</f>
        <v>22.066666666666666</v>
      </c>
      <c r="L49" s="110"/>
      <c r="M49" s="101">
        <v>300</v>
      </c>
      <c r="N49" s="101">
        <f>+M49*G49</f>
        <v>300</v>
      </c>
      <c r="O49" s="26">
        <v>936467186</v>
      </c>
      <c r="P49" s="26" t="s">
        <v>582</v>
      </c>
      <c r="Q49" s="156" t="s">
        <v>680</v>
      </c>
      <c r="R49" s="111"/>
      <c r="S49" s="111"/>
      <c r="T49" s="111"/>
      <c r="U49" s="111"/>
      <c r="V49" s="111"/>
      <c r="W49" s="111"/>
      <c r="X49" s="111"/>
      <c r="Y49" s="111"/>
      <c r="Z49" s="111"/>
    </row>
    <row r="50" spans="1:26" s="112" customFormat="1" x14ac:dyDescent="0.25">
      <c r="A50" s="45">
        <f>+A49+1</f>
        <v>2</v>
      </c>
      <c r="B50" s="113" t="s">
        <v>159</v>
      </c>
      <c r="C50" s="114" t="s">
        <v>189</v>
      </c>
      <c r="D50" s="113" t="s">
        <v>188</v>
      </c>
      <c r="E50" s="108" t="s">
        <v>583</v>
      </c>
      <c r="F50" s="109" t="s">
        <v>137</v>
      </c>
      <c r="G50" s="155">
        <v>1</v>
      </c>
      <c r="H50" s="116">
        <v>41661</v>
      </c>
      <c r="I50" s="116">
        <v>41943</v>
      </c>
      <c r="J50" s="110" t="s">
        <v>138</v>
      </c>
      <c r="K50" s="205">
        <f>((I50-H50)/30)-L50</f>
        <v>8.3666666666666671</v>
      </c>
      <c r="L50" s="101">
        <f>(I50-I49)/30</f>
        <v>1.0333333333333334</v>
      </c>
      <c r="M50" s="101">
        <v>118</v>
      </c>
      <c r="N50" s="101">
        <f t="shared" ref="N50:N56" si="0">+M50*G50</f>
        <v>118</v>
      </c>
      <c r="O50" s="26">
        <v>203263084</v>
      </c>
      <c r="P50" s="26" t="s">
        <v>584</v>
      </c>
      <c r="Q50" s="156"/>
      <c r="R50" s="111"/>
      <c r="S50" s="111"/>
      <c r="T50" s="111"/>
      <c r="U50" s="111"/>
      <c r="V50" s="111"/>
      <c r="W50" s="111"/>
      <c r="X50" s="111"/>
      <c r="Y50" s="111"/>
      <c r="Z50" s="111"/>
    </row>
    <row r="51" spans="1:26" s="112" customFormat="1" x14ac:dyDescent="0.25">
      <c r="A51" s="45">
        <f t="shared" ref="A51:A56" si="1">+A50+1</f>
        <v>3</v>
      </c>
      <c r="B51" s="113" t="s">
        <v>159</v>
      </c>
      <c r="C51" s="114" t="s">
        <v>189</v>
      </c>
      <c r="D51" s="113" t="s">
        <v>188</v>
      </c>
      <c r="E51" s="108" t="s">
        <v>585</v>
      </c>
      <c r="F51" s="109" t="s">
        <v>137</v>
      </c>
      <c r="G51" s="155">
        <v>1</v>
      </c>
      <c r="H51" s="116">
        <v>41519</v>
      </c>
      <c r="I51" s="116">
        <v>41943</v>
      </c>
      <c r="J51" s="110" t="s">
        <v>138</v>
      </c>
      <c r="K51" s="206"/>
      <c r="L51" s="101">
        <f>(I51-H51)/30</f>
        <v>14.133333333333333</v>
      </c>
      <c r="M51" s="101">
        <v>150</v>
      </c>
      <c r="N51" s="101">
        <f t="shared" si="0"/>
        <v>150</v>
      </c>
      <c r="O51" s="26">
        <v>726046662</v>
      </c>
      <c r="P51" s="26" t="s">
        <v>586</v>
      </c>
      <c r="Q51" s="156"/>
      <c r="R51" s="111"/>
      <c r="S51" s="111"/>
      <c r="T51" s="111"/>
      <c r="U51" s="111"/>
      <c r="V51" s="111"/>
      <c r="W51" s="111"/>
      <c r="X51" s="111"/>
      <c r="Y51" s="111"/>
      <c r="Z51" s="111"/>
    </row>
    <row r="52" spans="1:26" s="112" customFormat="1" x14ac:dyDescent="0.25">
      <c r="A52" s="45">
        <f t="shared" si="1"/>
        <v>4</v>
      </c>
      <c r="B52" s="113"/>
      <c r="C52" s="114"/>
      <c r="D52" s="113"/>
      <c r="E52" s="108"/>
      <c r="F52" s="109"/>
      <c r="G52" s="155"/>
      <c r="H52" s="109"/>
      <c r="I52" s="110"/>
      <c r="J52" s="110"/>
      <c r="K52" s="110"/>
      <c r="L52" s="110"/>
      <c r="M52" s="101"/>
      <c r="N52" s="101">
        <f t="shared" si="0"/>
        <v>0</v>
      </c>
      <c r="O52" s="26"/>
      <c r="P52" s="26"/>
      <c r="Q52" s="156"/>
      <c r="R52" s="111"/>
      <c r="S52" s="111"/>
      <c r="T52" s="111"/>
      <c r="U52" s="111"/>
      <c r="V52" s="111"/>
      <c r="W52" s="111"/>
      <c r="X52" s="111"/>
      <c r="Y52" s="111"/>
      <c r="Z52" s="111"/>
    </row>
    <row r="53" spans="1:26" s="112" customFormat="1" x14ac:dyDescent="0.25">
      <c r="A53" s="45">
        <f t="shared" si="1"/>
        <v>5</v>
      </c>
      <c r="B53" s="113"/>
      <c r="C53" s="114"/>
      <c r="D53" s="113"/>
      <c r="E53" s="108"/>
      <c r="F53" s="109"/>
      <c r="G53" s="155"/>
      <c r="H53" s="109"/>
      <c r="I53" s="110"/>
      <c r="J53" s="110"/>
      <c r="K53" s="110"/>
      <c r="L53" s="110"/>
      <c r="M53" s="101"/>
      <c r="N53" s="101">
        <f t="shared" si="0"/>
        <v>0</v>
      </c>
      <c r="O53" s="26"/>
      <c r="P53" s="26"/>
      <c r="Q53" s="156"/>
      <c r="R53" s="111"/>
      <c r="S53" s="111"/>
      <c r="T53" s="111"/>
      <c r="U53" s="111"/>
      <c r="V53" s="111"/>
      <c r="W53" s="111"/>
      <c r="X53" s="111"/>
      <c r="Y53" s="111"/>
      <c r="Z53" s="111"/>
    </row>
    <row r="54" spans="1:26" s="112" customFormat="1" x14ac:dyDescent="0.25">
      <c r="A54" s="45">
        <f t="shared" si="1"/>
        <v>6</v>
      </c>
      <c r="B54" s="113"/>
      <c r="C54" s="114"/>
      <c r="D54" s="113"/>
      <c r="E54" s="108"/>
      <c r="F54" s="109"/>
      <c r="G54" s="155"/>
      <c r="H54" s="109"/>
      <c r="I54" s="110"/>
      <c r="J54" s="110"/>
      <c r="K54" s="110"/>
      <c r="L54" s="110"/>
      <c r="M54" s="101"/>
      <c r="N54" s="101">
        <f t="shared" si="0"/>
        <v>0</v>
      </c>
      <c r="O54" s="26"/>
      <c r="P54" s="26"/>
      <c r="Q54" s="156"/>
      <c r="R54" s="111"/>
      <c r="S54" s="111"/>
      <c r="T54" s="111"/>
      <c r="U54" s="111"/>
      <c r="V54" s="111"/>
      <c r="W54" s="111"/>
      <c r="X54" s="111"/>
      <c r="Y54" s="111"/>
      <c r="Z54" s="111"/>
    </row>
    <row r="55" spans="1:26" s="112" customFormat="1" x14ac:dyDescent="0.25">
      <c r="A55" s="45">
        <f t="shared" si="1"/>
        <v>7</v>
      </c>
      <c r="B55" s="113"/>
      <c r="C55" s="114"/>
      <c r="D55" s="113"/>
      <c r="E55" s="108"/>
      <c r="F55" s="109"/>
      <c r="G55" s="155"/>
      <c r="H55" s="109"/>
      <c r="I55" s="110"/>
      <c r="J55" s="110"/>
      <c r="K55" s="110"/>
      <c r="L55" s="110"/>
      <c r="M55" s="101"/>
      <c r="N55" s="101">
        <f t="shared" si="0"/>
        <v>0</v>
      </c>
      <c r="O55" s="26"/>
      <c r="P55" s="26"/>
      <c r="Q55" s="156"/>
      <c r="R55" s="111"/>
      <c r="S55" s="111"/>
      <c r="T55" s="111"/>
      <c r="U55" s="111"/>
      <c r="V55" s="111"/>
      <c r="W55" s="111"/>
      <c r="X55" s="111"/>
      <c r="Y55" s="111"/>
      <c r="Z55" s="111"/>
    </row>
    <row r="56" spans="1:26" s="112" customFormat="1" x14ac:dyDescent="0.25">
      <c r="A56" s="45">
        <f t="shared" si="1"/>
        <v>8</v>
      </c>
      <c r="B56" s="113"/>
      <c r="C56" s="114"/>
      <c r="D56" s="113"/>
      <c r="E56" s="108"/>
      <c r="F56" s="109"/>
      <c r="G56" s="155"/>
      <c r="H56" s="109"/>
      <c r="I56" s="110"/>
      <c r="J56" s="110"/>
      <c r="K56" s="110"/>
      <c r="L56" s="110"/>
      <c r="M56" s="101"/>
      <c r="N56" s="101">
        <f t="shared" si="0"/>
        <v>0</v>
      </c>
      <c r="O56" s="26"/>
      <c r="P56" s="26"/>
      <c r="Q56" s="156"/>
      <c r="R56" s="111"/>
      <c r="S56" s="111"/>
      <c r="T56" s="111"/>
      <c r="U56" s="111"/>
      <c r="V56" s="111"/>
      <c r="W56" s="111"/>
      <c r="X56" s="111"/>
      <c r="Y56" s="111"/>
      <c r="Z56" s="111"/>
    </row>
    <row r="57" spans="1:26" s="112" customFormat="1" x14ac:dyDescent="0.25">
      <c r="A57" s="45"/>
      <c r="B57" s="48" t="s">
        <v>15</v>
      </c>
      <c r="C57" s="114"/>
      <c r="D57" s="113"/>
      <c r="E57" s="108"/>
      <c r="F57" s="109"/>
      <c r="G57" s="155"/>
      <c r="H57" s="109"/>
      <c r="I57" s="110"/>
      <c r="J57" s="110"/>
      <c r="K57" s="115">
        <f t="shared" ref="K57:N57" si="2">SUM(K49:K56)</f>
        <v>30.433333333333334</v>
      </c>
      <c r="L57" s="115">
        <f t="shared" si="2"/>
        <v>15.166666666666666</v>
      </c>
      <c r="M57" s="154">
        <f t="shared" si="2"/>
        <v>568</v>
      </c>
      <c r="N57" s="115">
        <f t="shared" si="2"/>
        <v>568</v>
      </c>
      <c r="O57" s="26"/>
      <c r="P57" s="26"/>
      <c r="Q57" s="157"/>
    </row>
    <row r="58" spans="1:26" s="29" customFormat="1" x14ac:dyDescent="0.25">
      <c r="E58" s="30"/>
    </row>
    <row r="59" spans="1:26" s="29" customFormat="1" x14ac:dyDescent="0.25">
      <c r="B59" s="322" t="s">
        <v>27</v>
      </c>
      <c r="C59" s="322" t="s">
        <v>26</v>
      </c>
      <c r="D59" s="324" t="s">
        <v>33</v>
      </c>
      <c r="E59" s="324"/>
    </row>
    <row r="60" spans="1:26" s="29" customFormat="1" x14ac:dyDescent="0.25">
      <c r="B60" s="323"/>
      <c r="C60" s="323"/>
      <c r="D60" s="195" t="s">
        <v>22</v>
      </c>
      <c r="E60" s="61" t="s">
        <v>23</v>
      </c>
    </row>
    <row r="61" spans="1:26" s="29" customFormat="1" ht="30.6" customHeight="1" x14ac:dyDescent="0.25">
      <c r="B61" s="58" t="s">
        <v>20</v>
      </c>
      <c r="C61" s="59">
        <f>+K57</f>
        <v>30.433333333333334</v>
      </c>
      <c r="D61" s="56" t="s">
        <v>163</v>
      </c>
      <c r="E61" s="57"/>
      <c r="F61" s="31"/>
      <c r="G61" s="31"/>
      <c r="H61" s="31"/>
      <c r="I61" s="31"/>
      <c r="J61" s="31"/>
      <c r="K61" s="31"/>
      <c r="L61" s="31"/>
      <c r="M61" s="31"/>
    </row>
    <row r="62" spans="1:26" s="29" customFormat="1" ht="30" customHeight="1" x14ac:dyDescent="0.25">
      <c r="B62" s="58" t="s">
        <v>24</v>
      </c>
      <c r="C62" s="59">
        <f>+M57</f>
        <v>568</v>
      </c>
      <c r="D62" s="56" t="s">
        <v>163</v>
      </c>
      <c r="E62" s="57"/>
    </row>
    <row r="63" spans="1:26" s="29" customFormat="1" x14ac:dyDescent="0.25">
      <c r="B63" s="32"/>
      <c r="C63" s="340"/>
      <c r="D63" s="340"/>
      <c r="E63" s="340"/>
      <c r="F63" s="340"/>
      <c r="G63" s="340"/>
      <c r="H63" s="340"/>
      <c r="I63" s="340"/>
      <c r="J63" s="340"/>
      <c r="K63" s="340"/>
      <c r="L63" s="340"/>
      <c r="M63" s="340"/>
      <c r="N63" s="340"/>
    </row>
    <row r="64" spans="1:26" ht="28.15" customHeight="1" thickBot="1" x14ac:dyDescent="0.3"/>
    <row r="65" spans="2:17" ht="27" thickBot="1" x14ac:dyDescent="0.3">
      <c r="B65" s="341" t="s">
        <v>103</v>
      </c>
      <c r="C65" s="341"/>
      <c r="D65" s="341"/>
      <c r="E65" s="341"/>
      <c r="F65" s="341"/>
      <c r="G65" s="341"/>
      <c r="H65" s="341"/>
      <c r="I65" s="341"/>
      <c r="J65" s="341"/>
      <c r="K65" s="341"/>
      <c r="L65" s="341"/>
      <c r="M65" s="341"/>
      <c r="N65" s="341"/>
    </row>
    <row r="68" spans="2:17" ht="109.5" customHeight="1" x14ac:dyDescent="0.25">
      <c r="B68" s="119" t="s">
        <v>150</v>
      </c>
      <c r="C68" s="66" t="s">
        <v>2</v>
      </c>
      <c r="D68" s="66" t="s">
        <v>105</v>
      </c>
      <c r="E68" s="66" t="s">
        <v>104</v>
      </c>
      <c r="F68" s="66" t="s">
        <v>106</v>
      </c>
      <c r="G68" s="66" t="s">
        <v>107</v>
      </c>
      <c r="H68" s="66" t="s">
        <v>108</v>
      </c>
      <c r="I68" s="66" t="s">
        <v>109</v>
      </c>
      <c r="J68" s="66" t="s">
        <v>110</v>
      </c>
      <c r="K68" s="66" t="s">
        <v>111</v>
      </c>
      <c r="L68" s="66" t="s">
        <v>112</v>
      </c>
      <c r="M68" s="95" t="s">
        <v>113</v>
      </c>
      <c r="N68" s="95" t="s">
        <v>114</v>
      </c>
      <c r="O68" s="337" t="s">
        <v>3</v>
      </c>
      <c r="P68" s="339"/>
      <c r="Q68" s="66" t="s">
        <v>17</v>
      </c>
    </row>
    <row r="69" spans="2:17" ht="60" x14ac:dyDescent="0.25">
      <c r="B69" s="3" t="s">
        <v>536</v>
      </c>
      <c r="C69" s="3" t="s">
        <v>587</v>
      </c>
      <c r="D69" s="97" t="s">
        <v>588</v>
      </c>
      <c r="E69" s="5">
        <v>39</v>
      </c>
      <c r="F69" s="4" t="s">
        <v>165</v>
      </c>
      <c r="G69" s="4" t="s">
        <v>589</v>
      </c>
      <c r="H69" s="4" t="s">
        <v>137</v>
      </c>
      <c r="I69" s="96" t="s">
        <v>165</v>
      </c>
      <c r="J69" s="96" t="s">
        <v>137</v>
      </c>
      <c r="K69" s="120" t="s">
        <v>137</v>
      </c>
      <c r="L69" s="120" t="s">
        <v>137</v>
      </c>
      <c r="M69" s="120" t="s">
        <v>137</v>
      </c>
      <c r="N69" s="120" t="s">
        <v>137</v>
      </c>
      <c r="O69" s="344"/>
      <c r="P69" s="345"/>
      <c r="Q69" s="120" t="s">
        <v>137</v>
      </c>
    </row>
    <row r="70" spans="2:17" ht="45" x14ac:dyDescent="0.25">
      <c r="B70" s="3" t="s">
        <v>533</v>
      </c>
      <c r="C70" s="3" t="s">
        <v>587</v>
      </c>
      <c r="D70" s="97" t="s">
        <v>590</v>
      </c>
      <c r="E70" s="5">
        <v>60</v>
      </c>
      <c r="F70" s="4" t="s">
        <v>165</v>
      </c>
      <c r="G70" s="211" t="s">
        <v>591</v>
      </c>
      <c r="H70" s="4" t="s">
        <v>165</v>
      </c>
      <c r="I70" s="96" t="s">
        <v>165</v>
      </c>
      <c r="J70" s="96" t="s">
        <v>137</v>
      </c>
      <c r="K70" s="120" t="s">
        <v>137</v>
      </c>
      <c r="L70" s="120" t="s">
        <v>137</v>
      </c>
      <c r="M70" s="120" t="s">
        <v>137</v>
      </c>
      <c r="N70" s="120" t="s">
        <v>137</v>
      </c>
      <c r="O70" s="344"/>
      <c r="P70" s="345"/>
      <c r="Q70" s="120" t="s">
        <v>137</v>
      </c>
    </row>
    <row r="71" spans="2:17" ht="60" x14ac:dyDescent="0.25">
      <c r="B71" s="3" t="s">
        <v>533</v>
      </c>
      <c r="C71" s="3" t="s">
        <v>587</v>
      </c>
      <c r="D71" s="97" t="s">
        <v>592</v>
      </c>
      <c r="E71" s="5">
        <v>209</v>
      </c>
      <c r="F71" s="4" t="s">
        <v>165</v>
      </c>
      <c r="G71" s="4" t="s">
        <v>593</v>
      </c>
      <c r="H71" s="4" t="s">
        <v>165</v>
      </c>
      <c r="I71" s="96" t="s">
        <v>165</v>
      </c>
      <c r="J71" s="96" t="s">
        <v>137</v>
      </c>
      <c r="K71" s="120" t="s">
        <v>137</v>
      </c>
      <c r="L71" s="120" t="s">
        <v>137</v>
      </c>
      <c r="M71" s="120" t="s">
        <v>137</v>
      </c>
      <c r="N71" s="120" t="s">
        <v>137</v>
      </c>
      <c r="O71" s="344"/>
      <c r="P71" s="345"/>
      <c r="Q71" s="120" t="s">
        <v>137</v>
      </c>
    </row>
    <row r="72" spans="2:17" ht="30" x14ac:dyDescent="0.25">
      <c r="B72" s="3" t="s">
        <v>533</v>
      </c>
      <c r="C72" s="3" t="s">
        <v>587</v>
      </c>
      <c r="D72" s="97" t="s">
        <v>594</v>
      </c>
      <c r="E72" s="5">
        <v>48</v>
      </c>
      <c r="F72" s="4" t="s">
        <v>165</v>
      </c>
      <c r="G72" s="4" t="s">
        <v>589</v>
      </c>
      <c r="H72" s="4" t="s">
        <v>137</v>
      </c>
      <c r="I72" s="96" t="s">
        <v>165</v>
      </c>
      <c r="J72" s="96" t="s">
        <v>137</v>
      </c>
      <c r="K72" s="120" t="s">
        <v>137</v>
      </c>
      <c r="L72" s="120" t="s">
        <v>137</v>
      </c>
      <c r="M72" s="120" t="s">
        <v>137</v>
      </c>
      <c r="N72" s="120" t="s">
        <v>137</v>
      </c>
      <c r="O72" s="344"/>
      <c r="P72" s="345"/>
      <c r="Q72" s="120" t="s">
        <v>137</v>
      </c>
    </row>
    <row r="73" spans="2:17" ht="45" x14ac:dyDescent="0.25">
      <c r="B73" s="3" t="s">
        <v>536</v>
      </c>
      <c r="C73" s="3" t="s">
        <v>587</v>
      </c>
      <c r="D73" s="97" t="s">
        <v>595</v>
      </c>
      <c r="E73" s="5">
        <v>60</v>
      </c>
      <c r="F73" s="4" t="s">
        <v>165</v>
      </c>
      <c r="G73" s="4" t="s">
        <v>589</v>
      </c>
      <c r="H73" s="4" t="s">
        <v>137</v>
      </c>
      <c r="I73" s="96" t="s">
        <v>165</v>
      </c>
      <c r="J73" s="96" t="s">
        <v>137</v>
      </c>
      <c r="K73" s="120" t="s">
        <v>137</v>
      </c>
      <c r="L73" s="120" t="s">
        <v>137</v>
      </c>
      <c r="M73" s="120" t="s">
        <v>137</v>
      </c>
      <c r="N73" s="120" t="s">
        <v>137</v>
      </c>
      <c r="O73" s="344"/>
      <c r="P73" s="345"/>
      <c r="Q73" s="120" t="s">
        <v>137</v>
      </c>
    </row>
    <row r="74" spans="2:17" x14ac:dyDescent="0.25">
      <c r="B74" s="3"/>
      <c r="C74" s="3"/>
      <c r="D74" s="5"/>
      <c r="E74" s="5"/>
      <c r="F74" s="4"/>
      <c r="G74" s="4"/>
      <c r="H74" s="4"/>
      <c r="I74" s="96"/>
      <c r="J74" s="96"/>
      <c r="K74" s="120"/>
      <c r="L74" s="120"/>
      <c r="M74" s="120"/>
      <c r="N74" s="120"/>
      <c r="O74" s="344"/>
      <c r="P74" s="345"/>
      <c r="Q74" s="120"/>
    </row>
    <row r="75" spans="2:17" x14ac:dyDescent="0.25">
      <c r="B75" s="120"/>
      <c r="C75" s="120"/>
      <c r="D75" s="120"/>
      <c r="E75" s="120"/>
      <c r="F75" s="120"/>
      <c r="G75" s="120"/>
      <c r="H75" s="120"/>
      <c r="I75" s="120"/>
      <c r="J75" s="120"/>
      <c r="K75" s="120"/>
      <c r="L75" s="120"/>
      <c r="M75" s="120"/>
      <c r="N75" s="120"/>
      <c r="O75" s="344"/>
      <c r="P75" s="345"/>
      <c r="Q75" s="120"/>
    </row>
    <row r="76" spans="2:17" x14ac:dyDescent="0.25">
      <c r="B76" s="9" t="s">
        <v>1</v>
      </c>
    </row>
    <row r="77" spans="2:17" x14ac:dyDescent="0.25">
      <c r="B77" s="9" t="s">
        <v>36</v>
      </c>
    </row>
    <row r="78" spans="2:17" x14ac:dyDescent="0.25">
      <c r="B78" s="9" t="s">
        <v>61</v>
      </c>
    </row>
    <row r="80" spans="2:17" ht="15.75" thickBot="1" x14ac:dyDescent="0.3"/>
    <row r="81" spans="2:17" ht="27" thickBot="1" x14ac:dyDescent="0.3">
      <c r="B81" s="346" t="s">
        <v>37</v>
      </c>
      <c r="C81" s="347"/>
      <c r="D81" s="347"/>
      <c r="E81" s="347"/>
      <c r="F81" s="347"/>
      <c r="G81" s="347"/>
      <c r="H81" s="347"/>
      <c r="I81" s="347"/>
      <c r="J81" s="347"/>
      <c r="K81" s="347"/>
      <c r="L81" s="347"/>
      <c r="M81" s="347"/>
      <c r="N81" s="348"/>
    </row>
    <row r="86" spans="2:17" ht="76.5" customHeight="1" x14ac:dyDescent="0.25">
      <c r="B86" s="119" t="s">
        <v>0</v>
      </c>
      <c r="C86" s="119" t="s">
        <v>38</v>
      </c>
      <c r="D86" s="119" t="s">
        <v>39</v>
      </c>
      <c r="E86" s="119" t="s">
        <v>115</v>
      </c>
      <c r="F86" s="119" t="s">
        <v>117</v>
      </c>
      <c r="G86" s="119" t="s">
        <v>118</v>
      </c>
      <c r="H86" s="119" t="s">
        <v>119</v>
      </c>
      <c r="I86" s="119" t="s">
        <v>116</v>
      </c>
      <c r="J86" s="337" t="s">
        <v>120</v>
      </c>
      <c r="K86" s="338"/>
      <c r="L86" s="339"/>
      <c r="M86" s="119" t="s">
        <v>124</v>
      </c>
      <c r="N86" s="119" t="s">
        <v>40</v>
      </c>
      <c r="O86" s="119" t="s">
        <v>41</v>
      </c>
      <c r="P86" s="337" t="s">
        <v>3</v>
      </c>
      <c r="Q86" s="339"/>
    </row>
    <row r="87" spans="2:17" ht="60.75" customHeight="1" x14ac:dyDescent="0.25">
      <c r="B87" s="192" t="s">
        <v>42</v>
      </c>
      <c r="C87" s="231">
        <v>3</v>
      </c>
      <c r="D87" s="3"/>
      <c r="E87" s="3"/>
      <c r="F87" s="3"/>
      <c r="G87" s="3"/>
      <c r="H87" s="3"/>
      <c r="I87" s="5"/>
      <c r="J87" s="1" t="s">
        <v>121</v>
      </c>
      <c r="K87" s="97" t="s">
        <v>122</v>
      </c>
      <c r="L87" s="96" t="s">
        <v>123</v>
      </c>
      <c r="M87" s="120"/>
      <c r="N87" s="120"/>
      <c r="O87" s="120"/>
      <c r="P87" s="361"/>
      <c r="Q87" s="361"/>
    </row>
    <row r="88" spans="2:17" ht="106.5" customHeight="1" x14ac:dyDescent="0.25">
      <c r="B88" s="192" t="s">
        <v>42</v>
      </c>
      <c r="C88" s="175"/>
      <c r="D88" s="192" t="s">
        <v>596</v>
      </c>
      <c r="E88" s="3">
        <v>33818461</v>
      </c>
      <c r="F88" s="248" t="s">
        <v>190</v>
      </c>
      <c r="G88" s="3" t="s">
        <v>597</v>
      </c>
      <c r="H88" s="180">
        <v>38337</v>
      </c>
      <c r="I88" s="5" t="s">
        <v>165</v>
      </c>
      <c r="J88" s="1" t="s">
        <v>189</v>
      </c>
      <c r="K88" s="97" t="s">
        <v>598</v>
      </c>
      <c r="L88" s="96" t="s">
        <v>599</v>
      </c>
      <c r="M88" s="334" t="s">
        <v>137</v>
      </c>
      <c r="N88" s="334" t="s">
        <v>137</v>
      </c>
      <c r="O88" s="334" t="s">
        <v>137</v>
      </c>
      <c r="P88" s="362"/>
      <c r="Q88" s="363"/>
    </row>
    <row r="89" spans="2:17" ht="27" customHeight="1" x14ac:dyDescent="0.25">
      <c r="B89" s="192"/>
      <c r="C89" s="175"/>
      <c r="D89" s="3"/>
      <c r="E89" s="3"/>
      <c r="F89" s="3"/>
      <c r="G89" s="3"/>
      <c r="H89" s="3"/>
      <c r="I89" s="5"/>
      <c r="J89" s="192" t="s">
        <v>600</v>
      </c>
      <c r="K89" s="97" t="s">
        <v>601</v>
      </c>
      <c r="L89" s="96" t="s">
        <v>599</v>
      </c>
      <c r="M89" s="335"/>
      <c r="N89" s="335" t="s">
        <v>137</v>
      </c>
      <c r="O89" s="335" t="s">
        <v>137</v>
      </c>
      <c r="P89" s="364"/>
      <c r="Q89" s="365"/>
    </row>
    <row r="90" spans="2:17" ht="46.5" customHeight="1" x14ac:dyDescent="0.25">
      <c r="B90" s="192" t="s">
        <v>42</v>
      </c>
      <c r="C90" s="175"/>
      <c r="D90" s="192" t="s">
        <v>602</v>
      </c>
      <c r="E90" s="3">
        <v>10949039013</v>
      </c>
      <c r="F90" s="3" t="s">
        <v>191</v>
      </c>
      <c r="G90" s="3" t="s">
        <v>192</v>
      </c>
      <c r="H90" s="180">
        <v>41257</v>
      </c>
      <c r="I90" s="5" t="s">
        <v>716</v>
      </c>
      <c r="J90" s="1" t="s">
        <v>189</v>
      </c>
      <c r="K90" s="97" t="s">
        <v>603</v>
      </c>
      <c r="L90" s="181" t="s">
        <v>604</v>
      </c>
      <c r="M90" s="193" t="s">
        <v>137</v>
      </c>
      <c r="N90" s="193" t="s">
        <v>137</v>
      </c>
      <c r="O90" s="193" t="s">
        <v>137</v>
      </c>
      <c r="P90" s="342" t="s">
        <v>715</v>
      </c>
      <c r="Q90" s="343"/>
    </row>
    <row r="91" spans="2:17" ht="31.5" customHeight="1" x14ac:dyDescent="0.25">
      <c r="B91" s="192" t="s">
        <v>42</v>
      </c>
      <c r="C91" s="175"/>
      <c r="D91" s="192" t="s">
        <v>605</v>
      </c>
      <c r="E91" s="3">
        <v>66728154</v>
      </c>
      <c r="F91" s="233" t="s">
        <v>193</v>
      </c>
      <c r="G91" s="3" t="s">
        <v>606</v>
      </c>
      <c r="H91" s="180">
        <v>39325</v>
      </c>
      <c r="I91" s="5">
        <v>103017</v>
      </c>
      <c r="J91" s="1" t="s">
        <v>189</v>
      </c>
      <c r="K91" s="97" t="s">
        <v>607</v>
      </c>
      <c r="L91" s="181" t="s">
        <v>608</v>
      </c>
      <c r="M91" s="334" t="s">
        <v>137</v>
      </c>
      <c r="N91" s="334" t="s">
        <v>137</v>
      </c>
      <c r="O91" s="334" t="s">
        <v>137</v>
      </c>
      <c r="P91" s="362"/>
      <c r="Q91" s="363"/>
    </row>
    <row r="92" spans="2:17" ht="30.75" customHeight="1" x14ac:dyDescent="0.25">
      <c r="B92" s="192"/>
      <c r="C92" s="175"/>
      <c r="D92" s="3"/>
      <c r="E92" s="3"/>
      <c r="F92" s="249"/>
      <c r="G92" s="3"/>
      <c r="H92" s="180"/>
      <c r="I92" s="5"/>
      <c r="J92" s="192" t="s">
        <v>609</v>
      </c>
      <c r="K92" s="97" t="s">
        <v>610</v>
      </c>
      <c r="L92" s="181" t="s">
        <v>193</v>
      </c>
      <c r="M92" s="355"/>
      <c r="N92" s="355"/>
      <c r="O92" s="355"/>
      <c r="P92" s="372"/>
      <c r="Q92" s="373"/>
    </row>
    <row r="93" spans="2:17" ht="28.5" customHeight="1" x14ac:dyDescent="0.25">
      <c r="B93" s="192"/>
      <c r="C93" s="231">
        <v>2</v>
      </c>
      <c r="D93" s="3"/>
      <c r="E93" s="3"/>
      <c r="F93" s="250"/>
      <c r="G93" s="3"/>
      <c r="H93" s="180"/>
      <c r="I93" s="5"/>
      <c r="J93" s="192" t="s">
        <v>600</v>
      </c>
      <c r="K93" s="97" t="s">
        <v>611</v>
      </c>
      <c r="L93" s="181" t="s">
        <v>193</v>
      </c>
      <c r="M93" s="335"/>
      <c r="N93" s="335"/>
      <c r="O93" s="335"/>
      <c r="P93" s="364"/>
      <c r="Q93" s="365"/>
    </row>
    <row r="94" spans="2:17" ht="28.5" customHeight="1" x14ac:dyDescent="0.25">
      <c r="B94" s="192" t="s">
        <v>43</v>
      </c>
      <c r="C94" s="175"/>
      <c r="D94" s="192" t="s">
        <v>612</v>
      </c>
      <c r="E94" s="3">
        <v>41952059</v>
      </c>
      <c r="F94" s="3" t="s">
        <v>193</v>
      </c>
      <c r="G94" s="3" t="s">
        <v>606</v>
      </c>
      <c r="H94" s="180">
        <v>39073</v>
      </c>
      <c r="I94" s="5">
        <v>101745</v>
      </c>
      <c r="J94" s="192" t="s">
        <v>189</v>
      </c>
      <c r="K94" s="97" t="s">
        <v>613</v>
      </c>
      <c r="L94" s="181" t="s">
        <v>193</v>
      </c>
      <c r="M94" s="334" t="s">
        <v>137</v>
      </c>
      <c r="N94" s="334" t="s">
        <v>137</v>
      </c>
      <c r="O94" s="334" t="s">
        <v>137</v>
      </c>
      <c r="P94" s="366" t="s">
        <v>717</v>
      </c>
      <c r="Q94" s="367"/>
    </row>
    <row r="95" spans="2:17" ht="46.5" customHeight="1" x14ac:dyDescent="0.25">
      <c r="B95" s="192"/>
      <c r="C95" s="192"/>
      <c r="D95" s="3"/>
      <c r="E95" s="3"/>
      <c r="F95" s="3"/>
      <c r="G95" s="3"/>
      <c r="H95" s="3"/>
      <c r="I95" s="5"/>
      <c r="J95" s="196" t="s">
        <v>614</v>
      </c>
      <c r="K95" s="97" t="s">
        <v>615</v>
      </c>
      <c r="L95" s="97" t="s">
        <v>616</v>
      </c>
      <c r="M95" s="355"/>
      <c r="N95" s="355" t="s">
        <v>137</v>
      </c>
      <c r="O95" s="355" t="s">
        <v>137</v>
      </c>
      <c r="P95" s="368"/>
      <c r="Q95" s="369"/>
    </row>
    <row r="96" spans="2:17" ht="46.5" customHeight="1" x14ac:dyDescent="0.25">
      <c r="B96" s="232"/>
      <c r="C96" s="232"/>
      <c r="D96" s="233"/>
      <c r="E96" s="233"/>
      <c r="F96" s="233"/>
      <c r="G96" s="233"/>
      <c r="H96" s="233"/>
      <c r="I96" s="234"/>
      <c r="J96" s="235" t="s">
        <v>600</v>
      </c>
      <c r="K96" s="236" t="s">
        <v>617</v>
      </c>
      <c r="L96" s="236" t="s">
        <v>193</v>
      </c>
      <c r="M96" s="335"/>
      <c r="N96" s="335" t="s">
        <v>137</v>
      </c>
      <c r="O96" s="335" t="s">
        <v>137</v>
      </c>
      <c r="P96" s="370"/>
      <c r="Q96" s="371"/>
    </row>
    <row r="97" spans="2:22" ht="46.5" customHeight="1" x14ac:dyDescent="0.25">
      <c r="B97" s="192" t="s">
        <v>43</v>
      </c>
      <c r="C97" s="192"/>
      <c r="D97" s="248" t="s">
        <v>618</v>
      </c>
      <c r="E97" s="3">
        <v>41961802</v>
      </c>
      <c r="F97" s="3" t="s">
        <v>193</v>
      </c>
      <c r="G97" s="3" t="s">
        <v>619</v>
      </c>
      <c r="H97" s="180">
        <v>40606</v>
      </c>
      <c r="I97" s="5">
        <v>131603</v>
      </c>
      <c r="J97" s="196" t="s">
        <v>189</v>
      </c>
      <c r="K97" s="97" t="s">
        <v>620</v>
      </c>
      <c r="L97" s="97" t="s">
        <v>193</v>
      </c>
      <c r="M97" s="193" t="s">
        <v>137</v>
      </c>
      <c r="N97" s="193" t="s">
        <v>137</v>
      </c>
      <c r="O97" s="193" t="s">
        <v>137</v>
      </c>
      <c r="P97" s="344"/>
      <c r="Q97" s="345"/>
      <c r="R97" s="120"/>
      <c r="S97" s="120"/>
      <c r="T97" s="120"/>
      <c r="U97" s="120"/>
      <c r="V97" s="120"/>
    </row>
    <row r="99" spans="2:22" ht="15.75" thickBot="1" x14ac:dyDescent="0.3"/>
    <row r="100" spans="2:22" ht="27" thickBot="1" x14ac:dyDescent="0.3">
      <c r="B100" s="346" t="s">
        <v>45</v>
      </c>
      <c r="C100" s="347"/>
      <c r="D100" s="347"/>
      <c r="E100" s="347"/>
      <c r="F100" s="347"/>
      <c r="G100" s="347"/>
      <c r="H100" s="347"/>
      <c r="I100" s="347"/>
      <c r="J100" s="347"/>
      <c r="K100" s="347"/>
      <c r="L100" s="347"/>
      <c r="M100" s="347"/>
      <c r="N100" s="348"/>
    </row>
    <row r="103" spans="2:22" ht="46.15" customHeight="1" x14ac:dyDescent="0.25">
      <c r="B103" s="66" t="s">
        <v>32</v>
      </c>
      <c r="C103" s="66" t="s">
        <v>46</v>
      </c>
      <c r="D103" s="337" t="s">
        <v>3</v>
      </c>
      <c r="E103" s="339"/>
    </row>
    <row r="104" spans="2:22" ht="46.9" customHeight="1" x14ac:dyDescent="0.25">
      <c r="B104" s="67" t="s">
        <v>125</v>
      </c>
      <c r="C104" s="193" t="s">
        <v>137</v>
      </c>
      <c r="D104" s="353"/>
      <c r="E104" s="353"/>
    </row>
    <row r="107" spans="2:22" ht="26.25" x14ac:dyDescent="0.25">
      <c r="B107" s="325" t="s">
        <v>63</v>
      </c>
      <c r="C107" s="326"/>
      <c r="D107" s="326"/>
      <c r="E107" s="326"/>
      <c r="F107" s="326"/>
      <c r="G107" s="326"/>
      <c r="H107" s="326"/>
      <c r="I107" s="326"/>
      <c r="J107" s="326"/>
      <c r="K107" s="326"/>
      <c r="L107" s="326"/>
      <c r="M107" s="326"/>
      <c r="N107" s="326"/>
      <c r="O107" s="326"/>
      <c r="P107" s="326"/>
    </row>
    <row r="109" spans="2:22" ht="15.75" thickBot="1" x14ac:dyDescent="0.3"/>
    <row r="110" spans="2:22" ht="27" thickBot="1" x14ac:dyDescent="0.3">
      <c r="B110" s="346" t="s">
        <v>53</v>
      </c>
      <c r="C110" s="347"/>
      <c r="D110" s="347"/>
      <c r="E110" s="347"/>
      <c r="F110" s="347"/>
      <c r="G110" s="347"/>
      <c r="H110" s="347"/>
      <c r="I110" s="347"/>
      <c r="J110" s="347"/>
      <c r="K110" s="347"/>
      <c r="L110" s="347"/>
      <c r="M110" s="347"/>
      <c r="N110" s="348"/>
    </row>
    <row r="112" spans="2:22" ht="15.75" thickBot="1" x14ac:dyDescent="0.3">
      <c r="M112" s="63"/>
      <c r="N112" s="63"/>
    </row>
    <row r="113" spans="1:26" s="106" customFormat="1" ht="109.5" customHeight="1" x14ac:dyDescent="0.25">
      <c r="B113" s="117" t="s">
        <v>146</v>
      </c>
      <c r="C113" s="117" t="s">
        <v>147</v>
      </c>
      <c r="D113" s="117" t="s">
        <v>148</v>
      </c>
      <c r="E113" s="117" t="s">
        <v>44</v>
      </c>
      <c r="F113" s="117" t="s">
        <v>21</v>
      </c>
      <c r="G113" s="117" t="s">
        <v>102</v>
      </c>
      <c r="H113" s="117" t="s">
        <v>16</v>
      </c>
      <c r="I113" s="117" t="s">
        <v>9</v>
      </c>
      <c r="J113" s="117" t="s">
        <v>30</v>
      </c>
      <c r="K113" s="117" t="s">
        <v>60</v>
      </c>
      <c r="L113" s="117" t="s">
        <v>19</v>
      </c>
      <c r="M113" s="102" t="s">
        <v>25</v>
      </c>
      <c r="N113" s="117" t="s">
        <v>149</v>
      </c>
      <c r="O113" s="117" t="s">
        <v>35</v>
      </c>
      <c r="P113" s="118" t="s">
        <v>10</v>
      </c>
      <c r="Q113" s="118" t="s">
        <v>18</v>
      </c>
    </row>
    <row r="114" spans="1:26" s="112" customFormat="1" x14ac:dyDescent="0.25">
      <c r="A114" s="45">
        <v>1</v>
      </c>
      <c r="B114" s="113" t="s">
        <v>159</v>
      </c>
      <c r="C114" s="114" t="s">
        <v>525</v>
      </c>
      <c r="D114" s="113" t="s">
        <v>188</v>
      </c>
      <c r="E114" s="108" t="s">
        <v>621</v>
      </c>
      <c r="F114" s="109" t="s">
        <v>137</v>
      </c>
      <c r="G114" s="155" t="s">
        <v>226</v>
      </c>
      <c r="H114" s="116">
        <v>41302</v>
      </c>
      <c r="I114" s="116">
        <v>41639</v>
      </c>
      <c r="J114" s="110" t="s">
        <v>138</v>
      </c>
      <c r="K114" s="101">
        <f>(I114-H114)/30</f>
        <v>11.233333333333333</v>
      </c>
      <c r="L114" s="101"/>
      <c r="M114" s="206">
        <v>142</v>
      </c>
      <c r="N114" s="206" t="e">
        <f>+M114*G114</f>
        <v>#VALUE!</v>
      </c>
      <c r="O114" s="26">
        <v>1545853413</v>
      </c>
      <c r="P114" s="26" t="s">
        <v>622</v>
      </c>
      <c r="Q114" s="156"/>
      <c r="R114" s="111"/>
      <c r="S114" s="111"/>
      <c r="T114" s="111"/>
      <c r="U114" s="111"/>
      <c r="V114" s="111"/>
      <c r="W114" s="111"/>
      <c r="X114" s="111"/>
      <c r="Y114" s="111"/>
      <c r="Z114" s="111"/>
    </row>
    <row r="115" spans="1:26" s="112" customFormat="1" x14ac:dyDescent="0.25">
      <c r="A115" s="45">
        <f>+A114+1</f>
        <v>2</v>
      </c>
      <c r="B115" s="113" t="s">
        <v>159</v>
      </c>
      <c r="C115" s="114" t="s">
        <v>525</v>
      </c>
      <c r="D115" s="113" t="s">
        <v>188</v>
      </c>
      <c r="E115" s="108" t="s">
        <v>623</v>
      </c>
      <c r="F115" s="109" t="s">
        <v>137</v>
      </c>
      <c r="G115" s="155" t="s">
        <v>226</v>
      </c>
      <c r="H115" s="116">
        <v>41661</v>
      </c>
      <c r="I115" s="116">
        <v>41973</v>
      </c>
      <c r="J115" s="110" t="s">
        <v>138</v>
      </c>
      <c r="K115" s="101">
        <f>(I115-H115)/30</f>
        <v>10.4</v>
      </c>
      <c r="L115" s="101"/>
      <c r="M115" s="206">
        <v>138</v>
      </c>
      <c r="N115" s="206">
        <v>138</v>
      </c>
      <c r="O115" s="26">
        <v>1298390105</v>
      </c>
      <c r="P115" s="26" t="s">
        <v>624</v>
      </c>
      <c r="Q115" s="156"/>
      <c r="R115" s="111"/>
      <c r="S115" s="111"/>
      <c r="T115" s="111"/>
      <c r="U115" s="111"/>
      <c r="V115" s="111"/>
      <c r="W115" s="111"/>
      <c r="X115" s="111"/>
      <c r="Y115" s="111"/>
      <c r="Z115" s="111"/>
    </row>
    <row r="116" spans="1:26" s="112" customFormat="1" x14ac:dyDescent="0.25">
      <c r="A116" s="45">
        <f t="shared" ref="A116:A121" si="3">+A115+1</f>
        <v>3</v>
      </c>
      <c r="B116" s="113" t="s">
        <v>159</v>
      </c>
      <c r="C116" s="114" t="s">
        <v>525</v>
      </c>
      <c r="D116" s="113" t="s">
        <v>188</v>
      </c>
      <c r="E116" s="108" t="s">
        <v>625</v>
      </c>
      <c r="F116" s="109" t="s">
        <v>137</v>
      </c>
      <c r="G116" s="155" t="s">
        <v>226</v>
      </c>
      <c r="H116" s="116">
        <v>41304</v>
      </c>
      <c r="I116" s="116">
        <v>41639</v>
      </c>
      <c r="J116" s="110" t="s">
        <v>138</v>
      </c>
      <c r="K116" s="101">
        <v>0</v>
      </c>
      <c r="L116" s="101">
        <v>11</v>
      </c>
      <c r="M116" s="206">
        <v>52</v>
      </c>
      <c r="N116" s="206">
        <v>52</v>
      </c>
      <c r="O116" s="26">
        <v>54180452</v>
      </c>
      <c r="P116" s="26" t="s">
        <v>626</v>
      </c>
      <c r="Q116" s="156"/>
      <c r="R116" s="111"/>
      <c r="S116" s="111"/>
      <c r="T116" s="111"/>
      <c r="U116" s="111"/>
      <c r="V116" s="111"/>
      <c r="W116" s="111"/>
      <c r="X116" s="111"/>
      <c r="Y116" s="111"/>
      <c r="Z116" s="111"/>
    </row>
    <row r="117" spans="1:26" s="112" customFormat="1" x14ac:dyDescent="0.25">
      <c r="A117" s="45">
        <f t="shared" si="3"/>
        <v>4</v>
      </c>
      <c r="B117" s="113"/>
      <c r="C117" s="114"/>
      <c r="D117" s="113"/>
      <c r="E117" s="108"/>
      <c r="F117" s="109"/>
      <c r="G117" s="109"/>
      <c r="H117" s="109"/>
      <c r="I117" s="110"/>
      <c r="J117" s="110"/>
      <c r="K117" s="110"/>
      <c r="L117" s="110"/>
      <c r="M117" s="101"/>
      <c r="N117" s="101"/>
      <c r="O117" s="26"/>
      <c r="P117" s="26"/>
      <c r="Q117" s="156"/>
      <c r="R117" s="111"/>
      <c r="S117" s="111"/>
      <c r="T117" s="111"/>
      <c r="U117" s="111"/>
      <c r="V117" s="111"/>
      <c r="W117" s="111"/>
      <c r="X117" s="111"/>
      <c r="Y117" s="111"/>
      <c r="Z117" s="111"/>
    </row>
    <row r="118" spans="1:26" s="112" customFormat="1" x14ac:dyDescent="0.25">
      <c r="A118" s="45">
        <f t="shared" si="3"/>
        <v>5</v>
      </c>
      <c r="B118" s="113"/>
      <c r="C118" s="114"/>
      <c r="D118" s="113"/>
      <c r="E118" s="108"/>
      <c r="F118" s="109"/>
      <c r="G118" s="109"/>
      <c r="H118" s="109"/>
      <c r="I118" s="110"/>
      <c r="J118" s="110"/>
      <c r="K118" s="110"/>
      <c r="L118" s="110"/>
      <c r="M118" s="101"/>
      <c r="N118" s="101"/>
      <c r="O118" s="26"/>
      <c r="P118" s="26"/>
      <c r="Q118" s="156"/>
      <c r="R118" s="111"/>
      <c r="S118" s="111"/>
      <c r="T118" s="111"/>
      <c r="U118" s="111"/>
      <c r="V118" s="111"/>
      <c r="W118" s="111"/>
      <c r="X118" s="111"/>
      <c r="Y118" s="111"/>
      <c r="Z118" s="111"/>
    </row>
    <row r="119" spans="1:26" s="112" customFormat="1" x14ac:dyDescent="0.25">
      <c r="A119" s="45">
        <f t="shared" si="3"/>
        <v>6</v>
      </c>
      <c r="B119" s="113"/>
      <c r="C119" s="114"/>
      <c r="D119" s="113"/>
      <c r="E119" s="108"/>
      <c r="F119" s="109"/>
      <c r="G119" s="109"/>
      <c r="H119" s="109"/>
      <c r="I119" s="110"/>
      <c r="J119" s="110"/>
      <c r="K119" s="110"/>
      <c r="L119" s="110"/>
      <c r="M119" s="101"/>
      <c r="N119" s="101"/>
      <c r="O119" s="26"/>
      <c r="P119" s="26"/>
      <c r="Q119" s="156"/>
      <c r="R119" s="111"/>
      <c r="S119" s="111"/>
      <c r="T119" s="111"/>
      <c r="U119" s="111"/>
      <c r="V119" s="111"/>
      <c r="W119" s="111"/>
      <c r="X119" s="111"/>
      <c r="Y119" s="111"/>
      <c r="Z119" s="111"/>
    </row>
    <row r="120" spans="1:26" s="112" customFormat="1" x14ac:dyDescent="0.25">
      <c r="A120" s="45">
        <f t="shared" si="3"/>
        <v>7</v>
      </c>
      <c r="B120" s="113"/>
      <c r="C120" s="114"/>
      <c r="D120" s="113"/>
      <c r="E120" s="108"/>
      <c r="F120" s="109"/>
      <c r="G120" s="109"/>
      <c r="H120" s="109"/>
      <c r="I120" s="110"/>
      <c r="J120" s="110"/>
      <c r="K120" s="110"/>
      <c r="L120" s="110"/>
      <c r="M120" s="101"/>
      <c r="N120" s="101"/>
      <c r="O120" s="26"/>
      <c r="P120" s="26"/>
      <c r="Q120" s="156"/>
      <c r="R120" s="111"/>
      <c r="S120" s="111"/>
      <c r="T120" s="111"/>
      <c r="U120" s="111"/>
      <c r="V120" s="111"/>
      <c r="W120" s="111"/>
      <c r="X120" s="111"/>
      <c r="Y120" s="111"/>
      <c r="Z120" s="111"/>
    </row>
    <row r="121" spans="1:26" s="112" customFormat="1" x14ac:dyDescent="0.25">
      <c r="A121" s="45">
        <f t="shared" si="3"/>
        <v>8</v>
      </c>
      <c r="B121" s="113"/>
      <c r="C121" s="114"/>
      <c r="D121" s="113"/>
      <c r="E121" s="108"/>
      <c r="F121" s="109"/>
      <c r="G121" s="109"/>
      <c r="H121" s="109"/>
      <c r="I121" s="110"/>
      <c r="J121" s="110"/>
      <c r="K121" s="110"/>
      <c r="L121" s="110"/>
      <c r="M121" s="101"/>
      <c r="N121" s="101"/>
      <c r="O121" s="26"/>
      <c r="P121" s="26"/>
      <c r="Q121" s="156"/>
      <c r="R121" s="111"/>
      <c r="S121" s="111"/>
      <c r="T121" s="111"/>
      <c r="U121" s="111"/>
      <c r="V121" s="111"/>
      <c r="W121" s="111"/>
      <c r="X121" s="111"/>
      <c r="Y121" s="111"/>
      <c r="Z121" s="111"/>
    </row>
    <row r="122" spans="1:26" s="112" customFormat="1" x14ac:dyDescent="0.25">
      <c r="A122" s="45"/>
      <c r="B122" s="48" t="s">
        <v>15</v>
      </c>
      <c r="C122" s="114"/>
      <c r="D122" s="113"/>
      <c r="E122" s="108"/>
      <c r="F122" s="109"/>
      <c r="G122" s="109"/>
      <c r="H122" s="109"/>
      <c r="I122" s="110"/>
      <c r="J122" s="110"/>
      <c r="K122" s="115">
        <f t="shared" ref="K122:N122" si="4">SUM(K114:K121)</f>
        <v>21.633333333333333</v>
      </c>
      <c r="L122" s="115">
        <f t="shared" si="4"/>
        <v>11</v>
      </c>
      <c r="M122" s="154">
        <f t="shared" si="4"/>
        <v>332</v>
      </c>
      <c r="N122" s="115" t="e">
        <f t="shared" si="4"/>
        <v>#VALUE!</v>
      </c>
      <c r="O122" s="26"/>
      <c r="P122" s="26"/>
      <c r="Q122" s="157"/>
    </row>
    <row r="123" spans="1:26" x14ac:dyDescent="0.25">
      <c r="B123" s="29"/>
      <c r="C123" s="29"/>
      <c r="D123" s="29"/>
      <c r="E123" s="30"/>
      <c r="F123" s="29"/>
      <c r="G123" s="29"/>
      <c r="H123" s="29"/>
      <c r="I123" s="29"/>
      <c r="J123" s="29"/>
      <c r="K123" s="29"/>
      <c r="L123" s="29"/>
      <c r="M123" s="29"/>
      <c r="N123" s="29"/>
      <c r="O123" s="29"/>
      <c r="P123" s="29"/>
    </row>
    <row r="124" spans="1:26" ht="18.75" x14ac:dyDescent="0.25">
      <c r="B124" s="58" t="s">
        <v>31</v>
      </c>
      <c r="C124" s="71">
        <f>+K122</f>
        <v>21.633333333333333</v>
      </c>
      <c r="H124" s="31"/>
      <c r="I124" s="31"/>
      <c r="J124" s="31"/>
      <c r="K124" s="31"/>
      <c r="L124" s="31"/>
      <c r="M124" s="31"/>
      <c r="N124" s="29"/>
      <c r="O124" s="29"/>
      <c r="P124" s="29"/>
    </row>
    <row r="126" spans="1:26" ht="15.75" thickBot="1" x14ac:dyDescent="0.3"/>
    <row r="127" spans="1:26" ht="37.15" customHeight="1" thickBot="1" x14ac:dyDescent="0.3">
      <c r="B127" s="74" t="s">
        <v>48</v>
      </c>
      <c r="C127" s="75" t="s">
        <v>49</v>
      </c>
      <c r="D127" s="74" t="s">
        <v>50</v>
      </c>
      <c r="E127" s="75" t="s">
        <v>54</v>
      </c>
    </row>
    <row r="128" spans="1:26" ht="41.45" customHeight="1" x14ac:dyDescent="0.25">
      <c r="B128" s="65" t="s">
        <v>126</v>
      </c>
      <c r="C128" s="68">
        <v>20</v>
      </c>
      <c r="D128" s="68"/>
      <c r="E128" s="354">
        <f>+D128+D129+D130</f>
        <v>40</v>
      </c>
    </row>
    <row r="129" spans="2:17" x14ac:dyDescent="0.25">
      <c r="B129" s="65" t="s">
        <v>127</v>
      </c>
      <c r="C129" s="56">
        <v>30</v>
      </c>
      <c r="D129" s="193">
        <v>0</v>
      </c>
      <c r="E129" s="355"/>
    </row>
    <row r="130" spans="2:17" ht="15.75" thickBot="1" x14ac:dyDescent="0.3">
      <c r="B130" s="65" t="s">
        <v>128</v>
      </c>
      <c r="C130" s="70">
        <v>40</v>
      </c>
      <c r="D130" s="70">
        <v>40</v>
      </c>
      <c r="E130" s="356"/>
    </row>
    <row r="132" spans="2:17" ht="15.75" thickBot="1" x14ac:dyDescent="0.3"/>
    <row r="133" spans="2:17" ht="27" thickBot="1" x14ac:dyDescent="0.3">
      <c r="B133" s="346" t="s">
        <v>51</v>
      </c>
      <c r="C133" s="347"/>
      <c r="D133" s="347"/>
      <c r="E133" s="347"/>
      <c r="F133" s="347"/>
      <c r="G133" s="347"/>
      <c r="H133" s="347"/>
      <c r="I133" s="347"/>
      <c r="J133" s="347"/>
      <c r="K133" s="347"/>
      <c r="L133" s="347"/>
      <c r="M133" s="347"/>
      <c r="N133" s="348"/>
    </row>
    <row r="135" spans="2:17" ht="76.5" customHeight="1" x14ac:dyDescent="0.25">
      <c r="B135" s="119" t="s">
        <v>0</v>
      </c>
      <c r="C135" s="119" t="s">
        <v>38</v>
      </c>
      <c r="D135" s="119" t="s">
        <v>39</v>
      </c>
      <c r="E135" s="119" t="s">
        <v>115</v>
      </c>
      <c r="F135" s="119" t="s">
        <v>117</v>
      </c>
      <c r="G135" s="119" t="s">
        <v>118</v>
      </c>
      <c r="H135" s="119" t="s">
        <v>119</v>
      </c>
      <c r="I135" s="119" t="s">
        <v>116</v>
      </c>
      <c r="J135" s="337" t="s">
        <v>120</v>
      </c>
      <c r="K135" s="338"/>
      <c r="L135" s="339"/>
      <c r="M135" s="119" t="s">
        <v>124</v>
      </c>
      <c r="N135" s="119" t="s">
        <v>40</v>
      </c>
      <c r="O135" s="119" t="s">
        <v>41</v>
      </c>
      <c r="P135" s="337" t="s">
        <v>3</v>
      </c>
      <c r="Q135" s="339"/>
    </row>
    <row r="136" spans="2:17" ht="60.75" customHeight="1" x14ac:dyDescent="0.25">
      <c r="B136" s="192"/>
      <c r="C136" s="192"/>
      <c r="D136" s="192"/>
      <c r="E136" s="3"/>
      <c r="F136" s="3"/>
      <c r="G136" s="3"/>
      <c r="H136" s="180"/>
      <c r="I136" s="5"/>
      <c r="J136" s="1" t="s">
        <v>121</v>
      </c>
      <c r="K136" s="97" t="s">
        <v>122</v>
      </c>
      <c r="L136" s="96" t="s">
        <v>123</v>
      </c>
      <c r="M136" s="120"/>
      <c r="N136" s="120"/>
      <c r="O136" s="120"/>
      <c r="P136" s="361"/>
      <c r="Q136" s="361"/>
    </row>
    <row r="137" spans="2:17" ht="60.75" customHeight="1" x14ac:dyDescent="0.25">
      <c r="B137" s="192" t="s">
        <v>237</v>
      </c>
      <c r="C137" s="192">
        <v>1</v>
      </c>
      <c r="D137" s="192" t="s">
        <v>627</v>
      </c>
      <c r="E137" s="3">
        <v>41919665</v>
      </c>
      <c r="F137" s="3" t="s">
        <v>239</v>
      </c>
      <c r="G137" s="3" t="s">
        <v>192</v>
      </c>
      <c r="H137" s="180">
        <v>40806</v>
      </c>
      <c r="I137" s="5" t="s">
        <v>165</v>
      </c>
      <c r="J137" s="1" t="s">
        <v>189</v>
      </c>
      <c r="K137" s="97" t="s">
        <v>628</v>
      </c>
      <c r="L137" s="97" t="s">
        <v>629</v>
      </c>
      <c r="M137" s="120"/>
      <c r="N137" s="120"/>
      <c r="O137" s="120"/>
      <c r="P137" s="193"/>
      <c r="Q137" s="193"/>
    </row>
    <row r="138" spans="2:17" ht="60.75" customHeight="1" x14ac:dyDescent="0.25">
      <c r="B138" s="192" t="s">
        <v>132</v>
      </c>
      <c r="C138" s="192"/>
      <c r="D138" s="3"/>
      <c r="E138" s="3"/>
      <c r="F138" s="3"/>
      <c r="G138" s="3"/>
      <c r="H138" s="3"/>
      <c r="I138" s="5"/>
      <c r="J138" s="1"/>
      <c r="K138" s="97"/>
      <c r="L138" s="96"/>
      <c r="M138" s="120"/>
      <c r="N138" s="120"/>
      <c r="O138" s="120"/>
      <c r="P138" s="193"/>
      <c r="Q138" s="193"/>
    </row>
    <row r="139" spans="2:17" ht="33.6" customHeight="1" x14ac:dyDescent="0.25">
      <c r="B139" s="192" t="s">
        <v>133</v>
      </c>
      <c r="C139" s="192"/>
      <c r="D139" s="3"/>
      <c r="E139" s="3"/>
      <c r="F139" s="3"/>
      <c r="G139" s="3"/>
      <c r="H139" s="3"/>
      <c r="I139" s="5"/>
      <c r="J139" s="1"/>
      <c r="K139" s="96"/>
      <c r="L139" s="96"/>
      <c r="M139" s="120"/>
      <c r="N139" s="120"/>
      <c r="O139" s="120"/>
      <c r="P139" s="361"/>
      <c r="Q139" s="361"/>
    </row>
    <row r="142" spans="2:17" ht="15.75" thickBot="1" x14ac:dyDescent="0.3"/>
    <row r="143" spans="2:17" ht="54" customHeight="1" x14ac:dyDescent="0.25">
      <c r="B143" s="123" t="s">
        <v>32</v>
      </c>
      <c r="C143" s="123" t="s">
        <v>48</v>
      </c>
      <c r="D143" s="119" t="s">
        <v>49</v>
      </c>
      <c r="E143" s="123" t="s">
        <v>50</v>
      </c>
      <c r="F143" s="75" t="s">
        <v>55</v>
      </c>
      <c r="G143" s="93"/>
    </row>
    <row r="144" spans="2:17" ht="120.75" customHeight="1" x14ac:dyDescent="0.2">
      <c r="B144" s="357" t="s">
        <v>52</v>
      </c>
      <c r="C144" s="6" t="s">
        <v>129</v>
      </c>
      <c r="D144" s="193">
        <v>25</v>
      </c>
      <c r="E144" s="193">
        <v>25</v>
      </c>
      <c r="F144" s="358">
        <f>+E144+E145+E146</f>
        <v>25</v>
      </c>
      <c r="G144" s="94"/>
    </row>
    <row r="145" spans="2:7" ht="85.5" customHeight="1" x14ac:dyDescent="0.2">
      <c r="B145" s="357"/>
      <c r="C145" s="6" t="s">
        <v>130</v>
      </c>
      <c r="D145" s="196">
        <v>25</v>
      </c>
      <c r="E145" s="193">
        <v>0</v>
      </c>
      <c r="F145" s="359"/>
      <c r="G145" s="94"/>
    </row>
    <row r="146" spans="2:7" ht="69" customHeight="1" x14ac:dyDescent="0.2">
      <c r="B146" s="357"/>
      <c r="C146" s="6" t="s">
        <v>131</v>
      </c>
      <c r="D146" s="193">
        <v>10</v>
      </c>
      <c r="E146" s="193">
        <v>0</v>
      </c>
      <c r="F146" s="360"/>
      <c r="G146" s="94"/>
    </row>
    <row r="147" spans="2:7" x14ac:dyDescent="0.25">
      <c r="C147" s="103"/>
    </row>
    <row r="150" spans="2:7" x14ac:dyDescent="0.25">
      <c r="B150" s="121" t="s">
        <v>56</v>
      </c>
    </row>
    <row r="153" spans="2:7" x14ac:dyDescent="0.25">
      <c r="B153" s="124" t="s">
        <v>32</v>
      </c>
      <c r="C153" s="124" t="s">
        <v>57</v>
      </c>
      <c r="D153" s="123" t="s">
        <v>50</v>
      </c>
      <c r="E153" s="123" t="s">
        <v>15</v>
      </c>
    </row>
    <row r="154" spans="2:7" ht="28.5" x14ac:dyDescent="0.25">
      <c r="B154" s="104" t="s">
        <v>58</v>
      </c>
      <c r="C154" s="105">
        <v>40</v>
      </c>
      <c r="D154" s="193">
        <f>+E128</f>
        <v>40</v>
      </c>
      <c r="E154" s="334">
        <f>+D154+D155</f>
        <v>65</v>
      </c>
    </row>
    <row r="155" spans="2:7" ht="42.75" x14ac:dyDescent="0.25">
      <c r="B155" s="104" t="s">
        <v>59</v>
      </c>
      <c r="C155" s="105">
        <v>60</v>
      </c>
      <c r="D155" s="193">
        <f>+F144</f>
        <v>25</v>
      </c>
      <c r="E155" s="335"/>
    </row>
  </sheetData>
  <mergeCells count="56">
    <mergeCell ref="P139:Q139"/>
    <mergeCell ref="B144:B146"/>
    <mergeCell ref="F144:F146"/>
    <mergeCell ref="E154:E155"/>
    <mergeCell ref="B110:N110"/>
    <mergeCell ref="E128:E130"/>
    <mergeCell ref="B133:N133"/>
    <mergeCell ref="J135:L135"/>
    <mergeCell ref="P135:Q135"/>
    <mergeCell ref="P136:Q136"/>
    <mergeCell ref="O68:P68"/>
    <mergeCell ref="O69:P69"/>
    <mergeCell ref="O70:P70"/>
    <mergeCell ref="B107:P107"/>
    <mergeCell ref="O72:P72"/>
    <mergeCell ref="O73:P73"/>
    <mergeCell ref="O74:P74"/>
    <mergeCell ref="O75:P75"/>
    <mergeCell ref="B81:N81"/>
    <mergeCell ref="J86:L86"/>
    <mergeCell ref="P86:Q86"/>
    <mergeCell ref="P87:Q87"/>
    <mergeCell ref="B100:N100"/>
    <mergeCell ref="D103:E103"/>
    <mergeCell ref="D104:E104"/>
    <mergeCell ref="P90:Q90"/>
    <mergeCell ref="B2:P2"/>
    <mergeCell ref="B4:P4"/>
    <mergeCell ref="C6:N6"/>
    <mergeCell ref="C7:N7"/>
    <mergeCell ref="C8:N8"/>
    <mergeCell ref="P97:Q97"/>
    <mergeCell ref="N91:N93"/>
    <mergeCell ref="O91:O93"/>
    <mergeCell ref="P91:Q93"/>
    <mergeCell ref="C9:N9"/>
    <mergeCell ref="O71:P71"/>
    <mergeCell ref="C10:E10"/>
    <mergeCell ref="B14:C21"/>
    <mergeCell ref="B22:C22"/>
    <mergeCell ref="E40:E41"/>
    <mergeCell ref="M45:N45"/>
    <mergeCell ref="B59:B60"/>
    <mergeCell ref="C59:C60"/>
    <mergeCell ref="D59:E59"/>
    <mergeCell ref="C63:N63"/>
    <mergeCell ref="B65:N65"/>
    <mergeCell ref="M88:M89"/>
    <mergeCell ref="N88:N89"/>
    <mergeCell ref="O88:O89"/>
    <mergeCell ref="P88:Q89"/>
    <mergeCell ref="M94:M96"/>
    <mergeCell ref="N94:N96"/>
    <mergeCell ref="O94:O96"/>
    <mergeCell ref="P94:Q96"/>
    <mergeCell ref="M91:M93"/>
  </mergeCells>
  <dataValidations count="2">
    <dataValidation type="list" allowBlank="1" showInputMessage="1" showErrorMessage="1" sqref="WVE983071 A65567 IS65567 SO65567 ACK65567 AMG65567 AWC65567 BFY65567 BPU65567 BZQ65567 CJM65567 CTI65567 DDE65567 DNA65567 DWW65567 EGS65567 EQO65567 FAK65567 FKG65567 FUC65567 GDY65567 GNU65567 GXQ65567 HHM65567 HRI65567 IBE65567 ILA65567 IUW65567 JES65567 JOO65567 JYK65567 KIG65567 KSC65567 LBY65567 LLU65567 LVQ65567 MFM65567 MPI65567 MZE65567 NJA65567 NSW65567 OCS65567 OMO65567 OWK65567 PGG65567 PQC65567 PZY65567 QJU65567 QTQ65567 RDM65567 RNI65567 RXE65567 SHA65567 SQW65567 TAS65567 TKO65567 TUK65567 UEG65567 UOC65567 UXY65567 VHU65567 VRQ65567 WBM65567 WLI65567 WVE65567 A131103 IS131103 SO131103 ACK131103 AMG131103 AWC131103 BFY131103 BPU131103 BZQ131103 CJM131103 CTI131103 DDE131103 DNA131103 DWW131103 EGS131103 EQO131103 FAK131103 FKG131103 FUC131103 GDY131103 GNU131103 GXQ131103 HHM131103 HRI131103 IBE131103 ILA131103 IUW131103 JES131103 JOO131103 JYK131103 KIG131103 KSC131103 LBY131103 LLU131103 LVQ131103 MFM131103 MPI131103 MZE131103 NJA131103 NSW131103 OCS131103 OMO131103 OWK131103 PGG131103 PQC131103 PZY131103 QJU131103 QTQ131103 RDM131103 RNI131103 RXE131103 SHA131103 SQW131103 TAS131103 TKO131103 TUK131103 UEG131103 UOC131103 UXY131103 VHU131103 VRQ131103 WBM131103 WLI131103 WVE131103 A196639 IS196639 SO196639 ACK196639 AMG196639 AWC196639 BFY196639 BPU196639 BZQ196639 CJM196639 CTI196639 DDE196639 DNA196639 DWW196639 EGS196639 EQO196639 FAK196639 FKG196639 FUC196639 GDY196639 GNU196639 GXQ196639 HHM196639 HRI196639 IBE196639 ILA196639 IUW196639 JES196639 JOO196639 JYK196639 KIG196639 KSC196639 LBY196639 LLU196639 LVQ196639 MFM196639 MPI196639 MZE196639 NJA196639 NSW196639 OCS196639 OMO196639 OWK196639 PGG196639 PQC196639 PZY196639 QJU196639 QTQ196639 RDM196639 RNI196639 RXE196639 SHA196639 SQW196639 TAS196639 TKO196639 TUK196639 UEG196639 UOC196639 UXY196639 VHU196639 VRQ196639 WBM196639 WLI196639 WVE196639 A262175 IS262175 SO262175 ACK262175 AMG262175 AWC262175 BFY262175 BPU262175 BZQ262175 CJM262175 CTI262175 DDE262175 DNA262175 DWW262175 EGS262175 EQO262175 FAK262175 FKG262175 FUC262175 GDY262175 GNU262175 GXQ262175 HHM262175 HRI262175 IBE262175 ILA262175 IUW262175 JES262175 JOO262175 JYK262175 KIG262175 KSC262175 LBY262175 LLU262175 LVQ262175 MFM262175 MPI262175 MZE262175 NJA262175 NSW262175 OCS262175 OMO262175 OWK262175 PGG262175 PQC262175 PZY262175 QJU262175 QTQ262175 RDM262175 RNI262175 RXE262175 SHA262175 SQW262175 TAS262175 TKO262175 TUK262175 UEG262175 UOC262175 UXY262175 VHU262175 VRQ262175 WBM262175 WLI262175 WVE262175 A327711 IS327711 SO327711 ACK327711 AMG327711 AWC327711 BFY327711 BPU327711 BZQ327711 CJM327711 CTI327711 DDE327711 DNA327711 DWW327711 EGS327711 EQO327711 FAK327711 FKG327711 FUC327711 GDY327711 GNU327711 GXQ327711 HHM327711 HRI327711 IBE327711 ILA327711 IUW327711 JES327711 JOO327711 JYK327711 KIG327711 KSC327711 LBY327711 LLU327711 LVQ327711 MFM327711 MPI327711 MZE327711 NJA327711 NSW327711 OCS327711 OMO327711 OWK327711 PGG327711 PQC327711 PZY327711 QJU327711 QTQ327711 RDM327711 RNI327711 RXE327711 SHA327711 SQW327711 TAS327711 TKO327711 TUK327711 UEG327711 UOC327711 UXY327711 VHU327711 VRQ327711 WBM327711 WLI327711 WVE327711 A393247 IS393247 SO393247 ACK393247 AMG393247 AWC393247 BFY393247 BPU393247 BZQ393247 CJM393247 CTI393247 DDE393247 DNA393247 DWW393247 EGS393247 EQO393247 FAK393247 FKG393247 FUC393247 GDY393247 GNU393247 GXQ393247 HHM393247 HRI393247 IBE393247 ILA393247 IUW393247 JES393247 JOO393247 JYK393247 KIG393247 KSC393247 LBY393247 LLU393247 LVQ393247 MFM393247 MPI393247 MZE393247 NJA393247 NSW393247 OCS393247 OMO393247 OWK393247 PGG393247 PQC393247 PZY393247 QJU393247 QTQ393247 RDM393247 RNI393247 RXE393247 SHA393247 SQW393247 TAS393247 TKO393247 TUK393247 UEG393247 UOC393247 UXY393247 VHU393247 VRQ393247 WBM393247 WLI393247 WVE393247 A458783 IS458783 SO458783 ACK458783 AMG458783 AWC458783 BFY458783 BPU458783 BZQ458783 CJM458783 CTI458783 DDE458783 DNA458783 DWW458783 EGS458783 EQO458783 FAK458783 FKG458783 FUC458783 GDY458783 GNU458783 GXQ458783 HHM458783 HRI458783 IBE458783 ILA458783 IUW458783 JES458783 JOO458783 JYK458783 KIG458783 KSC458783 LBY458783 LLU458783 LVQ458783 MFM458783 MPI458783 MZE458783 NJA458783 NSW458783 OCS458783 OMO458783 OWK458783 PGG458783 PQC458783 PZY458783 QJU458783 QTQ458783 RDM458783 RNI458783 RXE458783 SHA458783 SQW458783 TAS458783 TKO458783 TUK458783 UEG458783 UOC458783 UXY458783 VHU458783 VRQ458783 WBM458783 WLI458783 WVE458783 A524319 IS524319 SO524319 ACK524319 AMG524319 AWC524319 BFY524319 BPU524319 BZQ524319 CJM524319 CTI524319 DDE524319 DNA524319 DWW524319 EGS524319 EQO524319 FAK524319 FKG524319 FUC524319 GDY524319 GNU524319 GXQ524319 HHM524319 HRI524319 IBE524319 ILA524319 IUW524319 JES524319 JOO524319 JYK524319 KIG524319 KSC524319 LBY524319 LLU524319 LVQ524319 MFM524319 MPI524319 MZE524319 NJA524319 NSW524319 OCS524319 OMO524319 OWK524319 PGG524319 PQC524319 PZY524319 QJU524319 QTQ524319 RDM524319 RNI524319 RXE524319 SHA524319 SQW524319 TAS524319 TKO524319 TUK524319 UEG524319 UOC524319 UXY524319 VHU524319 VRQ524319 WBM524319 WLI524319 WVE524319 A589855 IS589855 SO589855 ACK589855 AMG589855 AWC589855 BFY589855 BPU589855 BZQ589855 CJM589855 CTI589855 DDE589855 DNA589855 DWW589855 EGS589855 EQO589855 FAK589855 FKG589855 FUC589855 GDY589855 GNU589855 GXQ589855 HHM589855 HRI589855 IBE589855 ILA589855 IUW589855 JES589855 JOO589855 JYK589855 KIG589855 KSC589855 LBY589855 LLU589855 LVQ589855 MFM589855 MPI589855 MZE589855 NJA589855 NSW589855 OCS589855 OMO589855 OWK589855 PGG589855 PQC589855 PZY589855 QJU589855 QTQ589855 RDM589855 RNI589855 RXE589855 SHA589855 SQW589855 TAS589855 TKO589855 TUK589855 UEG589855 UOC589855 UXY589855 VHU589855 VRQ589855 WBM589855 WLI589855 WVE589855 A655391 IS655391 SO655391 ACK655391 AMG655391 AWC655391 BFY655391 BPU655391 BZQ655391 CJM655391 CTI655391 DDE655391 DNA655391 DWW655391 EGS655391 EQO655391 FAK655391 FKG655391 FUC655391 GDY655391 GNU655391 GXQ655391 HHM655391 HRI655391 IBE655391 ILA655391 IUW655391 JES655391 JOO655391 JYK655391 KIG655391 KSC655391 LBY655391 LLU655391 LVQ655391 MFM655391 MPI655391 MZE655391 NJA655391 NSW655391 OCS655391 OMO655391 OWK655391 PGG655391 PQC655391 PZY655391 QJU655391 QTQ655391 RDM655391 RNI655391 RXE655391 SHA655391 SQW655391 TAS655391 TKO655391 TUK655391 UEG655391 UOC655391 UXY655391 VHU655391 VRQ655391 WBM655391 WLI655391 WVE655391 A720927 IS720927 SO720927 ACK720927 AMG720927 AWC720927 BFY720927 BPU720927 BZQ720927 CJM720927 CTI720927 DDE720927 DNA720927 DWW720927 EGS720927 EQO720927 FAK720927 FKG720927 FUC720927 GDY720927 GNU720927 GXQ720927 HHM720927 HRI720927 IBE720927 ILA720927 IUW720927 JES720927 JOO720927 JYK720927 KIG720927 KSC720927 LBY720927 LLU720927 LVQ720927 MFM720927 MPI720927 MZE720927 NJA720927 NSW720927 OCS720927 OMO720927 OWK720927 PGG720927 PQC720927 PZY720927 QJU720927 QTQ720927 RDM720927 RNI720927 RXE720927 SHA720927 SQW720927 TAS720927 TKO720927 TUK720927 UEG720927 UOC720927 UXY720927 VHU720927 VRQ720927 WBM720927 WLI720927 WVE720927 A786463 IS786463 SO786463 ACK786463 AMG786463 AWC786463 BFY786463 BPU786463 BZQ786463 CJM786463 CTI786463 DDE786463 DNA786463 DWW786463 EGS786463 EQO786463 FAK786463 FKG786463 FUC786463 GDY786463 GNU786463 GXQ786463 HHM786463 HRI786463 IBE786463 ILA786463 IUW786463 JES786463 JOO786463 JYK786463 KIG786463 KSC786463 LBY786463 LLU786463 LVQ786463 MFM786463 MPI786463 MZE786463 NJA786463 NSW786463 OCS786463 OMO786463 OWK786463 PGG786463 PQC786463 PZY786463 QJU786463 QTQ786463 RDM786463 RNI786463 RXE786463 SHA786463 SQW786463 TAS786463 TKO786463 TUK786463 UEG786463 UOC786463 UXY786463 VHU786463 VRQ786463 WBM786463 WLI786463 WVE786463 A851999 IS851999 SO851999 ACK851999 AMG851999 AWC851999 BFY851999 BPU851999 BZQ851999 CJM851999 CTI851999 DDE851999 DNA851999 DWW851999 EGS851999 EQO851999 FAK851999 FKG851999 FUC851999 GDY851999 GNU851999 GXQ851999 HHM851999 HRI851999 IBE851999 ILA851999 IUW851999 JES851999 JOO851999 JYK851999 KIG851999 KSC851999 LBY851999 LLU851999 LVQ851999 MFM851999 MPI851999 MZE851999 NJA851999 NSW851999 OCS851999 OMO851999 OWK851999 PGG851999 PQC851999 PZY851999 QJU851999 QTQ851999 RDM851999 RNI851999 RXE851999 SHA851999 SQW851999 TAS851999 TKO851999 TUK851999 UEG851999 UOC851999 UXY851999 VHU851999 VRQ851999 WBM851999 WLI851999 WVE851999 A917535 IS917535 SO917535 ACK917535 AMG917535 AWC917535 BFY917535 BPU917535 BZQ917535 CJM917535 CTI917535 DDE917535 DNA917535 DWW917535 EGS917535 EQO917535 FAK917535 FKG917535 FUC917535 GDY917535 GNU917535 GXQ917535 HHM917535 HRI917535 IBE917535 ILA917535 IUW917535 JES917535 JOO917535 JYK917535 KIG917535 KSC917535 LBY917535 LLU917535 LVQ917535 MFM917535 MPI917535 MZE917535 NJA917535 NSW917535 OCS917535 OMO917535 OWK917535 PGG917535 PQC917535 PZY917535 QJU917535 QTQ917535 RDM917535 RNI917535 RXE917535 SHA917535 SQW917535 TAS917535 TKO917535 TUK917535 UEG917535 UOC917535 UXY917535 VHU917535 VRQ917535 WBM917535 WLI917535 WVE917535 A983071 IS983071 SO983071 ACK983071 AMG983071 AWC983071 BFY983071 BPU983071 BZQ983071 CJM983071 CTI983071 DDE983071 DNA983071 DWW983071 EGS983071 EQO983071 FAK983071 FKG983071 FUC983071 GDY983071 GNU983071 GXQ983071 HHM983071 HRI983071 IBE983071 ILA983071 IUW983071 JES983071 JOO983071 JYK983071 KIG983071 KSC983071 LBY983071 LLU983071 LVQ983071 MFM983071 MPI983071 MZE983071 NJA983071 NSW983071 OCS983071 OMO983071 OWK983071 PGG983071 PQC983071 PZY983071 QJU983071 QTQ983071 RDM983071 RNI983071 RXE983071 SHA983071 SQW983071 TAS983071 TKO983071 TUK983071 UEG983071 UOC983071 UXY983071 VHU983071 VRQ983071 WBM983071 WLI983071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71 WLL983071 C65567 IV65567 SR65567 ACN65567 AMJ65567 AWF65567 BGB65567 BPX65567 BZT65567 CJP65567 CTL65567 DDH65567 DND65567 DWZ65567 EGV65567 EQR65567 FAN65567 FKJ65567 FUF65567 GEB65567 GNX65567 GXT65567 HHP65567 HRL65567 IBH65567 ILD65567 IUZ65567 JEV65567 JOR65567 JYN65567 KIJ65567 KSF65567 LCB65567 LLX65567 LVT65567 MFP65567 MPL65567 MZH65567 NJD65567 NSZ65567 OCV65567 OMR65567 OWN65567 PGJ65567 PQF65567 QAB65567 QJX65567 QTT65567 RDP65567 RNL65567 RXH65567 SHD65567 SQZ65567 TAV65567 TKR65567 TUN65567 UEJ65567 UOF65567 UYB65567 VHX65567 VRT65567 WBP65567 WLL65567 WVH65567 C131103 IV131103 SR131103 ACN131103 AMJ131103 AWF131103 BGB131103 BPX131103 BZT131103 CJP131103 CTL131103 DDH131103 DND131103 DWZ131103 EGV131103 EQR131103 FAN131103 FKJ131103 FUF131103 GEB131103 GNX131103 GXT131103 HHP131103 HRL131103 IBH131103 ILD131103 IUZ131103 JEV131103 JOR131103 JYN131103 KIJ131103 KSF131103 LCB131103 LLX131103 LVT131103 MFP131103 MPL131103 MZH131103 NJD131103 NSZ131103 OCV131103 OMR131103 OWN131103 PGJ131103 PQF131103 QAB131103 QJX131103 QTT131103 RDP131103 RNL131103 RXH131103 SHD131103 SQZ131103 TAV131103 TKR131103 TUN131103 UEJ131103 UOF131103 UYB131103 VHX131103 VRT131103 WBP131103 WLL131103 WVH131103 C196639 IV196639 SR196639 ACN196639 AMJ196639 AWF196639 BGB196639 BPX196639 BZT196639 CJP196639 CTL196639 DDH196639 DND196639 DWZ196639 EGV196639 EQR196639 FAN196639 FKJ196639 FUF196639 GEB196639 GNX196639 GXT196639 HHP196639 HRL196639 IBH196639 ILD196639 IUZ196639 JEV196639 JOR196639 JYN196639 KIJ196639 KSF196639 LCB196639 LLX196639 LVT196639 MFP196639 MPL196639 MZH196639 NJD196639 NSZ196639 OCV196639 OMR196639 OWN196639 PGJ196639 PQF196639 QAB196639 QJX196639 QTT196639 RDP196639 RNL196639 RXH196639 SHD196639 SQZ196639 TAV196639 TKR196639 TUN196639 UEJ196639 UOF196639 UYB196639 VHX196639 VRT196639 WBP196639 WLL196639 WVH196639 C262175 IV262175 SR262175 ACN262175 AMJ262175 AWF262175 BGB262175 BPX262175 BZT262175 CJP262175 CTL262175 DDH262175 DND262175 DWZ262175 EGV262175 EQR262175 FAN262175 FKJ262175 FUF262175 GEB262175 GNX262175 GXT262175 HHP262175 HRL262175 IBH262175 ILD262175 IUZ262175 JEV262175 JOR262175 JYN262175 KIJ262175 KSF262175 LCB262175 LLX262175 LVT262175 MFP262175 MPL262175 MZH262175 NJD262175 NSZ262175 OCV262175 OMR262175 OWN262175 PGJ262175 PQF262175 QAB262175 QJX262175 QTT262175 RDP262175 RNL262175 RXH262175 SHD262175 SQZ262175 TAV262175 TKR262175 TUN262175 UEJ262175 UOF262175 UYB262175 VHX262175 VRT262175 WBP262175 WLL262175 WVH262175 C327711 IV327711 SR327711 ACN327711 AMJ327711 AWF327711 BGB327711 BPX327711 BZT327711 CJP327711 CTL327711 DDH327711 DND327711 DWZ327711 EGV327711 EQR327711 FAN327711 FKJ327711 FUF327711 GEB327711 GNX327711 GXT327711 HHP327711 HRL327711 IBH327711 ILD327711 IUZ327711 JEV327711 JOR327711 JYN327711 KIJ327711 KSF327711 LCB327711 LLX327711 LVT327711 MFP327711 MPL327711 MZH327711 NJD327711 NSZ327711 OCV327711 OMR327711 OWN327711 PGJ327711 PQF327711 QAB327711 QJX327711 QTT327711 RDP327711 RNL327711 RXH327711 SHD327711 SQZ327711 TAV327711 TKR327711 TUN327711 UEJ327711 UOF327711 UYB327711 VHX327711 VRT327711 WBP327711 WLL327711 WVH327711 C393247 IV393247 SR393247 ACN393247 AMJ393247 AWF393247 BGB393247 BPX393247 BZT393247 CJP393247 CTL393247 DDH393247 DND393247 DWZ393247 EGV393247 EQR393247 FAN393247 FKJ393247 FUF393247 GEB393247 GNX393247 GXT393247 HHP393247 HRL393247 IBH393247 ILD393247 IUZ393247 JEV393247 JOR393247 JYN393247 KIJ393247 KSF393247 LCB393247 LLX393247 LVT393247 MFP393247 MPL393247 MZH393247 NJD393247 NSZ393247 OCV393247 OMR393247 OWN393247 PGJ393247 PQF393247 QAB393247 QJX393247 QTT393247 RDP393247 RNL393247 RXH393247 SHD393247 SQZ393247 TAV393247 TKR393247 TUN393247 UEJ393247 UOF393247 UYB393247 VHX393247 VRT393247 WBP393247 WLL393247 WVH393247 C458783 IV458783 SR458783 ACN458783 AMJ458783 AWF458783 BGB458783 BPX458783 BZT458783 CJP458783 CTL458783 DDH458783 DND458783 DWZ458783 EGV458783 EQR458783 FAN458783 FKJ458783 FUF458783 GEB458783 GNX458783 GXT458783 HHP458783 HRL458783 IBH458783 ILD458783 IUZ458783 JEV458783 JOR458783 JYN458783 KIJ458783 KSF458783 LCB458783 LLX458783 LVT458783 MFP458783 MPL458783 MZH458783 NJD458783 NSZ458783 OCV458783 OMR458783 OWN458783 PGJ458783 PQF458783 QAB458783 QJX458783 QTT458783 RDP458783 RNL458783 RXH458783 SHD458783 SQZ458783 TAV458783 TKR458783 TUN458783 UEJ458783 UOF458783 UYB458783 VHX458783 VRT458783 WBP458783 WLL458783 WVH458783 C524319 IV524319 SR524319 ACN524319 AMJ524319 AWF524319 BGB524319 BPX524319 BZT524319 CJP524319 CTL524319 DDH524319 DND524319 DWZ524319 EGV524319 EQR524319 FAN524319 FKJ524319 FUF524319 GEB524319 GNX524319 GXT524319 HHP524319 HRL524319 IBH524319 ILD524319 IUZ524319 JEV524319 JOR524319 JYN524319 KIJ524319 KSF524319 LCB524319 LLX524319 LVT524319 MFP524319 MPL524319 MZH524319 NJD524319 NSZ524319 OCV524319 OMR524319 OWN524319 PGJ524319 PQF524319 QAB524319 QJX524319 QTT524319 RDP524319 RNL524319 RXH524319 SHD524319 SQZ524319 TAV524319 TKR524319 TUN524319 UEJ524319 UOF524319 UYB524319 VHX524319 VRT524319 WBP524319 WLL524319 WVH524319 C589855 IV589855 SR589855 ACN589855 AMJ589855 AWF589855 BGB589855 BPX589855 BZT589855 CJP589855 CTL589855 DDH589855 DND589855 DWZ589855 EGV589855 EQR589855 FAN589855 FKJ589855 FUF589855 GEB589855 GNX589855 GXT589855 HHP589855 HRL589855 IBH589855 ILD589855 IUZ589855 JEV589855 JOR589855 JYN589855 KIJ589855 KSF589855 LCB589855 LLX589855 LVT589855 MFP589855 MPL589855 MZH589855 NJD589855 NSZ589855 OCV589855 OMR589855 OWN589855 PGJ589855 PQF589855 QAB589855 QJX589855 QTT589855 RDP589855 RNL589855 RXH589855 SHD589855 SQZ589855 TAV589855 TKR589855 TUN589855 UEJ589855 UOF589855 UYB589855 VHX589855 VRT589855 WBP589855 WLL589855 WVH589855 C655391 IV655391 SR655391 ACN655391 AMJ655391 AWF655391 BGB655391 BPX655391 BZT655391 CJP655391 CTL655391 DDH655391 DND655391 DWZ655391 EGV655391 EQR655391 FAN655391 FKJ655391 FUF655391 GEB655391 GNX655391 GXT655391 HHP655391 HRL655391 IBH655391 ILD655391 IUZ655391 JEV655391 JOR655391 JYN655391 KIJ655391 KSF655391 LCB655391 LLX655391 LVT655391 MFP655391 MPL655391 MZH655391 NJD655391 NSZ655391 OCV655391 OMR655391 OWN655391 PGJ655391 PQF655391 QAB655391 QJX655391 QTT655391 RDP655391 RNL655391 RXH655391 SHD655391 SQZ655391 TAV655391 TKR655391 TUN655391 UEJ655391 UOF655391 UYB655391 VHX655391 VRT655391 WBP655391 WLL655391 WVH655391 C720927 IV720927 SR720927 ACN720927 AMJ720927 AWF720927 BGB720927 BPX720927 BZT720927 CJP720927 CTL720927 DDH720927 DND720927 DWZ720927 EGV720927 EQR720927 FAN720927 FKJ720927 FUF720927 GEB720927 GNX720927 GXT720927 HHP720927 HRL720927 IBH720927 ILD720927 IUZ720927 JEV720927 JOR720927 JYN720927 KIJ720927 KSF720927 LCB720927 LLX720927 LVT720927 MFP720927 MPL720927 MZH720927 NJD720927 NSZ720927 OCV720927 OMR720927 OWN720927 PGJ720927 PQF720927 QAB720927 QJX720927 QTT720927 RDP720927 RNL720927 RXH720927 SHD720927 SQZ720927 TAV720927 TKR720927 TUN720927 UEJ720927 UOF720927 UYB720927 VHX720927 VRT720927 WBP720927 WLL720927 WVH720927 C786463 IV786463 SR786463 ACN786463 AMJ786463 AWF786463 BGB786463 BPX786463 BZT786463 CJP786463 CTL786463 DDH786463 DND786463 DWZ786463 EGV786463 EQR786463 FAN786463 FKJ786463 FUF786463 GEB786463 GNX786463 GXT786463 HHP786463 HRL786463 IBH786463 ILD786463 IUZ786463 JEV786463 JOR786463 JYN786463 KIJ786463 KSF786463 LCB786463 LLX786463 LVT786463 MFP786463 MPL786463 MZH786463 NJD786463 NSZ786463 OCV786463 OMR786463 OWN786463 PGJ786463 PQF786463 QAB786463 QJX786463 QTT786463 RDP786463 RNL786463 RXH786463 SHD786463 SQZ786463 TAV786463 TKR786463 TUN786463 UEJ786463 UOF786463 UYB786463 VHX786463 VRT786463 WBP786463 WLL786463 WVH786463 C851999 IV851999 SR851999 ACN851999 AMJ851999 AWF851999 BGB851999 BPX851999 BZT851999 CJP851999 CTL851999 DDH851999 DND851999 DWZ851999 EGV851999 EQR851999 FAN851999 FKJ851999 FUF851999 GEB851999 GNX851999 GXT851999 HHP851999 HRL851999 IBH851999 ILD851999 IUZ851999 JEV851999 JOR851999 JYN851999 KIJ851999 KSF851999 LCB851999 LLX851999 LVT851999 MFP851999 MPL851999 MZH851999 NJD851999 NSZ851999 OCV851999 OMR851999 OWN851999 PGJ851999 PQF851999 QAB851999 QJX851999 QTT851999 RDP851999 RNL851999 RXH851999 SHD851999 SQZ851999 TAV851999 TKR851999 TUN851999 UEJ851999 UOF851999 UYB851999 VHX851999 VRT851999 WBP851999 WLL851999 WVH851999 C917535 IV917535 SR917535 ACN917535 AMJ917535 AWF917535 BGB917535 BPX917535 BZT917535 CJP917535 CTL917535 DDH917535 DND917535 DWZ917535 EGV917535 EQR917535 FAN917535 FKJ917535 FUF917535 GEB917535 GNX917535 GXT917535 HHP917535 HRL917535 IBH917535 ILD917535 IUZ917535 JEV917535 JOR917535 JYN917535 KIJ917535 KSF917535 LCB917535 LLX917535 LVT917535 MFP917535 MPL917535 MZH917535 NJD917535 NSZ917535 OCV917535 OMR917535 OWN917535 PGJ917535 PQF917535 QAB917535 QJX917535 QTT917535 RDP917535 RNL917535 RXH917535 SHD917535 SQZ917535 TAV917535 TKR917535 TUN917535 UEJ917535 UOF917535 UYB917535 VHX917535 VRT917535 WBP917535 WLL917535 WVH917535 C983071 IV983071 SR983071 ACN983071 AMJ983071 AWF983071 BGB983071 BPX983071 BZT983071 CJP983071 CTL983071 DDH983071 DND983071 DWZ983071 EGV983071 EQR983071 FAN983071 FKJ983071 FUF983071 GEB983071 GNX983071 GXT983071 HHP983071 HRL983071 IBH983071 ILD983071 IUZ983071 JEV983071 JOR983071 JYN983071 KIJ983071 KSF983071 LCB983071 LLX983071 LVT983071 MFP983071 MPL983071 MZH983071 NJD983071 NSZ983071 OCV983071 OMR983071 OWN983071 PGJ983071 PQF983071 QAB983071 QJX983071 QTT983071 RDP983071 RNL983071 RXH983071 SHD983071 SQZ983071 TAV983071 TKR983071 TUN983071 UEJ983071 UOF983071 UYB983071 VHX983071 VRT983071 WBP983071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8"/>
  <sheetViews>
    <sheetView topLeftCell="B128" zoomScale="71" zoomScaleNormal="71" workbookViewId="0">
      <selection activeCell="D138" sqref="D138"/>
    </sheetView>
  </sheetViews>
  <sheetFormatPr baseColWidth="10" defaultRowHeight="15" x14ac:dyDescent="0.25"/>
  <cols>
    <col min="1" max="1" width="3.140625" style="9" bestFit="1" customWidth="1"/>
    <col min="2" max="2" width="70.85546875" style="9" customWidth="1"/>
    <col min="3" max="3" width="31.140625" style="9" customWidth="1"/>
    <col min="4" max="4" width="32.140625" style="9" customWidth="1"/>
    <col min="5" max="5" width="25" style="9" customWidth="1"/>
    <col min="6" max="6" width="37.85546875" style="9" customWidth="1"/>
    <col min="7" max="7" width="35" style="9" customWidth="1"/>
    <col min="8" max="8" width="24.5703125" style="9" customWidth="1"/>
    <col min="9" max="9" width="24" style="9" customWidth="1"/>
    <col min="10" max="10" width="43.5703125" style="9" customWidth="1"/>
    <col min="11" max="11" width="21.85546875" style="9" customWidth="1"/>
    <col min="12" max="13" width="18.7109375" style="9" customWidth="1"/>
    <col min="14" max="14" width="22.140625" style="9" customWidth="1"/>
    <col min="15" max="15" width="26.140625" style="9" customWidth="1"/>
    <col min="16" max="16" width="19.5703125" style="9" bestFit="1" customWidth="1"/>
    <col min="17" max="17" width="37.8554687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25" t="s">
        <v>62</v>
      </c>
      <c r="C2" s="326"/>
      <c r="D2" s="326"/>
      <c r="E2" s="326"/>
      <c r="F2" s="326"/>
      <c r="G2" s="326"/>
      <c r="H2" s="326"/>
      <c r="I2" s="326"/>
      <c r="J2" s="326"/>
      <c r="K2" s="326"/>
      <c r="L2" s="326"/>
      <c r="M2" s="326"/>
      <c r="N2" s="326"/>
      <c r="O2" s="326"/>
      <c r="P2" s="326"/>
    </row>
    <row r="4" spans="2:16" ht="26.25" x14ac:dyDescent="0.25">
      <c r="B4" s="325" t="s">
        <v>47</v>
      </c>
      <c r="C4" s="326"/>
      <c r="D4" s="326"/>
      <c r="E4" s="326"/>
      <c r="F4" s="326"/>
      <c r="G4" s="326"/>
      <c r="H4" s="326"/>
      <c r="I4" s="326"/>
      <c r="J4" s="326"/>
      <c r="K4" s="326"/>
      <c r="L4" s="326"/>
      <c r="M4" s="326"/>
      <c r="N4" s="326"/>
      <c r="O4" s="326"/>
      <c r="P4" s="326"/>
    </row>
    <row r="5" spans="2:16" ht="15.75" thickBot="1" x14ac:dyDescent="0.3"/>
    <row r="6" spans="2:16" ht="21.75" thickBot="1" x14ac:dyDescent="0.3">
      <c r="B6" s="11" t="s">
        <v>4</v>
      </c>
      <c r="C6" s="327" t="s">
        <v>159</v>
      </c>
      <c r="D6" s="327"/>
      <c r="E6" s="327"/>
      <c r="F6" s="327"/>
      <c r="G6" s="327"/>
      <c r="H6" s="327"/>
      <c r="I6" s="327"/>
      <c r="J6" s="327"/>
      <c r="K6" s="327"/>
      <c r="L6" s="327"/>
      <c r="M6" s="327"/>
      <c r="N6" s="328"/>
    </row>
    <row r="7" spans="2:16" ht="16.5" thickBot="1" x14ac:dyDescent="0.3">
      <c r="B7" s="12" t="s">
        <v>5</v>
      </c>
      <c r="C7" s="327" t="s">
        <v>165</v>
      </c>
      <c r="D7" s="327"/>
      <c r="E7" s="327"/>
      <c r="F7" s="327"/>
      <c r="G7" s="327"/>
      <c r="H7" s="327"/>
      <c r="I7" s="327"/>
      <c r="J7" s="327"/>
      <c r="K7" s="327"/>
      <c r="L7" s="327"/>
      <c r="M7" s="327"/>
      <c r="N7" s="328"/>
    </row>
    <row r="8" spans="2:16" ht="16.5" thickBot="1" x14ac:dyDescent="0.3">
      <c r="B8" s="12" t="s">
        <v>6</v>
      </c>
      <c r="C8" s="327" t="s">
        <v>165</v>
      </c>
      <c r="D8" s="327"/>
      <c r="E8" s="327"/>
      <c r="F8" s="327"/>
      <c r="G8" s="327"/>
      <c r="H8" s="327"/>
      <c r="I8" s="327"/>
      <c r="J8" s="327"/>
      <c r="K8" s="327"/>
      <c r="L8" s="327"/>
      <c r="M8" s="327"/>
      <c r="N8" s="328"/>
    </row>
    <row r="9" spans="2:16" ht="16.5" thickBot="1" x14ac:dyDescent="0.3">
      <c r="B9" s="12" t="s">
        <v>7</v>
      </c>
      <c r="C9" s="327" t="s">
        <v>165</v>
      </c>
      <c r="D9" s="327"/>
      <c r="E9" s="327"/>
      <c r="F9" s="327"/>
      <c r="G9" s="327"/>
      <c r="H9" s="327"/>
      <c r="I9" s="327"/>
      <c r="J9" s="327"/>
      <c r="K9" s="327"/>
      <c r="L9" s="327"/>
      <c r="M9" s="327"/>
      <c r="N9" s="328"/>
    </row>
    <row r="10" spans="2:16" ht="16.5" thickBot="1" x14ac:dyDescent="0.3">
      <c r="B10" s="12" t="s">
        <v>668</v>
      </c>
      <c r="C10" s="329" t="s">
        <v>194</v>
      </c>
      <c r="D10" s="329"/>
      <c r="E10" s="330"/>
      <c r="F10" s="33"/>
      <c r="G10" s="33"/>
      <c r="H10" s="33"/>
      <c r="I10" s="33"/>
      <c r="J10" s="33"/>
      <c r="K10" s="33"/>
      <c r="L10" s="33"/>
      <c r="M10" s="33"/>
      <c r="N10" s="34"/>
    </row>
    <row r="11" spans="2:16" ht="16.5" thickBot="1" x14ac:dyDescent="0.3">
      <c r="B11" s="14" t="s">
        <v>8</v>
      </c>
      <c r="C11" s="15">
        <v>41974</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331" t="s">
        <v>100</v>
      </c>
      <c r="C14" s="331"/>
      <c r="D14" s="51" t="s">
        <v>11</v>
      </c>
      <c r="E14" s="51" t="s">
        <v>12</v>
      </c>
      <c r="F14" s="51" t="s">
        <v>28</v>
      </c>
      <c r="G14" s="91"/>
      <c r="I14" s="36"/>
      <c r="J14" s="36"/>
      <c r="K14" s="36"/>
      <c r="L14" s="36"/>
      <c r="M14" s="36"/>
      <c r="N14" s="21"/>
    </row>
    <row r="15" spans="2:16" x14ac:dyDescent="0.25">
      <c r="B15" s="331"/>
      <c r="C15" s="331"/>
      <c r="D15" s="51">
        <v>1</v>
      </c>
      <c r="E15" s="172"/>
      <c r="F15" s="174"/>
      <c r="G15" s="92"/>
      <c r="I15" s="37"/>
      <c r="J15" s="37"/>
      <c r="K15" s="37"/>
      <c r="L15" s="37"/>
      <c r="M15" s="37"/>
      <c r="N15" s="21"/>
    </row>
    <row r="16" spans="2:16" x14ac:dyDescent="0.25">
      <c r="B16" s="331"/>
      <c r="C16" s="331"/>
      <c r="D16" s="51">
        <v>2</v>
      </c>
      <c r="E16" s="172">
        <v>1186143608</v>
      </c>
      <c r="F16" s="174">
        <v>568</v>
      </c>
      <c r="G16" s="92"/>
      <c r="I16" s="37"/>
      <c r="J16" s="37"/>
      <c r="K16" s="37"/>
      <c r="L16" s="37"/>
      <c r="M16" s="37"/>
      <c r="N16" s="21"/>
    </row>
    <row r="17" spans="1:14" x14ac:dyDescent="0.25">
      <c r="B17" s="331"/>
      <c r="C17" s="331"/>
      <c r="D17" s="51">
        <v>3</v>
      </c>
      <c r="E17" s="35"/>
      <c r="F17" s="174"/>
      <c r="G17" s="92"/>
      <c r="I17" s="37"/>
      <c r="J17" s="37"/>
      <c r="K17" s="37"/>
      <c r="L17" s="37"/>
      <c r="M17" s="37"/>
      <c r="N17" s="21"/>
    </row>
    <row r="18" spans="1:14" x14ac:dyDescent="0.25">
      <c r="B18" s="331"/>
      <c r="C18" s="331"/>
      <c r="D18" s="51">
        <v>4</v>
      </c>
      <c r="E18" s="173"/>
      <c r="F18" s="174"/>
      <c r="G18" s="92"/>
      <c r="H18" s="22"/>
      <c r="I18" s="37"/>
      <c r="J18" s="37"/>
      <c r="K18" s="37"/>
      <c r="L18" s="37"/>
      <c r="M18" s="37"/>
      <c r="N18" s="20"/>
    </row>
    <row r="19" spans="1:14" x14ac:dyDescent="0.25">
      <c r="B19" s="331"/>
      <c r="C19" s="331"/>
      <c r="D19" s="51">
        <v>5</v>
      </c>
      <c r="E19" s="173"/>
      <c r="F19" s="174"/>
      <c r="G19" s="92"/>
      <c r="H19" s="22"/>
      <c r="I19" s="39"/>
      <c r="J19" s="39"/>
      <c r="K19" s="39"/>
      <c r="L19" s="39"/>
      <c r="M19" s="39"/>
      <c r="N19" s="20"/>
    </row>
    <row r="20" spans="1:14" x14ac:dyDescent="0.25">
      <c r="B20" s="331"/>
      <c r="C20" s="331"/>
      <c r="D20" s="51">
        <v>6</v>
      </c>
      <c r="E20" s="173"/>
      <c r="F20" s="174"/>
      <c r="G20" s="92"/>
      <c r="H20" s="22"/>
      <c r="I20" s="8"/>
      <c r="J20" s="8"/>
      <c r="K20" s="8"/>
      <c r="L20" s="8"/>
      <c r="M20" s="8"/>
      <c r="N20" s="20"/>
    </row>
    <row r="21" spans="1:14" x14ac:dyDescent="0.25">
      <c r="B21" s="331"/>
      <c r="C21" s="331"/>
      <c r="D21" s="51">
        <v>7</v>
      </c>
      <c r="E21" s="173"/>
      <c r="F21" s="174"/>
      <c r="G21" s="92"/>
      <c r="H21" s="22"/>
      <c r="I21" s="8"/>
      <c r="J21" s="8"/>
      <c r="K21" s="8"/>
      <c r="L21" s="8"/>
      <c r="M21" s="8"/>
      <c r="N21" s="20"/>
    </row>
    <row r="22" spans="1:14" ht="15.75" thickBot="1" x14ac:dyDescent="0.3">
      <c r="B22" s="332" t="s">
        <v>13</v>
      </c>
      <c r="C22" s="333"/>
      <c r="D22" s="51"/>
      <c r="E22" s="172">
        <f>SUM(E15:E21)</f>
        <v>1186143608</v>
      </c>
      <c r="F22" s="35">
        <f>+F16</f>
        <v>568</v>
      </c>
      <c r="G22" s="92"/>
      <c r="H22" s="22"/>
      <c r="I22" s="8"/>
      <c r="J22" s="8"/>
      <c r="K22" s="8"/>
      <c r="L22" s="8"/>
      <c r="M22" s="8"/>
      <c r="N22" s="20"/>
    </row>
    <row r="23" spans="1:14" ht="45.75" thickBot="1" x14ac:dyDescent="0.3">
      <c r="A23" s="41"/>
      <c r="B23" s="52" t="s">
        <v>14</v>
      </c>
      <c r="C23" s="52" t="s">
        <v>101</v>
      </c>
      <c r="E23" s="36"/>
      <c r="F23" s="36"/>
      <c r="G23" s="36"/>
      <c r="H23" s="36"/>
      <c r="I23" s="10"/>
      <c r="J23" s="10"/>
      <c r="K23" s="10"/>
      <c r="L23" s="10"/>
      <c r="M23" s="10"/>
    </row>
    <row r="24" spans="1:14" ht="15.75" thickBot="1" x14ac:dyDescent="0.3">
      <c r="A24" s="42">
        <v>1</v>
      </c>
      <c r="C24" s="44">
        <f>+F22*80%</f>
        <v>454.40000000000003</v>
      </c>
      <c r="D24" s="40"/>
      <c r="E24" s="43">
        <f>E22</f>
        <v>1186143608</v>
      </c>
      <c r="F24" s="38"/>
      <c r="G24" s="38"/>
      <c r="H24" s="38"/>
      <c r="I24" s="23"/>
      <c r="J24" s="23"/>
      <c r="K24" s="23"/>
      <c r="L24" s="23"/>
      <c r="M24" s="23"/>
    </row>
    <row r="25" spans="1:14" x14ac:dyDescent="0.25">
      <c r="A25" s="98"/>
      <c r="C25" s="99"/>
      <c r="D25" s="37"/>
      <c r="E25" s="100"/>
      <c r="F25" s="38"/>
      <c r="G25" s="38"/>
      <c r="H25" s="38"/>
      <c r="I25" s="23"/>
      <c r="J25" s="23"/>
      <c r="K25" s="23"/>
      <c r="L25" s="23"/>
      <c r="M25" s="23"/>
    </row>
    <row r="26" spans="1:14" x14ac:dyDescent="0.25">
      <c r="A26" s="98"/>
      <c r="C26" s="99"/>
      <c r="D26" s="37"/>
      <c r="E26" s="100"/>
      <c r="F26" s="38"/>
      <c r="G26" s="38"/>
      <c r="H26" s="38"/>
      <c r="I26" s="23"/>
      <c r="J26" s="23"/>
      <c r="K26" s="23"/>
      <c r="L26" s="23"/>
      <c r="M26" s="23"/>
    </row>
    <row r="27" spans="1:14" x14ac:dyDescent="0.25">
      <c r="A27" s="98"/>
      <c r="B27" s="121" t="s">
        <v>136</v>
      </c>
      <c r="C27" s="103"/>
      <c r="D27" s="103"/>
      <c r="E27" s="103"/>
      <c r="F27" s="103"/>
      <c r="G27" s="103"/>
      <c r="H27" s="103"/>
      <c r="I27" s="106"/>
      <c r="J27" s="106"/>
      <c r="K27" s="106"/>
      <c r="L27" s="106"/>
      <c r="M27" s="106"/>
      <c r="N27" s="107"/>
    </row>
    <row r="28" spans="1:14" x14ac:dyDescent="0.25">
      <c r="A28" s="98"/>
      <c r="B28" s="103"/>
      <c r="C28" s="103"/>
      <c r="D28" s="103"/>
      <c r="E28" s="103"/>
      <c r="F28" s="103"/>
      <c r="G28" s="103"/>
      <c r="H28" s="103"/>
      <c r="I28" s="106"/>
      <c r="J28" s="106"/>
      <c r="K28" s="106"/>
      <c r="L28" s="106"/>
      <c r="M28" s="106"/>
      <c r="N28" s="107"/>
    </row>
    <row r="29" spans="1:14" x14ac:dyDescent="0.25">
      <c r="A29" s="98"/>
      <c r="B29" s="124" t="s">
        <v>32</v>
      </c>
      <c r="C29" s="124" t="s">
        <v>137</v>
      </c>
      <c r="D29" s="124" t="s">
        <v>138</v>
      </c>
      <c r="E29" s="103"/>
      <c r="F29" s="103"/>
      <c r="G29" s="103"/>
      <c r="H29" s="103"/>
      <c r="I29" s="106"/>
      <c r="J29" s="106"/>
      <c r="K29" s="106"/>
      <c r="L29" s="106"/>
      <c r="M29" s="106"/>
      <c r="N29" s="107"/>
    </row>
    <row r="30" spans="1:14" x14ac:dyDescent="0.25">
      <c r="A30" s="98"/>
      <c r="B30" s="120" t="s">
        <v>139</v>
      </c>
      <c r="C30" s="177" t="s">
        <v>163</v>
      </c>
      <c r="D30" s="120"/>
      <c r="E30" s="103"/>
      <c r="F30" s="103"/>
      <c r="G30" s="103"/>
      <c r="H30" s="103"/>
      <c r="I30" s="106"/>
      <c r="J30" s="106"/>
      <c r="K30" s="106"/>
      <c r="L30" s="106"/>
      <c r="M30" s="106"/>
      <c r="N30" s="107"/>
    </row>
    <row r="31" spans="1:14" x14ac:dyDescent="0.25">
      <c r="A31" s="98"/>
      <c r="B31" s="120" t="s">
        <v>140</v>
      </c>
      <c r="C31" s="177" t="s">
        <v>163</v>
      </c>
      <c r="D31" s="120"/>
      <c r="E31" s="103"/>
      <c r="F31" s="103"/>
      <c r="G31" s="103"/>
      <c r="H31" s="103"/>
      <c r="I31" s="106"/>
      <c r="J31" s="106"/>
      <c r="K31" s="106"/>
      <c r="L31" s="106"/>
      <c r="M31" s="106"/>
      <c r="N31" s="107"/>
    </row>
    <row r="32" spans="1:14" x14ac:dyDescent="0.25">
      <c r="A32" s="98"/>
      <c r="B32" s="120" t="s">
        <v>141</v>
      </c>
      <c r="C32" s="177" t="s">
        <v>163</v>
      </c>
      <c r="D32" s="120"/>
      <c r="E32" s="103"/>
      <c r="F32" s="103"/>
      <c r="G32" s="103"/>
      <c r="H32" s="103"/>
      <c r="I32" s="106"/>
      <c r="J32" s="106"/>
      <c r="K32" s="106"/>
      <c r="L32" s="106"/>
      <c r="M32" s="106"/>
      <c r="N32" s="107"/>
    </row>
    <row r="33" spans="1:17" x14ac:dyDescent="0.25">
      <c r="A33" s="98"/>
      <c r="B33" s="120" t="s">
        <v>142</v>
      </c>
      <c r="C33" s="177" t="s">
        <v>163</v>
      </c>
      <c r="D33" s="120"/>
      <c r="E33" s="103"/>
      <c r="F33" s="103"/>
      <c r="G33" s="103"/>
      <c r="H33" s="103"/>
      <c r="I33" s="106"/>
      <c r="J33" s="106"/>
      <c r="K33" s="106"/>
      <c r="L33" s="106"/>
      <c r="M33" s="106"/>
      <c r="N33" s="107"/>
    </row>
    <row r="34" spans="1:17" x14ac:dyDescent="0.25">
      <c r="A34" s="98"/>
      <c r="B34" s="103"/>
      <c r="C34" s="103"/>
      <c r="D34" s="103"/>
      <c r="E34" s="103"/>
      <c r="F34" s="103"/>
      <c r="G34" s="103"/>
      <c r="H34" s="103"/>
      <c r="I34" s="106"/>
      <c r="J34" s="106"/>
      <c r="K34" s="106"/>
      <c r="L34" s="106"/>
      <c r="M34" s="106"/>
      <c r="N34" s="107"/>
    </row>
    <row r="35" spans="1:17" x14ac:dyDescent="0.25">
      <c r="A35" s="98"/>
      <c r="B35" s="103"/>
      <c r="C35" s="103"/>
      <c r="D35" s="103"/>
      <c r="E35" s="103"/>
      <c r="F35" s="103"/>
      <c r="G35" s="103"/>
      <c r="H35" s="103"/>
      <c r="I35" s="106"/>
      <c r="J35" s="106"/>
      <c r="K35" s="106"/>
      <c r="L35" s="106"/>
      <c r="M35" s="106"/>
      <c r="N35" s="107"/>
    </row>
    <row r="36" spans="1:17" x14ac:dyDescent="0.25">
      <c r="A36" s="98"/>
      <c r="B36" s="121" t="s">
        <v>143</v>
      </c>
      <c r="C36" s="103"/>
      <c r="D36" s="103"/>
      <c r="E36" s="103"/>
      <c r="F36" s="103"/>
      <c r="G36" s="103"/>
      <c r="H36" s="103"/>
      <c r="I36" s="106"/>
      <c r="J36" s="106"/>
      <c r="K36" s="106"/>
      <c r="L36" s="106"/>
      <c r="M36" s="106"/>
      <c r="N36" s="107"/>
    </row>
    <row r="37" spans="1:17" x14ac:dyDescent="0.25">
      <c r="A37" s="98"/>
      <c r="B37" s="103"/>
      <c r="C37" s="103"/>
      <c r="D37" s="103"/>
      <c r="E37" s="103"/>
      <c r="F37" s="103"/>
      <c r="G37" s="103"/>
      <c r="H37" s="103"/>
      <c r="I37" s="106"/>
      <c r="J37" s="106"/>
      <c r="K37" s="106"/>
      <c r="L37" s="106"/>
      <c r="M37" s="106"/>
      <c r="N37" s="107"/>
    </row>
    <row r="38" spans="1:17" x14ac:dyDescent="0.25">
      <c r="A38" s="98"/>
      <c r="B38" s="103"/>
      <c r="C38" s="103"/>
      <c r="D38" s="103"/>
      <c r="E38" s="103"/>
      <c r="F38" s="103"/>
      <c r="G38" s="103"/>
      <c r="H38" s="103"/>
      <c r="I38" s="106"/>
      <c r="J38" s="106"/>
      <c r="K38" s="106"/>
      <c r="L38" s="106"/>
      <c r="M38" s="106"/>
      <c r="N38" s="107"/>
    </row>
    <row r="39" spans="1:17" x14ac:dyDescent="0.25">
      <c r="A39" s="98"/>
      <c r="B39" s="124" t="s">
        <v>32</v>
      </c>
      <c r="C39" s="124" t="s">
        <v>57</v>
      </c>
      <c r="D39" s="123" t="s">
        <v>50</v>
      </c>
      <c r="E39" s="123" t="s">
        <v>15</v>
      </c>
      <c r="F39" s="103"/>
      <c r="G39" s="103"/>
      <c r="H39" s="103"/>
      <c r="I39" s="106"/>
      <c r="J39" s="106"/>
      <c r="K39" s="106"/>
      <c r="L39" s="106"/>
      <c r="M39" s="106"/>
      <c r="N39" s="107"/>
    </row>
    <row r="40" spans="1:17" ht="28.5" x14ac:dyDescent="0.25">
      <c r="A40" s="98"/>
      <c r="B40" s="104" t="s">
        <v>144</v>
      </c>
      <c r="C40" s="105">
        <v>40</v>
      </c>
      <c r="D40" s="122">
        <f>E111</f>
        <v>30</v>
      </c>
      <c r="E40" s="334">
        <f>+D40+D41</f>
        <v>80</v>
      </c>
      <c r="F40" s="103"/>
      <c r="G40" s="103"/>
      <c r="H40" s="103"/>
      <c r="I40" s="106"/>
      <c r="J40" s="106"/>
      <c r="K40" s="106"/>
      <c r="L40" s="106"/>
      <c r="M40" s="106"/>
      <c r="N40" s="107"/>
    </row>
    <row r="41" spans="1:17" ht="57" x14ac:dyDescent="0.25">
      <c r="A41" s="98"/>
      <c r="B41" s="104" t="s">
        <v>145</v>
      </c>
      <c r="C41" s="105">
        <v>60</v>
      </c>
      <c r="D41" s="122">
        <f>F127</f>
        <v>50</v>
      </c>
      <c r="E41" s="335"/>
      <c r="F41" s="103"/>
      <c r="G41" s="103"/>
      <c r="H41" s="103"/>
      <c r="I41" s="106"/>
      <c r="J41" s="106"/>
      <c r="K41" s="106"/>
      <c r="L41" s="106"/>
      <c r="M41" s="106"/>
      <c r="N41" s="107"/>
    </row>
    <row r="42" spans="1:17" x14ac:dyDescent="0.25">
      <c r="A42" s="98"/>
      <c r="C42" s="99"/>
      <c r="D42" s="37"/>
      <c r="E42" s="100"/>
      <c r="F42" s="38"/>
      <c r="G42" s="38"/>
      <c r="H42" s="38"/>
      <c r="I42" s="23"/>
      <c r="J42" s="23"/>
      <c r="K42" s="23"/>
      <c r="L42" s="23"/>
      <c r="M42" s="23"/>
    </row>
    <row r="43" spans="1:17" x14ac:dyDescent="0.25">
      <c r="A43" s="98"/>
      <c r="C43" s="99"/>
      <c r="D43" s="37"/>
      <c r="E43" s="100"/>
      <c r="F43" s="38"/>
      <c r="G43" s="38"/>
      <c r="H43" s="38"/>
      <c r="I43" s="23"/>
      <c r="J43" s="23"/>
      <c r="K43" s="23"/>
      <c r="L43" s="23"/>
      <c r="M43" s="23"/>
    </row>
    <row r="44" spans="1:17" x14ac:dyDescent="0.25">
      <c r="A44" s="98"/>
      <c r="C44" s="99"/>
      <c r="D44" s="37"/>
      <c r="E44" s="100"/>
      <c r="F44" s="38"/>
      <c r="G44" s="38"/>
      <c r="H44" s="38"/>
      <c r="I44" s="23"/>
      <c r="J44" s="23"/>
      <c r="K44" s="23"/>
      <c r="L44" s="23"/>
      <c r="M44" s="23"/>
    </row>
    <row r="45" spans="1:17" ht="15.75" thickBot="1" x14ac:dyDescent="0.3">
      <c r="M45" s="336" t="s">
        <v>34</v>
      </c>
      <c r="N45" s="336"/>
    </row>
    <row r="46" spans="1:17" x14ac:dyDescent="0.25">
      <c r="B46" s="64" t="s">
        <v>29</v>
      </c>
      <c r="M46" s="63"/>
      <c r="N46" s="63"/>
    </row>
    <row r="47" spans="1:17" ht="15.75" thickBot="1" x14ac:dyDescent="0.3">
      <c r="M47" s="63"/>
      <c r="N47" s="63"/>
    </row>
    <row r="48" spans="1:17" s="8" customFormat="1" ht="109.5" customHeight="1" x14ac:dyDescent="0.25">
      <c r="B48" s="117" t="s">
        <v>146</v>
      </c>
      <c r="C48" s="117" t="s">
        <v>147</v>
      </c>
      <c r="D48" s="117" t="s">
        <v>148</v>
      </c>
      <c r="E48" s="53" t="s">
        <v>44</v>
      </c>
      <c r="F48" s="53" t="s">
        <v>21</v>
      </c>
      <c r="G48" s="53" t="s">
        <v>102</v>
      </c>
      <c r="H48" s="53" t="s">
        <v>16</v>
      </c>
      <c r="I48" s="53" t="s">
        <v>9</v>
      </c>
      <c r="J48" s="53" t="s">
        <v>30</v>
      </c>
      <c r="K48" s="53" t="s">
        <v>60</v>
      </c>
      <c r="L48" s="53" t="s">
        <v>19</v>
      </c>
      <c r="M48" s="102" t="s">
        <v>25</v>
      </c>
      <c r="N48" s="117" t="s">
        <v>149</v>
      </c>
      <c r="O48" s="53" t="s">
        <v>35</v>
      </c>
      <c r="P48" s="54" t="s">
        <v>10</v>
      </c>
      <c r="Q48" s="54" t="s">
        <v>18</v>
      </c>
    </row>
    <row r="49" spans="1:26" s="28" customFormat="1" x14ac:dyDescent="0.25">
      <c r="A49" s="45">
        <v>1</v>
      </c>
      <c r="B49" s="113" t="s">
        <v>159</v>
      </c>
      <c r="C49" s="47" t="s">
        <v>189</v>
      </c>
      <c r="D49" s="46" t="s">
        <v>188</v>
      </c>
      <c r="E49" s="188" t="s">
        <v>227</v>
      </c>
      <c r="F49" s="24" t="s">
        <v>137</v>
      </c>
      <c r="G49" s="155" t="s">
        <v>226</v>
      </c>
      <c r="H49" s="50">
        <v>41116</v>
      </c>
      <c r="I49" s="116">
        <v>41274</v>
      </c>
      <c r="J49" s="25" t="s">
        <v>138</v>
      </c>
      <c r="K49" s="101">
        <f>(I49-H49)/30</f>
        <v>5.2666666666666666</v>
      </c>
      <c r="L49" s="101"/>
      <c r="M49" s="101">
        <v>447</v>
      </c>
      <c r="N49" s="101" t="s">
        <v>226</v>
      </c>
      <c r="O49" s="26">
        <v>617137920</v>
      </c>
      <c r="P49" s="26" t="s">
        <v>228</v>
      </c>
      <c r="Q49" s="156"/>
      <c r="R49" s="27"/>
      <c r="S49" s="27"/>
      <c r="T49" s="27"/>
      <c r="U49" s="27"/>
      <c r="V49" s="27"/>
      <c r="W49" s="27"/>
      <c r="X49" s="27"/>
      <c r="Y49" s="27"/>
      <c r="Z49" s="27"/>
    </row>
    <row r="50" spans="1:26" s="28" customFormat="1" ht="99" customHeight="1" x14ac:dyDescent="0.25">
      <c r="A50" s="45">
        <f>+A49+1</f>
        <v>2</v>
      </c>
      <c r="B50" s="113" t="s">
        <v>159</v>
      </c>
      <c r="C50" s="47" t="s">
        <v>189</v>
      </c>
      <c r="D50" s="46" t="s">
        <v>188</v>
      </c>
      <c r="E50" s="188" t="s">
        <v>229</v>
      </c>
      <c r="F50" s="24" t="s">
        <v>137</v>
      </c>
      <c r="G50" s="155" t="s">
        <v>226</v>
      </c>
      <c r="H50" s="116">
        <v>41253</v>
      </c>
      <c r="I50" s="116">
        <v>41912</v>
      </c>
      <c r="J50" s="25" t="s">
        <v>138</v>
      </c>
      <c r="K50" s="101">
        <f>((I50-H50)/30)-L50</f>
        <v>21.266666666666666</v>
      </c>
      <c r="L50" s="101">
        <f>21/30</f>
        <v>0.7</v>
      </c>
      <c r="M50" s="101">
        <v>416</v>
      </c>
      <c r="N50" s="101" t="s">
        <v>226</v>
      </c>
      <c r="O50" s="26">
        <v>2227658149</v>
      </c>
      <c r="P50" s="26" t="s">
        <v>230</v>
      </c>
      <c r="Q50" s="156" t="s">
        <v>680</v>
      </c>
      <c r="R50" s="27"/>
      <c r="S50" s="27"/>
      <c r="T50" s="27"/>
      <c r="U50" s="27"/>
      <c r="V50" s="27"/>
      <c r="W50" s="27"/>
      <c r="X50" s="27"/>
      <c r="Y50" s="27"/>
      <c r="Z50" s="27"/>
    </row>
    <row r="51" spans="1:26" s="28" customFormat="1" x14ac:dyDescent="0.25">
      <c r="A51" s="45">
        <f t="shared" ref="A51" si="0">+A50+1</f>
        <v>3</v>
      </c>
      <c r="B51" s="113" t="s">
        <v>159</v>
      </c>
      <c r="C51" s="114" t="s">
        <v>189</v>
      </c>
      <c r="D51" s="113" t="s">
        <v>188</v>
      </c>
      <c r="E51" s="188" t="s">
        <v>231</v>
      </c>
      <c r="F51" s="109" t="s">
        <v>137</v>
      </c>
      <c r="G51" s="155" t="s">
        <v>226</v>
      </c>
      <c r="H51" s="116">
        <v>40925</v>
      </c>
      <c r="I51" s="116">
        <v>41273</v>
      </c>
      <c r="J51" s="25" t="s">
        <v>138</v>
      </c>
      <c r="K51" s="101">
        <f>((I51-H51)/30)-L51</f>
        <v>6.3666666666666663</v>
      </c>
      <c r="L51" s="101">
        <f>(I51-H49)/30</f>
        <v>5.2333333333333334</v>
      </c>
      <c r="M51" s="101">
        <f>919*12</f>
        <v>11028</v>
      </c>
      <c r="N51" s="101" t="s">
        <v>226</v>
      </c>
      <c r="O51" s="26">
        <v>7192120880</v>
      </c>
      <c r="P51" s="26" t="s">
        <v>232</v>
      </c>
      <c r="Q51" s="156"/>
      <c r="R51" s="27"/>
      <c r="S51" s="27"/>
      <c r="T51" s="27"/>
      <c r="U51" s="27"/>
      <c r="V51" s="27"/>
      <c r="W51" s="27"/>
      <c r="X51" s="27"/>
      <c r="Y51" s="27"/>
      <c r="Z51" s="27"/>
    </row>
    <row r="52" spans="1:26" s="28" customFormat="1" x14ac:dyDescent="0.25">
      <c r="A52" s="45"/>
      <c r="B52" s="48" t="s">
        <v>15</v>
      </c>
      <c r="C52" s="47"/>
      <c r="D52" s="46"/>
      <c r="E52" s="188"/>
      <c r="F52" s="24"/>
      <c r="G52" s="155"/>
      <c r="H52" s="116"/>
      <c r="I52" s="116"/>
      <c r="J52" s="25"/>
      <c r="K52" s="49">
        <f>SUM(K49:K51)</f>
        <v>32.9</v>
      </c>
      <c r="L52" s="49">
        <f>SUM(L49:L51)</f>
        <v>5.9333333333333336</v>
      </c>
      <c r="M52" s="154">
        <f>SUM(M49:M51)</f>
        <v>11891</v>
      </c>
      <c r="N52" s="49">
        <f>SUM(N49:N51)</f>
        <v>0</v>
      </c>
      <c r="O52" s="26"/>
      <c r="P52" s="26"/>
      <c r="Q52" s="157"/>
    </row>
    <row r="53" spans="1:26" s="29" customFormat="1" x14ac:dyDescent="0.25">
      <c r="E53" s="30"/>
    </row>
    <row r="54" spans="1:26" s="29" customFormat="1" x14ac:dyDescent="0.25">
      <c r="B54" s="322" t="s">
        <v>27</v>
      </c>
      <c r="C54" s="322" t="s">
        <v>26</v>
      </c>
      <c r="D54" s="324" t="s">
        <v>33</v>
      </c>
      <c r="E54" s="324"/>
    </row>
    <row r="55" spans="1:26" s="29" customFormat="1" x14ac:dyDescent="0.25">
      <c r="B55" s="323"/>
      <c r="C55" s="323"/>
      <c r="D55" s="60" t="s">
        <v>22</v>
      </c>
      <c r="E55" s="61" t="s">
        <v>23</v>
      </c>
    </row>
    <row r="56" spans="1:26" s="29" customFormat="1" ht="30.6" customHeight="1" x14ac:dyDescent="0.25">
      <c r="B56" s="58" t="s">
        <v>20</v>
      </c>
      <c r="C56" s="59">
        <f>+K52</f>
        <v>32.9</v>
      </c>
      <c r="D56" s="56" t="s">
        <v>163</v>
      </c>
      <c r="E56" s="57"/>
      <c r="F56" s="31"/>
      <c r="G56" s="31"/>
      <c r="H56" s="31"/>
      <c r="I56" s="31"/>
      <c r="J56" s="31"/>
      <c r="K56" s="31"/>
      <c r="L56" s="31"/>
      <c r="M56" s="31"/>
    </row>
    <row r="57" spans="1:26" s="29" customFormat="1" ht="30" customHeight="1" x14ac:dyDescent="0.25">
      <c r="B57" s="58" t="s">
        <v>24</v>
      </c>
      <c r="C57" s="59">
        <f>+M52</f>
        <v>11891</v>
      </c>
      <c r="D57" s="56" t="s">
        <v>163</v>
      </c>
      <c r="E57" s="57"/>
    </row>
    <row r="58" spans="1:26" s="29" customFormat="1" x14ac:dyDescent="0.25">
      <c r="B58" s="32"/>
      <c r="C58" s="340"/>
      <c r="D58" s="340"/>
      <c r="E58" s="340"/>
      <c r="F58" s="340"/>
      <c r="G58" s="340"/>
      <c r="H58" s="340"/>
      <c r="I58" s="340"/>
      <c r="J58" s="340"/>
      <c r="K58" s="340"/>
      <c r="L58" s="340"/>
      <c r="M58" s="340"/>
      <c r="N58" s="340"/>
    </row>
    <row r="59" spans="1:26" ht="28.15" customHeight="1" thickBot="1" x14ac:dyDescent="0.3"/>
    <row r="60" spans="1:26" ht="27" thickBot="1" x14ac:dyDescent="0.3">
      <c r="B60" s="341" t="s">
        <v>103</v>
      </c>
      <c r="C60" s="341"/>
      <c r="D60" s="341"/>
      <c r="E60" s="341"/>
      <c r="F60" s="341"/>
      <c r="G60" s="341"/>
      <c r="H60" s="341"/>
      <c r="I60" s="341"/>
      <c r="J60" s="341"/>
      <c r="K60" s="341"/>
      <c r="L60" s="341"/>
      <c r="M60" s="341"/>
      <c r="N60" s="341"/>
    </row>
    <row r="63" spans="1:26" ht="109.5" customHeight="1" x14ac:dyDescent="0.25">
      <c r="B63" s="119" t="s">
        <v>150</v>
      </c>
      <c r="C63" s="66" t="s">
        <v>2</v>
      </c>
      <c r="D63" s="66" t="s">
        <v>105</v>
      </c>
      <c r="E63" s="66" t="s">
        <v>104</v>
      </c>
      <c r="F63" s="66" t="s">
        <v>106</v>
      </c>
      <c r="G63" s="66" t="s">
        <v>107</v>
      </c>
      <c r="H63" s="66" t="s">
        <v>108</v>
      </c>
      <c r="I63" s="66" t="s">
        <v>109</v>
      </c>
      <c r="J63" s="66" t="s">
        <v>110</v>
      </c>
      <c r="K63" s="66" t="s">
        <v>111</v>
      </c>
      <c r="L63" s="66" t="s">
        <v>112</v>
      </c>
      <c r="M63" s="95" t="s">
        <v>113</v>
      </c>
      <c r="N63" s="95" t="s">
        <v>114</v>
      </c>
      <c r="O63" s="337" t="s">
        <v>3</v>
      </c>
      <c r="P63" s="339"/>
      <c r="Q63" s="66" t="s">
        <v>17</v>
      </c>
    </row>
    <row r="64" spans="1:26" x14ac:dyDescent="0.25">
      <c r="B64" s="3" t="s">
        <v>195</v>
      </c>
      <c r="C64" s="3" t="s">
        <v>195</v>
      </c>
      <c r="D64" s="97" t="s">
        <v>200</v>
      </c>
      <c r="E64" s="5">
        <v>25</v>
      </c>
      <c r="F64" s="4" t="s">
        <v>165</v>
      </c>
      <c r="G64" s="4" t="s">
        <v>165</v>
      </c>
      <c r="H64" s="4" t="s">
        <v>165</v>
      </c>
      <c r="I64" s="96" t="s">
        <v>137</v>
      </c>
      <c r="J64" s="96" t="s">
        <v>137</v>
      </c>
      <c r="K64" s="62" t="s">
        <v>137</v>
      </c>
      <c r="L64" s="62" t="s">
        <v>137</v>
      </c>
      <c r="M64" s="62" t="s">
        <v>137</v>
      </c>
      <c r="N64" s="57"/>
      <c r="O64" s="344"/>
      <c r="P64" s="345"/>
      <c r="Q64" s="62" t="s">
        <v>137</v>
      </c>
    </row>
    <row r="65" spans="2:17" x14ac:dyDescent="0.25">
      <c r="B65" s="3" t="s">
        <v>195</v>
      </c>
      <c r="C65" s="3" t="s">
        <v>195</v>
      </c>
      <c r="D65" s="97" t="s">
        <v>196</v>
      </c>
      <c r="E65" s="5">
        <v>300</v>
      </c>
      <c r="F65" s="4" t="s">
        <v>165</v>
      </c>
      <c r="G65" s="4" t="s">
        <v>165</v>
      </c>
      <c r="H65" s="4" t="s">
        <v>165</v>
      </c>
      <c r="I65" s="96" t="s">
        <v>137</v>
      </c>
      <c r="J65" s="96" t="s">
        <v>137</v>
      </c>
      <c r="K65" s="62" t="s">
        <v>137</v>
      </c>
      <c r="L65" s="62" t="s">
        <v>137</v>
      </c>
      <c r="M65" s="62" t="s">
        <v>137</v>
      </c>
      <c r="N65" s="57"/>
      <c r="O65" s="344"/>
      <c r="P65" s="345"/>
      <c r="Q65" s="62" t="s">
        <v>137</v>
      </c>
    </row>
    <row r="66" spans="2:17" x14ac:dyDescent="0.25">
      <c r="B66" s="3" t="s">
        <v>195</v>
      </c>
      <c r="C66" s="3" t="s">
        <v>195</v>
      </c>
      <c r="D66" s="97" t="s">
        <v>197</v>
      </c>
      <c r="E66" s="5">
        <v>150</v>
      </c>
      <c r="F66" s="4" t="s">
        <v>165</v>
      </c>
      <c r="G66" s="4" t="s">
        <v>165</v>
      </c>
      <c r="H66" s="4" t="s">
        <v>165</v>
      </c>
      <c r="I66" s="96" t="s">
        <v>137</v>
      </c>
      <c r="J66" s="96" t="s">
        <v>137</v>
      </c>
      <c r="K66" s="120" t="s">
        <v>137</v>
      </c>
      <c r="L66" s="120" t="s">
        <v>137</v>
      </c>
      <c r="M66" s="120" t="s">
        <v>137</v>
      </c>
      <c r="N66" s="57"/>
      <c r="O66" s="344"/>
      <c r="P66" s="345"/>
      <c r="Q66" s="62" t="s">
        <v>137</v>
      </c>
    </row>
    <row r="67" spans="2:17" ht="30" x14ac:dyDescent="0.25">
      <c r="B67" s="3" t="s">
        <v>195</v>
      </c>
      <c r="C67" s="3" t="s">
        <v>195</v>
      </c>
      <c r="D67" s="97" t="s">
        <v>198</v>
      </c>
      <c r="E67" s="5">
        <v>50</v>
      </c>
      <c r="F67" s="4" t="s">
        <v>165</v>
      </c>
      <c r="G67" s="4" t="s">
        <v>165</v>
      </c>
      <c r="H67" s="4" t="s">
        <v>165</v>
      </c>
      <c r="I67" s="96" t="s">
        <v>137</v>
      </c>
      <c r="J67" s="96" t="s">
        <v>137</v>
      </c>
      <c r="K67" s="120" t="s">
        <v>137</v>
      </c>
      <c r="L67" s="120" t="s">
        <v>137</v>
      </c>
      <c r="M67" s="120" t="s">
        <v>137</v>
      </c>
      <c r="N67" s="57"/>
      <c r="O67" s="344"/>
      <c r="P67" s="345"/>
      <c r="Q67" s="62" t="s">
        <v>137</v>
      </c>
    </row>
    <row r="68" spans="2:17" ht="30" x14ac:dyDescent="0.25">
      <c r="B68" s="3" t="s">
        <v>195</v>
      </c>
      <c r="C68" s="3" t="s">
        <v>195</v>
      </c>
      <c r="D68" s="97" t="s">
        <v>199</v>
      </c>
      <c r="E68" s="5">
        <v>43</v>
      </c>
      <c r="F68" s="4" t="s">
        <v>165</v>
      </c>
      <c r="G68" s="4" t="s">
        <v>165</v>
      </c>
      <c r="H68" s="4" t="s">
        <v>165</v>
      </c>
      <c r="I68" s="96" t="s">
        <v>137</v>
      </c>
      <c r="J68" s="96" t="s">
        <v>137</v>
      </c>
      <c r="K68" s="120" t="s">
        <v>137</v>
      </c>
      <c r="L68" s="120" t="s">
        <v>137</v>
      </c>
      <c r="M68" s="120" t="s">
        <v>137</v>
      </c>
      <c r="N68" s="57"/>
      <c r="O68" s="344"/>
      <c r="P68" s="345"/>
      <c r="Q68" s="62" t="s">
        <v>137</v>
      </c>
    </row>
    <row r="69" spans="2:17" x14ac:dyDescent="0.25">
      <c r="B69" s="9" t="s">
        <v>1</v>
      </c>
    </row>
    <row r="70" spans="2:17" x14ac:dyDescent="0.25">
      <c r="B70" s="9" t="s">
        <v>36</v>
      </c>
    </row>
    <row r="71" spans="2:17" x14ac:dyDescent="0.25">
      <c r="B71" s="9" t="s">
        <v>61</v>
      </c>
    </row>
    <row r="73" spans="2:17" ht="15.75" thickBot="1" x14ac:dyDescent="0.3"/>
    <row r="74" spans="2:17" ht="27" thickBot="1" x14ac:dyDescent="0.3">
      <c r="B74" s="346" t="s">
        <v>37</v>
      </c>
      <c r="C74" s="347"/>
      <c r="D74" s="347"/>
      <c r="E74" s="347"/>
      <c r="F74" s="347"/>
      <c r="G74" s="347"/>
      <c r="H74" s="347"/>
      <c r="I74" s="347"/>
      <c r="J74" s="347"/>
      <c r="K74" s="347"/>
      <c r="L74" s="347"/>
      <c r="M74" s="347"/>
      <c r="N74" s="348"/>
    </row>
    <row r="79" spans="2:17" ht="76.5" customHeight="1" x14ac:dyDescent="0.25">
      <c r="B79" s="55" t="s">
        <v>0</v>
      </c>
      <c r="C79" s="55" t="s">
        <v>38</v>
      </c>
      <c r="D79" s="55" t="s">
        <v>39</v>
      </c>
      <c r="E79" s="55" t="s">
        <v>115</v>
      </c>
      <c r="F79" s="55" t="s">
        <v>117</v>
      </c>
      <c r="G79" s="55" t="s">
        <v>118</v>
      </c>
      <c r="H79" s="55" t="s">
        <v>119</v>
      </c>
      <c r="I79" s="55" t="s">
        <v>116</v>
      </c>
      <c r="J79" s="337" t="s">
        <v>120</v>
      </c>
      <c r="K79" s="338"/>
      <c r="L79" s="339"/>
      <c r="M79" s="55" t="s">
        <v>124</v>
      </c>
      <c r="N79" s="55" t="s">
        <v>40</v>
      </c>
      <c r="O79" s="55" t="s">
        <v>41</v>
      </c>
      <c r="P79" s="337" t="s">
        <v>3</v>
      </c>
      <c r="Q79" s="339"/>
    </row>
    <row r="80" spans="2:17" ht="60.75" customHeight="1" x14ac:dyDescent="0.25">
      <c r="B80" s="90"/>
      <c r="C80" s="175"/>
      <c r="D80" s="3"/>
      <c r="E80" s="3"/>
      <c r="F80" s="3"/>
      <c r="G80" s="3"/>
      <c r="H80" s="180"/>
      <c r="I80" s="5"/>
      <c r="J80" s="1" t="s">
        <v>121</v>
      </c>
      <c r="K80" s="97" t="s">
        <v>122</v>
      </c>
      <c r="L80" s="96" t="s">
        <v>123</v>
      </c>
      <c r="M80" s="62"/>
      <c r="N80" s="62"/>
      <c r="O80" s="62"/>
      <c r="P80" s="361"/>
      <c r="Q80" s="361"/>
    </row>
    <row r="81" spans="2:17" ht="66.75" customHeight="1" x14ac:dyDescent="0.25">
      <c r="B81" s="166" t="s">
        <v>42</v>
      </c>
      <c r="C81" s="175">
        <v>2</v>
      </c>
      <c r="D81" s="242" t="s">
        <v>201</v>
      </c>
      <c r="E81" s="3">
        <v>1094912264</v>
      </c>
      <c r="F81" s="67" t="s">
        <v>202</v>
      </c>
      <c r="G81" s="3" t="s">
        <v>203</v>
      </c>
      <c r="H81" s="180">
        <v>41173</v>
      </c>
      <c r="I81" s="5" t="s">
        <v>165</v>
      </c>
      <c r="J81" s="186" t="s">
        <v>205</v>
      </c>
      <c r="K81" s="187" t="s">
        <v>204</v>
      </c>
      <c r="L81" s="96" t="s">
        <v>42</v>
      </c>
      <c r="M81" s="120" t="s">
        <v>137</v>
      </c>
      <c r="N81" s="120" t="s">
        <v>137</v>
      </c>
      <c r="O81" s="120" t="s">
        <v>137</v>
      </c>
      <c r="P81" s="167"/>
      <c r="Q81" s="167"/>
    </row>
    <row r="82" spans="2:17" ht="64.5" customHeight="1" x14ac:dyDescent="0.25">
      <c r="B82" s="176" t="s">
        <v>42</v>
      </c>
      <c r="C82" s="175">
        <v>2</v>
      </c>
      <c r="D82" s="166" t="s">
        <v>206</v>
      </c>
      <c r="E82" s="3">
        <v>41945684</v>
      </c>
      <c r="F82" s="67" t="s">
        <v>207</v>
      </c>
      <c r="G82" s="3" t="s">
        <v>192</v>
      </c>
      <c r="H82" s="180">
        <v>38149</v>
      </c>
      <c r="I82" s="5" t="s">
        <v>165</v>
      </c>
      <c r="J82" s="186" t="s">
        <v>208</v>
      </c>
      <c r="K82" s="187" t="s">
        <v>209</v>
      </c>
      <c r="L82" s="96" t="s">
        <v>42</v>
      </c>
      <c r="M82" s="120" t="s">
        <v>137</v>
      </c>
      <c r="N82" s="120" t="s">
        <v>137</v>
      </c>
      <c r="O82" s="120" t="s">
        <v>137</v>
      </c>
      <c r="P82" s="167"/>
      <c r="Q82" s="167"/>
    </row>
    <row r="83" spans="2:17" ht="94.5" customHeight="1" x14ac:dyDescent="0.25">
      <c r="B83" s="176" t="s">
        <v>43</v>
      </c>
      <c r="C83" s="175">
        <v>4</v>
      </c>
      <c r="D83" s="166" t="s">
        <v>210</v>
      </c>
      <c r="E83" s="3">
        <v>1094901376</v>
      </c>
      <c r="F83" s="67" t="s">
        <v>191</v>
      </c>
      <c r="G83" s="3" t="s">
        <v>192</v>
      </c>
      <c r="H83" s="180">
        <v>37158</v>
      </c>
      <c r="I83" s="5" t="s">
        <v>211</v>
      </c>
      <c r="J83" s="186" t="s">
        <v>213</v>
      </c>
      <c r="K83" s="187" t="s">
        <v>214</v>
      </c>
      <c r="L83" s="181" t="s">
        <v>212</v>
      </c>
      <c r="M83" s="120" t="s">
        <v>137</v>
      </c>
      <c r="N83" s="120" t="s">
        <v>137</v>
      </c>
      <c r="O83" s="120" t="s">
        <v>137</v>
      </c>
      <c r="P83" s="167"/>
      <c r="Q83" s="167"/>
    </row>
    <row r="84" spans="2:17" ht="104.25" customHeight="1" x14ac:dyDescent="0.25">
      <c r="B84" s="176" t="s">
        <v>43</v>
      </c>
      <c r="C84" s="175">
        <v>4</v>
      </c>
      <c r="D84" s="3" t="s">
        <v>215</v>
      </c>
      <c r="E84" s="3">
        <v>1097394273</v>
      </c>
      <c r="F84" s="67" t="s">
        <v>193</v>
      </c>
      <c r="G84" s="3" t="s">
        <v>216</v>
      </c>
      <c r="H84" s="180">
        <v>40970</v>
      </c>
      <c r="I84" s="5">
        <v>127611</v>
      </c>
      <c r="J84" s="186" t="s">
        <v>217</v>
      </c>
      <c r="K84" s="186" t="s">
        <v>218</v>
      </c>
      <c r="L84" s="181" t="s">
        <v>212</v>
      </c>
      <c r="M84" s="120" t="s">
        <v>137</v>
      </c>
      <c r="N84" s="120" t="s">
        <v>137</v>
      </c>
      <c r="O84" s="120" t="s">
        <v>137</v>
      </c>
      <c r="P84" s="167"/>
      <c r="Q84" s="167"/>
    </row>
    <row r="85" spans="2:17" ht="66.75" customHeight="1" x14ac:dyDescent="0.25">
      <c r="B85" s="176" t="s">
        <v>43</v>
      </c>
      <c r="C85" s="175">
        <v>4</v>
      </c>
      <c r="D85" s="3" t="s">
        <v>219</v>
      </c>
      <c r="E85" s="3">
        <v>1094906370</v>
      </c>
      <c r="F85" s="67" t="s">
        <v>191</v>
      </c>
      <c r="G85" s="3" t="s">
        <v>192</v>
      </c>
      <c r="H85" s="180">
        <v>41177</v>
      </c>
      <c r="I85" s="5" t="s">
        <v>220</v>
      </c>
      <c r="J85" s="186" t="s">
        <v>221</v>
      </c>
      <c r="K85" s="186" t="s">
        <v>222</v>
      </c>
      <c r="L85" s="181" t="s">
        <v>212</v>
      </c>
      <c r="M85" s="120" t="s">
        <v>137</v>
      </c>
      <c r="N85" s="120" t="s">
        <v>137</v>
      </c>
      <c r="O85" s="120" t="s">
        <v>137</v>
      </c>
      <c r="P85" s="167"/>
      <c r="Q85" s="167"/>
    </row>
    <row r="86" spans="2:17" ht="75" customHeight="1" x14ac:dyDescent="0.25">
      <c r="B86" s="166" t="s">
        <v>43</v>
      </c>
      <c r="C86" s="175">
        <v>4</v>
      </c>
      <c r="D86" s="3" t="s">
        <v>223</v>
      </c>
      <c r="E86" s="3">
        <v>1094916240</v>
      </c>
      <c r="F86" s="67" t="s">
        <v>193</v>
      </c>
      <c r="G86" s="3" t="s">
        <v>216</v>
      </c>
      <c r="H86" s="180">
        <v>41138</v>
      </c>
      <c r="I86" s="5">
        <v>130186</v>
      </c>
      <c r="J86" s="186" t="s">
        <v>225</v>
      </c>
      <c r="K86" s="186" t="s">
        <v>224</v>
      </c>
      <c r="L86" s="181" t="s">
        <v>212</v>
      </c>
      <c r="M86" s="120" t="s">
        <v>137</v>
      </c>
      <c r="N86" s="120" t="s">
        <v>137</v>
      </c>
      <c r="O86" s="120" t="s">
        <v>137</v>
      </c>
      <c r="P86" s="351" t="s">
        <v>688</v>
      </c>
      <c r="Q86" s="352"/>
    </row>
    <row r="88" spans="2:17" ht="15.75" thickBot="1" x14ac:dyDescent="0.3"/>
    <row r="89" spans="2:17" ht="27" thickBot="1" x14ac:dyDescent="0.3">
      <c r="B89" s="346" t="s">
        <v>45</v>
      </c>
      <c r="C89" s="347"/>
      <c r="D89" s="347"/>
      <c r="E89" s="347"/>
      <c r="F89" s="347"/>
      <c r="G89" s="347"/>
      <c r="H89" s="347"/>
      <c r="I89" s="347"/>
      <c r="J89" s="347"/>
      <c r="K89" s="347"/>
      <c r="L89" s="347"/>
      <c r="M89" s="347"/>
      <c r="N89" s="348"/>
    </row>
    <row r="92" spans="2:17" ht="46.15" customHeight="1" x14ac:dyDescent="0.25">
      <c r="B92" s="66" t="s">
        <v>32</v>
      </c>
      <c r="C92" s="66" t="s">
        <v>46</v>
      </c>
      <c r="D92" s="337" t="s">
        <v>3</v>
      </c>
      <c r="E92" s="339"/>
    </row>
    <row r="93" spans="2:17" ht="46.9" customHeight="1" x14ac:dyDescent="0.25">
      <c r="B93" s="67" t="s">
        <v>125</v>
      </c>
      <c r="C93" s="177" t="s">
        <v>137</v>
      </c>
      <c r="D93" s="353"/>
      <c r="E93" s="353"/>
    </row>
    <row r="96" spans="2:17" ht="26.25" x14ac:dyDescent="0.25">
      <c r="B96" s="325" t="s">
        <v>63</v>
      </c>
      <c r="C96" s="326"/>
      <c r="D96" s="326"/>
      <c r="E96" s="326"/>
      <c r="F96" s="326"/>
      <c r="G96" s="326"/>
      <c r="H96" s="326"/>
      <c r="I96" s="326"/>
      <c r="J96" s="326"/>
      <c r="K96" s="326"/>
      <c r="L96" s="326"/>
      <c r="M96" s="326"/>
      <c r="N96" s="326"/>
      <c r="O96" s="326"/>
      <c r="P96" s="326"/>
    </row>
    <row r="98" spans="1:26" ht="15.75" thickBot="1" x14ac:dyDescent="0.3"/>
    <row r="99" spans="1:26" ht="27" thickBot="1" x14ac:dyDescent="0.3">
      <c r="B99" s="346" t="s">
        <v>53</v>
      </c>
      <c r="C99" s="347"/>
      <c r="D99" s="347"/>
      <c r="E99" s="347"/>
      <c r="F99" s="347"/>
      <c r="G99" s="347"/>
      <c r="H99" s="347"/>
      <c r="I99" s="347"/>
      <c r="J99" s="347"/>
      <c r="K99" s="347"/>
      <c r="L99" s="347"/>
      <c r="M99" s="347"/>
      <c r="N99" s="348"/>
    </row>
    <row r="101" spans="1:26" ht="15.75" thickBot="1" x14ac:dyDescent="0.3">
      <c r="M101" s="63"/>
      <c r="N101" s="63"/>
    </row>
    <row r="102" spans="1:26" s="106" customFormat="1" ht="109.5" customHeight="1" x14ac:dyDescent="0.25">
      <c r="B102" s="117" t="s">
        <v>146</v>
      </c>
      <c r="C102" s="117" t="s">
        <v>147</v>
      </c>
      <c r="D102" s="117" t="s">
        <v>148</v>
      </c>
      <c r="E102" s="117" t="s">
        <v>44</v>
      </c>
      <c r="F102" s="117" t="s">
        <v>21</v>
      </c>
      <c r="G102" s="117" t="s">
        <v>102</v>
      </c>
      <c r="H102" s="117" t="s">
        <v>16</v>
      </c>
      <c r="I102" s="117" t="s">
        <v>9</v>
      </c>
      <c r="J102" s="117" t="s">
        <v>30</v>
      </c>
      <c r="K102" s="117" t="s">
        <v>60</v>
      </c>
      <c r="L102" s="117" t="s">
        <v>19</v>
      </c>
      <c r="M102" s="102" t="s">
        <v>25</v>
      </c>
      <c r="N102" s="117" t="s">
        <v>149</v>
      </c>
      <c r="O102" s="117" t="s">
        <v>35</v>
      </c>
      <c r="P102" s="118" t="s">
        <v>10</v>
      </c>
      <c r="Q102" s="118" t="s">
        <v>18</v>
      </c>
    </row>
    <row r="103" spans="1:26" s="112" customFormat="1" x14ac:dyDescent="0.25">
      <c r="A103" s="45">
        <v>1</v>
      </c>
      <c r="B103" s="113" t="s">
        <v>159</v>
      </c>
      <c r="C103" s="114" t="s">
        <v>189</v>
      </c>
      <c r="D103" s="113" t="s">
        <v>188</v>
      </c>
      <c r="E103" s="108" t="s">
        <v>233</v>
      </c>
      <c r="F103" s="109" t="s">
        <v>137</v>
      </c>
      <c r="G103" s="155" t="s">
        <v>226</v>
      </c>
      <c r="H103" s="116">
        <v>39841</v>
      </c>
      <c r="I103" s="116">
        <v>40178</v>
      </c>
      <c r="J103" s="110" t="s">
        <v>138</v>
      </c>
      <c r="K103" s="101">
        <f>(I103-H103)/30-L103</f>
        <v>1.0733333333333324</v>
      </c>
      <c r="L103" s="101">
        <f>11.23-1.07</f>
        <v>10.16</v>
      </c>
      <c r="M103" s="101">
        <v>50</v>
      </c>
      <c r="N103" s="101" t="s">
        <v>226</v>
      </c>
      <c r="O103" s="26">
        <v>16788080</v>
      </c>
      <c r="P103" s="26" t="s">
        <v>234</v>
      </c>
      <c r="Q103" s="156"/>
      <c r="R103" s="111"/>
      <c r="S103" s="111"/>
      <c r="T103" s="111"/>
      <c r="U103" s="111"/>
      <c r="V103" s="111"/>
      <c r="W103" s="111"/>
      <c r="X103" s="111"/>
      <c r="Y103" s="111"/>
      <c r="Z103" s="111"/>
    </row>
    <row r="104" spans="1:26" s="112" customFormat="1" x14ac:dyDescent="0.25">
      <c r="A104" s="45">
        <f>+A103+1</f>
        <v>2</v>
      </c>
      <c r="B104" s="113" t="s">
        <v>159</v>
      </c>
      <c r="C104" s="114" t="s">
        <v>189</v>
      </c>
      <c r="D104" s="113" t="s">
        <v>188</v>
      </c>
      <c r="E104" s="108" t="s">
        <v>235</v>
      </c>
      <c r="F104" s="109" t="s">
        <v>137</v>
      </c>
      <c r="G104" s="109" t="s">
        <v>226</v>
      </c>
      <c r="H104" s="116">
        <v>40200</v>
      </c>
      <c r="I104" s="116">
        <v>40543</v>
      </c>
      <c r="J104" s="110" t="s">
        <v>138</v>
      </c>
      <c r="K104" s="101">
        <f>(I104-H104)/30-L104</f>
        <v>11.433333333333334</v>
      </c>
      <c r="L104" s="101"/>
      <c r="M104" s="101">
        <f>973*12</f>
        <v>11676</v>
      </c>
      <c r="N104" s="101" t="s">
        <v>226</v>
      </c>
      <c r="O104" s="26">
        <v>6856666992</v>
      </c>
      <c r="P104" s="26" t="s">
        <v>236</v>
      </c>
      <c r="Q104" s="156"/>
      <c r="R104" s="111"/>
      <c r="S104" s="111"/>
      <c r="T104" s="111"/>
      <c r="U104" s="111"/>
      <c r="V104" s="111"/>
      <c r="W104" s="111"/>
      <c r="X104" s="111"/>
      <c r="Y104" s="111"/>
      <c r="Z104" s="111"/>
    </row>
    <row r="105" spans="1:26" s="112" customFormat="1" x14ac:dyDescent="0.25">
      <c r="A105" s="45"/>
      <c r="B105" s="48" t="s">
        <v>15</v>
      </c>
      <c r="C105" s="114"/>
      <c r="D105" s="113"/>
      <c r="E105" s="108"/>
      <c r="F105" s="109"/>
      <c r="G105" s="109"/>
      <c r="H105" s="109"/>
      <c r="I105" s="110"/>
      <c r="J105" s="110"/>
      <c r="K105" s="115">
        <f>SUM(K103:K104)</f>
        <v>12.506666666666666</v>
      </c>
      <c r="L105" s="115">
        <f>SUM(L103:L104)</f>
        <v>10.16</v>
      </c>
      <c r="M105" s="154">
        <f>SUM(M103:M104)</f>
        <v>11726</v>
      </c>
      <c r="N105" s="115">
        <f>SUM(N103:N104)</f>
        <v>0</v>
      </c>
      <c r="O105" s="26"/>
      <c r="P105" s="26"/>
      <c r="Q105" s="157"/>
    </row>
    <row r="106" spans="1:26" x14ac:dyDescent="0.25">
      <c r="B106" s="29"/>
      <c r="C106" s="29"/>
      <c r="D106" s="29"/>
      <c r="E106" s="30"/>
      <c r="F106" s="29"/>
      <c r="G106" s="29"/>
      <c r="H106" s="29"/>
      <c r="I106" s="29"/>
      <c r="J106" s="29"/>
      <c r="K106" s="29"/>
      <c r="L106" s="29"/>
      <c r="M106" s="29"/>
      <c r="N106" s="29"/>
      <c r="O106" s="29"/>
      <c r="P106" s="29"/>
    </row>
    <row r="107" spans="1:26" ht="18.75" x14ac:dyDescent="0.25">
      <c r="B107" s="58" t="s">
        <v>31</v>
      </c>
      <c r="C107" s="71">
        <f>+K105</f>
        <v>12.506666666666666</v>
      </c>
      <c r="H107" s="31"/>
      <c r="I107" s="31"/>
      <c r="J107" s="31"/>
      <c r="K107" s="31"/>
      <c r="L107" s="31"/>
      <c r="M107" s="31"/>
      <c r="N107" s="29"/>
      <c r="O107" s="29"/>
      <c r="P107" s="29"/>
    </row>
    <row r="109" spans="1:26" ht="15.75" thickBot="1" x14ac:dyDescent="0.3"/>
    <row r="110" spans="1:26" ht="37.15" customHeight="1" thickBot="1" x14ac:dyDescent="0.3">
      <c r="B110" s="74" t="s">
        <v>48</v>
      </c>
      <c r="C110" s="75" t="s">
        <v>49</v>
      </c>
      <c r="D110" s="74" t="s">
        <v>50</v>
      </c>
      <c r="E110" s="75" t="s">
        <v>54</v>
      </c>
    </row>
    <row r="111" spans="1:26" ht="41.45" customHeight="1" x14ac:dyDescent="0.25">
      <c r="B111" s="65" t="s">
        <v>126</v>
      </c>
      <c r="C111" s="68">
        <v>20</v>
      </c>
      <c r="D111" s="68">
        <v>0</v>
      </c>
      <c r="E111" s="354">
        <f>+D111+D112+D113</f>
        <v>30</v>
      </c>
    </row>
    <row r="112" spans="1:26" x14ac:dyDescent="0.25">
      <c r="B112" s="65" t="s">
        <v>127</v>
      </c>
      <c r="C112" s="56">
        <v>30</v>
      </c>
      <c r="D112" s="69">
        <f>+C112</f>
        <v>30</v>
      </c>
      <c r="E112" s="355"/>
    </row>
    <row r="113" spans="2:17" ht="15.75" thickBot="1" x14ac:dyDescent="0.3">
      <c r="B113" s="65" t="s">
        <v>128</v>
      </c>
      <c r="C113" s="70">
        <v>40</v>
      </c>
      <c r="D113" s="70">
        <v>0</v>
      </c>
      <c r="E113" s="356"/>
    </row>
    <row r="115" spans="2:17" ht="15.75" thickBot="1" x14ac:dyDescent="0.3"/>
    <row r="116" spans="2:17" ht="27" thickBot="1" x14ac:dyDescent="0.3">
      <c r="B116" s="346" t="s">
        <v>51</v>
      </c>
      <c r="C116" s="347"/>
      <c r="D116" s="347"/>
      <c r="E116" s="347"/>
      <c r="F116" s="347"/>
      <c r="G116" s="347"/>
      <c r="H116" s="347"/>
      <c r="I116" s="347"/>
      <c r="J116" s="347"/>
      <c r="K116" s="347"/>
      <c r="L116" s="347"/>
      <c r="M116" s="347"/>
      <c r="N116" s="348"/>
    </row>
    <row r="118" spans="2:17" ht="76.5" customHeight="1" x14ac:dyDescent="0.25">
      <c r="B118" s="55" t="s">
        <v>0</v>
      </c>
      <c r="C118" s="55" t="s">
        <v>38</v>
      </c>
      <c r="D118" s="55" t="s">
        <v>39</v>
      </c>
      <c r="E118" s="55" t="s">
        <v>115</v>
      </c>
      <c r="F118" s="55" t="s">
        <v>117</v>
      </c>
      <c r="G118" s="55" t="s">
        <v>118</v>
      </c>
      <c r="H118" s="55" t="s">
        <v>119</v>
      </c>
      <c r="I118" s="55" t="s">
        <v>116</v>
      </c>
      <c r="J118" s="337" t="s">
        <v>120</v>
      </c>
      <c r="K118" s="338"/>
      <c r="L118" s="339"/>
      <c r="M118" s="55" t="s">
        <v>124</v>
      </c>
      <c r="N118" s="55" t="s">
        <v>40</v>
      </c>
      <c r="O118" s="55" t="s">
        <v>41</v>
      </c>
      <c r="P118" s="337" t="s">
        <v>3</v>
      </c>
      <c r="Q118" s="339"/>
    </row>
    <row r="119" spans="2:17" ht="60.75" customHeight="1" x14ac:dyDescent="0.25">
      <c r="B119" s="176"/>
      <c r="C119" s="176"/>
      <c r="D119" s="3"/>
      <c r="E119" s="3"/>
      <c r="F119" s="3"/>
      <c r="G119" s="3"/>
      <c r="H119" s="180"/>
      <c r="I119" s="5"/>
      <c r="J119" s="1" t="s">
        <v>121</v>
      </c>
      <c r="K119" s="97" t="s">
        <v>122</v>
      </c>
      <c r="L119" s="96" t="s">
        <v>123</v>
      </c>
      <c r="M119" s="120"/>
      <c r="N119" s="120"/>
      <c r="O119" s="120"/>
      <c r="P119" s="361"/>
      <c r="Q119" s="361"/>
    </row>
    <row r="120" spans="2:17" ht="60.75" customHeight="1" x14ac:dyDescent="0.25">
      <c r="B120" s="90" t="s">
        <v>237</v>
      </c>
      <c r="C120" s="90">
        <v>1</v>
      </c>
      <c r="D120" s="242" t="s">
        <v>238</v>
      </c>
      <c r="E120" s="3">
        <v>24659056</v>
      </c>
      <c r="F120" s="3" t="s">
        <v>239</v>
      </c>
      <c r="G120" s="3" t="s">
        <v>203</v>
      </c>
      <c r="H120" s="180">
        <v>35529</v>
      </c>
      <c r="I120" s="5" t="s">
        <v>226</v>
      </c>
      <c r="J120" s="1" t="s">
        <v>189</v>
      </c>
      <c r="K120" s="97" t="s">
        <v>240</v>
      </c>
      <c r="L120" s="96" t="s">
        <v>241</v>
      </c>
      <c r="M120" s="62" t="s">
        <v>137</v>
      </c>
      <c r="N120" s="62" t="s">
        <v>137</v>
      </c>
      <c r="O120" s="62" t="s">
        <v>137</v>
      </c>
      <c r="P120" s="361"/>
      <c r="Q120" s="361"/>
    </row>
    <row r="121" spans="2:17" ht="60.75" customHeight="1" x14ac:dyDescent="0.25">
      <c r="B121" s="90" t="s">
        <v>132</v>
      </c>
      <c r="C121" s="90">
        <v>1</v>
      </c>
      <c r="D121" s="242" t="s">
        <v>242</v>
      </c>
      <c r="E121" s="3">
        <v>25099467</v>
      </c>
      <c r="F121" s="3" t="s">
        <v>190</v>
      </c>
      <c r="G121" s="3" t="s">
        <v>192</v>
      </c>
      <c r="H121" s="180">
        <v>38337</v>
      </c>
      <c r="I121" s="5" t="s">
        <v>226</v>
      </c>
      <c r="J121" s="189" t="s">
        <v>244</v>
      </c>
      <c r="K121" s="189" t="s">
        <v>243</v>
      </c>
      <c r="L121" s="96" t="s">
        <v>241</v>
      </c>
      <c r="M121" s="62" t="s">
        <v>137</v>
      </c>
      <c r="N121" s="62" t="s">
        <v>137</v>
      </c>
      <c r="O121" s="62" t="s">
        <v>137</v>
      </c>
      <c r="P121" s="361"/>
      <c r="Q121" s="361"/>
    </row>
    <row r="122" spans="2:17" ht="33.6" customHeight="1" x14ac:dyDescent="0.25">
      <c r="B122" s="90" t="s">
        <v>133</v>
      </c>
      <c r="C122" s="90"/>
      <c r="D122" s="3"/>
      <c r="E122" s="3"/>
      <c r="F122" s="3"/>
      <c r="G122" s="3"/>
      <c r="H122" s="3"/>
      <c r="I122" s="5"/>
      <c r="J122" s="1"/>
      <c r="K122" s="96"/>
      <c r="L122" s="96"/>
      <c r="M122" s="62"/>
      <c r="N122" s="62"/>
      <c r="O122" s="62"/>
      <c r="P122" s="361"/>
      <c r="Q122" s="361"/>
    </row>
    <row r="125" spans="2:17" ht="15.75" thickBot="1" x14ac:dyDescent="0.3"/>
    <row r="126" spans="2:17" ht="54" customHeight="1" x14ac:dyDescent="0.25">
      <c r="B126" s="73" t="s">
        <v>32</v>
      </c>
      <c r="C126" s="73" t="s">
        <v>48</v>
      </c>
      <c r="D126" s="55" t="s">
        <v>49</v>
      </c>
      <c r="E126" s="73" t="s">
        <v>50</v>
      </c>
      <c r="F126" s="75" t="s">
        <v>55</v>
      </c>
      <c r="G126" s="93"/>
    </row>
    <row r="127" spans="2:17" ht="144" customHeight="1" x14ac:dyDescent="0.2">
      <c r="B127" s="357" t="s">
        <v>52</v>
      </c>
      <c r="C127" s="6" t="s">
        <v>129</v>
      </c>
      <c r="D127" s="69">
        <v>25</v>
      </c>
      <c r="E127" s="69">
        <f>+D127</f>
        <v>25</v>
      </c>
      <c r="F127" s="358">
        <f>+E127+E128+E129</f>
        <v>50</v>
      </c>
      <c r="G127" s="94"/>
    </row>
    <row r="128" spans="2:17" ht="105.75" customHeight="1" x14ac:dyDescent="0.2">
      <c r="B128" s="357"/>
      <c r="C128" s="6" t="s">
        <v>130</v>
      </c>
      <c r="D128" s="72">
        <v>25</v>
      </c>
      <c r="E128" s="69">
        <f>+D128</f>
        <v>25</v>
      </c>
      <c r="F128" s="359"/>
      <c r="G128" s="94"/>
    </row>
    <row r="129" spans="2:7" ht="92.25" customHeight="1" x14ac:dyDescent="0.2">
      <c r="B129" s="357"/>
      <c r="C129" s="6" t="s">
        <v>131</v>
      </c>
      <c r="D129" s="69">
        <v>10</v>
      </c>
      <c r="E129" s="69">
        <v>0</v>
      </c>
      <c r="F129" s="360"/>
      <c r="G129" s="94"/>
    </row>
    <row r="130" spans="2:7" x14ac:dyDescent="0.25">
      <c r="C130"/>
    </row>
    <row r="133" spans="2:7" x14ac:dyDescent="0.25">
      <c r="B133" s="64" t="s">
        <v>56</v>
      </c>
    </row>
    <row r="136" spans="2:7" x14ac:dyDescent="0.25">
      <c r="B136" s="76" t="s">
        <v>32</v>
      </c>
      <c r="C136" s="76" t="s">
        <v>57</v>
      </c>
      <c r="D136" s="73" t="s">
        <v>50</v>
      </c>
      <c r="E136" s="73" t="s">
        <v>15</v>
      </c>
    </row>
    <row r="137" spans="2:7" ht="28.5" x14ac:dyDescent="0.25">
      <c r="B137" s="2" t="s">
        <v>58</v>
      </c>
      <c r="C137" s="7">
        <v>40</v>
      </c>
      <c r="D137" s="69">
        <f>+E111</f>
        <v>30</v>
      </c>
      <c r="E137" s="334">
        <f>+D137+D138</f>
        <v>80</v>
      </c>
    </row>
    <row r="138" spans="2:7" ht="57" x14ac:dyDescent="0.25">
      <c r="B138" s="2" t="s">
        <v>59</v>
      </c>
      <c r="C138" s="7">
        <v>60</v>
      </c>
      <c r="D138" s="69">
        <f>+F127</f>
        <v>50</v>
      </c>
      <c r="E138" s="335"/>
    </row>
  </sheetData>
  <mergeCells count="43">
    <mergeCell ref="B60:N60"/>
    <mergeCell ref="C58:N58"/>
    <mergeCell ref="B14:C21"/>
    <mergeCell ref="D54:E54"/>
    <mergeCell ref="M45:N45"/>
    <mergeCell ref="B4:P4"/>
    <mergeCell ref="B22:C22"/>
    <mergeCell ref="C6:N6"/>
    <mergeCell ref="C7:N7"/>
    <mergeCell ref="C8:N8"/>
    <mergeCell ref="C9:N9"/>
    <mergeCell ref="C10:E10"/>
    <mergeCell ref="B127:B129"/>
    <mergeCell ref="F127:F129"/>
    <mergeCell ref="O65:P65"/>
    <mergeCell ref="O66:P66"/>
    <mergeCell ref="O67:P67"/>
    <mergeCell ref="O68:P68"/>
    <mergeCell ref="J118:L118"/>
    <mergeCell ref="P118:Q118"/>
    <mergeCell ref="P120:Q120"/>
    <mergeCell ref="P122:Q122"/>
    <mergeCell ref="J79:L79"/>
    <mergeCell ref="P80:Q80"/>
    <mergeCell ref="P86:Q86"/>
    <mergeCell ref="P119:Q119"/>
    <mergeCell ref="P121:Q121"/>
    <mergeCell ref="E137:E138"/>
    <mergeCell ref="B2:P2"/>
    <mergeCell ref="B96:P96"/>
    <mergeCell ref="B116:N116"/>
    <mergeCell ref="E111:E113"/>
    <mergeCell ref="B89:N89"/>
    <mergeCell ref="D92:E92"/>
    <mergeCell ref="D93:E93"/>
    <mergeCell ref="B99:N99"/>
    <mergeCell ref="P79:Q79"/>
    <mergeCell ref="B74:N74"/>
    <mergeCell ref="E40:E41"/>
    <mergeCell ref="O63:P63"/>
    <mergeCell ref="B54:B55"/>
    <mergeCell ref="C54:C55"/>
    <mergeCell ref="O64:P64"/>
  </mergeCells>
  <dataValidations count="2">
    <dataValidation type="decimal" allowBlank="1" showInputMessage="1" showErrorMessage="1" sqref="WVH983054 WLL983054 C65550 IV65550 SR65550 ACN65550 AMJ65550 AWF65550 BGB65550 BPX65550 BZT65550 CJP65550 CTL65550 DDH65550 DND65550 DWZ65550 EGV65550 EQR65550 FAN65550 FKJ65550 FUF65550 GEB65550 GNX65550 GXT65550 HHP65550 HRL65550 IBH65550 ILD65550 IUZ65550 JEV65550 JOR65550 JYN65550 KIJ65550 KSF65550 LCB65550 LLX65550 LVT65550 MFP65550 MPL65550 MZH65550 NJD65550 NSZ65550 OCV65550 OMR65550 OWN65550 PGJ65550 PQF65550 QAB65550 QJX65550 QTT65550 RDP65550 RNL65550 RXH65550 SHD65550 SQZ65550 TAV65550 TKR65550 TUN65550 UEJ65550 UOF65550 UYB65550 VHX65550 VRT65550 WBP65550 WLL65550 WVH65550 C131086 IV131086 SR131086 ACN131086 AMJ131086 AWF131086 BGB131086 BPX131086 BZT131086 CJP131086 CTL131086 DDH131086 DND131086 DWZ131086 EGV131086 EQR131086 FAN131086 FKJ131086 FUF131086 GEB131086 GNX131086 GXT131086 HHP131086 HRL131086 IBH131086 ILD131086 IUZ131086 JEV131086 JOR131086 JYN131086 KIJ131086 KSF131086 LCB131086 LLX131086 LVT131086 MFP131086 MPL131086 MZH131086 NJD131086 NSZ131086 OCV131086 OMR131086 OWN131086 PGJ131086 PQF131086 QAB131086 QJX131086 QTT131086 RDP131086 RNL131086 RXH131086 SHD131086 SQZ131086 TAV131086 TKR131086 TUN131086 UEJ131086 UOF131086 UYB131086 VHX131086 VRT131086 WBP131086 WLL131086 WVH131086 C196622 IV196622 SR196622 ACN196622 AMJ196622 AWF196622 BGB196622 BPX196622 BZT196622 CJP196622 CTL196622 DDH196622 DND196622 DWZ196622 EGV196622 EQR196622 FAN196622 FKJ196622 FUF196622 GEB196622 GNX196622 GXT196622 HHP196622 HRL196622 IBH196622 ILD196622 IUZ196622 JEV196622 JOR196622 JYN196622 KIJ196622 KSF196622 LCB196622 LLX196622 LVT196622 MFP196622 MPL196622 MZH196622 NJD196622 NSZ196622 OCV196622 OMR196622 OWN196622 PGJ196622 PQF196622 QAB196622 QJX196622 QTT196622 RDP196622 RNL196622 RXH196622 SHD196622 SQZ196622 TAV196622 TKR196622 TUN196622 UEJ196622 UOF196622 UYB196622 VHX196622 VRT196622 WBP196622 WLL196622 WVH196622 C262158 IV262158 SR262158 ACN262158 AMJ262158 AWF262158 BGB262158 BPX262158 BZT262158 CJP262158 CTL262158 DDH262158 DND262158 DWZ262158 EGV262158 EQR262158 FAN262158 FKJ262158 FUF262158 GEB262158 GNX262158 GXT262158 HHP262158 HRL262158 IBH262158 ILD262158 IUZ262158 JEV262158 JOR262158 JYN262158 KIJ262158 KSF262158 LCB262158 LLX262158 LVT262158 MFP262158 MPL262158 MZH262158 NJD262158 NSZ262158 OCV262158 OMR262158 OWN262158 PGJ262158 PQF262158 QAB262158 QJX262158 QTT262158 RDP262158 RNL262158 RXH262158 SHD262158 SQZ262158 TAV262158 TKR262158 TUN262158 UEJ262158 UOF262158 UYB262158 VHX262158 VRT262158 WBP262158 WLL262158 WVH262158 C327694 IV327694 SR327694 ACN327694 AMJ327694 AWF327694 BGB327694 BPX327694 BZT327694 CJP327694 CTL327694 DDH327694 DND327694 DWZ327694 EGV327694 EQR327694 FAN327694 FKJ327694 FUF327694 GEB327694 GNX327694 GXT327694 HHP327694 HRL327694 IBH327694 ILD327694 IUZ327694 JEV327694 JOR327694 JYN327694 KIJ327694 KSF327694 LCB327694 LLX327694 LVT327694 MFP327694 MPL327694 MZH327694 NJD327694 NSZ327694 OCV327694 OMR327694 OWN327694 PGJ327694 PQF327694 QAB327694 QJX327694 QTT327694 RDP327694 RNL327694 RXH327694 SHD327694 SQZ327694 TAV327694 TKR327694 TUN327694 UEJ327694 UOF327694 UYB327694 VHX327694 VRT327694 WBP327694 WLL327694 WVH327694 C393230 IV393230 SR393230 ACN393230 AMJ393230 AWF393230 BGB393230 BPX393230 BZT393230 CJP393230 CTL393230 DDH393230 DND393230 DWZ393230 EGV393230 EQR393230 FAN393230 FKJ393230 FUF393230 GEB393230 GNX393230 GXT393230 HHP393230 HRL393230 IBH393230 ILD393230 IUZ393230 JEV393230 JOR393230 JYN393230 KIJ393230 KSF393230 LCB393230 LLX393230 LVT393230 MFP393230 MPL393230 MZH393230 NJD393230 NSZ393230 OCV393230 OMR393230 OWN393230 PGJ393230 PQF393230 QAB393230 QJX393230 QTT393230 RDP393230 RNL393230 RXH393230 SHD393230 SQZ393230 TAV393230 TKR393230 TUN393230 UEJ393230 UOF393230 UYB393230 VHX393230 VRT393230 WBP393230 WLL393230 WVH393230 C458766 IV458766 SR458766 ACN458766 AMJ458766 AWF458766 BGB458766 BPX458766 BZT458766 CJP458766 CTL458766 DDH458766 DND458766 DWZ458766 EGV458766 EQR458766 FAN458766 FKJ458766 FUF458766 GEB458766 GNX458766 GXT458766 HHP458766 HRL458766 IBH458766 ILD458766 IUZ458766 JEV458766 JOR458766 JYN458766 KIJ458766 KSF458766 LCB458766 LLX458766 LVT458766 MFP458766 MPL458766 MZH458766 NJD458766 NSZ458766 OCV458766 OMR458766 OWN458766 PGJ458766 PQF458766 QAB458766 QJX458766 QTT458766 RDP458766 RNL458766 RXH458766 SHD458766 SQZ458766 TAV458766 TKR458766 TUN458766 UEJ458766 UOF458766 UYB458766 VHX458766 VRT458766 WBP458766 WLL458766 WVH458766 C524302 IV524302 SR524302 ACN524302 AMJ524302 AWF524302 BGB524302 BPX524302 BZT524302 CJP524302 CTL524302 DDH524302 DND524302 DWZ524302 EGV524302 EQR524302 FAN524302 FKJ524302 FUF524302 GEB524302 GNX524302 GXT524302 HHP524302 HRL524302 IBH524302 ILD524302 IUZ524302 JEV524302 JOR524302 JYN524302 KIJ524302 KSF524302 LCB524302 LLX524302 LVT524302 MFP524302 MPL524302 MZH524302 NJD524302 NSZ524302 OCV524302 OMR524302 OWN524302 PGJ524302 PQF524302 QAB524302 QJX524302 QTT524302 RDP524302 RNL524302 RXH524302 SHD524302 SQZ524302 TAV524302 TKR524302 TUN524302 UEJ524302 UOF524302 UYB524302 VHX524302 VRT524302 WBP524302 WLL524302 WVH524302 C589838 IV589838 SR589838 ACN589838 AMJ589838 AWF589838 BGB589838 BPX589838 BZT589838 CJP589838 CTL589838 DDH589838 DND589838 DWZ589838 EGV589838 EQR589838 FAN589838 FKJ589838 FUF589838 GEB589838 GNX589838 GXT589838 HHP589838 HRL589838 IBH589838 ILD589838 IUZ589838 JEV589838 JOR589838 JYN589838 KIJ589838 KSF589838 LCB589838 LLX589838 LVT589838 MFP589838 MPL589838 MZH589838 NJD589838 NSZ589838 OCV589838 OMR589838 OWN589838 PGJ589838 PQF589838 QAB589838 QJX589838 QTT589838 RDP589838 RNL589838 RXH589838 SHD589838 SQZ589838 TAV589838 TKR589838 TUN589838 UEJ589838 UOF589838 UYB589838 VHX589838 VRT589838 WBP589838 WLL589838 WVH589838 C655374 IV655374 SR655374 ACN655374 AMJ655374 AWF655374 BGB655374 BPX655374 BZT655374 CJP655374 CTL655374 DDH655374 DND655374 DWZ655374 EGV655374 EQR655374 FAN655374 FKJ655374 FUF655374 GEB655374 GNX655374 GXT655374 HHP655374 HRL655374 IBH655374 ILD655374 IUZ655374 JEV655374 JOR655374 JYN655374 KIJ655374 KSF655374 LCB655374 LLX655374 LVT655374 MFP655374 MPL655374 MZH655374 NJD655374 NSZ655374 OCV655374 OMR655374 OWN655374 PGJ655374 PQF655374 QAB655374 QJX655374 QTT655374 RDP655374 RNL655374 RXH655374 SHD655374 SQZ655374 TAV655374 TKR655374 TUN655374 UEJ655374 UOF655374 UYB655374 VHX655374 VRT655374 WBP655374 WLL655374 WVH655374 C720910 IV720910 SR720910 ACN720910 AMJ720910 AWF720910 BGB720910 BPX720910 BZT720910 CJP720910 CTL720910 DDH720910 DND720910 DWZ720910 EGV720910 EQR720910 FAN720910 FKJ720910 FUF720910 GEB720910 GNX720910 GXT720910 HHP720910 HRL720910 IBH720910 ILD720910 IUZ720910 JEV720910 JOR720910 JYN720910 KIJ720910 KSF720910 LCB720910 LLX720910 LVT720910 MFP720910 MPL720910 MZH720910 NJD720910 NSZ720910 OCV720910 OMR720910 OWN720910 PGJ720910 PQF720910 QAB720910 QJX720910 QTT720910 RDP720910 RNL720910 RXH720910 SHD720910 SQZ720910 TAV720910 TKR720910 TUN720910 UEJ720910 UOF720910 UYB720910 VHX720910 VRT720910 WBP720910 WLL720910 WVH720910 C786446 IV786446 SR786446 ACN786446 AMJ786446 AWF786446 BGB786446 BPX786446 BZT786446 CJP786446 CTL786446 DDH786446 DND786446 DWZ786446 EGV786446 EQR786446 FAN786446 FKJ786446 FUF786446 GEB786446 GNX786446 GXT786446 HHP786446 HRL786446 IBH786446 ILD786446 IUZ786446 JEV786446 JOR786446 JYN786446 KIJ786446 KSF786446 LCB786446 LLX786446 LVT786446 MFP786446 MPL786446 MZH786446 NJD786446 NSZ786446 OCV786446 OMR786446 OWN786446 PGJ786446 PQF786446 QAB786446 QJX786446 QTT786446 RDP786446 RNL786446 RXH786446 SHD786446 SQZ786446 TAV786446 TKR786446 TUN786446 UEJ786446 UOF786446 UYB786446 VHX786446 VRT786446 WBP786446 WLL786446 WVH786446 C851982 IV851982 SR851982 ACN851982 AMJ851982 AWF851982 BGB851982 BPX851982 BZT851982 CJP851982 CTL851982 DDH851982 DND851982 DWZ851982 EGV851982 EQR851982 FAN851982 FKJ851982 FUF851982 GEB851982 GNX851982 GXT851982 HHP851982 HRL851982 IBH851982 ILD851982 IUZ851982 JEV851982 JOR851982 JYN851982 KIJ851982 KSF851982 LCB851982 LLX851982 LVT851982 MFP851982 MPL851982 MZH851982 NJD851982 NSZ851982 OCV851982 OMR851982 OWN851982 PGJ851982 PQF851982 QAB851982 QJX851982 QTT851982 RDP851982 RNL851982 RXH851982 SHD851982 SQZ851982 TAV851982 TKR851982 TUN851982 UEJ851982 UOF851982 UYB851982 VHX851982 VRT851982 WBP851982 WLL851982 WVH851982 C917518 IV917518 SR917518 ACN917518 AMJ917518 AWF917518 BGB917518 BPX917518 BZT917518 CJP917518 CTL917518 DDH917518 DND917518 DWZ917518 EGV917518 EQR917518 FAN917518 FKJ917518 FUF917518 GEB917518 GNX917518 GXT917518 HHP917518 HRL917518 IBH917518 ILD917518 IUZ917518 JEV917518 JOR917518 JYN917518 KIJ917518 KSF917518 LCB917518 LLX917518 LVT917518 MFP917518 MPL917518 MZH917518 NJD917518 NSZ917518 OCV917518 OMR917518 OWN917518 PGJ917518 PQF917518 QAB917518 QJX917518 QTT917518 RDP917518 RNL917518 RXH917518 SHD917518 SQZ917518 TAV917518 TKR917518 TUN917518 UEJ917518 UOF917518 UYB917518 VHX917518 VRT917518 WBP917518 WLL917518 WVH917518 C983054 IV983054 SR983054 ACN983054 AMJ983054 AWF983054 BGB983054 BPX983054 BZT983054 CJP983054 CTL983054 DDH983054 DND983054 DWZ983054 EGV983054 EQR983054 FAN983054 FKJ983054 FUF983054 GEB983054 GNX983054 GXT983054 HHP983054 HRL983054 IBH983054 ILD983054 IUZ983054 JEV983054 JOR983054 JYN983054 KIJ983054 KSF983054 LCB983054 LLX983054 LVT983054 MFP983054 MPL983054 MZH983054 NJD983054 NSZ983054 OCV983054 OMR983054 OWN983054 PGJ983054 PQF983054 QAB983054 QJX983054 QTT983054 RDP983054 RNL983054 RXH983054 SHD983054 SQZ983054 TAV983054 TKR983054 TUN983054 UEJ983054 UOF983054 UYB983054 VHX983054 VRT983054 WBP98305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54 A65550 IS65550 SO65550 ACK65550 AMG65550 AWC65550 BFY65550 BPU65550 BZQ65550 CJM65550 CTI65550 DDE65550 DNA65550 DWW65550 EGS65550 EQO65550 FAK65550 FKG65550 FUC65550 GDY65550 GNU65550 GXQ65550 HHM65550 HRI65550 IBE65550 ILA65550 IUW65550 JES65550 JOO65550 JYK65550 KIG65550 KSC65550 LBY65550 LLU65550 LVQ65550 MFM65550 MPI65550 MZE65550 NJA65550 NSW65550 OCS65550 OMO65550 OWK65550 PGG65550 PQC65550 PZY65550 QJU65550 QTQ65550 RDM65550 RNI65550 RXE65550 SHA65550 SQW65550 TAS65550 TKO65550 TUK65550 UEG65550 UOC65550 UXY65550 VHU65550 VRQ65550 WBM65550 WLI65550 WVE65550 A131086 IS131086 SO131086 ACK131086 AMG131086 AWC131086 BFY131086 BPU131086 BZQ131086 CJM131086 CTI131086 DDE131086 DNA131086 DWW131086 EGS131086 EQO131086 FAK131086 FKG131086 FUC131086 GDY131086 GNU131086 GXQ131086 HHM131086 HRI131086 IBE131086 ILA131086 IUW131086 JES131086 JOO131086 JYK131086 KIG131086 KSC131086 LBY131086 LLU131086 LVQ131086 MFM131086 MPI131086 MZE131086 NJA131086 NSW131086 OCS131086 OMO131086 OWK131086 PGG131086 PQC131086 PZY131086 QJU131086 QTQ131086 RDM131086 RNI131086 RXE131086 SHA131086 SQW131086 TAS131086 TKO131086 TUK131086 UEG131086 UOC131086 UXY131086 VHU131086 VRQ131086 WBM131086 WLI131086 WVE131086 A196622 IS196622 SO196622 ACK196622 AMG196622 AWC196622 BFY196622 BPU196622 BZQ196622 CJM196622 CTI196622 DDE196622 DNA196622 DWW196622 EGS196622 EQO196622 FAK196622 FKG196622 FUC196622 GDY196622 GNU196622 GXQ196622 HHM196622 HRI196622 IBE196622 ILA196622 IUW196622 JES196622 JOO196622 JYK196622 KIG196622 KSC196622 LBY196622 LLU196622 LVQ196622 MFM196622 MPI196622 MZE196622 NJA196622 NSW196622 OCS196622 OMO196622 OWK196622 PGG196622 PQC196622 PZY196622 QJU196622 QTQ196622 RDM196622 RNI196622 RXE196622 SHA196622 SQW196622 TAS196622 TKO196622 TUK196622 UEG196622 UOC196622 UXY196622 VHU196622 VRQ196622 WBM196622 WLI196622 WVE196622 A262158 IS262158 SO262158 ACK262158 AMG262158 AWC262158 BFY262158 BPU262158 BZQ262158 CJM262158 CTI262158 DDE262158 DNA262158 DWW262158 EGS262158 EQO262158 FAK262158 FKG262158 FUC262158 GDY262158 GNU262158 GXQ262158 HHM262158 HRI262158 IBE262158 ILA262158 IUW262158 JES262158 JOO262158 JYK262158 KIG262158 KSC262158 LBY262158 LLU262158 LVQ262158 MFM262158 MPI262158 MZE262158 NJA262158 NSW262158 OCS262158 OMO262158 OWK262158 PGG262158 PQC262158 PZY262158 QJU262158 QTQ262158 RDM262158 RNI262158 RXE262158 SHA262158 SQW262158 TAS262158 TKO262158 TUK262158 UEG262158 UOC262158 UXY262158 VHU262158 VRQ262158 WBM262158 WLI262158 WVE262158 A327694 IS327694 SO327694 ACK327694 AMG327694 AWC327694 BFY327694 BPU327694 BZQ327694 CJM327694 CTI327694 DDE327694 DNA327694 DWW327694 EGS327694 EQO327694 FAK327694 FKG327694 FUC327694 GDY327694 GNU327694 GXQ327694 HHM327694 HRI327694 IBE327694 ILA327694 IUW327694 JES327694 JOO327694 JYK327694 KIG327694 KSC327694 LBY327694 LLU327694 LVQ327694 MFM327694 MPI327694 MZE327694 NJA327694 NSW327694 OCS327694 OMO327694 OWK327694 PGG327694 PQC327694 PZY327694 QJU327694 QTQ327694 RDM327694 RNI327694 RXE327694 SHA327694 SQW327694 TAS327694 TKO327694 TUK327694 UEG327694 UOC327694 UXY327694 VHU327694 VRQ327694 WBM327694 WLI327694 WVE327694 A393230 IS393230 SO393230 ACK393230 AMG393230 AWC393230 BFY393230 BPU393230 BZQ393230 CJM393230 CTI393230 DDE393230 DNA393230 DWW393230 EGS393230 EQO393230 FAK393230 FKG393230 FUC393230 GDY393230 GNU393230 GXQ393230 HHM393230 HRI393230 IBE393230 ILA393230 IUW393230 JES393230 JOO393230 JYK393230 KIG393230 KSC393230 LBY393230 LLU393230 LVQ393230 MFM393230 MPI393230 MZE393230 NJA393230 NSW393230 OCS393230 OMO393230 OWK393230 PGG393230 PQC393230 PZY393230 QJU393230 QTQ393230 RDM393230 RNI393230 RXE393230 SHA393230 SQW393230 TAS393230 TKO393230 TUK393230 UEG393230 UOC393230 UXY393230 VHU393230 VRQ393230 WBM393230 WLI393230 WVE393230 A458766 IS458766 SO458766 ACK458766 AMG458766 AWC458766 BFY458766 BPU458766 BZQ458766 CJM458766 CTI458766 DDE458766 DNA458766 DWW458766 EGS458766 EQO458766 FAK458766 FKG458766 FUC458766 GDY458766 GNU458766 GXQ458766 HHM458766 HRI458766 IBE458766 ILA458766 IUW458766 JES458766 JOO458766 JYK458766 KIG458766 KSC458766 LBY458766 LLU458766 LVQ458766 MFM458766 MPI458766 MZE458766 NJA458766 NSW458766 OCS458766 OMO458766 OWK458766 PGG458766 PQC458766 PZY458766 QJU458766 QTQ458766 RDM458766 RNI458766 RXE458766 SHA458766 SQW458766 TAS458766 TKO458766 TUK458766 UEG458766 UOC458766 UXY458766 VHU458766 VRQ458766 WBM458766 WLI458766 WVE458766 A524302 IS524302 SO524302 ACK524302 AMG524302 AWC524302 BFY524302 BPU524302 BZQ524302 CJM524302 CTI524302 DDE524302 DNA524302 DWW524302 EGS524302 EQO524302 FAK524302 FKG524302 FUC524302 GDY524302 GNU524302 GXQ524302 HHM524302 HRI524302 IBE524302 ILA524302 IUW524302 JES524302 JOO524302 JYK524302 KIG524302 KSC524302 LBY524302 LLU524302 LVQ524302 MFM524302 MPI524302 MZE524302 NJA524302 NSW524302 OCS524302 OMO524302 OWK524302 PGG524302 PQC524302 PZY524302 QJU524302 QTQ524302 RDM524302 RNI524302 RXE524302 SHA524302 SQW524302 TAS524302 TKO524302 TUK524302 UEG524302 UOC524302 UXY524302 VHU524302 VRQ524302 WBM524302 WLI524302 WVE524302 A589838 IS589838 SO589838 ACK589838 AMG589838 AWC589838 BFY589838 BPU589838 BZQ589838 CJM589838 CTI589838 DDE589838 DNA589838 DWW589838 EGS589838 EQO589838 FAK589838 FKG589838 FUC589838 GDY589838 GNU589838 GXQ589838 HHM589838 HRI589838 IBE589838 ILA589838 IUW589838 JES589838 JOO589838 JYK589838 KIG589838 KSC589838 LBY589838 LLU589838 LVQ589838 MFM589838 MPI589838 MZE589838 NJA589838 NSW589838 OCS589838 OMO589838 OWK589838 PGG589838 PQC589838 PZY589838 QJU589838 QTQ589838 RDM589838 RNI589838 RXE589838 SHA589838 SQW589838 TAS589838 TKO589838 TUK589838 UEG589838 UOC589838 UXY589838 VHU589838 VRQ589838 WBM589838 WLI589838 WVE589838 A655374 IS655374 SO655374 ACK655374 AMG655374 AWC655374 BFY655374 BPU655374 BZQ655374 CJM655374 CTI655374 DDE655374 DNA655374 DWW655374 EGS655374 EQO655374 FAK655374 FKG655374 FUC655374 GDY655374 GNU655374 GXQ655374 HHM655374 HRI655374 IBE655374 ILA655374 IUW655374 JES655374 JOO655374 JYK655374 KIG655374 KSC655374 LBY655374 LLU655374 LVQ655374 MFM655374 MPI655374 MZE655374 NJA655374 NSW655374 OCS655374 OMO655374 OWK655374 PGG655374 PQC655374 PZY655374 QJU655374 QTQ655374 RDM655374 RNI655374 RXE655374 SHA655374 SQW655374 TAS655374 TKO655374 TUK655374 UEG655374 UOC655374 UXY655374 VHU655374 VRQ655374 WBM655374 WLI655374 WVE655374 A720910 IS720910 SO720910 ACK720910 AMG720910 AWC720910 BFY720910 BPU720910 BZQ720910 CJM720910 CTI720910 DDE720910 DNA720910 DWW720910 EGS720910 EQO720910 FAK720910 FKG720910 FUC720910 GDY720910 GNU720910 GXQ720910 HHM720910 HRI720910 IBE720910 ILA720910 IUW720910 JES720910 JOO720910 JYK720910 KIG720910 KSC720910 LBY720910 LLU720910 LVQ720910 MFM720910 MPI720910 MZE720910 NJA720910 NSW720910 OCS720910 OMO720910 OWK720910 PGG720910 PQC720910 PZY720910 QJU720910 QTQ720910 RDM720910 RNI720910 RXE720910 SHA720910 SQW720910 TAS720910 TKO720910 TUK720910 UEG720910 UOC720910 UXY720910 VHU720910 VRQ720910 WBM720910 WLI720910 WVE720910 A786446 IS786446 SO786446 ACK786446 AMG786446 AWC786446 BFY786446 BPU786446 BZQ786446 CJM786446 CTI786446 DDE786446 DNA786446 DWW786446 EGS786446 EQO786446 FAK786446 FKG786446 FUC786446 GDY786446 GNU786446 GXQ786446 HHM786446 HRI786446 IBE786446 ILA786446 IUW786446 JES786446 JOO786446 JYK786446 KIG786446 KSC786446 LBY786446 LLU786446 LVQ786446 MFM786446 MPI786446 MZE786446 NJA786446 NSW786446 OCS786446 OMO786446 OWK786446 PGG786446 PQC786446 PZY786446 QJU786446 QTQ786446 RDM786446 RNI786446 RXE786446 SHA786446 SQW786446 TAS786446 TKO786446 TUK786446 UEG786446 UOC786446 UXY786446 VHU786446 VRQ786446 WBM786446 WLI786446 WVE786446 A851982 IS851982 SO851982 ACK851982 AMG851982 AWC851982 BFY851982 BPU851982 BZQ851982 CJM851982 CTI851982 DDE851982 DNA851982 DWW851982 EGS851982 EQO851982 FAK851982 FKG851982 FUC851982 GDY851982 GNU851982 GXQ851982 HHM851982 HRI851982 IBE851982 ILA851982 IUW851982 JES851982 JOO851982 JYK851982 KIG851982 KSC851982 LBY851982 LLU851982 LVQ851982 MFM851982 MPI851982 MZE851982 NJA851982 NSW851982 OCS851982 OMO851982 OWK851982 PGG851982 PQC851982 PZY851982 QJU851982 QTQ851982 RDM851982 RNI851982 RXE851982 SHA851982 SQW851982 TAS851982 TKO851982 TUK851982 UEG851982 UOC851982 UXY851982 VHU851982 VRQ851982 WBM851982 WLI851982 WVE851982 A917518 IS917518 SO917518 ACK917518 AMG917518 AWC917518 BFY917518 BPU917518 BZQ917518 CJM917518 CTI917518 DDE917518 DNA917518 DWW917518 EGS917518 EQO917518 FAK917518 FKG917518 FUC917518 GDY917518 GNU917518 GXQ917518 HHM917518 HRI917518 IBE917518 ILA917518 IUW917518 JES917518 JOO917518 JYK917518 KIG917518 KSC917518 LBY917518 LLU917518 LVQ917518 MFM917518 MPI917518 MZE917518 NJA917518 NSW917518 OCS917518 OMO917518 OWK917518 PGG917518 PQC917518 PZY917518 QJU917518 QTQ917518 RDM917518 RNI917518 RXE917518 SHA917518 SQW917518 TAS917518 TKO917518 TUK917518 UEG917518 UOC917518 UXY917518 VHU917518 VRQ917518 WBM917518 WLI917518 WVE917518 A983054 IS983054 SO983054 ACK983054 AMG983054 AWC983054 BFY983054 BPU983054 BZQ983054 CJM983054 CTI983054 DDE983054 DNA983054 DWW983054 EGS983054 EQO983054 FAK983054 FKG983054 FUC983054 GDY983054 GNU983054 GXQ983054 HHM983054 HRI983054 IBE983054 ILA983054 IUW983054 JES983054 JOO983054 JYK983054 KIG983054 KSC983054 LBY983054 LLU983054 LVQ983054 MFM983054 MPI983054 MZE983054 NJA983054 NSW983054 OCS983054 OMO983054 OWK983054 PGG983054 PQC983054 PZY983054 QJU983054 QTQ983054 RDM983054 RNI983054 RXE983054 SHA983054 SQW983054 TAS983054 TKO983054 TUK983054 UEG983054 UOC983054 UXY983054 VHU983054 VRQ983054 WBM983054 WLI98305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52"/>
  <sheetViews>
    <sheetView topLeftCell="B140" zoomScale="64" zoomScaleNormal="64" workbookViewId="0">
      <selection activeCell="C152" sqref="C152"/>
    </sheetView>
  </sheetViews>
  <sheetFormatPr baseColWidth="10" defaultRowHeight="15" x14ac:dyDescent="0.2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4.7109375" style="9" bestFit="1" customWidth="1"/>
    <col min="12" max="13" width="18.7109375" style="9" customWidth="1"/>
    <col min="14" max="14" width="22.140625" style="9" customWidth="1"/>
    <col min="15" max="15" width="26.140625" style="9" customWidth="1"/>
    <col min="16" max="16" width="19.5703125" style="9" bestFit="1" customWidth="1"/>
    <col min="17" max="17" width="41.1406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25" t="s">
        <v>62</v>
      </c>
      <c r="C2" s="326"/>
      <c r="D2" s="326"/>
      <c r="E2" s="326"/>
      <c r="F2" s="326"/>
      <c r="G2" s="326"/>
      <c r="H2" s="326"/>
      <c r="I2" s="326"/>
      <c r="J2" s="326"/>
      <c r="K2" s="326"/>
      <c r="L2" s="326"/>
      <c r="M2" s="326"/>
      <c r="N2" s="326"/>
      <c r="O2" s="326"/>
      <c r="P2" s="326"/>
    </row>
    <row r="4" spans="2:16" ht="26.25" x14ac:dyDescent="0.25">
      <c r="B4" s="325" t="s">
        <v>47</v>
      </c>
      <c r="C4" s="326"/>
      <c r="D4" s="326"/>
      <c r="E4" s="326"/>
      <c r="F4" s="326"/>
      <c r="G4" s="326"/>
      <c r="H4" s="326"/>
      <c r="I4" s="326"/>
      <c r="J4" s="326"/>
      <c r="K4" s="326"/>
      <c r="L4" s="326"/>
      <c r="M4" s="326"/>
      <c r="N4" s="326"/>
      <c r="O4" s="326"/>
      <c r="P4" s="326"/>
    </row>
    <row r="5" spans="2:16" ht="15.75" thickBot="1" x14ac:dyDescent="0.3"/>
    <row r="6" spans="2:16" ht="21.75" thickBot="1" x14ac:dyDescent="0.3">
      <c r="B6" s="11" t="s">
        <v>4</v>
      </c>
      <c r="C6" s="327" t="s">
        <v>159</v>
      </c>
      <c r="D6" s="327"/>
      <c r="E6" s="327"/>
      <c r="F6" s="327"/>
      <c r="G6" s="327"/>
      <c r="H6" s="327"/>
      <c r="I6" s="327"/>
      <c r="J6" s="327"/>
      <c r="K6" s="327"/>
      <c r="L6" s="327"/>
      <c r="M6" s="327"/>
      <c r="N6" s="328"/>
    </row>
    <row r="7" spans="2:16" ht="16.5" thickBot="1" x14ac:dyDescent="0.3">
      <c r="B7" s="12" t="s">
        <v>5</v>
      </c>
      <c r="C7" s="327" t="s">
        <v>165</v>
      </c>
      <c r="D7" s="327"/>
      <c r="E7" s="327"/>
      <c r="F7" s="327"/>
      <c r="G7" s="327"/>
      <c r="H7" s="327"/>
      <c r="I7" s="327"/>
      <c r="J7" s="327"/>
      <c r="K7" s="327"/>
      <c r="L7" s="327"/>
      <c r="M7" s="327"/>
      <c r="N7" s="328"/>
    </row>
    <row r="8" spans="2:16" ht="16.5" thickBot="1" x14ac:dyDescent="0.3">
      <c r="B8" s="12" t="s">
        <v>6</v>
      </c>
      <c r="C8" s="327" t="s">
        <v>165</v>
      </c>
      <c r="D8" s="327"/>
      <c r="E8" s="327"/>
      <c r="F8" s="327"/>
      <c r="G8" s="327"/>
      <c r="H8" s="327"/>
      <c r="I8" s="327"/>
      <c r="J8" s="327"/>
      <c r="K8" s="327"/>
      <c r="L8" s="327"/>
      <c r="M8" s="327"/>
      <c r="N8" s="328"/>
    </row>
    <row r="9" spans="2:16" ht="16.5" thickBot="1" x14ac:dyDescent="0.3">
      <c r="B9" s="12" t="s">
        <v>7</v>
      </c>
      <c r="C9" s="327" t="s">
        <v>165</v>
      </c>
      <c r="D9" s="327"/>
      <c r="E9" s="327"/>
      <c r="F9" s="327"/>
      <c r="G9" s="327"/>
      <c r="H9" s="327"/>
      <c r="I9" s="327"/>
      <c r="J9" s="327"/>
      <c r="K9" s="327"/>
      <c r="L9" s="327"/>
      <c r="M9" s="327"/>
      <c r="N9" s="328"/>
    </row>
    <row r="10" spans="2:16" ht="16.5" thickBot="1" x14ac:dyDescent="0.3">
      <c r="B10" s="12" t="s">
        <v>668</v>
      </c>
      <c r="C10" s="329" t="s">
        <v>630</v>
      </c>
      <c r="D10" s="329"/>
      <c r="E10" s="330"/>
      <c r="F10" s="33"/>
      <c r="G10" s="33"/>
      <c r="H10" s="33"/>
      <c r="I10" s="33"/>
      <c r="J10" s="33"/>
      <c r="K10" s="33"/>
      <c r="L10" s="33"/>
      <c r="M10" s="33"/>
      <c r="N10" s="34"/>
    </row>
    <row r="11" spans="2:16" ht="16.5" thickBot="1" x14ac:dyDescent="0.3">
      <c r="B11" s="14" t="s">
        <v>8</v>
      </c>
      <c r="C11" s="15">
        <v>41972</v>
      </c>
      <c r="D11" s="16"/>
      <c r="E11" s="16"/>
      <c r="F11" s="16"/>
      <c r="G11" s="16"/>
      <c r="H11" s="16"/>
      <c r="I11" s="16"/>
      <c r="J11" s="16"/>
      <c r="K11" s="16"/>
      <c r="L11" s="16"/>
      <c r="M11" s="16"/>
      <c r="N11" s="17"/>
    </row>
    <row r="12" spans="2:16" ht="15.75" x14ac:dyDescent="0.25">
      <c r="B12" s="13"/>
      <c r="C12" s="18"/>
      <c r="D12" s="19"/>
      <c r="E12" s="19"/>
      <c r="F12" s="19"/>
      <c r="G12" s="19"/>
      <c r="H12" s="19"/>
      <c r="I12" s="106"/>
      <c r="J12" s="106"/>
      <c r="K12" s="106"/>
      <c r="L12" s="106"/>
      <c r="M12" s="106"/>
      <c r="N12" s="19"/>
    </row>
    <row r="13" spans="2:16" x14ac:dyDescent="0.25">
      <c r="I13" s="106"/>
      <c r="J13" s="106"/>
      <c r="K13" s="106"/>
      <c r="L13" s="106"/>
      <c r="M13" s="106"/>
      <c r="N13" s="107"/>
    </row>
    <row r="14" spans="2:16" ht="45.75" customHeight="1" x14ac:dyDescent="0.25">
      <c r="B14" s="331" t="s">
        <v>100</v>
      </c>
      <c r="C14" s="331"/>
      <c r="D14" s="194" t="s">
        <v>11</v>
      </c>
      <c r="E14" s="194" t="s">
        <v>12</v>
      </c>
      <c r="F14" s="194" t="s">
        <v>28</v>
      </c>
      <c r="G14" s="91"/>
      <c r="I14" s="36"/>
      <c r="J14" s="36"/>
      <c r="K14" s="36"/>
      <c r="L14" s="36"/>
      <c r="M14" s="36"/>
      <c r="N14" s="107"/>
    </row>
    <row r="15" spans="2:16" x14ac:dyDescent="0.25">
      <c r="B15" s="331"/>
      <c r="C15" s="331"/>
      <c r="D15" s="194">
        <v>1</v>
      </c>
      <c r="E15" s="172"/>
      <c r="F15" s="174"/>
      <c r="G15" s="92"/>
      <c r="I15" s="37"/>
      <c r="J15" s="37"/>
      <c r="K15" s="37"/>
      <c r="L15" s="37"/>
      <c r="M15" s="37"/>
      <c r="N15" s="107"/>
    </row>
    <row r="16" spans="2:16" x14ac:dyDescent="0.25">
      <c r="B16" s="331"/>
      <c r="C16" s="331"/>
      <c r="D16" s="194">
        <v>2</v>
      </c>
      <c r="E16" s="172"/>
      <c r="F16" s="174"/>
      <c r="G16" s="92"/>
      <c r="I16" s="37"/>
      <c r="J16" s="37"/>
      <c r="K16" s="37"/>
      <c r="L16" s="37"/>
      <c r="M16" s="37"/>
      <c r="N16" s="107"/>
    </row>
    <row r="17" spans="1:14" x14ac:dyDescent="0.25">
      <c r="B17" s="331"/>
      <c r="C17" s="331"/>
      <c r="D17" s="194">
        <v>3</v>
      </c>
      <c r="E17" s="35"/>
      <c r="F17" s="174"/>
      <c r="G17" s="92"/>
      <c r="I17" s="37"/>
      <c r="J17" s="37"/>
      <c r="K17" s="37"/>
      <c r="L17" s="37"/>
      <c r="M17" s="37"/>
      <c r="N17" s="107"/>
    </row>
    <row r="18" spans="1:14" x14ac:dyDescent="0.25">
      <c r="B18" s="331"/>
      <c r="C18" s="331"/>
      <c r="D18" s="194">
        <v>4</v>
      </c>
      <c r="E18" s="173">
        <v>522649956</v>
      </c>
      <c r="F18" s="174">
        <v>186</v>
      </c>
      <c r="G18" s="92"/>
      <c r="H18" s="22"/>
      <c r="I18" s="37"/>
      <c r="J18" s="37"/>
      <c r="K18" s="37"/>
      <c r="L18" s="37"/>
      <c r="M18" s="37"/>
      <c r="N18" s="20"/>
    </row>
    <row r="19" spans="1:14" x14ac:dyDescent="0.25">
      <c r="B19" s="331"/>
      <c r="C19" s="331"/>
      <c r="D19" s="194">
        <v>5</v>
      </c>
      <c r="E19" s="173"/>
      <c r="F19" s="174"/>
      <c r="G19" s="92"/>
      <c r="H19" s="22"/>
      <c r="I19" s="39"/>
      <c r="J19" s="39"/>
      <c r="K19" s="39"/>
      <c r="L19" s="39"/>
      <c r="M19" s="39"/>
      <c r="N19" s="20"/>
    </row>
    <row r="20" spans="1:14" x14ac:dyDescent="0.25">
      <c r="B20" s="331"/>
      <c r="C20" s="331"/>
      <c r="D20" s="194">
        <v>6</v>
      </c>
      <c r="E20" s="173"/>
      <c r="F20" s="174"/>
      <c r="G20" s="92"/>
      <c r="H20" s="22"/>
      <c r="I20" s="106"/>
      <c r="J20" s="106"/>
      <c r="K20" s="106"/>
      <c r="L20" s="106"/>
      <c r="M20" s="106"/>
      <c r="N20" s="20"/>
    </row>
    <row r="21" spans="1:14" x14ac:dyDescent="0.25">
      <c r="B21" s="331"/>
      <c r="C21" s="331"/>
      <c r="D21" s="194">
        <v>7</v>
      </c>
      <c r="E21" s="173"/>
      <c r="F21" s="174"/>
      <c r="G21" s="92"/>
      <c r="H21" s="22"/>
      <c r="I21" s="106"/>
      <c r="J21" s="106"/>
      <c r="K21" s="106"/>
      <c r="L21" s="106"/>
      <c r="M21" s="106"/>
      <c r="N21" s="20"/>
    </row>
    <row r="22" spans="1:14" ht="15.75" thickBot="1" x14ac:dyDescent="0.3">
      <c r="B22" s="332" t="s">
        <v>13</v>
      </c>
      <c r="C22" s="333"/>
      <c r="D22" s="194"/>
      <c r="E22" s="172">
        <f>SUM(E18:E21)</f>
        <v>522649956</v>
      </c>
      <c r="F22" s="174"/>
      <c r="G22" s="92"/>
      <c r="H22" s="22"/>
      <c r="I22" s="106"/>
      <c r="J22" s="106"/>
      <c r="K22" s="106"/>
      <c r="L22" s="106"/>
      <c r="M22" s="106"/>
      <c r="N22" s="20"/>
    </row>
    <row r="23" spans="1:14" ht="45.75" thickBot="1" x14ac:dyDescent="0.3">
      <c r="A23" s="41"/>
      <c r="B23" s="52" t="s">
        <v>14</v>
      </c>
      <c r="C23" s="52" t="s">
        <v>101</v>
      </c>
      <c r="E23" s="36"/>
      <c r="F23" s="36"/>
      <c r="G23" s="36"/>
      <c r="H23" s="36"/>
      <c r="I23" s="10"/>
      <c r="J23" s="10"/>
      <c r="K23" s="10"/>
      <c r="L23" s="10"/>
      <c r="M23" s="10"/>
    </row>
    <row r="24" spans="1:14" ht="15.75" thickBot="1" x14ac:dyDescent="0.3">
      <c r="A24" s="42">
        <v>1</v>
      </c>
      <c r="C24" s="44">
        <f>F18*80%</f>
        <v>148.80000000000001</v>
      </c>
      <c r="D24" s="40"/>
      <c r="E24" s="43">
        <f>E22</f>
        <v>522649956</v>
      </c>
      <c r="F24" s="38"/>
      <c r="G24" s="38"/>
      <c r="H24" s="38"/>
      <c r="I24" s="23"/>
      <c r="J24" s="23"/>
      <c r="K24" s="23"/>
      <c r="L24" s="23"/>
      <c r="M24" s="23"/>
    </row>
    <row r="25" spans="1:14" x14ac:dyDescent="0.25">
      <c r="A25" s="98"/>
      <c r="C25" s="99"/>
      <c r="D25" s="37"/>
      <c r="E25" s="100"/>
      <c r="F25" s="38"/>
      <c r="G25" s="38"/>
      <c r="H25" s="38"/>
      <c r="I25" s="23"/>
      <c r="J25" s="23"/>
      <c r="K25" s="23"/>
      <c r="L25" s="23"/>
      <c r="M25" s="23"/>
    </row>
    <row r="26" spans="1:14" x14ac:dyDescent="0.25">
      <c r="A26" s="98"/>
      <c r="C26" s="99"/>
      <c r="D26" s="37"/>
      <c r="E26" s="100"/>
      <c r="F26" s="38"/>
      <c r="G26" s="38"/>
      <c r="H26" s="38"/>
      <c r="I26" s="23"/>
      <c r="J26" s="23"/>
      <c r="K26" s="23"/>
      <c r="L26" s="23"/>
      <c r="M26" s="23"/>
    </row>
    <row r="27" spans="1:14" x14ac:dyDescent="0.25">
      <c r="A27" s="98"/>
      <c r="B27" s="121" t="s">
        <v>136</v>
      </c>
      <c r="C27" s="103"/>
      <c r="D27" s="103"/>
      <c r="E27" s="103"/>
      <c r="F27" s="103"/>
      <c r="G27" s="103"/>
      <c r="H27" s="103"/>
      <c r="I27" s="106"/>
      <c r="J27" s="106"/>
      <c r="K27" s="106"/>
      <c r="L27" s="106"/>
      <c r="M27" s="106"/>
      <c r="N27" s="107"/>
    </row>
    <row r="28" spans="1:14" x14ac:dyDescent="0.25">
      <c r="A28" s="98"/>
      <c r="B28" s="103"/>
      <c r="C28" s="103"/>
      <c r="D28" s="103"/>
      <c r="E28" s="103"/>
      <c r="F28" s="103"/>
      <c r="G28" s="103"/>
      <c r="H28" s="103"/>
      <c r="I28" s="106"/>
      <c r="J28" s="106"/>
      <c r="K28" s="106"/>
      <c r="L28" s="106"/>
      <c r="M28" s="106"/>
      <c r="N28" s="107"/>
    </row>
    <row r="29" spans="1:14" x14ac:dyDescent="0.25">
      <c r="A29" s="98"/>
      <c r="B29" s="124" t="s">
        <v>32</v>
      </c>
      <c r="C29" s="124" t="s">
        <v>137</v>
      </c>
      <c r="D29" s="124" t="s">
        <v>138</v>
      </c>
      <c r="E29" s="103"/>
      <c r="F29" s="103"/>
      <c r="G29" s="103"/>
      <c r="H29" s="103"/>
      <c r="I29" s="106"/>
      <c r="J29" s="106"/>
      <c r="K29" s="106"/>
      <c r="L29" s="106"/>
      <c r="M29" s="106"/>
      <c r="N29" s="107"/>
    </row>
    <row r="30" spans="1:14" x14ac:dyDescent="0.25">
      <c r="A30" s="98"/>
      <c r="B30" s="120" t="s">
        <v>139</v>
      </c>
      <c r="C30" s="193" t="s">
        <v>163</v>
      </c>
      <c r="D30" s="120"/>
      <c r="E30" s="103"/>
      <c r="F30" s="103"/>
      <c r="G30" s="103"/>
      <c r="H30" s="103"/>
      <c r="I30" s="106"/>
      <c r="J30" s="106"/>
      <c r="K30" s="106"/>
      <c r="L30" s="106"/>
      <c r="M30" s="106"/>
      <c r="N30" s="107"/>
    </row>
    <row r="31" spans="1:14" x14ac:dyDescent="0.25">
      <c r="A31" s="98"/>
      <c r="B31" s="120" t="s">
        <v>140</v>
      </c>
      <c r="C31" s="193" t="s">
        <v>163</v>
      </c>
      <c r="D31" s="120"/>
      <c r="E31" s="103"/>
      <c r="F31" s="103"/>
      <c r="G31" s="103"/>
      <c r="H31" s="103"/>
      <c r="I31" s="106"/>
      <c r="J31" s="106"/>
      <c r="K31" s="106"/>
      <c r="L31" s="106"/>
      <c r="M31" s="106"/>
      <c r="N31" s="107"/>
    </row>
    <row r="32" spans="1:14" x14ac:dyDescent="0.25">
      <c r="A32" s="98"/>
      <c r="B32" s="120" t="s">
        <v>141</v>
      </c>
      <c r="C32" s="193" t="s">
        <v>163</v>
      </c>
      <c r="D32" s="120"/>
      <c r="E32" s="103"/>
      <c r="F32" s="103"/>
      <c r="G32" s="103"/>
      <c r="H32" s="103"/>
      <c r="I32" s="106"/>
      <c r="J32" s="106"/>
      <c r="K32" s="106"/>
      <c r="L32" s="106"/>
      <c r="M32" s="106"/>
      <c r="N32" s="107"/>
    </row>
    <row r="33" spans="1:17" x14ac:dyDescent="0.25">
      <c r="A33" s="98"/>
      <c r="B33" s="120" t="s">
        <v>142</v>
      </c>
      <c r="C33" s="193" t="s">
        <v>163</v>
      </c>
      <c r="D33" s="120"/>
      <c r="E33" s="103"/>
      <c r="F33" s="103"/>
      <c r="G33" s="103"/>
      <c r="H33" s="103"/>
      <c r="I33" s="106"/>
      <c r="J33" s="106"/>
      <c r="K33" s="106"/>
      <c r="L33" s="106"/>
      <c r="M33" s="106"/>
      <c r="N33" s="107"/>
    </row>
    <row r="34" spans="1:17" x14ac:dyDescent="0.25">
      <c r="A34" s="98"/>
      <c r="B34" s="103"/>
      <c r="C34" s="103"/>
      <c r="D34" s="103"/>
      <c r="E34" s="103"/>
      <c r="F34" s="103"/>
      <c r="G34" s="103"/>
      <c r="H34" s="103"/>
      <c r="I34" s="106"/>
      <c r="J34" s="106"/>
      <c r="K34" s="106"/>
      <c r="L34" s="106"/>
      <c r="M34" s="106"/>
      <c r="N34" s="107"/>
    </row>
    <row r="35" spans="1:17" x14ac:dyDescent="0.25">
      <c r="A35" s="98"/>
      <c r="B35" s="103"/>
      <c r="C35" s="103"/>
      <c r="D35" s="103"/>
      <c r="E35" s="103"/>
      <c r="F35" s="103"/>
      <c r="G35" s="103"/>
      <c r="H35" s="103"/>
      <c r="I35" s="106"/>
      <c r="J35" s="106"/>
      <c r="K35" s="106"/>
      <c r="L35" s="106"/>
      <c r="M35" s="106"/>
      <c r="N35" s="107"/>
    </row>
    <row r="36" spans="1:17" x14ac:dyDescent="0.25">
      <c r="A36" s="98"/>
      <c r="B36" s="121" t="s">
        <v>143</v>
      </c>
      <c r="C36" s="103"/>
      <c r="D36" s="103"/>
      <c r="E36" s="103"/>
      <c r="F36" s="103"/>
      <c r="G36" s="103"/>
      <c r="H36" s="103"/>
      <c r="I36" s="106"/>
      <c r="J36" s="106"/>
      <c r="K36" s="106"/>
      <c r="L36" s="106"/>
      <c r="M36" s="106"/>
      <c r="N36" s="107"/>
    </row>
    <row r="37" spans="1:17" x14ac:dyDescent="0.25">
      <c r="A37" s="98"/>
      <c r="B37" s="103"/>
      <c r="C37" s="103"/>
      <c r="D37" s="103"/>
      <c r="E37" s="103"/>
      <c r="F37" s="103"/>
      <c r="G37" s="103"/>
      <c r="H37" s="103"/>
      <c r="I37" s="106"/>
      <c r="J37" s="106"/>
      <c r="K37" s="106"/>
      <c r="L37" s="106"/>
      <c r="M37" s="106"/>
      <c r="N37" s="107"/>
    </row>
    <row r="38" spans="1:17" x14ac:dyDescent="0.25">
      <c r="A38" s="98"/>
      <c r="B38" s="103"/>
      <c r="C38" s="103"/>
      <c r="D38" s="103"/>
      <c r="E38" s="103"/>
      <c r="F38" s="103"/>
      <c r="G38" s="103"/>
      <c r="H38" s="103"/>
      <c r="I38" s="106"/>
      <c r="J38" s="106"/>
      <c r="K38" s="106"/>
      <c r="L38" s="106"/>
      <c r="M38" s="106"/>
      <c r="N38" s="107"/>
    </row>
    <row r="39" spans="1:17" x14ac:dyDescent="0.25">
      <c r="A39" s="98"/>
      <c r="B39" s="124" t="s">
        <v>32</v>
      </c>
      <c r="C39" s="124" t="s">
        <v>57</v>
      </c>
      <c r="D39" s="123" t="s">
        <v>50</v>
      </c>
      <c r="E39" s="123" t="s">
        <v>15</v>
      </c>
      <c r="F39" s="103"/>
      <c r="G39" s="103"/>
      <c r="H39" s="103"/>
      <c r="I39" s="106"/>
      <c r="J39" s="106"/>
      <c r="K39" s="106"/>
      <c r="L39" s="106"/>
      <c r="M39" s="106"/>
      <c r="N39" s="107"/>
    </row>
    <row r="40" spans="1:17" ht="28.5" x14ac:dyDescent="0.25">
      <c r="A40" s="98"/>
      <c r="B40" s="104" t="s">
        <v>144</v>
      </c>
      <c r="C40" s="105">
        <v>40</v>
      </c>
      <c r="D40" s="193">
        <v>40</v>
      </c>
      <c r="E40" s="334">
        <f>+D40+D41</f>
        <v>40</v>
      </c>
      <c r="F40" s="103"/>
      <c r="G40" s="103"/>
      <c r="H40" s="103"/>
      <c r="I40" s="106"/>
      <c r="J40" s="106"/>
      <c r="K40" s="106"/>
      <c r="L40" s="106"/>
      <c r="M40" s="106"/>
      <c r="N40" s="107"/>
    </row>
    <row r="41" spans="1:17" ht="42.75" x14ac:dyDescent="0.25">
      <c r="A41" s="98"/>
      <c r="B41" s="104" t="s">
        <v>145</v>
      </c>
      <c r="C41" s="105">
        <v>60</v>
      </c>
      <c r="D41" s="193">
        <f>+F151</f>
        <v>0</v>
      </c>
      <c r="E41" s="335"/>
      <c r="F41" s="103"/>
      <c r="G41" s="103"/>
      <c r="H41" s="103"/>
      <c r="I41" s="106"/>
      <c r="J41" s="106"/>
      <c r="K41" s="106"/>
      <c r="L41" s="106"/>
      <c r="M41" s="106"/>
      <c r="N41" s="107"/>
    </row>
    <row r="42" spans="1:17" x14ac:dyDescent="0.25">
      <c r="A42" s="98"/>
      <c r="C42" s="99"/>
      <c r="D42" s="37"/>
      <c r="E42" s="100"/>
      <c r="F42" s="38"/>
      <c r="G42" s="38"/>
      <c r="H42" s="38"/>
      <c r="I42" s="23"/>
      <c r="J42" s="23"/>
      <c r="K42" s="23"/>
      <c r="L42" s="23"/>
      <c r="M42" s="23"/>
    </row>
    <row r="43" spans="1:17" x14ac:dyDescent="0.25">
      <c r="A43" s="98"/>
      <c r="C43" s="99"/>
      <c r="D43" s="37"/>
      <c r="E43" s="100"/>
      <c r="F43" s="38"/>
      <c r="G43" s="38"/>
      <c r="H43" s="38"/>
      <c r="I43" s="23"/>
      <c r="J43" s="23"/>
      <c r="K43" s="23"/>
      <c r="L43" s="23"/>
      <c r="M43" s="23"/>
    </row>
    <row r="44" spans="1:17" x14ac:dyDescent="0.25">
      <c r="A44" s="98"/>
      <c r="C44" s="99"/>
      <c r="D44" s="37"/>
      <c r="E44" s="100"/>
      <c r="F44" s="38"/>
      <c r="G44" s="38"/>
      <c r="H44" s="38"/>
      <c r="I44" s="23"/>
      <c r="J44" s="23"/>
      <c r="K44" s="23"/>
      <c r="L44" s="23"/>
      <c r="M44" s="23"/>
    </row>
    <row r="45" spans="1:17" ht="15.75" thickBot="1" x14ac:dyDescent="0.3">
      <c r="M45" s="336" t="s">
        <v>34</v>
      </c>
      <c r="N45" s="336"/>
    </row>
    <row r="46" spans="1:17" x14ac:dyDescent="0.25">
      <c r="B46" s="121" t="s">
        <v>29</v>
      </c>
      <c r="M46" s="63"/>
      <c r="N46" s="63"/>
    </row>
    <row r="47" spans="1:17" ht="15.75" thickBot="1" x14ac:dyDescent="0.3">
      <c r="M47" s="63"/>
      <c r="N47" s="63"/>
    </row>
    <row r="48" spans="1:17" s="106" customFormat="1" ht="109.5" customHeight="1" x14ac:dyDescent="0.25">
      <c r="B48" s="117" t="s">
        <v>146</v>
      </c>
      <c r="C48" s="117" t="s">
        <v>147</v>
      </c>
      <c r="D48" s="117" t="s">
        <v>148</v>
      </c>
      <c r="E48" s="117" t="s">
        <v>44</v>
      </c>
      <c r="F48" s="117" t="s">
        <v>21</v>
      </c>
      <c r="G48" s="117" t="s">
        <v>102</v>
      </c>
      <c r="H48" s="117" t="s">
        <v>16</v>
      </c>
      <c r="I48" s="117" t="s">
        <v>9</v>
      </c>
      <c r="J48" s="117" t="s">
        <v>30</v>
      </c>
      <c r="K48" s="117" t="s">
        <v>60</v>
      </c>
      <c r="L48" s="117" t="s">
        <v>19</v>
      </c>
      <c r="M48" s="102" t="s">
        <v>25</v>
      </c>
      <c r="N48" s="117" t="s">
        <v>149</v>
      </c>
      <c r="O48" s="117" t="s">
        <v>35</v>
      </c>
      <c r="P48" s="118" t="s">
        <v>10</v>
      </c>
      <c r="Q48" s="118" t="s">
        <v>18</v>
      </c>
    </row>
    <row r="49" spans="1:26" s="112" customFormat="1" x14ac:dyDescent="0.25">
      <c r="A49" s="45">
        <v>1</v>
      </c>
      <c r="B49" s="113" t="s">
        <v>159</v>
      </c>
      <c r="C49" s="114" t="s">
        <v>189</v>
      </c>
      <c r="D49" s="113" t="s">
        <v>188</v>
      </c>
      <c r="E49" s="108" t="s">
        <v>631</v>
      </c>
      <c r="F49" s="109" t="s">
        <v>137</v>
      </c>
      <c r="G49" s="155">
        <v>1</v>
      </c>
      <c r="H49" s="116">
        <v>40924</v>
      </c>
      <c r="I49" s="116">
        <v>41273</v>
      </c>
      <c r="J49" s="110" t="s">
        <v>138</v>
      </c>
      <c r="K49" s="241">
        <f>(I49-H49)/30</f>
        <v>11.633333333333333</v>
      </c>
      <c r="L49" s="241"/>
      <c r="M49" s="101">
        <v>312</v>
      </c>
      <c r="N49" s="101">
        <f>+M49*G49</f>
        <v>312</v>
      </c>
      <c r="O49" s="26">
        <v>872778816</v>
      </c>
      <c r="P49" s="26" t="s">
        <v>632</v>
      </c>
      <c r="Q49" s="156"/>
      <c r="R49" s="111"/>
      <c r="S49" s="111"/>
      <c r="T49" s="111"/>
      <c r="U49" s="111"/>
      <c r="V49" s="111"/>
      <c r="W49" s="111"/>
      <c r="X49" s="111"/>
      <c r="Y49" s="111"/>
      <c r="Z49" s="111"/>
    </row>
    <row r="50" spans="1:26" s="112" customFormat="1" ht="116.25" customHeight="1" x14ac:dyDescent="0.25">
      <c r="A50" s="45">
        <f>+A49+1</f>
        <v>2</v>
      </c>
      <c r="B50" s="113" t="s">
        <v>159</v>
      </c>
      <c r="C50" s="114" t="s">
        <v>189</v>
      </c>
      <c r="D50" s="113" t="s">
        <v>188</v>
      </c>
      <c r="E50" s="108" t="s">
        <v>633</v>
      </c>
      <c r="F50" s="109" t="s">
        <v>137</v>
      </c>
      <c r="G50" s="155">
        <v>1</v>
      </c>
      <c r="H50" s="116">
        <v>41246</v>
      </c>
      <c r="I50" s="116">
        <v>41912</v>
      </c>
      <c r="J50" s="110" t="s">
        <v>138</v>
      </c>
      <c r="K50" s="241">
        <f>(I50-I49)/30</f>
        <v>21.3</v>
      </c>
      <c r="L50" s="241">
        <f>(I49-H50)/30</f>
        <v>0.9</v>
      </c>
      <c r="M50" s="101">
        <v>115</v>
      </c>
      <c r="N50" s="101">
        <f t="shared" ref="N50:N56" si="0">+M50*G50</f>
        <v>115</v>
      </c>
      <c r="O50" s="26">
        <v>508632338</v>
      </c>
      <c r="P50" s="26" t="s">
        <v>634</v>
      </c>
      <c r="Q50" s="156" t="s">
        <v>680</v>
      </c>
      <c r="R50" s="111"/>
      <c r="S50" s="111"/>
      <c r="T50" s="111"/>
      <c r="U50" s="111"/>
      <c r="V50" s="111"/>
      <c r="W50" s="111"/>
      <c r="X50" s="111"/>
      <c r="Y50" s="111"/>
      <c r="Z50" s="111"/>
    </row>
    <row r="51" spans="1:26" s="112" customFormat="1" ht="129.75" customHeight="1" x14ac:dyDescent="0.25">
      <c r="A51" s="45">
        <f t="shared" ref="A51:A56" si="1">+A50+1</f>
        <v>3</v>
      </c>
      <c r="B51" s="113" t="s">
        <v>159</v>
      </c>
      <c r="C51" s="114" t="s">
        <v>189</v>
      </c>
      <c r="D51" s="113" t="s">
        <v>188</v>
      </c>
      <c r="E51" s="108" t="s">
        <v>635</v>
      </c>
      <c r="F51" s="109" t="s">
        <v>137</v>
      </c>
      <c r="G51" s="155">
        <v>1</v>
      </c>
      <c r="H51" s="116">
        <v>41661</v>
      </c>
      <c r="I51" s="116">
        <v>41912</v>
      </c>
      <c r="J51" s="110" t="s">
        <v>138</v>
      </c>
      <c r="K51" s="241">
        <f>((I51-H51)/30)-L51</f>
        <v>0</v>
      </c>
      <c r="L51" s="241">
        <f>(I51-H51)/30</f>
        <v>8.3666666666666671</v>
      </c>
      <c r="M51" s="101">
        <v>5292</v>
      </c>
      <c r="N51" s="101">
        <f t="shared" si="0"/>
        <v>5292</v>
      </c>
      <c r="O51" s="26">
        <v>4672832609</v>
      </c>
      <c r="P51" s="26" t="s">
        <v>636</v>
      </c>
      <c r="Q51" s="156" t="s">
        <v>680</v>
      </c>
      <c r="R51" s="111"/>
      <c r="S51" s="111"/>
      <c r="T51" s="111"/>
      <c r="U51" s="111"/>
      <c r="V51" s="111"/>
      <c r="W51" s="111"/>
      <c r="X51" s="111"/>
      <c r="Y51" s="111"/>
      <c r="Z51" s="111"/>
    </row>
    <row r="52" spans="1:26" s="112" customFormat="1" x14ac:dyDescent="0.25">
      <c r="A52" s="45">
        <f t="shared" si="1"/>
        <v>4</v>
      </c>
      <c r="B52" s="113" t="s">
        <v>159</v>
      </c>
      <c r="C52" s="114" t="s">
        <v>189</v>
      </c>
      <c r="D52" s="113" t="s">
        <v>188</v>
      </c>
      <c r="E52" s="108" t="s">
        <v>637</v>
      </c>
      <c r="F52" s="109" t="s">
        <v>137</v>
      </c>
      <c r="G52" s="155">
        <v>1</v>
      </c>
      <c r="H52" s="116">
        <v>41094</v>
      </c>
      <c r="I52" s="116">
        <v>41273</v>
      </c>
      <c r="J52" s="110" t="s">
        <v>138</v>
      </c>
      <c r="K52" s="241">
        <f>((I52-H52)/30)-L52</f>
        <v>0</v>
      </c>
      <c r="L52" s="241">
        <f>(I52-H52)/30</f>
        <v>5.9666666666666668</v>
      </c>
      <c r="M52" s="101">
        <v>52</v>
      </c>
      <c r="N52" s="101">
        <f t="shared" si="0"/>
        <v>52</v>
      </c>
      <c r="O52" s="26">
        <v>22208964</v>
      </c>
      <c r="P52" s="26" t="s">
        <v>638</v>
      </c>
      <c r="Q52" s="156"/>
      <c r="R52" s="111"/>
      <c r="S52" s="111"/>
      <c r="T52" s="111"/>
      <c r="U52" s="111"/>
      <c r="V52" s="111"/>
      <c r="W52" s="111"/>
      <c r="X52" s="111"/>
      <c r="Y52" s="111"/>
      <c r="Z52" s="111"/>
    </row>
    <row r="53" spans="1:26" s="112" customFormat="1" x14ac:dyDescent="0.25">
      <c r="A53" s="45">
        <f t="shared" si="1"/>
        <v>5</v>
      </c>
      <c r="B53" s="113"/>
      <c r="C53" s="114"/>
      <c r="D53" s="113"/>
      <c r="E53" s="108"/>
      <c r="F53" s="109"/>
      <c r="G53" s="155"/>
      <c r="H53" s="109"/>
      <c r="I53" s="110"/>
      <c r="J53" s="110"/>
      <c r="K53" s="110"/>
      <c r="L53" s="110"/>
      <c r="M53" s="101"/>
      <c r="N53" s="101">
        <f t="shared" si="0"/>
        <v>0</v>
      </c>
      <c r="O53" s="26"/>
      <c r="P53" s="26"/>
      <c r="Q53" s="156"/>
      <c r="R53" s="111"/>
      <c r="S53" s="111"/>
      <c r="T53" s="111"/>
      <c r="U53" s="111"/>
      <c r="V53" s="111"/>
      <c r="W53" s="111"/>
      <c r="X53" s="111"/>
      <c r="Y53" s="111"/>
      <c r="Z53" s="111"/>
    </row>
    <row r="54" spans="1:26" s="112" customFormat="1" x14ac:dyDescent="0.25">
      <c r="A54" s="45">
        <f t="shared" si="1"/>
        <v>6</v>
      </c>
      <c r="B54" s="113"/>
      <c r="C54" s="114"/>
      <c r="D54" s="113"/>
      <c r="E54" s="108"/>
      <c r="F54" s="109"/>
      <c r="G54" s="155"/>
      <c r="H54" s="109"/>
      <c r="I54" s="110"/>
      <c r="J54" s="110"/>
      <c r="K54" s="110"/>
      <c r="L54" s="110"/>
      <c r="M54" s="101"/>
      <c r="N54" s="101">
        <f t="shared" si="0"/>
        <v>0</v>
      </c>
      <c r="O54" s="26"/>
      <c r="P54" s="26"/>
      <c r="Q54" s="156"/>
      <c r="R54" s="111"/>
      <c r="S54" s="111"/>
      <c r="T54" s="111"/>
      <c r="U54" s="111"/>
      <c r="V54" s="111"/>
      <c r="W54" s="111"/>
      <c r="X54" s="111"/>
      <c r="Y54" s="111"/>
      <c r="Z54" s="111"/>
    </row>
    <row r="55" spans="1:26" s="112" customFormat="1" x14ac:dyDescent="0.25">
      <c r="A55" s="45">
        <f t="shared" si="1"/>
        <v>7</v>
      </c>
      <c r="B55" s="113"/>
      <c r="C55" s="114"/>
      <c r="D55" s="113"/>
      <c r="E55" s="108"/>
      <c r="F55" s="109"/>
      <c r="G55" s="155"/>
      <c r="H55" s="109"/>
      <c r="I55" s="110"/>
      <c r="J55" s="110"/>
      <c r="K55" s="110"/>
      <c r="L55" s="110"/>
      <c r="M55" s="101"/>
      <c r="N55" s="101">
        <f t="shared" si="0"/>
        <v>0</v>
      </c>
      <c r="O55" s="26"/>
      <c r="P55" s="26"/>
      <c r="Q55" s="156"/>
      <c r="R55" s="111"/>
      <c r="S55" s="111"/>
      <c r="T55" s="111"/>
      <c r="U55" s="111"/>
      <c r="V55" s="111"/>
      <c r="W55" s="111"/>
      <c r="X55" s="111"/>
      <c r="Y55" s="111"/>
      <c r="Z55" s="111"/>
    </row>
    <row r="56" spans="1:26" s="112" customFormat="1" x14ac:dyDescent="0.25">
      <c r="A56" s="45">
        <f t="shared" si="1"/>
        <v>8</v>
      </c>
      <c r="B56" s="113"/>
      <c r="C56" s="114"/>
      <c r="D56" s="113"/>
      <c r="E56" s="108"/>
      <c r="F56" s="109"/>
      <c r="G56" s="155"/>
      <c r="H56" s="109"/>
      <c r="I56" s="110"/>
      <c r="J56" s="110"/>
      <c r="K56" s="110"/>
      <c r="L56" s="110"/>
      <c r="M56" s="101"/>
      <c r="N56" s="101">
        <f t="shared" si="0"/>
        <v>0</v>
      </c>
      <c r="O56" s="26"/>
      <c r="P56" s="26"/>
      <c r="Q56" s="156"/>
      <c r="R56" s="111"/>
      <c r="S56" s="111"/>
      <c r="T56" s="111"/>
      <c r="U56" s="111"/>
      <c r="V56" s="111"/>
      <c r="W56" s="111"/>
      <c r="X56" s="111"/>
      <c r="Y56" s="111"/>
      <c r="Z56" s="111"/>
    </row>
    <row r="57" spans="1:26" s="112" customFormat="1" x14ac:dyDescent="0.25">
      <c r="A57" s="45"/>
      <c r="B57" s="48" t="s">
        <v>15</v>
      </c>
      <c r="C57" s="114"/>
      <c r="D57" s="113"/>
      <c r="E57" s="108"/>
      <c r="F57" s="109"/>
      <c r="G57" s="155"/>
      <c r="H57" s="109"/>
      <c r="I57" s="110"/>
      <c r="J57" s="110"/>
      <c r="K57" s="115">
        <f t="shared" ref="K57:N57" si="2">SUM(K49:K56)</f>
        <v>32.933333333333337</v>
      </c>
      <c r="L57" s="115">
        <f t="shared" si="2"/>
        <v>15.233333333333334</v>
      </c>
      <c r="M57" s="154">
        <f t="shared" si="2"/>
        <v>5771</v>
      </c>
      <c r="N57" s="115">
        <f t="shared" si="2"/>
        <v>5771</v>
      </c>
      <c r="O57" s="26"/>
      <c r="P57" s="26"/>
      <c r="Q57" s="157"/>
    </row>
    <row r="58" spans="1:26" s="29" customFormat="1" x14ac:dyDescent="0.25">
      <c r="E58" s="30"/>
    </row>
    <row r="59" spans="1:26" s="29" customFormat="1" x14ac:dyDescent="0.25">
      <c r="B59" s="322" t="s">
        <v>27</v>
      </c>
      <c r="C59" s="322" t="s">
        <v>26</v>
      </c>
      <c r="D59" s="324" t="s">
        <v>33</v>
      </c>
      <c r="E59" s="324"/>
    </row>
    <row r="60" spans="1:26" s="29" customFormat="1" x14ac:dyDescent="0.25">
      <c r="B60" s="323"/>
      <c r="C60" s="323"/>
      <c r="D60" s="195" t="s">
        <v>22</v>
      </c>
      <c r="E60" s="61" t="s">
        <v>23</v>
      </c>
    </row>
    <row r="61" spans="1:26" s="29" customFormat="1" ht="30.6" customHeight="1" x14ac:dyDescent="0.25">
      <c r="B61" s="58" t="s">
        <v>20</v>
      </c>
      <c r="C61" s="59">
        <f>+K57</f>
        <v>32.933333333333337</v>
      </c>
      <c r="D61" s="56" t="s">
        <v>163</v>
      </c>
      <c r="E61" s="57"/>
      <c r="F61" s="31"/>
      <c r="G61" s="31"/>
      <c r="H61" s="31"/>
      <c r="I61" s="31"/>
      <c r="J61" s="31"/>
      <c r="K61" s="31"/>
      <c r="L61" s="31"/>
      <c r="M61" s="31"/>
    </row>
    <row r="62" spans="1:26" s="29" customFormat="1" ht="30" customHeight="1" x14ac:dyDescent="0.25">
      <c r="B62" s="58" t="s">
        <v>24</v>
      </c>
      <c r="C62" s="59">
        <f>+M57</f>
        <v>5771</v>
      </c>
      <c r="D62" s="56" t="s">
        <v>163</v>
      </c>
      <c r="E62" s="57"/>
    </row>
    <row r="63" spans="1:26" s="29" customFormat="1" x14ac:dyDescent="0.25">
      <c r="B63" s="32"/>
      <c r="C63" s="340"/>
      <c r="D63" s="340"/>
      <c r="E63" s="340"/>
      <c r="F63" s="340"/>
      <c r="G63" s="340"/>
      <c r="H63" s="340"/>
      <c r="I63" s="340"/>
      <c r="J63" s="340"/>
      <c r="K63" s="340"/>
      <c r="L63" s="340"/>
      <c r="M63" s="340"/>
      <c r="N63" s="340"/>
    </row>
    <row r="64" spans="1:26" ht="28.15" customHeight="1" thickBot="1" x14ac:dyDescent="0.3"/>
    <row r="65" spans="2:17" ht="27" thickBot="1" x14ac:dyDescent="0.3">
      <c r="B65" s="341" t="s">
        <v>103</v>
      </c>
      <c r="C65" s="341"/>
      <c r="D65" s="341"/>
      <c r="E65" s="341"/>
      <c r="F65" s="341"/>
      <c r="G65" s="341"/>
      <c r="H65" s="341"/>
      <c r="I65" s="341"/>
      <c r="J65" s="341"/>
      <c r="K65" s="341"/>
      <c r="L65" s="341"/>
      <c r="M65" s="341"/>
      <c r="N65" s="341"/>
    </row>
    <row r="68" spans="2:17" ht="109.5" customHeight="1" x14ac:dyDescent="0.25">
      <c r="B68" s="119" t="s">
        <v>150</v>
      </c>
      <c r="C68" s="66" t="s">
        <v>2</v>
      </c>
      <c r="D68" s="66" t="s">
        <v>105</v>
      </c>
      <c r="E68" s="66" t="s">
        <v>104</v>
      </c>
      <c r="F68" s="66" t="s">
        <v>106</v>
      </c>
      <c r="G68" s="66" t="s">
        <v>107</v>
      </c>
      <c r="H68" s="66" t="s">
        <v>108</v>
      </c>
      <c r="I68" s="66" t="s">
        <v>109</v>
      </c>
      <c r="J68" s="66" t="s">
        <v>110</v>
      </c>
      <c r="K68" s="66" t="s">
        <v>111</v>
      </c>
      <c r="L68" s="66" t="s">
        <v>112</v>
      </c>
      <c r="M68" s="95" t="s">
        <v>113</v>
      </c>
      <c r="N68" s="95" t="s">
        <v>114</v>
      </c>
      <c r="O68" s="337" t="s">
        <v>3</v>
      </c>
      <c r="P68" s="339"/>
      <c r="Q68" s="66" t="s">
        <v>17</v>
      </c>
    </row>
    <row r="69" spans="2:17" ht="30" x14ac:dyDescent="0.25">
      <c r="B69" s="3" t="s">
        <v>533</v>
      </c>
      <c r="C69" s="3" t="s">
        <v>587</v>
      </c>
      <c r="D69" s="97" t="s">
        <v>639</v>
      </c>
      <c r="E69" s="5">
        <v>48</v>
      </c>
      <c r="F69" s="4" t="s">
        <v>165</v>
      </c>
      <c r="G69" s="237" t="s">
        <v>640</v>
      </c>
      <c r="H69" s="4" t="s">
        <v>137</v>
      </c>
      <c r="I69" s="96" t="s">
        <v>165</v>
      </c>
      <c r="J69" s="96" t="s">
        <v>137</v>
      </c>
      <c r="K69" s="120" t="s">
        <v>137</v>
      </c>
      <c r="L69" s="120" t="s">
        <v>137</v>
      </c>
      <c r="M69" s="120" t="s">
        <v>137</v>
      </c>
      <c r="N69" s="120" t="s">
        <v>137</v>
      </c>
      <c r="O69" s="344"/>
      <c r="P69" s="345"/>
      <c r="Q69" s="120" t="s">
        <v>137</v>
      </c>
    </row>
    <row r="70" spans="2:17" ht="30" x14ac:dyDescent="0.25">
      <c r="B70" s="3" t="s">
        <v>533</v>
      </c>
      <c r="C70" s="3" t="s">
        <v>587</v>
      </c>
      <c r="D70" s="97" t="s">
        <v>641</v>
      </c>
      <c r="E70" s="5">
        <v>36</v>
      </c>
      <c r="F70" s="4" t="s">
        <v>165</v>
      </c>
      <c r="G70" s="211" t="s">
        <v>642</v>
      </c>
      <c r="H70" s="4" t="s">
        <v>165</v>
      </c>
      <c r="I70" s="96" t="s">
        <v>165</v>
      </c>
      <c r="J70" s="96" t="s">
        <v>137</v>
      </c>
      <c r="K70" s="120" t="s">
        <v>137</v>
      </c>
      <c r="L70" s="120" t="s">
        <v>137</v>
      </c>
      <c r="M70" s="120" t="s">
        <v>137</v>
      </c>
      <c r="N70" s="120" t="s">
        <v>137</v>
      </c>
      <c r="O70" s="344"/>
      <c r="P70" s="345"/>
      <c r="Q70" s="120" t="s">
        <v>137</v>
      </c>
    </row>
    <row r="71" spans="2:17" ht="45" x14ac:dyDescent="0.25">
      <c r="B71" s="3" t="s">
        <v>536</v>
      </c>
      <c r="C71" s="3" t="s">
        <v>587</v>
      </c>
      <c r="D71" s="97" t="s">
        <v>643</v>
      </c>
      <c r="E71" s="5">
        <v>102</v>
      </c>
      <c r="F71" s="4" t="s">
        <v>165</v>
      </c>
      <c r="G71" s="211" t="s">
        <v>640</v>
      </c>
      <c r="H71" s="4" t="s">
        <v>137</v>
      </c>
      <c r="I71" s="96" t="s">
        <v>165</v>
      </c>
      <c r="J71" s="96" t="s">
        <v>137</v>
      </c>
      <c r="K71" s="120" t="s">
        <v>137</v>
      </c>
      <c r="L71" s="120" t="s">
        <v>137</v>
      </c>
      <c r="M71" s="120" t="s">
        <v>137</v>
      </c>
      <c r="N71" s="120" t="s">
        <v>137</v>
      </c>
      <c r="O71" s="344"/>
      <c r="P71" s="345"/>
      <c r="Q71" s="120" t="s">
        <v>137</v>
      </c>
    </row>
    <row r="72" spans="2:17" x14ac:dyDescent="0.25">
      <c r="B72" s="3"/>
      <c r="C72" s="3"/>
      <c r="D72" s="97"/>
      <c r="E72" s="5"/>
      <c r="F72" s="4"/>
      <c r="G72" s="4"/>
      <c r="H72" s="4"/>
      <c r="I72" s="96"/>
      <c r="J72" s="96"/>
      <c r="K72" s="120"/>
      <c r="L72" s="120"/>
      <c r="M72" s="120"/>
      <c r="N72" s="120"/>
      <c r="O72" s="344"/>
      <c r="P72" s="345"/>
      <c r="Q72" s="120"/>
    </row>
    <row r="73" spans="2:17" x14ac:dyDescent="0.25">
      <c r="B73" s="3"/>
      <c r="C73" s="3"/>
      <c r="D73" s="97"/>
      <c r="E73" s="5"/>
      <c r="F73" s="4"/>
      <c r="G73" s="4"/>
      <c r="H73" s="4"/>
      <c r="I73" s="96"/>
      <c r="J73" s="96"/>
      <c r="K73" s="120"/>
      <c r="L73" s="120"/>
      <c r="M73" s="120"/>
      <c r="N73" s="120"/>
      <c r="O73" s="344"/>
      <c r="P73" s="345"/>
      <c r="Q73" s="120"/>
    </row>
    <row r="74" spans="2:17" x14ac:dyDescent="0.25">
      <c r="B74" s="3"/>
      <c r="C74" s="3"/>
      <c r="D74" s="5"/>
      <c r="E74" s="5"/>
      <c r="F74" s="4"/>
      <c r="G74" s="4"/>
      <c r="H74" s="4"/>
      <c r="I74" s="96"/>
      <c r="J74" s="96"/>
      <c r="K74" s="120"/>
      <c r="L74" s="120"/>
      <c r="M74" s="120"/>
      <c r="N74" s="120"/>
      <c r="O74" s="344"/>
      <c r="P74" s="345"/>
      <c r="Q74" s="120"/>
    </row>
    <row r="75" spans="2:17" x14ac:dyDescent="0.25">
      <c r="B75" s="120"/>
      <c r="C75" s="120"/>
      <c r="D75" s="120"/>
      <c r="E75" s="120"/>
      <c r="F75" s="120"/>
      <c r="G75" s="120"/>
      <c r="H75" s="120"/>
      <c r="I75" s="120"/>
      <c r="J75" s="120"/>
      <c r="K75" s="120"/>
      <c r="L75" s="120"/>
      <c r="M75" s="120"/>
      <c r="N75" s="120"/>
      <c r="O75" s="344"/>
      <c r="P75" s="345"/>
      <c r="Q75" s="120"/>
    </row>
    <row r="76" spans="2:17" x14ac:dyDescent="0.25">
      <c r="B76" s="9" t="s">
        <v>1</v>
      </c>
    </row>
    <row r="77" spans="2:17" x14ac:dyDescent="0.25">
      <c r="B77" s="9" t="s">
        <v>36</v>
      </c>
    </row>
    <row r="78" spans="2:17" x14ac:dyDescent="0.25">
      <c r="B78" s="9" t="s">
        <v>61</v>
      </c>
    </row>
    <row r="80" spans="2:17" ht="15.75" thickBot="1" x14ac:dyDescent="0.3"/>
    <row r="81" spans="2:17" ht="27" thickBot="1" x14ac:dyDescent="0.3">
      <c r="B81" s="346" t="s">
        <v>37</v>
      </c>
      <c r="C81" s="347"/>
      <c r="D81" s="347"/>
      <c r="E81" s="347"/>
      <c r="F81" s="347"/>
      <c r="G81" s="347"/>
      <c r="H81" s="347"/>
      <c r="I81" s="347"/>
      <c r="J81" s="347"/>
      <c r="K81" s="347"/>
      <c r="L81" s="347"/>
      <c r="M81" s="347"/>
      <c r="N81" s="348"/>
    </row>
    <row r="86" spans="2:17" ht="76.5" customHeight="1" x14ac:dyDescent="0.25">
      <c r="B86" s="119" t="s">
        <v>0</v>
      </c>
      <c r="C86" s="119" t="s">
        <v>38</v>
      </c>
      <c r="D86" s="119" t="s">
        <v>39</v>
      </c>
      <c r="E86" s="119" t="s">
        <v>115</v>
      </c>
      <c r="F86" s="119" t="s">
        <v>117</v>
      </c>
      <c r="G86" s="119" t="s">
        <v>118</v>
      </c>
      <c r="H86" s="119" t="s">
        <v>119</v>
      </c>
      <c r="I86" s="119" t="s">
        <v>116</v>
      </c>
      <c r="J86" s="337" t="s">
        <v>120</v>
      </c>
      <c r="K86" s="338"/>
      <c r="L86" s="339"/>
      <c r="M86" s="119" t="s">
        <v>124</v>
      </c>
      <c r="N86" s="119" t="s">
        <v>40</v>
      </c>
      <c r="O86" s="119" t="s">
        <v>41</v>
      </c>
      <c r="P86" s="337" t="s">
        <v>3</v>
      </c>
      <c r="Q86" s="339"/>
    </row>
    <row r="87" spans="2:17" ht="60.75" customHeight="1" x14ac:dyDescent="0.25">
      <c r="B87" s="192" t="s">
        <v>42</v>
      </c>
      <c r="C87" s="231">
        <v>2</v>
      </c>
      <c r="D87" s="3"/>
      <c r="E87" s="3"/>
      <c r="F87" s="3"/>
      <c r="G87" s="3"/>
      <c r="H87" s="3"/>
      <c r="I87" s="5"/>
      <c r="J87" s="1" t="s">
        <v>121</v>
      </c>
      <c r="K87" s="97" t="s">
        <v>122</v>
      </c>
      <c r="L87" s="96" t="s">
        <v>123</v>
      </c>
      <c r="M87" s="120"/>
      <c r="N87" s="120"/>
      <c r="O87" s="120"/>
      <c r="P87" s="361"/>
      <c r="Q87" s="361"/>
    </row>
    <row r="88" spans="2:17" ht="106.5" customHeight="1" x14ac:dyDescent="0.25">
      <c r="B88" s="192" t="s">
        <v>42</v>
      </c>
      <c r="C88" s="175"/>
      <c r="D88" s="192" t="s">
        <v>644</v>
      </c>
      <c r="E88" s="3">
        <v>29812957</v>
      </c>
      <c r="F88" s="3" t="s">
        <v>193</v>
      </c>
      <c r="G88" s="3" t="s">
        <v>645</v>
      </c>
      <c r="H88" s="180">
        <v>36979</v>
      </c>
      <c r="I88" s="238" t="s">
        <v>646</v>
      </c>
      <c r="J88" s="1" t="s">
        <v>189</v>
      </c>
      <c r="K88" s="97" t="s">
        <v>647</v>
      </c>
      <c r="L88" s="97" t="s">
        <v>648</v>
      </c>
      <c r="M88" s="193" t="s">
        <v>137</v>
      </c>
      <c r="N88" s="193" t="s">
        <v>137</v>
      </c>
      <c r="O88" s="193" t="s">
        <v>137</v>
      </c>
      <c r="P88" s="361"/>
      <c r="Q88" s="361"/>
    </row>
    <row r="89" spans="2:17" ht="27" customHeight="1" x14ac:dyDescent="0.25">
      <c r="B89" s="192"/>
      <c r="C89" s="175"/>
      <c r="D89" s="3"/>
      <c r="E89" s="3"/>
      <c r="F89" s="3"/>
      <c r="G89" s="3"/>
      <c r="H89" s="3"/>
      <c r="I89" s="5"/>
      <c r="J89" s="192" t="s">
        <v>649</v>
      </c>
      <c r="K89" s="97" t="s">
        <v>650</v>
      </c>
      <c r="L89" s="96" t="s">
        <v>651</v>
      </c>
      <c r="M89" s="193" t="s">
        <v>137</v>
      </c>
      <c r="N89" s="193" t="s">
        <v>137</v>
      </c>
      <c r="O89" s="193" t="s">
        <v>137</v>
      </c>
      <c r="P89" s="361"/>
      <c r="Q89" s="361"/>
    </row>
    <row r="90" spans="2:17" ht="35.25" customHeight="1" x14ac:dyDescent="0.25">
      <c r="B90" s="192" t="s">
        <v>42</v>
      </c>
      <c r="C90" s="175"/>
      <c r="D90" s="192" t="s">
        <v>322</v>
      </c>
      <c r="E90" s="3">
        <v>42012035</v>
      </c>
      <c r="F90" s="3" t="s">
        <v>326</v>
      </c>
      <c r="G90" s="3" t="s">
        <v>652</v>
      </c>
      <c r="H90" s="180">
        <v>41111</v>
      </c>
      <c r="I90" s="5" t="s">
        <v>165</v>
      </c>
      <c r="J90" s="1" t="s">
        <v>189</v>
      </c>
      <c r="K90" s="97" t="s">
        <v>653</v>
      </c>
      <c r="L90" s="181" t="s">
        <v>654</v>
      </c>
      <c r="M90" s="193" t="s">
        <v>137</v>
      </c>
      <c r="N90" s="193" t="s">
        <v>137</v>
      </c>
      <c r="O90" s="193" t="s">
        <v>137</v>
      </c>
      <c r="P90" s="361"/>
      <c r="Q90" s="361"/>
    </row>
    <row r="91" spans="2:17" ht="57" customHeight="1" x14ac:dyDescent="0.25">
      <c r="B91" s="192"/>
      <c r="C91" s="175"/>
      <c r="D91" s="192"/>
      <c r="E91" s="3"/>
      <c r="F91" s="3"/>
      <c r="G91" s="3"/>
      <c r="H91" s="180"/>
      <c r="I91" s="5"/>
      <c r="J91" s="192" t="s">
        <v>655</v>
      </c>
      <c r="K91" s="97" t="s">
        <v>656</v>
      </c>
      <c r="L91" s="181" t="s">
        <v>657</v>
      </c>
      <c r="M91" s="193" t="s">
        <v>137</v>
      </c>
      <c r="N91" s="193" t="s">
        <v>137</v>
      </c>
      <c r="O91" s="193" t="s">
        <v>137</v>
      </c>
      <c r="P91" s="361"/>
      <c r="Q91" s="361"/>
    </row>
    <row r="92" spans="2:17" ht="62.25" customHeight="1" x14ac:dyDescent="0.25">
      <c r="B92" s="192"/>
      <c r="C92" s="175"/>
      <c r="D92" s="3"/>
      <c r="E92" s="3"/>
      <c r="F92" s="3"/>
      <c r="G92" s="3"/>
      <c r="H92" s="180"/>
      <c r="I92" s="5"/>
      <c r="J92" s="192" t="s">
        <v>655</v>
      </c>
      <c r="K92" s="97" t="s">
        <v>658</v>
      </c>
      <c r="L92" s="181" t="s">
        <v>657</v>
      </c>
      <c r="M92" s="193" t="s">
        <v>137</v>
      </c>
      <c r="N92" s="193" t="s">
        <v>137</v>
      </c>
      <c r="O92" s="193" t="s">
        <v>137</v>
      </c>
      <c r="P92" s="361"/>
      <c r="Q92" s="361"/>
    </row>
    <row r="93" spans="2:17" ht="28.5" customHeight="1" x14ac:dyDescent="0.25">
      <c r="B93" s="192" t="s">
        <v>43</v>
      </c>
      <c r="C93" s="175">
        <v>1</v>
      </c>
      <c r="D93" s="192" t="s">
        <v>659</v>
      </c>
      <c r="E93" s="3">
        <v>1097032092</v>
      </c>
      <c r="F93" s="3" t="s">
        <v>262</v>
      </c>
      <c r="G93" s="3" t="s">
        <v>645</v>
      </c>
      <c r="H93" s="180">
        <v>41026</v>
      </c>
      <c r="I93" s="5">
        <v>131643</v>
      </c>
      <c r="J93" s="192" t="s">
        <v>189</v>
      </c>
      <c r="K93" s="226" t="s">
        <v>660</v>
      </c>
      <c r="L93" s="181" t="s">
        <v>262</v>
      </c>
      <c r="M93" s="193" t="s">
        <v>137</v>
      </c>
      <c r="N93" s="193" t="s">
        <v>137</v>
      </c>
      <c r="O93" s="193" t="s">
        <v>137</v>
      </c>
      <c r="P93" s="361"/>
      <c r="Q93" s="361"/>
    </row>
    <row r="94" spans="2:17" ht="69.75" customHeight="1" x14ac:dyDescent="0.25">
      <c r="B94" s="192"/>
      <c r="C94" s="192"/>
      <c r="D94" s="3"/>
      <c r="E94" s="3"/>
      <c r="F94" s="3"/>
      <c r="G94" s="3"/>
      <c r="H94" s="3"/>
      <c r="I94" s="5"/>
      <c r="J94" s="196" t="s">
        <v>661</v>
      </c>
      <c r="K94" s="97" t="s">
        <v>662</v>
      </c>
      <c r="L94" s="97" t="s">
        <v>663</v>
      </c>
      <c r="M94" s="193"/>
      <c r="N94" s="193"/>
      <c r="O94" s="193"/>
      <c r="P94" s="361"/>
      <c r="Q94" s="361"/>
    </row>
    <row r="96" spans="2:17" ht="15.75" thickBot="1" x14ac:dyDescent="0.3"/>
    <row r="97" spans="1:26" ht="27" thickBot="1" x14ac:dyDescent="0.3">
      <c r="B97" s="346" t="s">
        <v>45</v>
      </c>
      <c r="C97" s="347"/>
      <c r="D97" s="347"/>
      <c r="E97" s="347"/>
      <c r="F97" s="347"/>
      <c r="G97" s="347"/>
      <c r="H97" s="347"/>
      <c r="I97" s="347"/>
      <c r="J97" s="347"/>
      <c r="K97" s="347"/>
      <c r="L97" s="347"/>
      <c r="M97" s="347"/>
      <c r="N97" s="348"/>
    </row>
    <row r="100" spans="1:26" ht="46.15" customHeight="1" x14ac:dyDescent="0.25">
      <c r="B100" s="66" t="s">
        <v>32</v>
      </c>
      <c r="C100" s="66" t="s">
        <v>46</v>
      </c>
      <c r="D100" s="337" t="s">
        <v>3</v>
      </c>
      <c r="E100" s="339"/>
    </row>
    <row r="101" spans="1:26" ht="46.9" customHeight="1" x14ac:dyDescent="0.25">
      <c r="B101" s="67" t="s">
        <v>125</v>
      </c>
      <c r="C101" s="193" t="s">
        <v>137</v>
      </c>
      <c r="D101" s="353"/>
      <c r="E101" s="353"/>
    </row>
    <row r="104" spans="1:26" ht="26.25" x14ac:dyDescent="0.25">
      <c r="B104" s="325" t="s">
        <v>63</v>
      </c>
      <c r="C104" s="326"/>
      <c r="D104" s="326"/>
      <c r="E104" s="326"/>
      <c r="F104" s="326"/>
      <c r="G104" s="326"/>
      <c r="H104" s="326"/>
      <c r="I104" s="326"/>
      <c r="J104" s="326"/>
      <c r="K104" s="326"/>
      <c r="L104" s="326"/>
      <c r="M104" s="326"/>
      <c r="N104" s="326"/>
      <c r="O104" s="326"/>
      <c r="P104" s="326"/>
    </row>
    <row r="106" spans="1:26" ht="15.75" thickBot="1" x14ac:dyDescent="0.3"/>
    <row r="107" spans="1:26" ht="27" thickBot="1" x14ac:dyDescent="0.3">
      <c r="B107" s="346" t="s">
        <v>53</v>
      </c>
      <c r="C107" s="347"/>
      <c r="D107" s="347"/>
      <c r="E107" s="347"/>
      <c r="F107" s="347"/>
      <c r="G107" s="347"/>
      <c r="H107" s="347"/>
      <c r="I107" s="347"/>
      <c r="J107" s="347"/>
      <c r="K107" s="347"/>
      <c r="L107" s="347"/>
      <c r="M107" s="347"/>
      <c r="N107" s="348"/>
    </row>
    <row r="109" spans="1:26" ht="15.75" thickBot="1" x14ac:dyDescent="0.3">
      <c r="M109" s="63"/>
      <c r="N109" s="63"/>
    </row>
    <row r="110" spans="1:26" s="106" customFormat="1" ht="109.5" customHeight="1" x14ac:dyDescent="0.25">
      <c r="B110" s="117" t="s">
        <v>146</v>
      </c>
      <c r="C110" s="117" t="s">
        <v>147</v>
      </c>
      <c r="D110" s="117" t="s">
        <v>148</v>
      </c>
      <c r="E110" s="117" t="s">
        <v>44</v>
      </c>
      <c r="F110" s="117" t="s">
        <v>21</v>
      </c>
      <c r="G110" s="117" t="s">
        <v>102</v>
      </c>
      <c r="H110" s="117" t="s">
        <v>16</v>
      </c>
      <c r="I110" s="117" t="s">
        <v>9</v>
      </c>
      <c r="J110" s="117" t="s">
        <v>30</v>
      </c>
      <c r="K110" s="117" t="s">
        <v>60</v>
      </c>
      <c r="L110" s="117" t="s">
        <v>19</v>
      </c>
      <c r="M110" s="102" t="s">
        <v>25</v>
      </c>
      <c r="N110" s="117" t="s">
        <v>149</v>
      </c>
      <c r="O110" s="117" t="s">
        <v>35</v>
      </c>
      <c r="P110" s="118" t="s">
        <v>10</v>
      </c>
      <c r="Q110" s="118" t="s">
        <v>18</v>
      </c>
    </row>
    <row r="111" spans="1:26" s="112" customFormat="1" x14ac:dyDescent="0.25">
      <c r="A111" s="45">
        <v>1</v>
      </c>
      <c r="B111" s="113" t="s">
        <v>159</v>
      </c>
      <c r="C111" s="114" t="s">
        <v>525</v>
      </c>
      <c r="D111" s="113" t="s">
        <v>188</v>
      </c>
      <c r="E111" s="108" t="s">
        <v>664</v>
      </c>
      <c r="F111" s="109" t="s">
        <v>137</v>
      </c>
      <c r="G111" s="155" t="s">
        <v>226</v>
      </c>
      <c r="H111" s="116">
        <v>41304</v>
      </c>
      <c r="I111" s="116">
        <v>41639</v>
      </c>
      <c r="J111" s="110" t="s">
        <v>138</v>
      </c>
      <c r="K111" s="205">
        <f>(I111-H111)/30</f>
        <v>11.166666666666666</v>
      </c>
      <c r="L111" s="110"/>
      <c r="M111" s="206">
        <v>4416</v>
      </c>
      <c r="N111" s="206" t="s">
        <v>226</v>
      </c>
      <c r="O111" s="26">
        <v>4003079450</v>
      </c>
      <c r="P111" s="26" t="s">
        <v>665</v>
      </c>
      <c r="Q111" s="156"/>
      <c r="R111" s="111"/>
      <c r="S111" s="111"/>
      <c r="T111" s="111"/>
      <c r="U111" s="111"/>
      <c r="V111" s="111"/>
      <c r="W111" s="111"/>
      <c r="X111" s="111"/>
      <c r="Y111" s="111"/>
      <c r="Z111" s="111"/>
    </row>
    <row r="112" spans="1:26" s="112" customFormat="1" x14ac:dyDescent="0.25">
      <c r="A112" s="45">
        <f>+A111+1</f>
        <v>2</v>
      </c>
      <c r="B112" s="113" t="s">
        <v>159</v>
      </c>
      <c r="C112" s="114" t="s">
        <v>525</v>
      </c>
      <c r="D112" s="113" t="s">
        <v>188</v>
      </c>
      <c r="E112" s="108" t="s">
        <v>666</v>
      </c>
      <c r="F112" s="109" t="s">
        <v>137</v>
      </c>
      <c r="G112" s="155" t="s">
        <v>226</v>
      </c>
      <c r="H112" s="116">
        <v>40925</v>
      </c>
      <c r="I112" s="116">
        <v>41273</v>
      </c>
      <c r="J112" s="110" t="s">
        <v>138</v>
      </c>
      <c r="K112" s="205">
        <f>(I112-H112)/30</f>
        <v>11.6</v>
      </c>
      <c r="L112" s="110"/>
      <c r="M112" s="206">
        <v>52</v>
      </c>
      <c r="N112" s="206" t="s">
        <v>226</v>
      </c>
      <c r="O112" s="26">
        <v>18746644</v>
      </c>
      <c r="P112" s="26" t="s">
        <v>667</v>
      </c>
      <c r="Q112" s="156"/>
      <c r="R112" s="111"/>
      <c r="S112" s="111"/>
      <c r="T112" s="111"/>
      <c r="U112" s="111"/>
      <c r="V112" s="111"/>
      <c r="W112" s="111"/>
      <c r="X112" s="111"/>
      <c r="Y112" s="111"/>
      <c r="Z112" s="111"/>
    </row>
    <row r="113" spans="1:26" s="112" customFormat="1" x14ac:dyDescent="0.25">
      <c r="A113" s="45">
        <f t="shared" ref="A113:A118" si="3">+A112+1</f>
        <v>3</v>
      </c>
      <c r="B113" s="113"/>
      <c r="C113" s="114"/>
      <c r="D113" s="113"/>
      <c r="E113" s="108"/>
      <c r="F113" s="109"/>
      <c r="G113" s="155"/>
      <c r="H113" s="116"/>
      <c r="I113" s="110"/>
      <c r="J113" s="110"/>
      <c r="K113" s="101"/>
      <c r="L113" s="206"/>
      <c r="M113" s="206"/>
      <c r="N113" s="206"/>
      <c r="O113" s="26"/>
      <c r="P113" s="26"/>
      <c r="Q113" s="156"/>
      <c r="R113" s="111"/>
      <c r="S113" s="111"/>
      <c r="T113" s="111"/>
      <c r="U113" s="111"/>
      <c r="V113" s="111"/>
      <c r="W113" s="111"/>
      <c r="X113" s="111"/>
      <c r="Y113" s="111"/>
      <c r="Z113" s="111"/>
    </row>
    <row r="114" spans="1:26" s="112" customFormat="1" x14ac:dyDescent="0.25">
      <c r="A114" s="45">
        <f t="shared" si="3"/>
        <v>4</v>
      </c>
      <c r="B114" s="113"/>
      <c r="C114" s="114"/>
      <c r="D114" s="113"/>
      <c r="E114" s="108"/>
      <c r="F114" s="109"/>
      <c r="G114" s="109"/>
      <c r="H114" s="109"/>
      <c r="I114" s="110"/>
      <c r="J114" s="110"/>
      <c r="K114" s="110"/>
      <c r="L114" s="110"/>
      <c r="M114" s="101"/>
      <c r="N114" s="101"/>
      <c r="O114" s="26"/>
      <c r="P114" s="26"/>
      <c r="Q114" s="156"/>
      <c r="R114" s="111"/>
      <c r="S114" s="111"/>
      <c r="T114" s="111"/>
      <c r="U114" s="111"/>
      <c r="V114" s="111"/>
      <c r="W114" s="111"/>
      <c r="X114" s="111"/>
      <c r="Y114" s="111"/>
      <c r="Z114" s="111"/>
    </row>
    <row r="115" spans="1:26" s="112" customFormat="1" x14ac:dyDescent="0.25">
      <c r="A115" s="45">
        <f t="shared" si="3"/>
        <v>5</v>
      </c>
      <c r="B115" s="113"/>
      <c r="C115" s="114"/>
      <c r="D115" s="113"/>
      <c r="E115" s="108"/>
      <c r="F115" s="109"/>
      <c r="G115" s="109"/>
      <c r="H115" s="109"/>
      <c r="I115" s="110"/>
      <c r="J115" s="110"/>
      <c r="K115" s="110"/>
      <c r="L115" s="110"/>
      <c r="M115" s="101"/>
      <c r="N115" s="101"/>
      <c r="O115" s="26"/>
      <c r="P115" s="26"/>
      <c r="Q115" s="156"/>
      <c r="R115" s="111"/>
      <c r="S115" s="111"/>
      <c r="T115" s="111"/>
      <c r="U115" s="111"/>
      <c r="V115" s="111"/>
      <c r="W115" s="111"/>
      <c r="X115" s="111"/>
      <c r="Y115" s="111"/>
      <c r="Z115" s="111"/>
    </row>
    <row r="116" spans="1:26" s="112" customFormat="1" x14ac:dyDescent="0.25">
      <c r="A116" s="45">
        <f t="shared" si="3"/>
        <v>6</v>
      </c>
      <c r="B116" s="113"/>
      <c r="C116" s="114"/>
      <c r="D116" s="113"/>
      <c r="E116" s="108"/>
      <c r="F116" s="109"/>
      <c r="G116" s="109"/>
      <c r="H116" s="109"/>
      <c r="I116" s="110"/>
      <c r="J116" s="110"/>
      <c r="K116" s="110"/>
      <c r="L116" s="110"/>
      <c r="M116" s="101"/>
      <c r="N116" s="101"/>
      <c r="O116" s="26"/>
      <c r="P116" s="26"/>
      <c r="Q116" s="156"/>
      <c r="R116" s="111"/>
      <c r="S116" s="111"/>
      <c r="T116" s="111"/>
      <c r="U116" s="111"/>
      <c r="V116" s="111"/>
      <c r="W116" s="111"/>
      <c r="X116" s="111"/>
      <c r="Y116" s="111"/>
      <c r="Z116" s="111"/>
    </row>
    <row r="117" spans="1:26" s="112" customFormat="1" x14ac:dyDescent="0.25">
      <c r="A117" s="45">
        <f t="shared" si="3"/>
        <v>7</v>
      </c>
      <c r="B117" s="113"/>
      <c r="C117" s="114"/>
      <c r="D117" s="113"/>
      <c r="E117" s="108"/>
      <c r="F117" s="109"/>
      <c r="G117" s="109"/>
      <c r="H117" s="109"/>
      <c r="I117" s="110"/>
      <c r="J117" s="110"/>
      <c r="K117" s="110"/>
      <c r="L117" s="110"/>
      <c r="M117" s="101"/>
      <c r="N117" s="101"/>
      <c r="O117" s="26"/>
      <c r="P117" s="26"/>
      <c r="Q117" s="156"/>
      <c r="R117" s="111"/>
      <c r="S117" s="111"/>
      <c r="T117" s="111"/>
      <c r="U117" s="111"/>
      <c r="V117" s="111"/>
      <c r="W117" s="111"/>
      <c r="X117" s="111"/>
      <c r="Y117" s="111"/>
      <c r="Z117" s="111"/>
    </row>
    <row r="118" spans="1:26" s="112" customFormat="1" x14ac:dyDescent="0.25">
      <c r="A118" s="45">
        <f t="shared" si="3"/>
        <v>8</v>
      </c>
      <c r="B118" s="113"/>
      <c r="C118" s="114"/>
      <c r="D118" s="113"/>
      <c r="E118" s="108"/>
      <c r="F118" s="109"/>
      <c r="G118" s="109"/>
      <c r="H118" s="109"/>
      <c r="I118" s="110"/>
      <c r="J118" s="110"/>
      <c r="K118" s="110"/>
      <c r="L118" s="110"/>
      <c r="M118" s="101"/>
      <c r="N118" s="101"/>
      <c r="O118" s="26"/>
      <c r="P118" s="26"/>
      <c r="Q118" s="156"/>
      <c r="R118" s="111"/>
      <c r="S118" s="111"/>
      <c r="T118" s="111"/>
      <c r="U118" s="111"/>
      <c r="V118" s="111"/>
      <c r="W118" s="111"/>
      <c r="X118" s="111"/>
      <c r="Y118" s="111"/>
      <c r="Z118" s="111"/>
    </row>
    <row r="119" spans="1:26" s="112" customFormat="1" x14ac:dyDescent="0.25">
      <c r="A119" s="45"/>
      <c r="B119" s="48" t="s">
        <v>15</v>
      </c>
      <c r="C119" s="114"/>
      <c r="D119" s="113"/>
      <c r="E119" s="108"/>
      <c r="F119" s="109"/>
      <c r="G119" s="109"/>
      <c r="H119" s="109"/>
      <c r="I119" s="110"/>
      <c r="J119" s="110"/>
      <c r="K119" s="115">
        <f t="shared" ref="K119:N119" si="4">SUM(K111:K118)</f>
        <v>22.766666666666666</v>
      </c>
      <c r="L119" s="115">
        <f t="shared" si="4"/>
        <v>0</v>
      </c>
      <c r="M119" s="154">
        <f t="shared" si="4"/>
        <v>4468</v>
      </c>
      <c r="N119" s="115">
        <f t="shared" si="4"/>
        <v>0</v>
      </c>
      <c r="O119" s="26"/>
      <c r="P119" s="26"/>
      <c r="Q119" s="157"/>
    </row>
    <row r="120" spans="1:26" x14ac:dyDescent="0.25">
      <c r="B120" s="29"/>
      <c r="C120" s="29"/>
      <c r="D120" s="29"/>
      <c r="E120" s="30"/>
      <c r="F120" s="29"/>
      <c r="G120" s="29"/>
      <c r="H120" s="29"/>
      <c r="I120" s="29"/>
      <c r="J120" s="29"/>
      <c r="K120" s="29"/>
      <c r="L120" s="29"/>
      <c r="M120" s="29"/>
      <c r="N120" s="29"/>
      <c r="O120" s="29"/>
      <c r="P120" s="29"/>
    </row>
    <row r="121" spans="1:26" ht="18.75" x14ac:dyDescent="0.25">
      <c r="B121" s="58" t="s">
        <v>31</v>
      </c>
      <c r="C121" s="71">
        <f>+K119</f>
        <v>22.766666666666666</v>
      </c>
      <c r="H121" s="31"/>
      <c r="I121" s="31"/>
      <c r="J121" s="31"/>
      <c r="K121" s="31"/>
      <c r="L121" s="31"/>
      <c r="M121" s="31"/>
      <c r="N121" s="29"/>
      <c r="O121" s="29"/>
      <c r="P121" s="29"/>
    </row>
    <row r="123" spans="1:26" ht="15.75" thickBot="1" x14ac:dyDescent="0.3"/>
    <row r="124" spans="1:26" ht="37.15" customHeight="1" thickBot="1" x14ac:dyDescent="0.3">
      <c r="B124" s="74" t="s">
        <v>48</v>
      </c>
      <c r="C124" s="75" t="s">
        <v>49</v>
      </c>
      <c r="D124" s="74" t="s">
        <v>50</v>
      </c>
      <c r="E124" s="75" t="s">
        <v>54</v>
      </c>
    </row>
    <row r="125" spans="1:26" ht="41.45" customHeight="1" x14ac:dyDescent="0.25">
      <c r="B125" s="65" t="s">
        <v>126</v>
      </c>
      <c r="C125" s="68">
        <v>20</v>
      </c>
      <c r="D125" s="68"/>
      <c r="E125" s="354">
        <f>+D125+D126+D127</f>
        <v>40</v>
      </c>
    </row>
    <row r="126" spans="1:26" x14ac:dyDescent="0.25">
      <c r="B126" s="65" t="s">
        <v>127</v>
      </c>
      <c r="C126" s="56">
        <v>30</v>
      </c>
      <c r="D126" s="193">
        <v>0</v>
      </c>
      <c r="E126" s="355"/>
    </row>
    <row r="127" spans="1:26" ht="15.75" thickBot="1" x14ac:dyDescent="0.3">
      <c r="B127" s="65" t="s">
        <v>128</v>
      </c>
      <c r="C127" s="70">
        <v>40</v>
      </c>
      <c r="D127" s="70">
        <v>40</v>
      </c>
      <c r="E127" s="356"/>
    </row>
    <row r="129" spans="2:17" ht="15.75" thickBot="1" x14ac:dyDescent="0.3"/>
    <row r="130" spans="2:17" ht="27" thickBot="1" x14ac:dyDescent="0.3">
      <c r="B130" s="346" t="s">
        <v>51</v>
      </c>
      <c r="C130" s="347"/>
      <c r="D130" s="347"/>
      <c r="E130" s="347"/>
      <c r="F130" s="347"/>
      <c r="G130" s="347"/>
      <c r="H130" s="347"/>
      <c r="I130" s="347"/>
      <c r="J130" s="347"/>
      <c r="K130" s="347"/>
      <c r="L130" s="347"/>
      <c r="M130" s="347"/>
      <c r="N130" s="348"/>
    </row>
    <row r="132" spans="2:17" ht="76.5" customHeight="1" x14ac:dyDescent="0.25">
      <c r="B132" s="119" t="s">
        <v>0</v>
      </c>
      <c r="C132" s="119" t="s">
        <v>38</v>
      </c>
      <c r="D132" s="119" t="s">
        <v>39</v>
      </c>
      <c r="E132" s="119" t="s">
        <v>115</v>
      </c>
      <c r="F132" s="119" t="s">
        <v>117</v>
      </c>
      <c r="G132" s="119" t="s">
        <v>118</v>
      </c>
      <c r="H132" s="119" t="s">
        <v>119</v>
      </c>
      <c r="I132" s="119" t="s">
        <v>116</v>
      </c>
      <c r="J132" s="337" t="s">
        <v>120</v>
      </c>
      <c r="K132" s="338"/>
      <c r="L132" s="339"/>
      <c r="M132" s="119" t="s">
        <v>124</v>
      </c>
      <c r="N132" s="119" t="s">
        <v>40</v>
      </c>
      <c r="O132" s="119" t="s">
        <v>41</v>
      </c>
      <c r="P132" s="337" t="s">
        <v>3</v>
      </c>
      <c r="Q132" s="339"/>
    </row>
    <row r="133" spans="2:17" ht="60.75" customHeight="1" x14ac:dyDescent="0.25">
      <c r="B133" s="192"/>
      <c r="C133" s="192"/>
      <c r="D133" s="192"/>
      <c r="E133" s="3"/>
      <c r="F133" s="3"/>
      <c r="G133" s="3"/>
      <c r="H133" s="180"/>
      <c r="I133" s="5"/>
      <c r="J133" s="1" t="s">
        <v>121</v>
      </c>
      <c r="K133" s="97" t="s">
        <v>122</v>
      </c>
      <c r="L133" s="96" t="s">
        <v>123</v>
      </c>
      <c r="M133" s="120"/>
      <c r="N133" s="120"/>
      <c r="O133" s="120"/>
      <c r="P133" s="361"/>
      <c r="Q133" s="361"/>
    </row>
    <row r="134" spans="2:17" ht="60.75" customHeight="1" x14ac:dyDescent="0.25">
      <c r="B134" s="192" t="s">
        <v>237</v>
      </c>
      <c r="C134" s="192"/>
      <c r="D134" s="192"/>
      <c r="E134" s="3"/>
      <c r="F134" s="3"/>
      <c r="G134" s="3"/>
      <c r="H134" s="180"/>
      <c r="I134" s="5"/>
      <c r="J134" s="1"/>
      <c r="K134" s="97"/>
      <c r="L134" s="97"/>
      <c r="M134" s="120"/>
      <c r="N134" s="120"/>
      <c r="O134" s="120"/>
      <c r="P134" s="361"/>
      <c r="Q134" s="361"/>
    </row>
    <row r="135" spans="2:17" ht="60.75" customHeight="1" x14ac:dyDescent="0.25">
      <c r="B135" s="192" t="s">
        <v>132</v>
      </c>
      <c r="C135" s="192"/>
      <c r="D135" s="3"/>
      <c r="E135" s="3"/>
      <c r="F135" s="3"/>
      <c r="G135" s="3"/>
      <c r="H135" s="3"/>
      <c r="I135" s="5"/>
      <c r="J135" s="1"/>
      <c r="K135" s="97"/>
      <c r="L135" s="96"/>
      <c r="M135" s="120"/>
      <c r="N135" s="120"/>
      <c r="O135" s="120"/>
      <c r="P135" s="361"/>
      <c r="Q135" s="361"/>
    </row>
    <row r="136" spans="2:17" ht="33.6" customHeight="1" x14ac:dyDescent="0.25">
      <c r="B136" s="192" t="s">
        <v>133</v>
      </c>
      <c r="C136" s="192"/>
      <c r="D136" s="3"/>
      <c r="E136" s="3"/>
      <c r="F136" s="3"/>
      <c r="G136" s="3"/>
      <c r="H136" s="3"/>
      <c r="I136" s="5"/>
      <c r="J136" s="1"/>
      <c r="K136" s="96"/>
      <c r="L136" s="96"/>
      <c r="M136" s="120"/>
      <c r="N136" s="120"/>
      <c r="O136" s="120"/>
      <c r="P136" s="361"/>
      <c r="Q136" s="361"/>
    </row>
    <row r="139" spans="2:17" ht="15.75" thickBot="1" x14ac:dyDescent="0.3"/>
    <row r="140" spans="2:17" ht="54" customHeight="1" x14ac:dyDescent="0.25">
      <c r="B140" s="123" t="s">
        <v>32</v>
      </c>
      <c r="C140" s="123" t="s">
        <v>48</v>
      </c>
      <c r="D140" s="119" t="s">
        <v>49</v>
      </c>
      <c r="E140" s="123" t="s">
        <v>50</v>
      </c>
      <c r="F140" s="75" t="s">
        <v>55</v>
      </c>
      <c r="G140" s="93"/>
    </row>
    <row r="141" spans="2:17" ht="120.75" customHeight="1" x14ac:dyDescent="0.2">
      <c r="B141" s="357" t="s">
        <v>52</v>
      </c>
      <c r="C141" s="6" t="s">
        <v>129</v>
      </c>
      <c r="D141" s="193">
        <v>25</v>
      </c>
      <c r="E141" s="193">
        <v>0</v>
      </c>
      <c r="F141" s="358">
        <f>+E141+E142+E143</f>
        <v>0</v>
      </c>
      <c r="G141" s="94"/>
    </row>
    <row r="142" spans="2:17" ht="85.5" customHeight="1" x14ac:dyDescent="0.2">
      <c r="B142" s="357"/>
      <c r="C142" s="6" t="s">
        <v>130</v>
      </c>
      <c r="D142" s="196">
        <v>25</v>
      </c>
      <c r="E142" s="193">
        <v>0</v>
      </c>
      <c r="F142" s="359"/>
      <c r="G142" s="94"/>
    </row>
    <row r="143" spans="2:17" ht="69" customHeight="1" x14ac:dyDescent="0.2">
      <c r="B143" s="357"/>
      <c r="C143" s="6" t="s">
        <v>131</v>
      </c>
      <c r="D143" s="193">
        <v>10</v>
      </c>
      <c r="E143" s="193">
        <v>0</v>
      </c>
      <c r="F143" s="360"/>
      <c r="G143" s="94"/>
    </row>
    <row r="144" spans="2:17" x14ac:dyDescent="0.25">
      <c r="C144" s="103"/>
    </row>
    <row r="147" spans="2:5" x14ac:dyDescent="0.25">
      <c r="B147" s="121" t="s">
        <v>56</v>
      </c>
    </row>
    <row r="150" spans="2:5" x14ac:dyDescent="0.25">
      <c r="B150" s="124" t="s">
        <v>32</v>
      </c>
      <c r="C150" s="124" t="s">
        <v>57</v>
      </c>
      <c r="D150" s="123" t="s">
        <v>50</v>
      </c>
      <c r="E150" s="123" t="s">
        <v>15</v>
      </c>
    </row>
    <row r="151" spans="2:5" ht="28.5" x14ac:dyDescent="0.25">
      <c r="B151" s="104" t="s">
        <v>58</v>
      </c>
      <c r="C151" s="105">
        <v>40</v>
      </c>
      <c r="D151" s="193">
        <f>+E125</f>
        <v>40</v>
      </c>
      <c r="E151" s="334">
        <f>+D151+D152</f>
        <v>40</v>
      </c>
    </row>
    <row r="152" spans="2:5" ht="42.75" x14ac:dyDescent="0.25">
      <c r="B152" s="104" t="s">
        <v>59</v>
      </c>
      <c r="C152" s="105">
        <v>60</v>
      </c>
      <c r="D152" s="193">
        <f>+F141</f>
        <v>0</v>
      </c>
      <c r="E152" s="335"/>
    </row>
  </sheetData>
  <mergeCells count="51">
    <mergeCell ref="P136:Q136"/>
    <mergeCell ref="B141:B143"/>
    <mergeCell ref="F141:F143"/>
    <mergeCell ref="E151:E152"/>
    <mergeCell ref="B107:N107"/>
    <mergeCell ref="E125:E127"/>
    <mergeCell ref="B130:N130"/>
    <mergeCell ref="J132:L132"/>
    <mergeCell ref="P132:Q132"/>
    <mergeCell ref="P133:Q133"/>
    <mergeCell ref="P134:Q134"/>
    <mergeCell ref="P135:Q135"/>
    <mergeCell ref="P94:Q94"/>
    <mergeCell ref="B97:N97"/>
    <mergeCell ref="P88:Q88"/>
    <mergeCell ref="P89:Q89"/>
    <mergeCell ref="P90:Q90"/>
    <mergeCell ref="P91:Q91"/>
    <mergeCell ref="P92:Q92"/>
    <mergeCell ref="P93:Q93"/>
    <mergeCell ref="O75:P75"/>
    <mergeCell ref="B81:N81"/>
    <mergeCell ref="J86:L86"/>
    <mergeCell ref="P86:Q86"/>
    <mergeCell ref="P87:Q87"/>
    <mergeCell ref="O69:P69"/>
    <mergeCell ref="O70:P70"/>
    <mergeCell ref="O72:P72"/>
    <mergeCell ref="O73:P73"/>
    <mergeCell ref="O74:P74"/>
    <mergeCell ref="C59:C60"/>
    <mergeCell ref="D59:E59"/>
    <mergeCell ref="C63:N63"/>
    <mergeCell ref="B65:N65"/>
    <mergeCell ref="O68:P68"/>
    <mergeCell ref="B104:P104"/>
    <mergeCell ref="D100:E100"/>
    <mergeCell ref="D101:E101"/>
    <mergeCell ref="C9:N9"/>
    <mergeCell ref="B2:P2"/>
    <mergeCell ref="B4:P4"/>
    <mergeCell ref="C6:N6"/>
    <mergeCell ref="C7:N7"/>
    <mergeCell ref="C8:N8"/>
    <mergeCell ref="O71:P71"/>
    <mergeCell ref="C10:E10"/>
    <mergeCell ref="B14:C21"/>
    <mergeCell ref="B22:C22"/>
    <mergeCell ref="E40:E41"/>
    <mergeCell ref="M45:N45"/>
    <mergeCell ref="B59:B60"/>
  </mergeCells>
  <dataValidations disablePrompts="1" count="2">
    <dataValidation type="decimal" allowBlank="1" showInputMessage="1" showErrorMessage="1" sqref="WVH983068 WLL983068 C65564 IV65564 SR65564 ACN65564 AMJ65564 AWF65564 BGB65564 BPX65564 BZT65564 CJP65564 CTL65564 DDH65564 DND65564 DWZ65564 EGV65564 EQR65564 FAN65564 FKJ65564 FUF65564 GEB65564 GNX65564 GXT65564 HHP65564 HRL65564 IBH65564 ILD65564 IUZ65564 JEV65564 JOR65564 JYN65564 KIJ65564 KSF65564 LCB65564 LLX65564 LVT65564 MFP65564 MPL65564 MZH65564 NJD65564 NSZ65564 OCV65564 OMR65564 OWN65564 PGJ65564 PQF65564 QAB65564 QJX65564 QTT65564 RDP65564 RNL65564 RXH65564 SHD65564 SQZ65564 TAV65564 TKR65564 TUN65564 UEJ65564 UOF65564 UYB65564 VHX65564 VRT65564 WBP65564 WLL65564 WVH65564 C131100 IV131100 SR131100 ACN131100 AMJ131100 AWF131100 BGB131100 BPX131100 BZT131100 CJP131100 CTL131100 DDH131100 DND131100 DWZ131100 EGV131100 EQR131100 FAN131100 FKJ131100 FUF131100 GEB131100 GNX131100 GXT131100 HHP131100 HRL131100 IBH131100 ILD131100 IUZ131100 JEV131100 JOR131100 JYN131100 KIJ131100 KSF131100 LCB131100 LLX131100 LVT131100 MFP131100 MPL131100 MZH131100 NJD131100 NSZ131100 OCV131100 OMR131100 OWN131100 PGJ131100 PQF131100 QAB131100 QJX131100 QTT131100 RDP131100 RNL131100 RXH131100 SHD131100 SQZ131100 TAV131100 TKR131100 TUN131100 UEJ131100 UOF131100 UYB131100 VHX131100 VRT131100 WBP131100 WLL131100 WVH131100 C196636 IV196636 SR196636 ACN196636 AMJ196636 AWF196636 BGB196636 BPX196636 BZT196636 CJP196636 CTL196636 DDH196636 DND196636 DWZ196636 EGV196636 EQR196636 FAN196636 FKJ196636 FUF196636 GEB196636 GNX196636 GXT196636 HHP196636 HRL196636 IBH196636 ILD196636 IUZ196636 JEV196636 JOR196636 JYN196636 KIJ196636 KSF196636 LCB196636 LLX196636 LVT196636 MFP196636 MPL196636 MZH196636 NJD196636 NSZ196636 OCV196636 OMR196636 OWN196636 PGJ196636 PQF196636 QAB196636 QJX196636 QTT196636 RDP196636 RNL196636 RXH196636 SHD196636 SQZ196636 TAV196636 TKR196636 TUN196636 UEJ196636 UOF196636 UYB196636 VHX196636 VRT196636 WBP196636 WLL196636 WVH196636 C262172 IV262172 SR262172 ACN262172 AMJ262172 AWF262172 BGB262172 BPX262172 BZT262172 CJP262172 CTL262172 DDH262172 DND262172 DWZ262172 EGV262172 EQR262172 FAN262172 FKJ262172 FUF262172 GEB262172 GNX262172 GXT262172 HHP262172 HRL262172 IBH262172 ILD262172 IUZ262172 JEV262172 JOR262172 JYN262172 KIJ262172 KSF262172 LCB262172 LLX262172 LVT262172 MFP262172 MPL262172 MZH262172 NJD262172 NSZ262172 OCV262172 OMR262172 OWN262172 PGJ262172 PQF262172 QAB262172 QJX262172 QTT262172 RDP262172 RNL262172 RXH262172 SHD262172 SQZ262172 TAV262172 TKR262172 TUN262172 UEJ262172 UOF262172 UYB262172 VHX262172 VRT262172 WBP262172 WLL262172 WVH262172 C327708 IV327708 SR327708 ACN327708 AMJ327708 AWF327708 BGB327708 BPX327708 BZT327708 CJP327708 CTL327708 DDH327708 DND327708 DWZ327708 EGV327708 EQR327708 FAN327708 FKJ327708 FUF327708 GEB327708 GNX327708 GXT327708 HHP327708 HRL327708 IBH327708 ILD327708 IUZ327708 JEV327708 JOR327708 JYN327708 KIJ327708 KSF327708 LCB327708 LLX327708 LVT327708 MFP327708 MPL327708 MZH327708 NJD327708 NSZ327708 OCV327708 OMR327708 OWN327708 PGJ327708 PQF327708 QAB327708 QJX327708 QTT327708 RDP327708 RNL327708 RXH327708 SHD327708 SQZ327708 TAV327708 TKR327708 TUN327708 UEJ327708 UOF327708 UYB327708 VHX327708 VRT327708 WBP327708 WLL327708 WVH327708 C393244 IV393244 SR393244 ACN393244 AMJ393244 AWF393244 BGB393244 BPX393244 BZT393244 CJP393244 CTL393244 DDH393244 DND393244 DWZ393244 EGV393244 EQR393244 FAN393244 FKJ393244 FUF393244 GEB393244 GNX393244 GXT393244 HHP393244 HRL393244 IBH393244 ILD393244 IUZ393244 JEV393244 JOR393244 JYN393244 KIJ393244 KSF393244 LCB393244 LLX393244 LVT393244 MFP393244 MPL393244 MZH393244 NJD393244 NSZ393244 OCV393244 OMR393244 OWN393244 PGJ393244 PQF393244 QAB393244 QJX393244 QTT393244 RDP393244 RNL393244 RXH393244 SHD393244 SQZ393244 TAV393244 TKR393244 TUN393244 UEJ393244 UOF393244 UYB393244 VHX393244 VRT393244 WBP393244 WLL393244 WVH393244 C458780 IV458780 SR458780 ACN458780 AMJ458780 AWF458780 BGB458780 BPX458780 BZT458780 CJP458780 CTL458780 DDH458780 DND458780 DWZ458780 EGV458780 EQR458780 FAN458780 FKJ458780 FUF458780 GEB458780 GNX458780 GXT458780 HHP458780 HRL458780 IBH458780 ILD458780 IUZ458780 JEV458780 JOR458780 JYN458780 KIJ458780 KSF458780 LCB458780 LLX458780 LVT458780 MFP458780 MPL458780 MZH458780 NJD458780 NSZ458780 OCV458780 OMR458780 OWN458780 PGJ458780 PQF458780 QAB458780 QJX458780 QTT458780 RDP458780 RNL458780 RXH458780 SHD458780 SQZ458780 TAV458780 TKR458780 TUN458780 UEJ458780 UOF458780 UYB458780 VHX458780 VRT458780 WBP458780 WLL458780 WVH458780 C524316 IV524316 SR524316 ACN524316 AMJ524316 AWF524316 BGB524316 BPX524316 BZT524316 CJP524316 CTL524316 DDH524316 DND524316 DWZ524316 EGV524316 EQR524316 FAN524316 FKJ524316 FUF524316 GEB524316 GNX524316 GXT524316 HHP524316 HRL524316 IBH524316 ILD524316 IUZ524316 JEV524316 JOR524316 JYN524316 KIJ524316 KSF524316 LCB524316 LLX524316 LVT524316 MFP524316 MPL524316 MZH524316 NJD524316 NSZ524316 OCV524316 OMR524316 OWN524316 PGJ524316 PQF524316 QAB524316 QJX524316 QTT524316 RDP524316 RNL524316 RXH524316 SHD524316 SQZ524316 TAV524316 TKR524316 TUN524316 UEJ524316 UOF524316 UYB524316 VHX524316 VRT524316 WBP524316 WLL524316 WVH524316 C589852 IV589852 SR589852 ACN589852 AMJ589852 AWF589852 BGB589852 BPX589852 BZT589852 CJP589852 CTL589852 DDH589852 DND589852 DWZ589852 EGV589852 EQR589852 FAN589852 FKJ589852 FUF589852 GEB589852 GNX589852 GXT589852 HHP589852 HRL589852 IBH589852 ILD589852 IUZ589852 JEV589852 JOR589852 JYN589852 KIJ589852 KSF589852 LCB589852 LLX589852 LVT589852 MFP589852 MPL589852 MZH589852 NJD589852 NSZ589852 OCV589852 OMR589852 OWN589852 PGJ589852 PQF589852 QAB589852 QJX589852 QTT589852 RDP589852 RNL589852 RXH589852 SHD589852 SQZ589852 TAV589852 TKR589852 TUN589852 UEJ589852 UOF589852 UYB589852 VHX589852 VRT589852 WBP589852 WLL589852 WVH589852 C655388 IV655388 SR655388 ACN655388 AMJ655388 AWF655388 BGB655388 BPX655388 BZT655388 CJP655388 CTL655388 DDH655388 DND655388 DWZ655388 EGV655388 EQR655388 FAN655388 FKJ655388 FUF655388 GEB655388 GNX655388 GXT655388 HHP655388 HRL655388 IBH655388 ILD655388 IUZ655388 JEV655388 JOR655388 JYN655388 KIJ655388 KSF655388 LCB655388 LLX655388 LVT655388 MFP655388 MPL655388 MZH655388 NJD655388 NSZ655388 OCV655388 OMR655388 OWN655388 PGJ655388 PQF655388 QAB655388 QJX655388 QTT655388 RDP655388 RNL655388 RXH655388 SHD655388 SQZ655388 TAV655388 TKR655388 TUN655388 UEJ655388 UOF655388 UYB655388 VHX655388 VRT655388 WBP655388 WLL655388 WVH655388 C720924 IV720924 SR720924 ACN720924 AMJ720924 AWF720924 BGB720924 BPX720924 BZT720924 CJP720924 CTL720924 DDH720924 DND720924 DWZ720924 EGV720924 EQR720924 FAN720924 FKJ720924 FUF720924 GEB720924 GNX720924 GXT720924 HHP720924 HRL720924 IBH720924 ILD720924 IUZ720924 JEV720924 JOR720924 JYN720924 KIJ720924 KSF720924 LCB720924 LLX720924 LVT720924 MFP720924 MPL720924 MZH720924 NJD720924 NSZ720924 OCV720924 OMR720924 OWN720924 PGJ720924 PQF720924 QAB720924 QJX720924 QTT720924 RDP720924 RNL720924 RXH720924 SHD720924 SQZ720924 TAV720924 TKR720924 TUN720924 UEJ720924 UOF720924 UYB720924 VHX720924 VRT720924 WBP720924 WLL720924 WVH720924 C786460 IV786460 SR786460 ACN786460 AMJ786460 AWF786460 BGB786460 BPX786460 BZT786460 CJP786460 CTL786460 DDH786460 DND786460 DWZ786460 EGV786460 EQR786460 FAN786460 FKJ786460 FUF786460 GEB786460 GNX786460 GXT786460 HHP786460 HRL786460 IBH786460 ILD786460 IUZ786460 JEV786460 JOR786460 JYN786460 KIJ786460 KSF786460 LCB786460 LLX786460 LVT786460 MFP786460 MPL786460 MZH786460 NJD786460 NSZ786460 OCV786460 OMR786460 OWN786460 PGJ786460 PQF786460 QAB786460 QJX786460 QTT786460 RDP786460 RNL786460 RXH786460 SHD786460 SQZ786460 TAV786460 TKR786460 TUN786460 UEJ786460 UOF786460 UYB786460 VHX786460 VRT786460 WBP786460 WLL786460 WVH786460 C851996 IV851996 SR851996 ACN851996 AMJ851996 AWF851996 BGB851996 BPX851996 BZT851996 CJP851996 CTL851996 DDH851996 DND851996 DWZ851996 EGV851996 EQR851996 FAN851996 FKJ851996 FUF851996 GEB851996 GNX851996 GXT851996 HHP851996 HRL851996 IBH851996 ILD851996 IUZ851996 JEV851996 JOR851996 JYN851996 KIJ851996 KSF851996 LCB851996 LLX851996 LVT851996 MFP851996 MPL851996 MZH851996 NJD851996 NSZ851996 OCV851996 OMR851996 OWN851996 PGJ851996 PQF851996 QAB851996 QJX851996 QTT851996 RDP851996 RNL851996 RXH851996 SHD851996 SQZ851996 TAV851996 TKR851996 TUN851996 UEJ851996 UOF851996 UYB851996 VHX851996 VRT851996 WBP851996 WLL851996 WVH851996 C917532 IV917532 SR917532 ACN917532 AMJ917532 AWF917532 BGB917532 BPX917532 BZT917532 CJP917532 CTL917532 DDH917532 DND917532 DWZ917532 EGV917532 EQR917532 FAN917532 FKJ917532 FUF917532 GEB917532 GNX917532 GXT917532 HHP917532 HRL917532 IBH917532 ILD917532 IUZ917532 JEV917532 JOR917532 JYN917532 KIJ917532 KSF917532 LCB917532 LLX917532 LVT917532 MFP917532 MPL917532 MZH917532 NJD917532 NSZ917532 OCV917532 OMR917532 OWN917532 PGJ917532 PQF917532 QAB917532 QJX917532 QTT917532 RDP917532 RNL917532 RXH917532 SHD917532 SQZ917532 TAV917532 TKR917532 TUN917532 UEJ917532 UOF917532 UYB917532 VHX917532 VRT917532 WBP917532 WLL917532 WVH917532 C983068 IV983068 SR983068 ACN983068 AMJ983068 AWF983068 BGB983068 BPX983068 BZT983068 CJP983068 CTL983068 DDH983068 DND983068 DWZ983068 EGV983068 EQR983068 FAN983068 FKJ983068 FUF983068 GEB983068 GNX983068 GXT983068 HHP983068 HRL983068 IBH983068 ILD983068 IUZ983068 JEV983068 JOR983068 JYN983068 KIJ983068 KSF983068 LCB983068 LLX983068 LVT983068 MFP983068 MPL983068 MZH983068 NJD983068 NSZ983068 OCV983068 OMR983068 OWN983068 PGJ983068 PQF983068 QAB983068 QJX983068 QTT983068 RDP983068 RNL983068 RXH983068 SHD983068 SQZ983068 TAV983068 TKR983068 TUN983068 UEJ983068 UOF983068 UYB983068 VHX983068 VRT983068 WBP983068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68 A65564 IS65564 SO65564 ACK65564 AMG65564 AWC65564 BFY65564 BPU65564 BZQ65564 CJM65564 CTI65564 DDE65564 DNA65564 DWW65564 EGS65564 EQO65564 FAK65564 FKG65564 FUC65564 GDY65564 GNU65564 GXQ65564 HHM65564 HRI65564 IBE65564 ILA65564 IUW65564 JES65564 JOO65564 JYK65564 KIG65564 KSC65564 LBY65564 LLU65564 LVQ65564 MFM65564 MPI65564 MZE65564 NJA65564 NSW65564 OCS65564 OMO65564 OWK65564 PGG65564 PQC65564 PZY65564 QJU65564 QTQ65564 RDM65564 RNI65564 RXE65564 SHA65564 SQW65564 TAS65564 TKO65564 TUK65564 UEG65564 UOC65564 UXY65564 VHU65564 VRQ65564 WBM65564 WLI65564 WVE65564 A131100 IS131100 SO131100 ACK131100 AMG131100 AWC131100 BFY131100 BPU131100 BZQ131100 CJM131100 CTI131100 DDE131100 DNA131100 DWW131100 EGS131100 EQO131100 FAK131100 FKG131100 FUC131100 GDY131100 GNU131100 GXQ131100 HHM131100 HRI131100 IBE131100 ILA131100 IUW131100 JES131100 JOO131100 JYK131100 KIG131100 KSC131100 LBY131100 LLU131100 LVQ131100 MFM131100 MPI131100 MZE131100 NJA131100 NSW131100 OCS131100 OMO131100 OWK131100 PGG131100 PQC131100 PZY131100 QJU131100 QTQ131100 RDM131100 RNI131100 RXE131100 SHA131100 SQW131100 TAS131100 TKO131100 TUK131100 UEG131100 UOC131100 UXY131100 VHU131100 VRQ131100 WBM131100 WLI131100 WVE131100 A196636 IS196636 SO196636 ACK196636 AMG196636 AWC196636 BFY196636 BPU196636 BZQ196636 CJM196636 CTI196636 DDE196636 DNA196636 DWW196636 EGS196636 EQO196636 FAK196636 FKG196636 FUC196636 GDY196636 GNU196636 GXQ196636 HHM196636 HRI196636 IBE196636 ILA196636 IUW196636 JES196636 JOO196636 JYK196636 KIG196636 KSC196636 LBY196636 LLU196636 LVQ196636 MFM196636 MPI196636 MZE196636 NJA196636 NSW196636 OCS196636 OMO196636 OWK196636 PGG196636 PQC196636 PZY196636 QJU196636 QTQ196636 RDM196636 RNI196636 RXE196636 SHA196636 SQW196636 TAS196636 TKO196636 TUK196636 UEG196636 UOC196636 UXY196636 VHU196636 VRQ196636 WBM196636 WLI196636 WVE196636 A262172 IS262172 SO262172 ACK262172 AMG262172 AWC262172 BFY262172 BPU262172 BZQ262172 CJM262172 CTI262172 DDE262172 DNA262172 DWW262172 EGS262172 EQO262172 FAK262172 FKG262172 FUC262172 GDY262172 GNU262172 GXQ262172 HHM262172 HRI262172 IBE262172 ILA262172 IUW262172 JES262172 JOO262172 JYK262172 KIG262172 KSC262172 LBY262172 LLU262172 LVQ262172 MFM262172 MPI262172 MZE262172 NJA262172 NSW262172 OCS262172 OMO262172 OWK262172 PGG262172 PQC262172 PZY262172 QJU262172 QTQ262172 RDM262172 RNI262172 RXE262172 SHA262172 SQW262172 TAS262172 TKO262172 TUK262172 UEG262172 UOC262172 UXY262172 VHU262172 VRQ262172 WBM262172 WLI262172 WVE262172 A327708 IS327708 SO327708 ACK327708 AMG327708 AWC327708 BFY327708 BPU327708 BZQ327708 CJM327708 CTI327708 DDE327708 DNA327708 DWW327708 EGS327708 EQO327708 FAK327708 FKG327708 FUC327708 GDY327708 GNU327708 GXQ327708 HHM327708 HRI327708 IBE327708 ILA327708 IUW327708 JES327708 JOO327708 JYK327708 KIG327708 KSC327708 LBY327708 LLU327708 LVQ327708 MFM327708 MPI327708 MZE327708 NJA327708 NSW327708 OCS327708 OMO327708 OWK327708 PGG327708 PQC327708 PZY327708 QJU327708 QTQ327708 RDM327708 RNI327708 RXE327708 SHA327708 SQW327708 TAS327708 TKO327708 TUK327708 UEG327708 UOC327708 UXY327708 VHU327708 VRQ327708 WBM327708 WLI327708 WVE327708 A393244 IS393244 SO393244 ACK393244 AMG393244 AWC393244 BFY393244 BPU393244 BZQ393244 CJM393244 CTI393244 DDE393244 DNA393244 DWW393244 EGS393244 EQO393244 FAK393244 FKG393244 FUC393244 GDY393244 GNU393244 GXQ393244 HHM393244 HRI393244 IBE393244 ILA393244 IUW393244 JES393244 JOO393244 JYK393244 KIG393244 KSC393244 LBY393244 LLU393244 LVQ393244 MFM393244 MPI393244 MZE393244 NJA393244 NSW393244 OCS393244 OMO393244 OWK393244 PGG393244 PQC393244 PZY393244 QJU393244 QTQ393244 RDM393244 RNI393244 RXE393244 SHA393244 SQW393244 TAS393244 TKO393244 TUK393244 UEG393244 UOC393244 UXY393244 VHU393244 VRQ393244 WBM393244 WLI393244 WVE393244 A458780 IS458780 SO458780 ACK458780 AMG458780 AWC458780 BFY458780 BPU458780 BZQ458780 CJM458780 CTI458780 DDE458780 DNA458780 DWW458780 EGS458780 EQO458780 FAK458780 FKG458780 FUC458780 GDY458780 GNU458780 GXQ458780 HHM458780 HRI458780 IBE458780 ILA458780 IUW458780 JES458780 JOO458780 JYK458780 KIG458780 KSC458780 LBY458780 LLU458780 LVQ458780 MFM458780 MPI458780 MZE458780 NJA458780 NSW458780 OCS458780 OMO458780 OWK458780 PGG458780 PQC458780 PZY458780 QJU458780 QTQ458780 RDM458780 RNI458780 RXE458780 SHA458780 SQW458780 TAS458780 TKO458780 TUK458780 UEG458780 UOC458780 UXY458780 VHU458780 VRQ458780 WBM458780 WLI458780 WVE458780 A524316 IS524316 SO524316 ACK524316 AMG524316 AWC524316 BFY524316 BPU524316 BZQ524316 CJM524316 CTI524316 DDE524316 DNA524316 DWW524316 EGS524316 EQO524316 FAK524316 FKG524316 FUC524316 GDY524316 GNU524316 GXQ524316 HHM524316 HRI524316 IBE524316 ILA524316 IUW524316 JES524316 JOO524316 JYK524316 KIG524316 KSC524316 LBY524316 LLU524316 LVQ524316 MFM524316 MPI524316 MZE524316 NJA524316 NSW524316 OCS524316 OMO524316 OWK524316 PGG524316 PQC524316 PZY524316 QJU524316 QTQ524316 RDM524316 RNI524316 RXE524316 SHA524316 SQW524316 TAS524316 TKO524316 TUK524316 UEG524316 UOC524316 UXY524316 VHU524316 VRQ524316 WBM524316 WLI524316 WVE524316 A589852 IS589852 SO589852 ACK589852 AMG589852 AWC589852 BFY589852 BPU589852 BZQ589852 CJM589852 CTI589852 DDE589852 DNA589852 DWW589852 EGS589852 EQO589852 FAK589852 FKG589852 FUC589852 GDY589852 GNU589852 GXQ589852 HHM589852 HRI589852 IBE589852 ILA589852 IUW589852 JES589852 JOO589852 JYK589852 KIG589852 KSC589852 LBY589852 LLU589852 LVQ589852 MFM589852 MPI589852 MZE589852 NJA589852 NSW589852 OCS589852 OMO589852 OWK589852 PGG589852 PQC589852 PZY589852 QJU589852 QTQ589852 RDM589852 RNI589852 RXE589852 SHA589852 SQW589852 TAS589852 TKO589852 TUK589852 UEG589852 UOC589852 UXY589852 VHU589852 VRQ589852 WBM589852 WLI589852 WVE589852 A655388 IS655388 SO655388 ACK655388 AMG655388 AWC655388 BFY655388 BPU655388 BZQ655388 CJM655388 CTI655388 DDE655388 DNA655388 DWW655388 EGS655388 EQO655388 FAK655388 FKG655388 FUC655388 GDY655388 GNU655388 GXQ655388 HHM655388 HRI655388 IBE655388 ILA655388 IUW655388 JES655388 JOO655388 JYK655388 KIG655388 KSC655388 LBY655388 LLU655388 LVQ655388 MFM655388 MPI655388 MZE655388 NJA655388 NSW655388 OCS655388 OMO655388 OWK655388 PGG655388 PQC655388 PZY655388 QJU655388 QTQ655388 RDM655388 RNI655388 RXE655388 SHA655388 SQW655388 TAS655388 TKO655388 TUK655388 UEG655388 UOC655388 UXY655388 VHU655388 VRQ655388 WBM655388 WLI655388 WVE655388 A720924 IS720924 SO720924 ACK720924 AMG720924 AWC720924 BFY720924 BPU720924 BZQ720924 CJM720924 CTI720924 DDE720924 DNA720924 DWW720924 EGS720924 EQO720924 FAK720924 FKG720924 FUC720924 GDY720924 GNU720924 GXQ720924 HHM720924 HRI720924 IBE720924 ILA720924 IUW720924 JES720924 JOO720924 JYK720924 KIG720924 KSC720924 LBY720924 LLU720924 LVQ720924 MFM720924 MPI720924 MZE720924 NJA720924 NSW720924 OCS720924 OMO720924 OWK720924 PGG720924 PQC720924 PZY720924 QJU720924 QTQ720924 RDM720924 RNI720924 RXE720924 SHA720924 SQW720924 TAS720924 TKO720924 TUK720924 UEG720924 UOC720924 UXY720924 VHU720924 VRQ720924 WBM720924 WLI720924 WVE720924 A786460 IS786460 SO786460 ACK786460 AMG786460 AWC786460 BFY786460 BPU786460 BZQ786460 CJM786460 CTI786460 DDE786460 DNA786460 DWW786460 EGS786460 EQO786460 FAK786460 FKG786460 FUC786460 GDY786460 GNU786460 GXQ786460 HHM786460 HRI786460 IBE786460 ILA786460 IUW786460 JES786460 JOO786460 JYK786460 KIG786460 KSC786460 LBY786460 LLU786460 LVQ786460 MFM786460 MPI786460 MZE786460 NJA786460 NSW786460 OCS786460 OMO786460 OWK786460 PGG786460 PQC786460 PZY786460 QJU786460 QTQ786460 RDM786460 RNI786460 RXE786460 SHA786460 SQW786460 TAS786460 TKO786460 TUK786460 UEG786460 UOC786460 UXY786460 VHU786460 VRQ786460 WBM786460 WLI786460 WVE786460 A851996 IS851996 SO851996 ACK851996 AMG851996 AWC851996 BFY851996 BPU851996 BZQ851996 CJM851996 CTI851996 DDE851996 DNA851996 DWW851996 EGS851996 EQO851996 FAK851996 FKG851996 FUC851996 GDY851996 GNU851996 GXQ851996 HHM851996 HRI851996 IBE851996 ILA851996 IUW851996 JES851996 JOO851996 JYK851996 KIG851996 KSC851996 LBY851996 LLU851996 LVQ851996 MFM851996 MPI851996 MZE851996 NJA851996 NSW851996 OCS851996 OMO851996 OWK851996 PGG851996 PQC851996 PZY851996 QJU851996 QTQ851996 RDM851996 RNI851996 RXE851996 SHA851996 SQW851996 TAS851996 TKO851996 TUK851996 UEG851996 UOC851996 UXY851996 VHU851996 VRQ851996 WBM851996 WLI851996 WVE851996 A917532 IS917532 SO917532 ACK917532 AMG917532 AWC917532 BFY917532 BPU917532 BZQ917532 CJM917532 CTI917532 DDE917532 DNA917532 DWW917532 EGS917532 EQO917532 FAK917532 FKG917532 FUC917532 GDY917532 GNU917532 GXQ917532 HHM917532 HRI917532 IBE917532 ILA917532 IUW917532 JES917532 JOO917532 JYK917532 KIG917532 KSC917532 LBY917532 LLU917532 LVQ917532 MFM917532 MPI917532 MZE917532 NJA917532 NSW917532 OCS917532 OMO917532 OWK917532 PGG917532 PQC917532 PZY917532 QJU917532 QTQ917532 RDM917532 RNI917532 RXE917532 SHA917532 SQW917532 TAS917532 TKO917532 TUK917532 UEG917532 UOC917532 UXY917532 VHU917532 VRQ917532 WBM917532 WLI917532 WVE917532 A983068 IS983068 SO983068 ACK983068 AMG983068 AWC983068 BFY983068 BPU983068 BZQ983068 CJM983068 CTI983068 DDE983068 DNA983068 DWW983068 EGS983068 EQO983068 FAK983068 FKG983068 FUC983068 GDY983068 GNU983068 GXQ983068 HHM983068 HRI983068 IBE983068 ILA983068 IUW983068 JES983068 JOO983068 JYK983068 KIG983068 KSC983068 LBY983068 LLU983068 LVQ983068 MFM983068 MPI983068 MZE983068 NJA983068 NSW983068 OCS983068 OMO983068 OWK983068 PGG983068 PQC983068 PZY983068 QJU983068 QTQ983068 RDM983068 RNI983068 RXE983068 SHA983068 SQW983068 TAS983068 TKO983068 TUK983068 UEG983068 UOC983068 UXY983068 VHU983068 VRQ983068 WBM983068 WLI983068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3"/>
  <sheetViews>
    <sheetView topLeftCell="B133" zoomScale="87" zoomScaleNormal="87" workbookViewId="0">
      <selection activeCell="D142" sqref="D142"/>
    </sheetView>
  </sheetViews>
  <sheetFormatPr baseColWidth="10" defaultRowHeight="15" x14ac:dyDescent="0.25"/>
  <cols>
    <col min="1" max="1" width="3.140625" style="9" bestFit="1" customWidth="1"/>
    <col min="2" max="2" width="70.85546875" style="9" customWidth="1"/>
    <col min="3" max="3" width="31.140625" style="9" customWidth="1"/>
    <col min="4" max="4" width="35.140625" style="9" customWidth="1"/>
    <col min="5" max="5" width="25" style="9" customWidth="1"/>
    <col min="6" max="6" width="37.85546875" style="9" customWidth="1"/>
    <col min="7" max="7" width="41.42578125" style="9" customWidth="1"/>
    <col min="8" max="8" width="24.5703125" style="9" customWidth="1"/>
    <col min="9" max="9" width="24" style="9" customWidth="1"/>
    <col min="10" max="10" width="46.42578125" style="9" customWidth="1"/>
    <col min="11" max="11" width="24.140625" style="9" customWidth="1"/>
    <col min="12" max="13" width="18.7109375" style="9" customWidth="1"/>
    <col min="14" max="14" width="22.140625" style="9" customWidth="1"/>
    <col min="15" max="15" width="26.140625" style="9" customWidth="1"/>
    <col min="16" max="16" width="19.5703125" style="9" bestFit="1" customWidth="1"/>
    <col min="17" max="17" width="25.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25" t="s">
        <v>62</v>
      </c>
      <c r="C2" s="326"/>
      <c r="D2" s="326"/>
      <c r="E2" s="326"/>
      <c r="F2" s="326"/>
      <c r="G2" s="326"/>
      <c r="H2" s="326"/>
      <c r="I2" s="326"/>
      <c r="J2" s="326"/>
      <c r="K2" s="326"/>
      <c r="L2" s="326"/>
      <c r="M2" s="326"/>
      <c r="N2" s="326"/>
      <c r="O2" s="326"/>
      <c r="P2" s="326"/>
    </row>
    <row r="4" spans="2:16" ht="26.25" x14ac:dyDescent="0.25">
      <c r="B4" s="325" t="s">
        <v>47</v>
      </c>
      <c r="C4" s="326"/>
      <c r="D4" s="326"/>
      <c r="E4" s="326"/>
      <c r="F4" s="326"/>
      <c r="G4" s="326"/>
      <c r="H4" s="326"/>
      <c r="I4" s="326"/>
      <c r="J4" s="326"/>
      <c r="K4" s="326"/>
      <c r="L4" s="326"/>
      <c r="M4" s="326"/>
      <c r="N4" s="326"/>
      <c r="O4" s="326"/>
      <c r="P4" s="326"/>
    </row>
    <row r="5" spans="2:16" ht="15.75" thickBot="1" x14ac:dyDescent="0.3"/>
    <row r="6" spans="2:16" ht="21.75" thickBot="1" x14ac:dyDescent="0.3">
      <c r="B6" s="11" t="s">
        <v>4</v>
      </c>
      <c r="C6" s="327" t="s">
        <v>159</v>
      </c>
      <c r="D6" s="327"/>
      <c r="E6" s="327"/>
      <c r="F6" s="327"/>
      <c r="G6" s="327"/>
      <c r="H6" s="327"/>
      <c r="I6" s="327"/>
      <c r="J6" s="327"/>
      <c r="K6" s="327"/>
      <c r="L6" s="327"/>
      <c r="M6" s="327"/>
      <c r="N6" s="328"/>
    </row>
    <row r="7" spans="2:16" ht="16.5" thickBot="1" x14ac:dyDescent="0.3">
      <c r="B7" s="12" t="s">
        <v>5</v>
      </c>
      <c r="C7" s="327" t="s">
        <v>165</v>
      </c>
      <c r="D7" s="327"/>
      <c r="E7" s="327"/>
      <c r="F7" s="327"/>
      <c r="G7" s="327"/>
      <c r="H7" s="327"/>
      <c r="I7" s="327"/>
      <c r="J7" s="327"/>
      <c r="K7" s="327"/>
      <c r="L7" s="327"/>
      <c r="M7" s="327"/>
      <c r="N7" s="328"/>
    </row>
    <row r="8" spans="2:16" ht="16.5" thickBot="1" x14ac:dyDescent="0.3">
      <c r="B8" s="12" t="s">
        <v>6</v>
      </c>
      <c r="C8" s="327" t="s">
        <v>165</v>
      </c>
      <c r="D8" s="327"/>
      <c r="E8" s="327"/>
      <c r="F8" s="327"/>
      <c r="G8" s="327"/>
      <c r="H8" s="327"/>
      <c r="I8" s="327"/>
      <c r="J8" s="327"/>
      <c r="K8" s="327"/>
      <c r="L8" s="327"/>
      <c r="M8" s="327"/>
      <c r="N8" s="328"/>
    </row>
    <row r="9" spans="2:16" ht="16.5" thickBot="1" x14ac:dyDescent="0.3">
      <c r="B9" s="12" t="s">
        <v>7</v>
      </c>
      <c r="C9" s="327" t="s">
        <v>165</v>
      </c>
      <c r="D9" s="327"/>
      <c r="E9" s="327"/>
      <c r="F9" s="327"/>
      <c r="G9" s="327"/>
      <c r="H9" s="327"/>
      <c r="I9" s="327"/>
      <c r="J9" s="327"/>
      <c r="K9" s="327"/>
      <c r="L9" s="327"/>
      <c r="M9" s="327"/>
      <c r="N9" s="328"/>
    </row>
    <row r="10" spans="2:16" ht="16.5" thickBot="1" x14ac:dyDescent="0.3">
      <c r="B10" s="12" t="s">
        <v>668</v>
      </c>
      <c r="C10" s="329" t="s">
        <v>311</v>
      </c>
      <c r="D10" s="329"/>
      <c r="E10" s="330"/>
      <c r="F10" s="33"/>
      <c r="G10" s="33"/>
      <c r="H10" s="33"/>
      <c r="I10" s="33"/>
      <c r="J10" s="33"/>
      <c r="K10" s="33"/>
      <c r="L10" s="33"/>
      <c r="M10" s="33"/>
      <c r="N10" s="34"/>
    </row>
    <row r="11" spans="2:16" ht="16.5" thickBot="1" x14ac:dyDescent="0.3">
      <c r="B11" s="14" t="s">
        <v>8</v>
      </c>
      <c r="C11" s="15">
        <v>41975</v>
      </c>
      <c r="D11" s="16"/>
      <c r="E11" s="16"/>
      <c r="F11" s="16"/>
      <c r="G11" s="16"/>
      <c r="H11" s="16"/>
      <c r="I11" s="16"/>
      <c r="J11" s="16"/>
      <c r="K11" s="16"/>
      <c r="L11" s="16"/>
      <c r="M11" s="16"/>
      <c r="N11" s="17"/>
    </row>
    <row r="12" spans="2:16" ht="15.75" x14ac:dyDescent="0.25">
      <c r="B12" s="13"/>
      <c r="C12" s="18"/>
      <c r="D12" s="19"/>
      <c r="E12" s="19"/>
      <c r="F12" s="19"/>
      <c r="G12" s="19"/>
      <c r="H12" s="19"/>
      <c r="I12" s="106"/>
      <c r="J12" s="106"/>
      <c r="K12" s="106"/>
      <c r="L12" s="106"/>
      <c r="M12" s="106"/>
      <c r="N12" s="19"/>
    </row>
    <row r="13" spans="2:16" x14ac:dyDescent="0.25">
      <c r="I13" s="106"/>
      <c r="J13" s="106"/>
      <c r="K13" s="106"/>
      <c r="L13" s="106"/>
      <c r="M13" s="106"/>
      <c r="N13" s="107"/>
    </row>
    <row r="14" spans="2:16" ht="45.75" customHeight="1" x14ac:dyDescent="0.25">
      <c r="B14" s="331" t="s">
        <v>100</v>
      </c>
      <c r="C14" s="331"/>
      <c r="D14" s="184" t="s">
        <v>11</v>
      </c>
      <c r="E14" s="184" t="s">
        <v>12</v>
      </c>
      <c r="F14" s="184" t="s">
        <v>28</v>
      </c>
      <c r="G14" s="91"/>
      <c r="I14" s="36"/>
      <c r="J14" s="36"/>
      <c r="K14" s="36"/>
      <c r="L14" s="36"/>
      <c r="M14" s="36"/>
      <c r="N14" s="107"/>
    </row>
    <row r="15" spans="2:16" x14ac:dyDescent="0.25">
      <c r="B15" s="331"/>
      <c r="C15" s="331"/>
      <c r="D15" s="184">
        <v>1</v>
      </c>
      <c r="E15" s="172"/>
      <c r="F15" s="174"/>
      <c r="G15" s="92"/>
      <c r="I15" s="37"/>
      <c r="J15" s="37"/>
      <c r="K15" s="37"/>
      <c r="L15" s="37"/>
      <c r="M15" s="37"/>
      <c r="N15" s="107"/>
    </row>
    <row r="16" spans="2:16" x14ac:dyDescent="0.25">
      <c r="B16" s="331"/>
      <c r="C16" s="331"/>
      <c r="D16" s="184">
        <v>2</v>
      </c>
      <c r="E16" s="172"/>
      <c r="F16" s="174"/>
      <c r="G16" s="92"/>
      <c r="I16" s="37"/>
      <c r="J16" s="37"/>
      <c r="K16" s="37"/>
      <c r="L16" s="37"/>
      <c r="M16" s="37"/>
      <c r="N16" s="107"/>
    </row>
    <row r="17" spans="1:14" x14ac:dyDescent="0.25">
      <c r="B17" s="331"/>
      <c r="C17" s="331"/>
      <c r="D17" s="184">
        <v>3</v>
      </c>
      <c r="E17" s="35"/>
      <c r="F17" s="174"/>
      <c r="G17" s="92"/>
      <c r="I17" s="37"/>
      <c r="J17" s="37"/>
      <c r="K17" s="37"/>
      <c r="L17" s="37"/>
      <c r="M17" s="37"/>
      <c r="N17" s="107"/>
    </row>
    <row r="18" spans="1:14" x14ac:dyDescent="0.25">
      <c r="B18" s="331"/>
      <c r="C18" s="331"/>
      <c r="D18" s="184">
        <v>4</v>
      </c>
      <c r="E18" s="173"/>
      <c r="F18" s="174"/>
      <c r="G18" s="92"/>
      <c r="H18" s="22"/>
      <c r="I18" s="37"/>
      <c r="J18" s="37"/>
      <c r="K18" s="37"/>
      <c r="L18" s="37"/>
      <c r="M18" s="37"/>
      <c r="N18" s="20"/>
    </row>
    <row r="19" spans="1:14" x14ac:dyDescent="0.25">
      <c r="B19" s="331"/>
      <c r="C19" s="331"/>
      <c r="D19" s="184">
        <v>5</v>
      </c>
      <c r="E19" s="173">
        <v>1775038850</v>
      </c>
      <c r="F19" s="174">
        <v>850</v>
      </c>
      <c r="G19" s="92"/>
      <c r="H19" s="22"/>
      <c r="I19" s="39"/>
      <c r="J19" s="39"/>
      <c r="K19" s="39"/>
      <c r="L19" s="39"/>
      <c r="M19" s="39"/>
      <c r="N19" s="20"/>
    </row>
    <row r="20" spans="1:14" x14ac:dyDescent="0.25">
      <c r="B20" s="331"/>
      <c r="C20" s="331"/>
      <c r="D20" s="184">
        <v>6</v>
      </c>
      <c r="E20" s="173"/>
      <c r="F20" s="174"/>
      <c r="G20" s="92"/>
      <c r="H20" s="22"/>
      <c r="I20" s="106"/>
      <c r="J20" s="106"/>
      <c r="K20" s="106"/>
      <c r="L20" s="106"/>
      <c r="M20" s="106"/>
      <c r="N20" s="20"/>
    </row>
    <row r="21" spans="1:14" x14ac:dyDescent="0.25">
      <c r="B21" s="331"/>
      <c r="C21" s="331"/>
      <c r="D21" s="184">
        <v>7</v>
      </c>
      <c r="E21" s="173"/>
      <c r="F21" s="174"/>
      <c r="G21" s="92"/>
      <c r="H21" s="22"/>
      <c r="I21" s="106"/>
      <c r="J21" s="106"/>
      <c r="K21" s="106"/>
      <c r="L21" s="106"/>
      <c r="M21" s="106"/>
      <c r="N21" s="20"/>
    </row>
    <row r="22" spans="1:14" ht="15.75" thickBot="1" x14ac:dyDescent="0.3">
      <c r="B22" s="332" t="s">
        <v>13</v>
      </c>
      <c r="C22" s="333"/>
      <c r="D22" s="184"/>
      <c r="E22" s="172">
        <f>SUM(E15:E21)</f>
        <v>1775038850</v>
      </c>
      <c r="F22" s="35">
        <f>+F19</f>
        <v>850</v>
      </c>
      <c r="G22" s="92"/>
      <c r="H22" s="22"/>
      <c r="I22" s="106"/>
      <c r="J22" s="106"/>
      <c r="K22" s="106"/>
      <c r="L22" s="106"/>
      <c r="M22" s="106"/>
      <c r="N22" s="20"/>
    </row>
    <row r="23" spans="1:14" ht="45.75" thickBot="1" x14ac:dyDescent="0.3">
      <c r="A23" s="41"/>
      <c r="B23" s="52" t="s">
        <v>14</v>
      </c>
      <c r="C23" s="52" t="s">
        <v>101</v>
      </c>
      <c r="E23" s="36"/>
      <c r="F23" s="36"/>
      <c r="G23" s="36"/>
      <c r="H23" s="36"/>
      <c r="I23" s="10"/>
      <c r="J23" s="10"/>
      <c r="K23" s="10"/>
      <c r="L23" s="10"/>
      <c r="M23" s="10"/>
    </row>
    <row r="24" spans="1:14" ht="15.75" thickBot="1" x14ac:dyDescent="0.3">
      <c r="A24" s="42">
        <v>1</v>
      </c>
      <c r="C24" s="44">
        <f>+F19*80%</f>
        <v>680</v>
      </c>
      <c r="D24" s="40"/>
      <c r="E24" s="43">
        <f>E22</f>
        <v>1775038850</v>
      </c>
      <c r="F24" s="38"/>
      <c r="G24" s="38"/>
      <c r="H24" s="38"/>
      <c r="I24" s="23"/>
      <c r="J24" s="23"/>
      <c r="K24" s="23"/>
      <c r="L24" s="23"/>
      <c r="M24" s="23"/>
    </row>
    <row r="25" spans="1:14" x14ac:dyDescent="0.25">
      <c r="A25" s="98"/>
      <c r="C25" s="99"/>
      <c r="D25" s="37"/>
      <c r="E25" s="100"/>
      <c r="F25" s="38"/>
      <c r="G25" s="38"/>
      <c r="H25" s="38"/>
      <c r="I25" s="23"/>
      <c r="J25" s="23"/>
      <c r="K25" s="23"/>
      <c r="L25" s="23"/>
      <c r="M25" s="23"/>
    </row>
    <row r="26" spans="1:14" x14ac:dyDescent="0.25">
      <c r="A26" s="98"/>
      <c r="C26" s="99"/>
      <c r="D26" s="37"/>
      <c r="E26" s="100"/>
      <c r="F26" s="38"/>
      <c r="G26" s="38"/>
      <c r="H26" s="38"/>
      <c r="I26" s="23"/>
      <c r="J26" s="23"/>
      <c r="K26" s="23"/>
      <c r="L26" s="23"/>
      <c r="M26" s="23"/>
    </row>
    <row r="27" spans="1:14" x14ac:dyDescent="0.25">
      <c r="A27" s="98"/>
      <c r="B27" s="121" t="s">
        <v>136</v>
      </c>
      <c r="C27" s="103"/>
      <c r="D27" s="103"/>
      <c r="E27" s="103"/>
      <c r="F27" s="103"/>
      <c r="G27" s="103"/>
      <c r="H27" s="103"/>
      <c r="I27" s="106"/>
      <c r="J27" s="106"/>
      <c r="K27" s="106"/>
      <c r="L27" s="106"/>
      <c r="M27" s="106"/>
      <c r="N27" s="107"/>
    </row>
    <row r="28" spans="1:14" x14ac:dyDescent="0.25">
      <c r="A28" s="98"/>
      <c r="B28" s="103"/>
      <c r="C28" s="103"/>
      <c r="D28" s="103"/>
      <c r="E28" s="103"/>
      <c r="F28" s="103"/>
      <c r="G28" s="103"/>
      <c r="H28" s="103"/>
      <c r="I28" s="106"/>
      <c r="J28" s="106"/>
      <c r="K28" s="106"/>
      <c r="L28" s="106"/>
      <c r="M28" s="106"/>
      <c r="N28" s="107"/>
    </row>
    <row r="29" spans="1:14" x14ac:dyDescent="0.25">
      <c r="A29" s="98"/>
      <c r="B29" s="124" t="s">
        <v>32</v>
      </c>
      <c r="C29" s="124" t="s">
        <v>137</v>
      </c>
      <c r="D29" s="124" t="s">
        <v>138</v>
      </c>
      <c r="E29" s="103"/>
      <c r="F29" s="103"/>
      <c r="G29" s="103"/>
      <c r="H29" s="103"/>
      <c r="I29" s="106"/>
      <c r="J29" s="106"/>
      <c r="K29" s="106"/>
      <c r="L29" s="106"/>
      <c r="M29" s="106"/>
      <c r="N29" s="107"/>
    </row>
    <row r="30" spans="1:14" x14ac:dyDescent="0.25">
      <c r="A30" s="98"/>
      <c r="B30" s="120" t="s">
        <v>139</v>
      </c>
      <c r="C30" s="183" t="s">
        <v>163</v>
      </c>
      <c r="D30" s="120"/>
      <c r="E30" s="103"/>
      <c r="F30" s="103"/>
      <c r="G30" s="103"/>
      <c r="H30" s="103"/>
      <c r="I30" s="106"/>
      <c r="J30" s="106"/>
      <c r="K30" s="106"/>
      <c r="L30" s="106"/>
      <c r="M30" s="106"/>
      <c r="N30" s="107"/>
    </row>
    <row r="31" spans="1:14" x14ac:dyDescent="0.25">
      <c r="A31" s="98"/>
      <c r="B31" s="120" t="s">
        <v>140</v>
      </c>
      <c r="C31" s="183" t="s">
        <v>163</v>
      </c>
      <c r="D31" s="193"/>
      <c r="E31" s="103"/>
      <c r="F31" s="103"/>
      <c r="G31" s="103"/>
      <c r="H31" s="103"/>
      <c r="I31" s="106"/>
      <c r="J31" s="106"/>
      <c r="K31" s="106"/>
      <c r="L31" s="106"/>
      <c r="M31" s="106"/>
      <c r="N31" s="107"/>
    </row>
    <row r="32" spans="1:14" x14ac:dyDescent="0.25">
      <c r="A32" s="98"/>
      <c r="B32" s="120" t="s">
        <v>141</v>
      </c>
      <c r="C32" s="183" t="s">
        <v>163</v>
      </c>
      <c r="D32" s="120"/>
      <c r="E32" s="103"/>
      <c r="F32" s="103"/>
      <c r="G32" s="103"/>
      <c r="H32" s="103"/>
      <c r="I32" s="106"/>
      <c r="J32" s="106"/>
      <c r="K32" s="106"/>
      <c r="L32" s="106"/>
      <c r="M32" s="106"/>
      <c r="N32" s="107"/>
    </row>
    <row r="33" spans="1:17" x14ac:dyDescent="0.25">
      <c r="A33" s="98"/>
      <c r="B33" s="120" t="s">
        <v>142</v>
      </c>
      <c r="C33" s="183"/>
      <c r="D33" s="243" t="s">
        <v>163</v>
      </c>
      <c r="E33" s="103"/>
      <c r="F33" s="103"/>
      <c r="G33" s="103"/>
      <c r="H33" s="103"/>
      <c r="I33" s="106"/>
      <c r="J33" s="106"/>
      <c r="K33" s="106"/>
      <c r="L33" s="106"/>
      <c r="M33" s="106"/>
      <c r="N33" s="107"/>
    </row>
    <row r="34" spans="1:17" x14ac:dyDescent="0.25">
      <c r="A34" s="98"/>
      <c r="B34" s="103"/>
      <c r="C34" s="103"/>
      <c r="D34" s="103"/>
      <c r="E34" s="103"/>
      <c r="F34" s="103"/>
      <c r="G34" s="103"/>
      <c r="H34" s="103"/>
      <c r="I34" s="106"/>
      <c r="J34" s="106"/>
      <c r="K34" s="106"/>
      <c r="L34" s="106"/>
      <c r="M34" s="106"/>
      <c r="N34" s="107"/>
    </row>
    <row r="35" spans="1:17" x14ac:dyDescent="0.25">
      <c r="A35" s="98"/>
      <c r="B35" s="103"/>
      <c r="C35" s="103"/>
      <c r="D35" s="103"/>
      <c r="E35" s="103"/>
      <c r="F35" s="103"/>
      <c r="G35" s="103"/>
      <c r="H35" s="103"/>
      <c r="I35" s="106"/>
      <c r="J35" s="106"/>
      <c r="K35" s="106"/>
      <c r="L35" s="106"/>
      <c r="M35" s="106"/>
      <c r="N35" s="107"/>
    </row>
    <row r="36" spans="1:17" x14ac:dyDescent="0.25">
      <c r="A36" s="98"/>
      <c r="B36" s="121" t="s">
        <v>143</v>
      </c>
      <c r="C36" s="103"/>
      <c r="D36" s="103"/>
      <c r="E36" s="103"/>
      <c r="F36" s="103"/>
      <c r="G36" s="103"/>
      <c r="H36" s="103"/>
      <c r="I36" s="106"/>
      <c r="J36" s="106"/>
      <c r="K36" s="106"/>
      <c r="L36" s="106"/>
      <c r="M36" s="106"/>
      <c r="N36" s="107"/>
    </row>
    <row r="37" spans="1:17" x14ac:dyDescent="0.25">
      <c r="A37" s="98"/>
      <c r="B37" s="103"/>
      <c r="C37" s="103"/>
      <c r="D37" s="103"/>
      <c r="E37" s="103"/>
      <c r="F37" s="103"/>
      <c r="G37" s="103"/>
      <c r="H37" s="103"/>
      <c r="I37" s="106"/>
      <c r="J37" s="106"/>
      <c r="K37" s="106"/>
      <c r="L37" s="106"/>
      <c r="M37" s="106"/>
      <c r="N37" s="107"/>
    </row>
    <row r="38" spans="1:17" x14ac:dyDescent="0.25">
      <c r="A38" s="98"/>
      <c r="B38" s="103"/>
      <c r="C38" s="103"/>
      <c r="D38" s="103"/>
      <c r="E38" s="103"/>
      <c r="F38" s="103"/>
      <c r="G38" s="103"/>
      <c r="H38" s="103"/>
      <c r="I38" s="106"/>
      <c r="J38" s="106"/>
      <c r="K38" s="106"/>
      <c r="L38" s="106"/>
      <c r="M38" s="106"/>
      <c r="N38" s="107"/>
    </row>
    <row r="39" spans="1:17" x14ac:dyDescent="0.25">
      <c r="A39" s="98"/>
      <c r="B39" s="124" t="s">
        <v>32</v>
      </c>
      <c r="C39" s="124" t="s">
        <v>57</v>
      </c>
      <c r="D39" s="123" t="s">
        <v>50</v>
      </c>
      <c r="E39" s="123" t="s">
        <v>15</v>
      </c>
      <c r="F39" s="103"/>
      <c r="G39" s="103"/>
      <c r="H39" s="103"/>
      <c r="I39" s="106"/>
      <c r="J39" s="106"/>
      <c r="K39" s="106"/>
      <c r="L39" s="106"/>
      <c r="M39" s="106"/>
      <c r="N39" s="107"/>
    </row>
    <row r="40" spans="1:17" ht="28.5" x14ac:dyDescent="0.25">
      <c r="A40" s="98"/>
      <c r="B40" s="104" t="s">
        <v>144</v>
      </c>
      <c r="C40" s="105">
        <v>40</v>
      </c>
      <c r="D40" s="183">
        <f>E116</f>
        <v>30</v>
      </c>
      <c r="E40" s="334">
        <f>+D40+D41</f>
        <v>80</v>
      </c>
      <c r="F40" s="103"/>
      <c r="G40" s="103"/>
      <c r="H40" s="103"/>
      <c r="I40" s="106"/>
      <c r="J40" s="106"/>
      <c r="K40" s="106"/>
      <c r="L40" s="106"/>
      <c r="M40" s="106"/>
      <c r="N40" s="107"/>
    </row>
    <row r="41" spans="1:17" ht="57" x14ac:dyDescent="0.25">
      <c r="A41" s="98"/>
      <c r="B41" s="104" t="s">
        <v>145</v>
      </c>
      <c r="C41" s="105">
        <v>60</v>
      </c>
      <c r="D41" s="183">
        <f>F132</f>
        <v>50</v>
      </c>
      <c r="E41" s="335"/>
      <c r="F41" s="103"/>
      <c r="G41" s="103"/>
      <c r="H41" s="103"/>
      <c r="I41" s="106"/>
      <c r="J41" s="106"/>
      <c r="K41" s="106"/>
      <c r="L41" s="106"/>
      <c r="M41" s="106"/>
      <c r="N41" s="107"/>
    </row>
    <row r="42" spans="1:17" x14ac:dyDescent="0.25">
      <c r="A42" s="98"/>
      <c r="C42" s="99"/>
      <c r="D42" s="37"/>
      <c r="E42" s="100"/>
      <c r="F42" s="38"/>
      <c r="G42" s="38"/>
      <c r="H42" s="38"/>
      <c r="I42" s="23"/>
      <c r="J42" s="23"/>
      <c r="K42" s="23"/>
      <c r="L42" s="23"/>
      <c r="M42" s="23"/>
    </row>
    <row r="43" spans="1:17" x14ac:dyDescent="0.25">
      <c r="A43" s="98"/>
      <c r="C43" s="99"/>
      <c r="D43" s="37"/>
      <c r="E43" s="100"/>
      <c r="F43" s="38"/>
      <c r="G43" s="38"/>
      <c r="H43" s="38"/>
      <c r="I43" s="23"/>
      <c r="J43" s="23"/>
      <c r="K43" s="23"/>
      <c r="L43" s="23"/>
      <c r="M43" s="23"/>
    </row>
    <row r="44" spans="1:17" x14ac:dyDescent="0.25">
      <c r="A44" s="98"/>
      <c r="C44" s="99"/>
      <c r="D44" s="37"/>
      <c r="E44" s="100"/>
      <c r="F44" s="38"/>
      <c r="G44" s="38"/>
      <c r="H44" s="38"/>
      <c r="I44" s="23"/>
      <c r="J44" s="23"/>
      <c r="K44" s="23"/>
      <c r="L44" s="23"/>
      <c r="M44" s="23"/>
    </row>
    <row r="45" spans="1:17" ht="15.75" thickBot="1" x14ac:dyDescent="0.3">
      <c r="M45" s="336" t="s">
        <v>34</v>
      </c>
      <c r="N45" s="336"/>
    </row>
    <row r="46" spans="1:17" x14ac:dyDescent="0.25">
      <c r="B46" s="121" t="s">
        <v>29</v>
      </c>
      <c r="M46" s="63"/>
      <c r="N46" s="63"/>
    </row>
    <row r="47" spans="1:17" ht="15.75" thickBot="1" x14ac:dyDescent="0.3">
      <c r="M47" s="63"/>
      <c r="N47" s="63"/>
    </row>
    <row r="48" spans="1:17" s="106" customFormat="1" ht="109.5" customHeight="1" x14ac:dyDescent="0.25">
      <c r="B48" s="117" t="s">
        <v>146</v>
      </c>
      <c r="C48" s="117" t="s">
        <v>147</v>
      </c>
      <c r="D48" s="117" t="s">
        <v>148</v>
      </c>
      <c r="E48" s="117" t="s">
        <v>44</v>
      </c>
      <c r="F48" s="117" t="s">
        <v>21</v>
      </c>
      <c r="G48" s="117" t="s">
        <v>102</v>
      </c>
      <c r="H48" s="117" t="s">
        <v>16</v>
      </c>
      <c r="I48" s="117" t="s">
        <v>9</v>
      </c>
      <c r="J48" s="117" t="s">
        <v>30</v>
      </c>
      <c r="K48" s="117" t="s">
        <v>60</v>
      </c>
      <c r="L48" s="117" t="s">
        <v>19</v>
      </c>
      <c r="M48" s="102" t="s">
        <v>25</v>
      </c>
      <c r="N48" s="117" t="s">
        <v>149</v>
      </c>
      <c r="O48" s="117" t="s">
        <v>35</v>
      </c>
      <c r="P48" s="118" t="s">
        <v>10</v>
      </c>
      <c r="Q48" s="118" t="s">
        <v>18</v>
      </c>
    </row>
    <row r="49" spans="1:26" s="112" customFormat="1" x14ac:dyDescent="0.25">
      <c r="A49" s="45">
        <v>1</v>
      </c>
      <c r="B49" s="113" t="s">
        <v>159</v>
      </c>
      <c r="C49" s="114" t="s">
        <v>189</v>
      </c>
      <c r="D49" s="113" t="s">
        <v>188</v>
      </c>
      <c r="E49" s="188" t="s">
        <v>352</v>
      </c>
      <c r="F49" s="109" t="s">
        <v>137</v>
      </c>
      <c r="G49" s="155" t="s">
        <v>226</v>
      </c>
      <c r="H49" s="116">
        <v>41250</v>
      </c>
      <c r="I49" s="116">
        <v>41912</v>
      </c>
      <c r="J49" s="110" t="s">
        <v>138</v>
      </c>
      <c r="K49" s="101">
        <f>(I49-H49)/30</f>
        <v>22.066666666666666</v>
      </c>
      <c r="L49" s="101"/>
      <c r="M49" s="101">
        <v>300</v>
      </c>
      <c r="N49" s="101" t="s">
        <v>226</v>
      </c>
      <c r="O49" s="26">
        <v>1179939786</v>
      </c>
      <c r="P49" s="26" t="s">
        <v>353</v>
      </c>
      <c r="Q49" s="156"/>
      <c r="R49" s="111"/>
      <c r="S49" s="111"/>
      <c r="T49" s="111"/>
      <c r="U49" s="111"/>
      <c r="V49" s="111"/>
      <c r="W49" s="111"/>
      <c r="X49" s="111"/>
      <c r="Y49" s="111"/>
      <c r="Z49" s="111"/>
    </row>
    <row r="50" spans="1:26" s="112" customFormat="1" ht="136.5" customHeight="1" x14ac:dyDescent="0.25">
      <c r="A50" s="45">
        <f>+A49+1</f>
        <v>2</v>
      </c>
      <c r="B50" s="113" t="s">
        <v>159</v>
      </c>
      <c r="C50" s="114" t="s">
        <v>189</v>
      </c>
      <c r="D50" s="113" t="s">
        <v>188</v>
      </c>
      <c r="E50" s="188" t="s">
        <v>354</v>
      </c>
      <c r="F50" s="109" t="s">
        <v>137</v>
      </c>
      <c r="G50" s="155" t="s">
        <v>226</v>
      </c>
      <c r="H50" s="116">
        <v>41253</v>
      </c>
      <c r="I50" s="116">
        <v>41912</v>
      </c>
      <c r="J50" s="110" t="s">
        <v>138</v>
      </c>
      <c r="K50" s="101">
        <f>((I50-H50)/30)-L50</f>
        <v>-3.3333333333338544E-3</v>
      </c>
      <c r="L50" s="101">
        <v>21.97</v>
      </c>
      <c r="M50" s="101">
        <v>186</v>
      </c>
      <c r="N50" s="101" t="s">
        <v>226</v>
      </c>
      <c r="O50" s="26">
        <v>997892315</v>
      </c>
      <c r="P50" s="26" t="s">
        <v>355</v>
      </c>
      <c r="Q50" s="156" t="s">
        <v>680</v>
      </c>
      <c r="R50" s="111"/>
      <c r="S50" s="111"/>
      <c r="T50" s="111"/>
      <c r="U50" s="111"/>
      <c r="V50" s="111"/>
      <c r="W50" s="111"/>
      <c r="X50" s="111"/>
      <c r="Y50" s="111"/>
      <c r="Z50" s="111"/>
    </row>
    <row r="51" spans="1:26" s="112" customFormat="1" ht="120" x14ac:dyDescent="0.25">
      <c r="A51" s="45">
        <f>+A50+1</f>
        <v>3</v>
      </c>
      <c r="B51" s="113" t="s">
        <v>159</v>
      </c>
      <c r="C51" s="114" t="s">
        <v>189</v>
      </c>
      <c r="D51" s="113" t="s">
        <v>188</v>
      </c>
      <c r="E51" s="188" t="s">
        <v>356</v>
      </c>
      <c r="F51" s="109" t="s">
        <v>137</v>
      </c>
      <c r="G51" s="155" t="s">
        <v>226</v>
      </c>
      <c r="H51" s="116">
        <v>41519</v>
      </c>
      <c r="I51" s="116">
        <v>41943</v>
      </c>
      <c r="J51" s="110" t="s">
        <v>138</v>
      </c>
      <c r="K51" s="101">
        <f>((I51-H51)/30)-L51</f>
        <v>1.0033333333333321</v>
      </c>
      <c r="L51" s="101">
        <v>13.13</v>
      </c>
      <c r="M51" s="101">
        <v>450</v>
      </c>
      <c r="N51" s="101" t="s">
        <v>226</v>
      </c>
      <c r="O51" s="26">
        <v>1076767616</v>
      </c>
      <c r="P51" s="26">
        <v>794987</v>
      </c>
      <c r="Q51" s="156" t="s">
        <v>680</v>
      </c>
      <c r="R51" s="111"/>
      <c r="S51" s="111"/>
      <c r="T51" s="111"/>
      <c r="U51" s="111"/>
      <c r="V51" s="111"/>
      <c r="W51" s="111"/>
      <c r="X51" s="111"/>
      <c r="Y51" s="111"/>
      <c r="Z51" s="111"/>
    </row>
    <row r="52" spans="1:26" s="112" customFormat="1" ht="30" x14ac:dyDescent="0.25">
      <c r="A52" s="45">
        <f>+A51+1</f>
        <v>4</v>
      </c>
      <c r="B52" s="113" t="s">
        <v>159</v>
      </c>
      <c r="C52" s="114" t="s">
        <v>189</v>
      </c>
      <c r="D52" s="113" t="s">
        <v>188</v>
      </c>
      <c r="E52" s="188" t="s">
        <v>357</v>
      </c>
      <c r="F52" s="109" t="s">
        <v>137</v>
      </c>
      <c r="G52" s="155" t="s">
        <v>226</v>
      </c>
      <c r="H52" s="116">
        <v>40200</v>
      </c>
      <c r="I52" s="116">
        <v>40543</v>
      </c>
      <c r="J52" s="110" t="s">
        <v>138</v>
      </c>
      <c r="K52" s="101">
        <f>((I52-H52)/30)-L52</f>
        <v>11.433333333333334</v>
      </c>
      <c r="L52" s="101"/>
      <c r="M52" s="101">
        <v>56</v>
      </c>
      <c r="N52" s="101" t="s">
        <v>226</v>
      </c>
      <c r="O52" s="26">
        <v>40136272</v>
      </c>
      <c r="P52" s="26" t="s">
        <v>358</v>
      </c>
      <c r="Q52" s="156"/>
      <c r="R52" s="111"/>
      <c r="S52" s="111"/>
      <c r="T52" s="111"/>
      <c r="U52" s="111"/>
      <c r="V52" s="111"/>
      <c r="W52" s="111"/>
      <c r="X52" s="111"/>
      <c r="Y52" s="111"/>
      <c r="Z52" s="111"/>
    </row>
    <row r="53" spans="1:26" s="112" customFormat="1" x14ac:dyDescent="0.25">
      <c r="A53" s="45"/>
      <c r="B53" s="48" t="s">
        <v>15</v>
      </c>
      <c r="C53" s="114"/>
      <c r="D53" s="113"/>
      <c r="E53" s="188"/>
      <c r="F53" s="109"/>
      <c r="G53" s="155"/>
      <c r="H53" s="116"/>
      <c r="I53" s="116"/>
      <c r="J53" s="110"/>
      <c r="K53" s="115">
        <f>SUM(K49:K52)</f>
        <v>34.5</v>
      </c>
      <c r="L53" s="115">
        <f>SUM(L49:L52)</f>
        <v>35.1</v>
      </c>
      <c r="M53" s="154">
        <f>+M49+M50+M51</f>
        <v>936</v>
      </c>
      <c r="N53" s="115">
        <f>SUM(N49:N52)</f>
        <v>0</v>
      </c>
      <c r="O53" s="26"/>
      <c r="P53" s="26"/>
      <c r="Q53" s="247"/>
    </row>
    <row r="54" spans="1:26" s="29" customFormat="1" x14ac:dyDescent="0.25">
      <c r="E54" s="30"/>
    </row>
    <row r="55" spans="1:26" s="29" customFormat="1" x14ac:dyDescent="0.25">
      <c r="B55" s="322" t="s">
        <v>27</v>
      </c>
      <c r="C55" s="322" t="s">
        <v>26</v>
      </c>
      <c r="D55" s="324" t="s">
        <v>33</v>
      </c>
      <c r="E55" s="324"/>
    </row>
    <row r="56" spans="1:26" s="29" customFormat="1" x14ac:dyDescent="0.25">
      <c r="B56" s="323"/>
      <c r="C56" s="323"/>
      <c r="D56" s="185" t="s">
        <v>22</v>
      </c>
      <c r="E56" s="61" t="s">
        <v>23</v>
      </c>
    </row>
    <row r="57" spans="1:26" s="29" customFormat="1" ht="30.6" customHeight="1" x14ac:dyDescent="0.25">
      <c r="B57" s="58" t="s">
        <v>20</v>
      </c>
      <c r="C57" s="59">
        <f>+K53</f>
        <v>34.5</v>
      </c>
      <c r="D57" s="56" t="s">
        <v>163</v>
      </c>
      <c r="E57" s="57"/>
      <c r="F57" s="31"/>
      <c r="G57" s="31"/>
      <c r="H57" s="31"/>
      <c r="I57" s="31"/>
      <c r="J57" s="31"/>
      <c r="K57" s="31"/>
      <c r="L57" s="31"/>
      <c r="M57" s="31"/>
    </row>
    <row r="58" spans="1:26" s="29" customFormat="1" ht="30" customHeight="1" x14ac:dyDescent="0.25">
      <c r="B58" s="58" t="s">
        <v>359</v>
      </c>
      <c r="C58" s="202">
        <f>+M53-M52</f>
        <v>880</v>
      </c>
      <c r="D58" s="56" t="s">
        <v>690</v>
      </c>
      <c r="E58" s="56"/>
    </row>
    <row r="59" spans="1:26" s="29" customFormat="1" x14ac:dyDescent="0.25">
      <c r="B59" s="32"/>
      <c r="C59" s="340"/>
      <c r="D59" s="340"/>
      <c r="E59" s="340"/>
      <c r="F59" s="340"/>
      <c r="G59" s="340"/>
      <c r="H59" s="340"/>
      <c r="I59" s="340"/>
      <c r="J59" s="340"/>
      <c r="K59" s="340"/>
      <c r="L59" s="340"/>
      <c r="M59" s="340"/>
      <c r="N59" s="340"/>
    </row>
    <row r="60" spans="1:26" ht="28.15" customHeight="1" thickBot="1" x14ac:dyDescent="0.3"/>
    <row r="61" spans="1:26" ht="27" thickBot="1" x14ac:dyDescent="0.3">
      <c r="B61" s="341" t="s">
        <v>103</v>
      </c>
      <c r="C61" s="341"/>
      <c r="D61" s="341"/>
      <c r="E61" s="341"/>
      <c r="F61" s="341"/>
      <c r="G61" s="341"/>
      <c r="H61" s="341"/>
      <c r="I61" s="341"/>
      <c r="J61" s="341"/>
      <c r="K61" s="341"/>
      <c r="L61" s="341"/>
      <c r="M61" s="341"/>
      <c r="N61" s="341"/>
    </row>
    <row r="64" spans="1:26" ht="109.5" customHeight="1" x14ac:dyDescent="0.25">
      <c r="B64" s="119" t="s">
        <v>150</v>
      </c>
      <c r="C64" s="66" t="s">
        <v>2</v>
      </c>
      <c r="D64" s="66" t="s">
        <v>105</v>
      </c>
      <c r="E64" s="66" t="s">
        <v>104</v>
      </c>
      <c r="F64" s="66" t="s">
        <v>106</v>
      </c>
      <c r="G64" s="66" t="s">
        <v>107</v>
      </c>
      <c r="H64" s="66" t="s">
        <v>108</v>
      </c>
      <c r="I64" s="66" t="s">
        <v>109</v>
      </c>
      <c r="J64" s="66" t="s">
        <v>110</v>
      </c>
      <c r="K64" s="66" t="s">
        <v>111</v>
      </c>
      <c r="L64" s="66" t="s">
        <v>112</v>
      </c>
      <c r="M64" s="95" t="s">
        <v>113</v>
      </c>
      <c r="N64" s="95" t="s">
        <v>114</v>
      </c>
      <c r="O64" s="337" t="s">
        <v>3</v>
      </c>
      <c r="P64" s="339"/>
      <c r="Q64" s="66" t="s">
        <v>17</v>
      </c>
    </row>
    <row r="65" spans="2:17" ht="30" x14ac:dyDescent="0.25">
      <c r="B65" s="3" t="s">
        <v>195</v>
      </c>
      <c r="C65" s="3" t="s">
        <v>195</v>
      </c>
      <c r="D65" s="97" t="s">
        <v>312</v>
      </c>
      <c r="E65" s="5">
        <v>250</v>
      </c>
      <c r="F65" s="4" t="s">
        <v>165</v>
      </c>
      <c r="G65" s="4" t="s">
        <v>165</v>
      </c>
      <c r="H65" s="4" t="s">
        <v>165</v>
      </c>
      <c r="I65" s="96" t="s">
        <v>137</v>
      </c>
      <c r="J65" s="96" t="s">
        <v>137</v>
      </c>
      <c r="K65" s="120" t="s">
        <v>137</v>
      </c>
      <c r="L65" s="120" t="s">
        <v>137</v>
      </c>
      <c r="M65" s="120" t="s">
        <v>137</v>
      </c>
      <c r="N65" s="57"/>
      <c r="O65" s="344"/>
      <c r="P65" s="345"/>
      <c r="Q65" s="120" t="s">
        <v>137</v>
      </c>
    </row>
    <row r="66" spans="2:17" ht="30" x14ac:dyDescent="0.25">
      <c r="B66" s="3" t="s">
        <v>195</v>
      </c>
      <c r="C66" s="3" t="s">
        <v>195</v>
      </c>
      <c r="D66" s="97" t="s">
        <v>313</v>
      </c>
      <c r="E66" s="5">
        <v>200</v>
      </c>
      <c r="F66" s="4" t="s">
        <v>165</v>
      </c>
      <c r="G66" s="4" t="s">
        <v>165</v>
      </c>
      <c r="H66" s="4" t="s">
        <v>165</v>
      </c>
      <c r="I66" s="96" t="s">
        <v>137</v>
      </c>
      <c r="J66" s="96" t="s">
        <v>137</v>
      </c>
      <c r="K66" s="120" t="s">
        <v>137</v>
      </c>
      <c r="L66" s="120" t="s">
        <v>137</v>
      </c>
      <c r="M66" s="120" t="s">
        <v>137</v>
      </c>
      <c r="N66" s="57"/>
      <c r="O66" s="344"/>
      <c r="P66" s="345"/>
      <c r="Q66" s="120" t="s">
        <v>137</v>
      </c>
    </row>
    <row r="67" spans="2:17" x14ac:dyDescent="0.25">
      <c r="B67" s="3" t="s">
        <v>195</v>
      </c>
      <c r="C67" s="3" t="s">
        <v>195</v>
      </c>
      <c r="D67" s="97" t="s">
        <v>314</v>
      </c>
      <c r="E67" s="5">
        <v>200</v>
      </c>
      <c r="F67" s="4" t="s">
        <v>165</v>
      </c>
      <c r="G67" s="4" t="s">
        <v>165</v>
      </c>
      <c r="H67" s="4" t="s">
        <v>165</v>
      </c>
      <c r="I67" s="96" t="s">
        <v>137</v>
      </c>
      <c r="J67" s="96" t="s">
        <v>137</v>
      </c>
      <c r="K67" s="120" t="s">
        <v>137</v>
      </c>
      <c r="L67" s="120" t="s">
        <v>137</v>
      </c>
      <c r="M67" s="120" t="s">
        <v>137</v>
      </c>
      <c r="N67" s="57"/>
      <c r="O67" s="344"/>
      <c r="P67" s="345"/>
      <c r="Q67" s="120" t="s">
        <v>137</v>
      </c>
    </row>
    <row r="68" spans="2:17" ht="30" x14ac:dyDescent="0.25">
      <c r="B68" s="3" t="s">
        <v>195</v>
      </c>
      <c r="C68" s="3" t="s">
        <v>195</v>
      </c>
      <c r="D68" s="97" t="s">
        <v>315</v>
      </c>
      <c r="E68" s="5">
        <v>200</v>
      </c>
      <c r="F68" s="4" t="s">
        <v>165</v>
      </c>
      <c r="G68" s="4" t="s">
        <v>165</v>
      </c>
      <c r="H68" s="4" t="s">
        <v>165</v>
      </c>
      <c r="I68" s="96" t="s">
        <v>137</v>
      </c>
      <c r="J68" s="96" t="s">
        <v>137</v>
      </c>
      <c r="K68" s="120" t="s">
        <v>137</v>
      </c>
      <c r="L68" s="120" t="s">
        <v>137</v>
      </c>
      <c r="M68" s="120" t="s">
        <v>137</v>
      </c>
      <c r="N68" s="57"/>
      <c r="O68" s="344"/>
      <c r="P68" s="345"/>
      <c r="Q68" s="120" t="s">
        <v>137</v>
      </c>
    </row>
    <row r="69" spans="2:17" x14ac:dyDescent="0.25">
      <c r="B69" s="9" t="s">
        <v>1</v>
      </c>
    </row>
    <row r="70" spans="2:17" x14ac:dyDescent="0.25">
      <c r="B70" s="9" t="s">
        <v>36</v>
      </c>
    </row>
    <row r="71" spans="2:17" x14ac:dyDescent="0.25">
      <c r="B71" s="9" t="s">
        <v>61</v>
      </c>
    </row>
    <row r="73" spans="2:17" ht="15.75" thickBot="1" x14ac:dyDescent="0.3"/>
    <row r="74" spans="2:17" ht="27" thickBot="1" x14ac:dyDescent="0.3">
      <c r="B74" s="346" t="s">
        <v>37</v>
      </c>
      <c r="C74" s="347"/>
      <c r="D74" s="347"/>
      <c r="E74" s="347"/>
      <c r="F74" s="347"/>
      <c r="G74" s="347"/>
      <c r="H74" s="347"/>
      <c r="I74" s="347"/>
      <c r="J74" s="347"/>
      <c r="K74" s="347"/>
      <c r="L74" s="347"/>
      <c r="M74" s="347"/>
      <c r="N74" s="348"/>
    </row>
    <row r="79" spans="2:17" ht="76.5" customHeight="1" x14ac:dyDescent="0.25">
      <c r="B79" s="119" t="s">
        <v>0</v>
      </c>
      <c r="C79" s="119" t="s">
        <v>38</v>
      </c>
      <c r="D79" s="119" t="s">
        <v>39</v>
      </c>
      <c r="E79" s="119" t="s">
        <v>115</v>
      </c>
      <c r="F79" s="119" t="s">
        <v>117</v>
      </c>
      <c r="G79" s="119" t="s">
        <v>118</v>
      </c>
      <c r="H79" s="119" t="s">
        <v>119</v>
      </c>
      <c r="I79" s="119" t="s">
        <v>116</v>
      </c>
      <c r="J79" s="337" t="s">
        <v>120</v>
      </c>
      <c r="K79" s="338"/>
      <c r="L79" s="339"/>
      <c r="M79" s="119" t="s">
        <v>124</v>
      </c>
      <c r="N79" s="119" t="s">
        <v>40</v>
      </c>
      <c r="O79" s="119" t="s">
        <v>41</v>
      </c>
      <c r="P79" s="337" t="s">
        <v>3</v>
      </c>
      <c r="Q79" s="339"/>
    </row>
    <row r="80" spans="2:17" ht="60.75" customHeight="1" x14ac:dyDescent="0.25">
      <c r="B80" s="182"/>
      <c r="C80" s="175"/>
      <c r="D80" s="3"/>
      <c r="E80" s="3"/>
      <c r="F80" s="3"/>
      <c r="G80" s="3"/>
      <c r="H80" s="180"/>
      <c r="I80" s="5"/>
      <c r="J80" s="1" t="s">
        <v>121</v>
      </c>
      <c r="K80" s="97" t="s">
        <v>122</v>
      </c>
      <c r="L80" s="96" t="s">
        <v>123</v>
      </c>
      <c r="M80" s="120"/>
      <c r="N80" s="120"/>
      <c r="O80" s="120"/>
      <c r="P80" s="361"/>
      <c r="Q80" s="361"/>
    </row>
    <row r="81" spans="2:17" ht="108.75" customHeight="1" x14ac:dyDescent="0.25">
      <c r="B81" s="182" t="s">
        <v>42</v>
      </c>
      <c r="C81" s="175">
        <v>3</v>
      </c>
      <c r="D81" s="3" t="s">
        <v>316</v>
      </c>
      <c r="E81" s="3">
        <v>41915992</v>
      </c>
      <c r="F81" s="182" t="s">
        <v>317</v>
      </c>
      <c r="G81" s="3" t="s">
        <v>318</v>
      </c>
      <c r="H81" s="180">
        <v>40025</v>
      </c>
      <c r="I81" s="5" t="s">
        <v>226</v>
      </c>
      <c r="J81" s="186" t="s">
        <v>320</v>
      </c>
      <c r="K81" s="187" t="s">
        <v>321</v>
      </c>
      <c r="L81" s="191" t="s">
        <v>319</v>
      </c>
      <c r="M81" s="120" t="s">
        <v>137</v>
      </c>
      <c r="N81" s="120" t="s">
        <v>137</v>
      </c>
      <c r="O81" s="120" t="s">
        <v>137</v>
      </c>
      <c r="P81" s="361"/>
      <c r="Q81" s="361"/>
    </row>
    <row r="82" spans="2:17" ht="240" x14ac:dyDescent="0.25">
      <c r="B82" s="262" t="s">
        <v>42</v>
      </c>
      <c r="C82" s="175">
        <v>3</v>
      </c>
      <c r="D82" s="262" t="s">
        <v>322</v>
      </c>
      <c r="E82" s="3">
        <v>42012035</v>
      </c>
      <c r="F82" s="262" t="s">
        <v>326</v>
      </c>
      <c r="G82" s="3" t="s">
        <v>323</v>
      </c>
      <c r="H82" s="180">
        <v>35216</v>
      </c>
      <c r="I82" s="5" t="s">
        <v>226</v>
      </c>
      <c r="J82" s="186" t="s">
        <v>324</v>
      </c>
      <c r="K82" s="187" t="s">
        <v>325</v>
      </c>
      <c r="L82" s="191" t="s">
        <v>319</v>
      </c>
      <c r="M82" s="120" t="s">
        <v>137</v>
      </c>
      <c r="N82" s="120" t="s">
        <v>137</v>
      </c>
      <c r="O82" s="120" t="s">
        <v>137</v>
      </c>
      <c r="P82" s="342" t="s">
        <v>672</v>
      </c>
      <c r="Q82" s="343"/>
    </row>
    <row r="83" spans="2:17" ht="30" x14ac:dyDescent="0.25">
      <c r="B83" s="254" t="s">
        <v>42</v>
      </c>
      <c r="C83" s="263">
        <v>3</v>
      </c>
      <c r="D83" s="254" t="s">
        <v>718</v>
      </c>
      <c r="E83" s="256">
        <v>25025315</v>
      </c>
      <c r="F83" s="254" t="s">
        <v>719</v>
      </c>
      <c r="G83" s="256" t="s">
        <v>192</v>
      </c>
      <c r="H83" s="257">
        <v>38148</v>
      </c>
      <c r="I83" s="258" t="s">
        <v>226</v>
      </c>
      <c r="J83" s="264" t="s">
        <v>335</v>
      </c>
      <c r="K83" s="265" t="s">
        <v>720</v>
      </c>
      <c r="L83" s="266" t="s">
        <v>319</v>
      </c>
      <c r="M83" s="244" t="s">
        <v>137</v>
      </c>
      <c r="N83" s="244" t="s">
        <v>137</v>
      </c>
      <c r="O83" s="244" t="s">
        <v>137</v>
      </c>
      <c r="P83" s="349" t="s">
        <v>721</v>
      </c>
      <c r="Q83" s="350"/>
    </row>
    <row r="84" spans="2:17" ht="170.25" customHeight="1" x14ac:dyDescent="0.25">
      <c r="B84" s="182" t="s">
        <v>42</v>
      </c>
      <c r="C84" s="175">
        <v>3</v>
      </c>
      <c r="D84" s="182" t="s">
        <v>327</v>
      </c>
      <c r="E84" s="3">
        <v>41872319</v>
      </c>
      <c r="F84" s="182" t="s">
        <v>191</v>
      </c>
      <c r="G84" s="3" t="s">
        <v>192</v>
      </c>
      <c r="H84" s="180">
        <v>38974</v>
      </c>
      <c r="I84" s="5" t="s">
        <v>328</v>
      </c>
      <c r="J84" s="186" t="s">
        <v>329</v>
      </c>
      <c r="K84" s="187" t="s">
        <v>330</v>
      </c>
      <c r="L84" s="191" t="s">
        <v>319</v>
      </c>
      <c r="M84" s="120" t="s">
        <v>137</v>
      </c>
      <c r="N84" s="201" t="s">
        <v>138</v>
      </c>
      <c r="O84" s="120" t="s">
        <v>137</v>
      </c>
      <c r="P84" s="342" t="s">
        <v>722</v>
      </c>
      <c r="Q84" s="343"/>
    </row>
    <row r="85" spans="2:17" ht="105" x14ac:dyDescent="0.25">
      <c r="B85" s="182" t="s">
        <v>43</v>
      </c>
      <c r="C85" s="175">
        <v>6</v>
      </c>
      <c r="D85" s="182" t="s">
        <v>331</v>
      </c>
      <c r="E85" s="3">
        <v>1094890757</v>
      </c>
      <c r="F85" s="182" t="s">
        <v>193</v>
      </c>
      <c r="G85" s="180" t="s">
        <v>254</v>
      </c>
      <c r="H85" s="180">
        <v>40452</v>
      </c>
      <c r="I85" s="5">
        <v>117316</v>
      </c>
      <c r="J85" s="186" t="s">
        <v>332</v>
      </c>
      <c r="K85" s="187" t="s">
        <v>333</v>
      </c>
      <c r="L85" s="191" t="s">
        <v>319</v>
      </c>
      <c r="M85" s="120" t="s">
        <v>137</v>
      </c>
      <c r="N85" s="120" t="s">
        <v>137</v>
      </c>
      <c r="O85" s="120" t="s">
        <v>137</v>
      </c>
      <c r="P85" s="342" t="s">
        <v>723</v>
      </c>
      <c r="Q85" s="343"/>
    </row>
    <row r="86" spans="2:17" ht="104.25" customHeight="1" x14ac:dyDescent="0.25">
      <c r="B86" s="182" t="s">
        <v>43</v>
      </c>
      <c r="C86" s="175">
        <v>6</v>
      </c>
      <c r="D86" s="3" t="s">
        <v>334</v>
      </c>
      <c r="E86" s="3">
        <v>1114209712</v>
      </c>
      <c r="F86" s="182" t="s">
        <v>193</v>
      </c>
      <c r="G86" s="180" t="s">
        <v>254</v>
      </c>
      <c r="H86" s="180">
        <v>41530</v>
      </c>
      <c r="I86" s="5">
        <v>138374</v>
      </c>
      <c r="J86" s="186" t="s">
        <v>336</v>
      </c>
      <c r="K86" s="186" t="s">
        <v>337</v>
      </c>
      <c r="L86" s="191" t="s">
        <v>319</v>
      </c>
      <c r="M86" s="120" t="s">
        <v>137</v>
      </c>
      <c r="N86" s="120" t="s">
        <v>137</v>
      </c>
      <c r="O86" s="120" t="s">
        <v>137</v>
      </c>
      <c r="P86" s="342" t="s">
        <v>723</v>
      </c>
      <c r="Q86" s="343"/>
    </row>
    <row r="87" spans="2:17" ht="104.25" customHeight="1" x14ac:dyDescent="0.25">
      <c r="B87" s="182" t="s">
        <v>43</v>
      </c>
      <c r="C87" s="175">
        <v>6</v>
      </c>
      <c r="D87" s="3" t="s">
        <v>338</v>
      </c>
      <c r="E87" s="3">
        <v>24814615</v>
      </c>
      <c r="F87" s="182" t="s">
        <v>193</v>
      </c>
      <c r="G87" s="3" t="s">
        <v>281</v>
      </c>
      <c r="H87" s="180">
        <v>41851</v>
      </c>
      <c r="I87" s="5">
        <v>145659</v>
      </c>
      <c r="J87" s="186" t="s">
        <v>335</v>
      </c>
      <c r="K87" s="186" t="s">
        <v>339</v>
      </c>
      <c r="L87" s="191" t="s">
        <v>319</v>
      </c>
      <c r="M87" s="120" t="s">
        <v>137</v>
      </c>
      <c r="N87" s="120" t="s">
        <v>137</v>
      </c>
      <c r="O87" s="120" t="s">
        <v>137</v>
      </c>
      <c r="P87" s="342"/>
      <c r="Q87" s="343"/>
    </row>
    <row r="88" spans="2:17" ht="104.25" customHeight="1" x14ac:dyDescent="0.25">
      <c r="B88" s="182" t="s">
        <v>43</v>
      </c>
      <c r="C88" s="175">
        <v>6</v>
      </c>
      <c r="D88" s="3" t="s">
        <v>340</v>
      </c>
      <c r="E88" s="3">
        <v>1097036633</v>
      </c>
      <c r="F88" s="182" t="s">
        <v>342</v>
      </c>
      <c r="G88" s="3" t="s">
        <v>341</v>
      </c>
      <c r="H88" s="180">
        <v>41703</v>
      </c>
      <c r="I88" s="5" t="s">
        <v>226</v>
      </c>
      <c r="J88" s="186" t="s">
        <v>189</v>
      </c>
      <c r="K88" s="186" t="s">
        <v>343</v>
      </c>
      <c r="L88" s="191" t="s">
        <v>319</v>
      </c>
      <c r="M88" s="120" t="s">
        <v>137</v>
      </c>
      <c r="N88" s="120" t="s">
        <v>137</v>
      </c>
      <c r="O88" s="120" t="s">
        <v>137</v>
      </c>
      <c r="P88" s="342"/>
      <c r="Q88" s="343"/>
    </row>
    <row r="89" spans="2:17" ht="104.25" customHeight="1" x14ac:dyDescent="0.25">
      <c r="B89" s="182" t="s">
        <v>43</v>
      </c>
      <c r="C89" s="175">
        <v>6</v>
      </c>
      <c r="D89" s="3" t="s">
        <v>344</v>
      </c>
      <c r="E89" s="3">
        <v>25026240</v>
      </c>
      <c r="F89" s="182" t="s">
        <v>193</v>
      </c>
      <c r="G89" s="3" t="s">
        <v>341</v>
      </c>
      <c r="H89" s="180">
        <v>41565</v>
      </c>
      <c r="I89" s="5"/>
      <c r="J89" s="186" t="s">
        <v>345</v>
      </c>
      <c r="K89" s="186" t="s">
        <v>346</v>
      </c>
      <c r="L89" s="191" t="s">
        <v>319</v>
      </c>
      <c r="M89" s="120" t="s">
        <v>137</v>
      </c>
      <c r="N89" s="120" t="s">
        <v>137</v>
      </c>
      <c r="O89" s="120" t="s">
        <v>137</v>
      </c>
      <c r="P89" s="342" t="s">
        <v>689</v>
      </c>
      <c r="Q89" s="343"/>
    </row>
    <row r="90" spans="2:17" ht="104.25" customHeight="1" x14ac:dyDescent="0.25">
      <c r="B90" s="182" t="s">
        <v>43</v>
      </c>
      <c r="C90" s="175">
        <v>6</v>
      </c>
      <c r="D90" s="3" t="s">
        <v>347</v>
      </c>
      <c r="E90" s="3">
        <v>1094941430</v>
      </c>
      <c r="F90" s="182" t="s">
        <v>348</v>
      </c>
      <c r="G90" s="200" t="s">
        <v>349</v>
      </c>
      <c r="H90" s="180" t="s">
        <v>226</v>
      </c>
      <c r="I90" s="5" t="s">
        <v>226</v>
      </c>
      <c r="J90" s="186" t="s">
        <v>350</v>
      </c>
      <c r="K90" s="186" t="s">
        <v>351</v>
      </c>
      <c r="L90" s="191" t="s">
        <v>319</v>
      </c>
      <c r="M90" s="120" t="s">
        <v>137</v>
      </c>
      <c r="N90" s="120" t="s">
        <v>137</v>
      </c>
      <c r="O90" s="120" t="s">
        <v>137</v>
      </c>
      <c r="P90" s="342"/>
      <c r="Q90" s="343"/>
    </row>
    <row r="92" spans="2:17" ht="15.75" thickBot="1" x14ac:dyDescent="0.3"/>
    <row r="93" spans="2:17" ht="27" thickBot="1" x14ac:dyDescent="0.3">
      <c r="B93" s="346" t="s">
        <v>45</v>
      </c>
      <c r="C93" s="347"/>
      <c r="D93" s="347"/>
      <c r="E93" s="347"/>
      <c r="F93" s="347"/>
      <c r="G93" s="347"/>
      <c r="H93" s="347"/>
      <c r="I93" s="347"/>
      <c r="J93" s="347"/>
      <c r="K93" s="347"/>
      <c r="L93" s="347"/>
      <c r="M93" s="347"/>
      <c r="N93" s="348"/>
    </row>
    <row r="96" spans="2:17" ht="46.15" customHeight="1" x14ac:dyDescent="0.25">
      <c r="B96" s="66" t="s">
        <v>32</v>
      </c>
      <c r="C96" s="66" t="s">
        <v>46</v>
      </c>
      <c r="D96" s="337" t="s">
        <v>3</v>
      </c>
      <c r="E96" s="339"/>
    </row>
    <row r="97" spans="1:26" ht="46.9" customHeight="1" x14ac:dyDescent="0.25">
      <c r="B97" s="67" t="s">
        <v>125</v>
      </c>
      <c r="C97" s="183" t="s">
        <v>137</v>
      </c>
      <c r="D97" s="353"/>
      <c r="E97" s="353"/>
    </row>
    <row r="100" spans="1:26" ht="26.25" x14ac:dyDescent="0.25">
      <c r="B100" s="325" t="s">
        <v>63</v>
      </c>
      <c r="C100" s="326"/>
      <c r="D100" s="326"/>
      <c r="E100" s="326"/>
      <c r="F100" s="326"/>
      <c r="G100" s="326"/>
      <c r="H100" s="326"/>
      <c r="I100" s="326"/>
      <c r="J100" s="326"/>
      <c r="K100" s="326"/>
      <c r="L100" s="326"/>
      <c r="M100" s="326"/>
      <c r="N100" s="326"/>
      <c r="O100" s="326"/>
      <c r="P100" s="326"/>
    </row>
    <row r="102" spans="1:26" ht="15.75" thickBot="1" x14ac:dyDescent="0.3"/>
    <row r="103" spans="1:26" ht="27" thickBot="1" x14ac:dyDescent="0.3">
      <c r="B103" s="346" t="s">
        <v>53</v>
      </c>
      <c r="C103" s="347"/>
      <c r="D103" s="347"/>
      <c r="E103" s="347"/>
      <c r="F103" s="347"/>
      <c r="G103" s="347"/>
      <c r="H103" s="347"/>
      <c r="I103" s="347"/>
      <c r="J103" s="347"/>
      <c r="K103" s="347"/>
      <c r="L103" s="347"/>
      <c r="M103" s="347"/>
      <c r="N103" s="348"/>
    </row>
    <row r="105" spans="1:26" ht="15.75" thickBot="1" x14ac:dyDescent="0.3">
      <c r="M105" s="63"/>
      <c r="N105" s="63"/>
    </row>
    <row r="106" spans="1:26" s="106" customFormat="1" ht="109.5" customHeight="1" x14ac:dyDescent="0.25">
      <c r="B106" s="117" t="s">
        <v>146</v>
      </c>
      <c r="C106" s="117" t="s">
        <v>147</v>
      </c>
      <c r="D106" s="117" t="s">
        <v>148</v>
      </c>
      <c r="E106" s="117" t="s">
        <v>44</v>
      </c>
      <c r="F106" s="117" t="s">
        <v>21</v>
      </c>
      <c r="G106" s="117" t="s">
        <v>102</v>
      </c>
      <c r="H106" s="117" t="s">
        <v>16</v>
      </c>
      <c r="I106" s="117" t="s">
        <v>9</v>
      </c>
      <c r="J106" s="117" t="s">
        <v>30</v>
      </c>
      <c r="K106" s="117" t="s">
        <v>60</v>
      </c>
      <c r="L106" s="117" t="s">
        <v>19</v>
      </c>
      <c r="M106" s="102" t="s">
        <v>25</v>
      </c>
      <c r="N106" s="117" t="s">
        <v>149</v>
      </c>
      <c r="O106" s="117" t="s">
        <v>35</v>
      </c>
      <c r="P106" s="118" t="s">
        <v>10</v>
      </c>
      <c r="Q106" s="118" t="s">
        <v>18</v>
      </c>
    </row>
    <row r="107" spans="1:26" s="112" customFormat="1" x14ac:dyDescent="0.25">
      <c r="A107" s="45">
        <v>1</v>
      </c>
      <c r="B107" s="113" t="s">
        <v>159</v>
      </c>
      <c r="C107" s="114" t="s">
        <v>189</v>
      </c>
      <c r="D107" s="113" t="s">
        <v>188</v>
      </c>
      <c r="E107" s="108" t="s">
        <v>360</v>
      </c>
      <c r="F107" s="109" t="s">
        <v>137</v>
      </c>
      <c r="G107" s="155" t="s">
        <v>226</v>
      </c>
      <c r="H107" s="116">
        <v>39839</v>
      </c>
      <c r="I107" s="116">
        <v>40178</v>
      </c>
      <c r="J107" s="110" t="s">
        <v>138</v>
      </c>
      <c r="K107" s="101">
        <f>(I107-H107)/30-L107</f>
        <v>2</v>
      </c>
      <c r="L107" s="101">
        <v>9.3000000000000007</v>
      </c>
      <c r="M107" s="101">
        <f>670*12</f>
        <v>8040</v>
      </c>
      <c r="N107" s="101" t="s">
        <v>226</v>
      </c>
      <c r="O107" s="26">
        <v>6706041659</v>
      </c>
      <c r="P107" s="26" t="s">
        <v>361</v>
      </c>
      <c r="Q107" s="156"/>
      <c r="R107" s="111"/>
      <c r="S107" s="111"/>
      <c r="T107" s="111"/>
      <c r="U107" s="111"/>
      <c r="V107" s="111"/>
      <c r="W107" s="111"/>
      <c r="X107" s="111"/>
      <c r="Y107" s="111"/>
      <c r="Z107" s="111"/>
    </row>
    <row r="108" spans="1:26" s="112" customFormat="1" x14ac:dyDescent="0.25">
      <c r="A108" s="45">
        <v>2</v>
      </c>
      <c r="B108" s="113" t="s">
        <v>159</v>
      </c>
      <c r="C108" s="114" t="s">
        <v>189</v>
      </c>
      <c r="D108" s="113" t="s">
        <v>188</v>
      </c>
      <c r="E108" s="108" t="s">
        <v>362</v>
      </c>
      <c r="F108" s="109" t="s">
        <v>137</v>
      </c>
      <c r="G108" s="109" t="s">
        <v>226</v>
      </c>
      <c r="H108" s="116">
        <v>40574</v>
      </c>
      <c r="I108" s="116">
        <v>40908</v>
      </c>
      <c r="J108" s="110" t="s">
        <v>138</v>
      </c>
      <c r="K108" s="101">
        <f>(I108-H108)/30-L108</f>
        <v>11.133333333333333</v>
      </c>
      <c r="L108" s="101"/>
      <c r="M108" s="101">
        <f>4*12</f>
        <v>48</v>
      </c>
      <c r="N108" s="101" t="s">
        <v>226</v>
      </c>
      <c r="O108" s="26">
        <v>41646072</v>
      </c>
      <c r="P108" s="26" t="s">
        <v>363</v>
      </c>
      <c r="Q108" s="156"/>
      <c r="R108" s="111"/>
      <c r="S108" s="111"/>
      <c r="T108" s="111"/>
      <c r="U108" s="111"/>
      <c r="V108" s="111"/>
      <c r="W108" s="111"/>
      <c r="X108" s="111"/>
      <c r="Y108" s="111"/>
      <c r="Z108" s="111"/>
    </row>
    <row r="109" spans="1:26" s="112" customFormat="1" x14ac:dyDescent="0.25">
      <c r="A109" s="45">
        <v>3</v>
      </c>
      <c r="B109" s="113" t="s">
        <v>159</v>
      </c>
      <c r="C109" s="114" t="s">
        <v>189</v>
      </c>
      <c r="D109" s="113" t="s">
        <v>188</v>
      </c>
      <c r="E109" s="108" t="s">
        <v>364</v>
      </c>
      <c r="F109" s="109" t="s">
        <v>137</v>
      </c>
      <c r="G109" s="109" t="s">
        <v>226</v>
      </c>
      <c r="H109" s="116">
        <v>39841</v>
      </c>
      <c r="I109" s="116">
        <v>40178</v>
      </c>
      <c r="J109" s="110" t="s">
        <v>138</v>
      </c>
      <c r="K109" s="101">
        <f>(I109-H109)/30-L109</f>
        <v>3.333333333332078E-3</v>
      </c>
      <c r="L109" s="101">
        <v>11.23</v>
      </c>
      <c r="M109" s="101">
        <f>4*12</f>
        <v>48</v>
      </c>
      <c r="N109" s="101" t="s">
        <v>226</v>
      </c>
      <c r="O109" s="26">
        <v>35808883</v>
      </c>
      <c r="P109" s="26" t="s">
        <v>365</v>
      </c>
      <c r="Q109" s="156"/>
      <c r="R109" s="111"/>
      <c r="S109" s="111"/>
      <c r="T109" s="111"/>
      <c r="U109" s="111"/>
      <c r="V109" s="111"/>
      <c r="W109" s="111"/>
      <c r="X109" s="111"/>
      <c r="Y109" s="111"/>
      <c r="Z109" s="111"/>
    </row>
    <row r="110" spans="1:26" s="112" customFormat="1" x14ac:dyDescent="0.25">
      <c r="A110" s="45"/>
      <c r="B110" s="48" t="s">
        <v>15</v>
      </c>
      <c r="C110" s="114"/>
      <c r="D110" s="113"/>
      <c r="E110" s="108"/>
      <c r="F110" s="109"/>
      <c r="G110" s="109"/>
      <c r="H110" s="109"/>
      <c r="I110" s="110"/>
      <c r="J110" s="110"/>
      <c r="K110" s="115">
        <f>SUM(K107:K109)</f>
        <v>13.136666666666665</v>
      </c>
      <c r="L110" s="115">
        <f>SUM(L107:L109)</f>
        <v>20.53</v>
      </c>
      <c r="M110" s="115">
        <f>SUM(M107:M109)</f>
        <v>8136</v>
      </c>
      <c r="N110" s="115">
        <f>SUM(N107:N109)</f>
        <v>0</v>
      </c>
      <c r="O110" s="26"/>
      <c r="P110" s="26"/>
      <c r="Q110" s="157"/>
    </row>
    <row r="111" spans="1:26" x14ac:dyDescent="0.25">
      <c r="B111" s="29"/>
      <c r="C111" s="29"/>
      <c r="D111" s="29"/>
      <c r="E111" s="30"/>
      <c r="F111" s="29"/>
      <c r="G111" s="29"/>
      <c r="H111" s="29"/>
      <c r="I111" s="29"/>
      <c r="J111" s="29"/>
      <c r="K111" s="29"/>
      <c r="L111" s="29"/>
      <c r="M111" s="29"/>
      <c r="N111" s="29"/>
      <c r="O111" s="29"/>
      <c r="P111" s="29"/>
    </row>
    <row r="112" spans="1:26" ht="18.75" x14ac:dyDescent="0.25">
      <c r="B112" s="58" t="s">
        <v>31</v>
      </c>
      <c r="C112" s="71">
        <f>+K110</f>
        <v>13.136666666666665</v>
      </c>
      <c r="H112" s="31"/>
      <c r="I112" s="31"/>
      <c r="J112" s="31"/>
      <c r="K112" s="31"/>
      <c r="L112" s="31"/>
      <c r="M112" s="31"/>
      <c r="N112" s="29"/>
      <c r="O112" s="29"/>
      <c r="P112" s="29"/>
    </row>
    <row r="114" spans="2:17" ht="15.75" thickBot="1" x14ac:dyDescent="0.3"/>
    <row r="115" spans="2:17" ht="37.15" customHeight="1" thickBot="1" x14ac:dyDescent="0.3">
      <c r="B115" s="74" t="s">
        <v>48</v>
      </c>
      <c r="C115" s="75" t="s">
        <v>49</v>
      </c>
      <c r="D115" s="74" t="s">
        <v>50</v>
      </c>
      <c r="E115" s="75" t="s">
        <v>54</v>
      </c>
    </row>
    <row r="116" spans="2:17" ht="41.45" customHeight="1" x14ac:dyDescent="0.25">
      <c r="B116" s="65" t="s">
        <v>126</v>
      </c>
      <c r="C116" s="68">
        <v>20</v>
      </c>
      <c r="D116" s="68"/>
      <c r="E116" s="354">
        <f>+D116+D117+D118</f>
        <v>30</v>
      </c>
    </row>
    <row r="117" spans="2:17" x14ac:dyDescent="0.25">
      <c r="B117" s="65" t="s">
        <v>127</v>
      </c>
      <c r="C117" s="56">
        <v>30</v>
      </c>
      <c r="D117" s="183">
        <v>30</v>
      </c>
      <c r="E117" s="355"/>
    </row>
    <row r="118" spans="2:17" ht="15.75" thickBot="1" x14ac:dyDescent="0.3">
      <c r="B118" s="65" t="s">
        <v>128</v>
      </c>
      <c r="C118" s="70">
        <v>40</v>
      </c>
      <c r="D118" s="70"/>
      <c r="E118" s="356"/>
    </row>
    <row r="120" spans="2:17" ht="15.75" thickBot="1" x14ac:dyDescent="0.3"/>
    <row r="121" spans="2:17" ht="27" thickBot="1" x14ac:dyDescent="0.3">
      <c r="B121" s="346" t="s">
        <v>51</v>
      </c>
      <c r="C121" s="347"/>
      <c r="D121" s="347"/>
      <c r="E121" s="347"/>
      <c r="F121" s="347"/>
      <c r="G121" s="347"/>
      <c r="H121" s="347"/>
      <c r="I121" s="347"/>
      <c r="J121" s="347"/>
      <c r="K121" s="347"/>
      <c r="L121" s="347"/>
      <c r="M121" s="347"/>
      <c r="N121" s="348"/>
    </row>
    <row r="123" spans="2:17" ht="76.5" customHeight="1" x14ac:dyDescent="0.25">
      <c r="B123" s="119" t="s">
        <v>0</v>
      </c>
      <c r="C123" s="119" t="s">
        <v>38</v>
      </c>
      <c r="D123" s="119" t="s">
        <v>39</v>
      </c>
      <c r="E123" s="119" t="s">
        <v>115</v>
      </c>
      <c r="F123" s="119" t="s">
        <v>117</v>
      </c>
      <c r="G123" s="119" t="s">
        <v>118</v>
      </c>
      <c r="H123" s="119" t="s">
        <v>119</v>
      </c>
      <c r="I123" s="119" t="s">
        <v>116</v>
      </c>
      <c r="J123" s="337" t="s">
        <v>120</v>
      </c>
      <c r="K123" s="338"/>
      <c r="L123" s="339"/>
      <c r="M123" s="119" t="s">
        <v>124</v>
      </c>
      <c r="N123" s="119" t="s">
        <v>40</v>
      </c>
      <c r="O123" s="119" t="s">
        <v>41</v>
      </c>
      <c r="P123" s="337" t="s">
        <v>3</v>
      </c>
      <c r="Q123" s="339"/>
    </row>
    <row r="124" spans="2:17" ht="60.75" customHeight="1" x14ac:dyDescent="0.25">
      <c r="B124" s="182"/>
      <c r="C124" s="182"/>
      <c r="D124" s="3"/>
      <c r="E124" s="3"/>
      <c r="F124" s="3"/>
      <c r="G124" s="3"/>
      <c r="H124" s="180"/>
      <c r="I124" s="5"/>
      <c r="J124" s="1" t="s">
        <v>121</v>
      </c>
      <c r="K124" s="97" t="s">
        <v>122</v>
      </c>
      <c r="L124" s="96" t="s">
        <v>123</v>
      </c>
      <c r="M124" s="120"/>
      <c r="N124" s="120"/>
      <c r="O124" s="120"/>
      <c r="P124" s="361"/>
      <c r="Q124" s="361"/>
    </row>
    <row r="125" spans="2:17" ht="60.75" customHeight="1" x14ac:dyDescent="0.25">
      <c r="B125" s="182" t="s">
        <v>237</v>
      </c>
      <c r="C125" s="182">
        <v>1</v>
      </c>
      <c r="D125" s="3" t="s">
        <v>366</v>
      </c>
      <c r="E125" s="3">
        <v>41901902</v>
      </c>
      <c r="F125" s="3" t="s">
        <v>367</v>
      </c>
      <c r="G125" s="3" t="s">
        <v>192</v>
      </c>
      <c r="H125" s="180">
        <v>32342</v>
      </c>
      <c r="I125" s="5"/>
      <c r="J125" s="1" t="s">
        <v>189</v>
      </c>
      <c r="K125" s="97" t="s">
        <v>368</v>
      </c>
      <c r="L125" s="96" t="s">
        <v>241</v>
      </c>
      <c r="M125" s="120" t="s">
        <v>137</v>
      </c>
      <c r="N125" s="120" t="s">
        <v>137</v>
      </c>
      <c r="O125" s="120" t="s">
        <v>137</v>
      </c>
      <c r="P125" s="342" t="s">
        <v>689</v>
      </c>
      <c r="Q125" s="343"/>
    </row>
    <row r="126" spans="2:17" ht="90" x14ac:dyDescent="0.25">
      <c r="B126" s="182" t="s">
        <v>132</v>
      </c>
      <c r="C126" s="182">
        <v>1</v>
      </c>
      <c r="D126" s="3" t="s">
        <v>369</v>
      </c>
      <c r="E126" s="3">
        <v>41948059</v>
      </c>
      <c r="F126" s="3" t="s">
        <v>266</v>
      </c>
      <c r="G126" s="3" t="s">
        <v>192</v>
      </c>
      <c r="H126" s="180">
        <v>39429</v>
      </c>
      <c r="I126" s="5" t="s">
        <v>226</v>
      </c>
      <c r="J126" s="189" t="s">
        <v>370</v>
      </c>
      <c r="K126" s="189" t="s">
        <v>371</v>
      </c>
      <c r="L126" s="96" t="s">
        <v>241</v>
      </c>
      <c r="M126" s="120" t="s">
        <v>137</v>
      </c>
      <c r="N126" s="120" t="s">
        <v>137</v>
      </c>
      <c r="O126" s="120" t="s">
        <v>137</v>
      </c>
      <c r="P126" s="342"/>
      <c r="Q126" s="343"/>
    </row>
    <row r="127" spans="2:17" ht="33.6" customHeight="1" x14ac:dyDescent="0.25">
      <c r="B127" s="182" t="s">
        <v>133</v>
      </c>
      <c r="C127" s="182"/>
      <c r="D127" s="3"/>
      <c r="E127" s="3"/>
      <c r="F127" s="3"/>
      <c r="G127" s="3"/>
      <c r="H127" s="3"/>
      <c r="I127" s="5"/>
      <c r="J127" s="1"/>
      <c r="K127" s="96"/>
      <c r="L127" s="96"/>
      <c r="M127" s="120"/>
      <c r="N127" s="120"/>
      <c r="O127" s="120"/>
      <c r="P127" s="361"/>
      <c r="Q127" s="361"/>
    </row>
    <row r="130" spans="2:7" ht="15.75" thickBot="1" x14ac:dyDescent="0.3"/>
    <row r="131" spans="2:7" ht="54" customHeight="1" x14ac:dyDescent="0.25">
      <c r="B131" s="123" t="s">
        <v>32</v>
      </c>
      <c r="C131" s="123" t="s">
        <v>48</v>
      </c>
      <c r="D131" s="119" t="s">
        <v>49</v>
      </c>
      <c r="E131" s="123" t="s">
        <v>50</v>
      </c>
      <c r="F131" s="75" t="s">
        <v>55</v>
      </c>
      <c r="G131" s="93"/>
    </row>
    <row r="132" spans="2:7" ht="120.75" customHeight="1" x14ac:dyDescent="0.2">
      <c r="B132" s="357" t="s">
        <v>52</v>
      </c>
      <c r="C132" s="6" t="s">
        <v>129</v>
      </c>
      <c r="D132" s="183">
        <v>25</v>
      </c>
      <c r="E132" s="183">
        <v>25</v>
      </c>
      <c r="F132" s="358">
        <f>+E132+E133+E134</f>
        <v>50</v>
      </c>
      <c r="G132" s="94"/>
    </row>
    <row r="133" spans="2:7" ht="76.150000000000006" customHeight="1" x14ac:dyDescent="0.2">
      <c r="B133" s="357"/>
      <c r="C133" s="6" t="s">
        <v>130</v>
      </c>
      <c r="D133" s="190">
        <v>25</v>
      </c>
      <c r="E133" s="183">
        <v>25</v>
      </c>
      <c r="F133" s="359"/>
      <c r="G133" s="94"/>
    </row>
    <row r="134" spans="2:7" ht="69" customHeight="1" x14ac:dyDescent="0.2">
      <c r="B134" s="357"/>
      <c r="C134" s="6" t="s">
        <v>131</v>
      </c>
      <c r="D134" s="183">
        <v>10</v>
      </c>
      <c r="E134" s="183">
        <v>0</v>
      </c>
      <c r="F134" s="360"/>
      <c r="G134" s="94"/>
    </row>
    <row r="135" spans="2:7" x14ac:dyDescent="0.25">
      <c r="C135" s="103"/>
    </row>
    <row r="138" spans="2:7" x14ac:dyDescent="0.25">
      <c r="B138" s="121" t="s">
        <v>56</v>
      </c>
    </row>
    <row r="141" spans="2:7" x14ac:dyDescent="0.25">
      <c r="B141" s="124" t="s">
        <v>32</v>
      </c>
      <c r="C141" s="124" t="s">
        <v>57</v>
      </c>
      <c r="D141" s="123" t="s">
        <v>50</v>
      </c>
      <c r="E141" s="123" t="s">
        <v>15</v>
      </c>
    </row>
    <row r="142" spans="2:7" ht="28.5" x14ac:dyDescent="0.25">
      <c r="B142" s="104" t="s">
        <v>58</v>
      </c>
      <c r="C142" s="105">
        <v>40</v>
      </c>
      <c r="D142" s="183">
        <f>+E116</f>
        <v>30</v>
      </c>
      <c r="E142" s="334">
        <f>+D142+D143</f>
        <v>80</v>
      </c>
    </row>
    <row r="143" spans="2:7" ht="57" x14ac:dyDescent="0.25">
      <c r="B143" s="104" t="s">
        <v>59</v>
      </c>
      <c r="C143" s="105">
        <v>60</v>
      </c>
      <c r="D143" s="183">
        <f>+F132</f>
        <v>50</v>
      </c>
      <c r="E143" s="335"/>
    </row>
  </sheetData>
  <mergeCells count="51">
    <mergeCell ref="P82:Q82"/>
    <mergeCell ref="C9:N9"/>
    <mergeCell ref="B2:P2"/>
    <mergeCell ref="B4:P4"/>
    <mergeCell ref="C6:N6"/>
    <mergeCell ref="C7:N7"/>
    <mergeCell ref="C8:N8"/>
    <mergeCell ref="O67:P67"/>
    <mergeCell ref="C10:E10"/>
    <mergeCell ref="B14:C21"/>
    <mergeCell ref="B22:C22"/>
    <mergeCell ref="E40:E41"/>
    <mergeCell ref="M45:N45"/>
    <mergeCell ref="B55:B56"/>
    <mergeCell ref="C55:C56"/>
    <mergeCell ref="D55:E55"/>
    <mergeCell ref="C59:N59"/>
    <mergeCell ref="B61:N61"/>
    <mergeCell ref="O64:P64"/>
    <mergeCell ref="O65:P65"/>
    <mergeCell ref="O66:P66"/>
    <mergeCell ref="P86:Q86"/>
    <mergeCell ref="P89:Q89"/>
    <mergeCell ref="B93:N93"/>
    <mergeCell ref="D96:E96"/>
    <mergeCell ref="P83:Q83"/>
    <mergeCell ref="P87:Q87"/>
    <mergeCell ref="P88:Q88"/>
    <mergeCell ref="P84:Q84"/>
    <mergeCell ref="P85:Q85"/>
    <mergeCell ref="O68:P68"/>
    <mergeCell ref="B74:N74"/>
    <mergeCell ref="J79:L79"/>
    <mergeCell ref="P79:Q79"/>
    <mergeCell ref="P80:Q80"/>
    <mergeCell ref="P81:Q81"/>
    <mergeCell ref="P90:Q90"/>
    <mergeCell ref="P126:Q126"/>
    <mergeCell ref="E142:E143"/>
    <mergeCell ref="B100:P100"/>
    <mergeCell ref="B103:N103"/>
    <mergeCell ref="E116:E118"/>
    <mergeCell ref="B121:N121"/>
    <mergeCell ref="J123:L123"/>
    <mergeCell ref="P123:Q123"/>
    <mergeCell ref="P124:Q124"/>
    <mergeCell ref="P125:Q125"/>
    <mergeCell ref="P127:Q127"/>
    <mergeCell ref="B132:B134"/>
    <mergeCell ref="F132:F134"/>
    <mergeCell ref="D97:E97"/>
  </mergeCells>
  <dataValidations count="2">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8"/>
  <sheetViews>
    <sheetView topLeftCell="B138" zoomScale="78" zoomScaleNormal="78" workbookViewId="0">
      <selection activeCell="D150" sqref="D150"/>
    </sheetView>
  </sheetViews>
  <sheetFormatPr baseColWidth="10" defaultRowHeight="15" x14ac:dyDescent="0.25"/>
  <cols>
    <col min="1" max="1" width="3.140625" style="9" bestFit="1" customWidth="1"/>
    <col min="2" max="2" width="70.85546875" style="9" customWidth="1"/>
    <col min="3" max="3" width="31.140625" style="9" customWidth="1"/>
    <col min="4" max="4" width="35.140625" style="9" customWidth="1"/>
    <col min="5" max="5" width="25" style="9" customWidth="1"/>
    <col min="6" max="6" width="37.85546875" style="9" customWidth="1"/>
    <col min="7" max="7" width="35" style="9" customWidth="1"/>
    <col min="8" max="8" width="24.5703125" style="9" customWidth="1"/>
    <col min="9" max="9" width="24" style="9" customWidth="1"/>
    <col min="10" max="10" width="43.5703125" style="9" customWidth="1"/>
    <col min="11" max="11" width="27.28515625" style="9" customWidth="1"/>
    <col min="12" max="13" width="18.7109375" style="9" customWidth="1"/>
    <col min="14" max="14" width="22.140625" style="9" customWidth="1"/>
    <col min="15" max="15" width="26.140625" style="9" customWidth="1"/>
    <col min="16" max="16" width="19.5703125" style="9" bestFit="1" customWidth="1"/>
    <col min="17" max="17" width="22.5703125" style="9" customWidth="1"/>
    <col min="18"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325" t="s">
        <v>62</v>
      </c>
      <c r="C2" s="326"/>
      <c r="D2" s="326"/>
      <c r="E2" s="326"/>
      <c r="F2" s="326"/>
      <c r="G2" s="326"/>
      <c r="H2" s="326"/>
      <c r="I2" s="326"/>
      <c r="J2" s="326"/>
      <c r="K2" s="326"/>
      <c r="L2" s="326"/>
      <c r="M2" s="326"/>
      <c r="N2" s="326"/>
      <c r="O2" s="326"/>
      <c r="P2" s="326"/>
    </row>
    <row r="4" spans="2:16" ht="26.25" x14ac:dyDescent="0.25">
      <c r="B4" s="325" t="s">
        <v>47</v>
      </c>
      <c r="C4" s="326"/>
      <c r="D4" s="326"/>
      <c r="E4" s="326"/>
      <c r="F4" s="326"/>
      <c r="G4" s="326"/>
      <c r="H4" s="326"/>
      <c r="I4" s="326"/>
      <c r="J4" s="326"/>
      <c r="K4" s="326"/>
      <c r="L4" s="326"/>
      <c r="M4" s="326"/>
      <c r="N4" s="326"/>
      <c r="O4" s="326"/>
      <c r="P4" s="326"/>
    </row>
    <row r="5" spans="2:16" ht="15.75" thickBot="1" x14ac:dyDescent="0.3"/>
    <row r="6" spans="2:16" ht="21.75" thickBot="1" x14ac:dyDescent="0.3">
      <c r="B6" s="11" t="s">
        <v>4</v>
      </c>
      <c r="C6" s="327" t="s">
        <v>159</v>
      </c>
      <c r="D6" s="327"/>
      <c r="E6" s="327"/>
      <c r="F6" s="327"/>
      <c r="G6" s="327"/>
      <c r="H6" s="327"/>
      <c r="I6" s="327"/>
      <c r="J6" s="327"/>
      <c r="K6" s="327"/>
      <c r="L6" s="327"/>
      <c r="M6" s="327"/>
      <c r="N6" s="328"/>
    </row>
    <row r="7" spans="2:16" ht="16.5" thickBot="1" x14ac:dyDescent="0.3">
      <c r="B7" s="12" t="s">
        <v>5</v>
      </c>
      <c r="C7" s="327" t="s">
        <v>165</v>
      </c>
      <c r="D7" s="327"/>
      <c r="E7" s="327"/>
      <c r="F7" s="327"/>
      <c r="G7" s="327"/>
      <c r="H7" s="327"/>
      <c r="I7" s="327"/>
      <c r="J7" s="327"/>
      <c r="K7" s="327"/>
      <c r="L7" s="327"/>
      <c r="M7" s="327"/>
      <c r="N7" s="328"/>
    </row>
    <row r="8" spans="2:16" ht="16.5" thickBot="1" x14ac:dyDescent="0.3">
      <c r="B8" s="12" t="s">
        <v>6</v>
      </c>
      <c r="C8" s="327" t="s">
        <v>165</v>
      </c>
      <c r="D8" s="327"/>
      <c r="E8" s="327"/>
      <c r="F8" s="327"/>
      <c r="G8" s="327"/>
      <c r="H8" s="327"/>
      <c r="I8" s="327"/>
      <c r="J8" s="327"/>
      <c r="K8" s="327"/>
      <c r="L8" s="327"/>
      <c r="M8" s="327"/>
      <c r="N8" s="328"/>
    </row>
    <row r="9" spans="2:16" ht="16.5" thickBot="1" x14ac:dyDescent="0.3">
      <c r="B9" s="12" t="s">
        <v>7</v>
      </c>
      <c r="C9" s="327" t="s">
        <v>165</v>
      </c>
      <c r="D9" s="327"/>
      <c r="E9" s="327"/>
      <c r="F9" s="327"/>
      <c r="G9" s="327"/>
      <c r="H9" s="327"/>
      <c r="I9" s="327"/>
      <c r="J9" s="327"/>
      <c r="K9" s="327"/>
      <c r="L9" s="327"/>
      <c r="M9" s="327"/>
      <c r="N9" s="328"/>
    </row>
    <row r="10" spans="2:16" ht="16.5" thickBot="1" x14ac:dyDescent="0.3">
      <c r="B10" s="12" t="s">
        <v>668</v>
      </c>
      <c r="C10" s="329" t="s">
        <v>245</v>
      </c>
      <c r="D10" s="329"/>
      <c r="E10" s="330"/>
      <c r="F10" s="33"/>
      <c r="G10" s="33"/>
      <c r="H10" s="33"/>
      <c r="I10" s="33"/>
      <c r="J10" s="33"/>
      <c r="K10" s="33"/>
      <c r="L10" s="33"/>
      <c r="M10" s="33"/>
      <c r="N10" s="34"/>
    </row>
    <row r="11" spans="2:16" ht="16.5" thickBot="1" x14ac:dyDescent="0.3">
      <c r="B11" s="14" t="s">
        <v>8</v>
      </c>
      <c r="C11" s="15">
        <v>41972</v>
      </c>
      <c r="D11" s="16"/>
      <c r="E11" s="16"/>
      <c r="F11" s="16"/>
      <c r="G11" s="16"/>
      <c r="H11" s="16"/>
      <c r="I11" s="16"/>
      <c r="J11" s="16"/>
      <c r="K11" s="16"/>
      <c r="L11" s="16"/>
      <c r="M11" s="16"/>
      <c r="N11" s="17"/>
    </row>
    <row r="12" spans="2:16" ht="15.75" x14ac:dyDescent="0.25">
      <c r="B12" s="13"/>
      <c r="C12" s="18"/>
      <c r="D12" s="19"/>
      <c r="E12" s="19"/>
      <c r="F12" s="19"/>
      <c r="G12" s="19"/>
      <c r="H12" s="19"/>
      <c r="I12" s="106"/>
      <c r="J12" s="106"/>
      <c r="K12" s="106"/>
      <c r="L12" s="106"/>
      <c r="M12" s="106"/>
      <c r="N12" s="19"/>
    </row>
    <row r="13" spans="2:16" x14ac:dyDescent="0.25">
      <c r="I13" s="106"/>
      <c r="J13" s="106"/>
      <c r="K13" s="106"/>
      <c r="L13" s="106"/>
      <c r="M13" s="106"/>
      <c r="N13" s="107"/>
    </row>
    <row r="14" spans="2:16" ht="45.75" customHeight="1" x14ac:dyDescent="0.25">
      <c r="B14" s="331" t="s">
        <v>100</v>
      </c>
      <c r="C14" s="331"/>
      <c r="D14" s="178" t="s">
        <v>11</v>
      </c>
      <c r="E14" s="178" t="s">
        <v>12</v>
      </c>
      <c r="F14" s="178" t="s">
        <v>28</v>
      </c>
      <c r="G14" s="91"/>
      <c r="I14" s="36"/>
      <c r="J14" s="36"/>
      <c r="K14" s="36"/>
      <c r="L14" s="36"/>
      <c r="M14" s="36"/>
      <c r="N14" s="107"/>
    </row>
    <row r="15" spans="2:16" x14ac:dyDescent="0.25">
      <c r="B15" s="331"/>
      <c r="C15" s="331"/>
      <c r="D15" s="178">
        <v>1</v>
      </c>
      <c r="E15" s="172"/>
      <c r="F15" s="174"/>
      <c r="G15" s="92"/>
      <c r="I15" s="37"/>
      <c r="J15" s="37"/>
      <c r="K15" s="37"/>
      <c r="L15" s="37"/>
      <c r="M15" s="37"/>
      <c r="N15" s="107"/>
    </row>
    <row r="16" spans="2:16" x14ac:dyDescent="0.25">
      <c r="B16" s="331"/>
      <c r="C16" s="331"/>
      <c r="D16" s="178">
        <v>2</v>
      </c>
      <c r="E16" s="172"/>
      <c r="F16" s="174"/>
      <c r="G16" s="92"/>
      <c r="I16" s="37"/>
      <c r="J16" s="37"/>
      <c r="K16" s="37"/>
      <c r="L16" s="37"/>
      <c r="M16" s="37"/>
      <c r="N16" s="107"/>
    </row>
    <row r="17" spans="1:14" x14ac:dyDescent="0.25">
      <c r="B17" s="331"/>
      <c r="C17" s="331"/>
      <c r="D17" s="178">
        <v>3</v>
      </c>
      <c r="E17" s="35"/>
      <c r="F17" s="174"/>
      <c r="G17" s="92"/>
      <c r="I17" s="37"/>
      <c r="J17" s="37"/>
      <c r="K17" s="37"/>
      <c r="L17" s="37"/>
      <c r="M17" s="37"/>
      <c r="N17" s="107"/>
    </row>
    <row r="18" spans="1:14" x14ac:dyDescent="0.25">
      <c r="B18" s="331"/>
      <c r="C18" s="331"/>
      <c r="D18" s="178">
        <v>4</v>
      </c>
      <c r="E18" s="173"/>
      <c r="F18" s="174"/>
      <c r="G18" s="92"/>
      <c r="H18" s="22"/>
      <c r="I18" s="37"/>
      <c r="J18" s="37"/>
      <c r="K18" s="37"/>
      <c r="L18" s="37"/>
      <c r="M18" s="37"/>
      <c r="N18" s="20"/>
    </row>
    <row r="19" spans="1:14" x14ac:dyDescent="0.25">
      <c r="B19" s="331"/>
      <c r="C19" s="331"/>
      <c r="D19" s="178">
        <v>5</v>
      </c>
      <c r="E19" s="173"/>
      <c r="F19" s="174"/>
      <c r="G19" s="92"/>
      <c r="H19" s="22"/>
      <c r="I19" s="39"/>
      <c r="J19" s="39"/>
      <c r="K19" s="39"/>
      <c r="L19" s="39"/>
      <c r="M19" s="39"/>
      <c r="N19" s="20"/>
    </row>
    <row r="20" spans="1:14" x14ac:dyDescent="0.25">
      <c r="B20" s="331"/>
      <c r="C20" s="331"/>
      <c r="D20" s="178">
        <v>6</v>
      </c>
      <c r="E20" s="173">
        <v>2558144225</v>
      </c>
      <c r="F20" s="174">
        <v>1225</v>
      </c>
      <c r="G20" s="92"/>
      <c r="H20" s="22"/>
      <c r="I20" s="106"/>
      <c r="J20" s="106"/>
      <c r="K20" s="106"/>
      <c r="L20" s="106"/>
      <c r="M20" s="106"/>
      <c r="N20" s="20"/>
    </row>
    <row r="21" spans="1:14" x14ac:dyDescent="0.25">
      <c r="B21" s="331"/>
      <c r="C21" s="331"/>
      <c r="D21" s="178">
        <v>7</v>
      </c>
      <c r="E21" s="173"/>
      <c r="F21" s="174"/>
      <c r="G21" s="92"/>
      <c r="H21" s="22"/>
      <c r="I21" s="106"/>
      <c r="J21" s="106"/>
      <c r="K21" s="106"/>
      <c r="L21" s="106"/>
      <c r="M21" s="106"/>
      <c r="N21" s="20"/>
    </row>
    <row r="22" spans="1:14" ht="15.75" thickBot="1" x14ac:dyDescent="0.3">
      <c r="B22" s="332" t="s">
        <v>13</v>
      </c>
      <c r="C22" s="333"/>
      <c r="D22" s="178"/>
      <c r="E22" s="172">
        <f>SUM(E15:E21)</f>
        <v>2558144225</v>
      </c>
      <c r="F22" s="35">
        <f>+F20</f>
        <v>1225</v>
      </c>
      <c r="G22" s="92"/>
      <c r="H22" s="22"/>
      <c r="I22" s="106"/>
      <c r="J22" s="106"/>
      <c r="K22" s="106"/>
      <c r="L22" s="106"/>
      <c r="M22" s="106"/>
      <c r="N22" s="20"/>
    </row>
    <row r="23" spans="1:14" ht="45.75" thickBot="1" x14ac:dyDescent="0.3">
      <c r="A23" s="41"/>
      <c r="B23" s="52" t="s">
        <v>14</v>
      </c>
      <c r="C23" s="52" t="s">
        <v>101</v>
      </c>
      <c r="E23" s="36"/>
      <c r="F23" s="36"/>
      <c r="G23" s="36"/>
      <c r="H23" s="36"/>
      <c r="I23" s="10"/>
      <c r="J23" s="10"/>
      <c r="K23" s="10"/>
      <c r="L23" s="10"/>
      <c r="M23" s="10"/>
    </row>
    <row r="24" spans="1:14" ht="15.75" thickBot="1" x14ac:dyDescent="0.3">
      <c r="A24" s="42">
        <v>1</v>
      </c>
      <c r="C24" s="44">
        <f>+F22*80%</f>
        <v>980</v>
      </c>
      <c r="D24" s="40"/>
      <c r="E24" s="43">
        <f>E22</f>
        <v>2558144225</v>
      </c>
      <c r="F24" s="38"/>
      <c r="G24" s="38"/>
      <c r="H24" s="38"/>
      <c r="I24" s="23"/>
      <c r="J24" s="23"/>
      <c r="K24" s="23"/>
      <c r="L24" s="23"/>
      <c r="M24" s="23"/>
    </row>
    <row r="25" spans="1:14" x14ac:dyDescent="0.25">
      <c r="A25" s="98"/>
      <c r="C25" s="99"/>
      <c r="D25" s="37"/>
      <c r="E25" s="100"/>
      <c r="F25" s="38"/>
      <c r="G25" s="38"/>
      <c r="H25" s="38"/>
      <c r="I25" s="23"/>
      <c r="J25" s="23"/>
      <c r="K25" s="23"/>
      <c r="L25" s="23"/>
      <c r="M25" s="23"/>
    </row>
    <row r="26" spans="1:14" x14ac:dyDescent="0.25">
      <c r="A26" s="98"/>
      <c r="C26" s="99"/>
      <c r="D26" s="37"/>
      <c r="E26" s="100"/>
      <c r="F26" s="38"/>
      <c r="G26" s="38"/>
      <c r="H26" s="38"/>
      <c r="I26" s="23"/>
      <c r="J26" s="23"/>
      <c r="K26" s="23"/>
      <c r="L26" s="23"/>
      <c r="M26" s="23"/>
    </row>
    <row r="27" spans="1:14" x14ac:dyDescent="0.25">
      <c r="A27" s="98"/>
      <c r="B27" s="121" t="s">
        <v>136</v>
      </c>
      <c r="C27" s="103"/>
      <c r="D27" s="103"/>
      <c r="E27" s="103"/>
      <c r="F27" s="103"/>
      <c r="G27" s="103"/>
      <c r="H27" s="103"/>
      <c r="I27" s="106"/>
      <c r="J27" s="106"/>
      <c r="K27" s="106"/>
      <c r="L27" s="106"/>
      <c r="M27" s="106"/>
      <c r="N27" s="107"/>
    </row>
    <row r="28" spans="1:14" x14ac:dyDescent="0.25">
      <c r="A28" s="98"/>
      <c r="B28" s="103"/>
      <c r="C28" s="103"/>
      <c r="D28" s="103"/>
      <c r="E28" s="103"/>
      <c r="F28" s="103"/>
      <c r="G28" s="103"/>
      <c r="H28" s="103"/>
      <c r="I28" s="106"/>
      <c r="J28" s="106"/>
      <c r="K28" s="106"/>
      <c r="L28" s="106"/>
      <c r="M28" s="106"/>
      <c r="N28" s="107"/>
    </row>
    <row r="29" spans="1:14" x14ac:dyDescent="0.25">
      <c r="A29" s="98"/>
      <c r="B29" s="124" t="s">
        <v>32</v>
      </c>
      <c r="C29" s="124" t="s">
        <v>137</v>
      </c>
      <c r="D29" s="124" t="s">
        <v>138</v>
      </c>
      <c r="E29" s="103"/>
      <c r="F29" s="103"/>
      <c r="G29" s="103"/>
      <c r="H29" s="103"/>
      <c r="I29" s="106"/>
      <c r="J29" s="106"/>
      <c r="K29" s="106"/>
      <c r="L29" s="106"/>
      <c r="M29" s="106"/>
      <c r="N29" s="107"/>
    </row>
    <row r="30" spans="1:14" x14ac:dyDescent="0.25">
      <c r="A30" s="98"/>
      <c r="B30" s="120" t="s">
        <v>139</v>
      </c>
      <c r="C30" s="177" t="s">
        <v>163</v>
      </c>
      <c r="D30" s="120"/>
      <c r="E30" s="103"/>
      <c r="F30" s="103"/>
      <c r="G30" s="103"/>
      <c r="H30" s="103"/>
      <c r="I30" s="106"/>
      <c r="J30" s="106"/>
      <c r="K30" s="106"/>
      <c r="L30" s="106"/>
      <c r="M30" s="106"/>
      <c r="N30" s="107"/>
    </row>
    <row r="31" spans="1:14" x14ac:dyDescent="0.25">
      <c r="A31" s="98"/>
      <c r="B31" s="120" t="s">
        <v>140</v>
      </c>
      <c r="C31" s="177" t="s">
        <v>163</v>
      </c>
      <c r="D31" s="120"/>
      <c r="E31" s="103"/>
      <c r="F31" s="103"/>
      <c r="G31" s="103"/>
      <c r="H31" s="103"/>
      <c r="I31" s="106"/>
      <c r="J31" s="106"/>
      <c r="K31" s="106"/>
      <c r="L31" s="106"/>
      <c r="M31" s="106"/>
      <c r="N31" s="107"/>
    </row>
    <row r="32" spans="1:14" x14ac:dyDescent="0.25">
      <c r="A32" s="98"/>
      <c r="B32" s="120" t="s">
        <v>141</v>
      </c>
      <c r="C32" s="177" t="s">
        <v>163</v>
      </c>
      <c r="D32" s="120"/>
      <c r="E32" s="103"/>
      <c r="F32" s="103"/>
      <c r="G32" s="103"/>
      <c r="H32" s="103"/>
      <c r="I32" s="106"/>
      <c r="J32" s="106"/>
      <c r="K32" s="106"/>
      <c r="L32" s="106"/>
      <c r="M32" s="106"/>
      <c r="N32" s="107"/>
    </row>
    <row r="33" spans="1:17" x14ac:dyDescent="0.25">
      <c r="A33" s="98"/>
      <c r="B33" s="120" t="s">
        <v>142</v>
      </c>
      <c r="C33" s="177" t="s">
        <v>163</v>
      </c>
      <c r="D33" s="120"/>
      <c r="E33" s="103"/>
      <c r="F33" s="103"/>
      <c r="G33" s="103"/>
      <c r="H33" s="103"/>
      <c r="I33" s="106"/>
      <c r="J33" s="106"/>
      <c r="K33" s="106"/>
      <c r="L33" s="106"/>
      <c r="M33" s="106"/>
      <c r="N33" s="107"/>
    </row>
    <row r="34" spans="1:17" x14ac:dyDescent="0.25">
      <c r="A34" s="98"/>
      <c r="B34" s="103"/>
      <c r="C34" s="103"/>
      <c r="D34" s="103"/>
      <c r="E34" s="103"/>
      <c r="F34" s="103"/>
      <c r="G34" s="103"/>
      <c r="H34" s="103"/>
      <c r="I34" s="106"/>
      <c r="J34" s="106"/>
      <c r="K34" s="106"/>
      <c r="L34" s="106"/>
      <c r="M34" s="106"/>
      <c r="N34" s="107"/>
    </row>
    <row r="35" spans="1:17" x14ac:dyDescent="0.25">
      <c r="A35" s="98"/>
      <c r="B35" s="103"/>
      <c r="C35" s="103"/>
      <c r="D35" s="103"/>
      <c r="E35" s="103"/>
      <c r="F35" s="103"/>
      <c r="G35" s="103"/>
      <c r="H35" s="103"/>
      <c r="I35" s="106"/>
      <c r="J35" s="106"/>
      <c r="K35" s="106"/>
      <c r="L35" s="106"/>
      <c r="M35" s="106"/>
      <c r="N35" s="107"/>
    </row>
    <row r="36" spans="1:17" x14ac:dyDescent="0.25">
      <c r="A36" s="98"/>
      <c r="B36" s="121" t="s">
        <v>143</v>
      </c>
      <c r="C36" s="103"/>
      <c r="D36" s="103"/>
      <c r="E36" s="103"/>
      <c r="F36" s="103"/>
      <c r="G36" s="103"/>
      <c r="H36" s="103"/>
      <c r="I36" s="106"/>
      <c r="J36" s="106"/>
      <c r="K36" s="106"/>
      <c r="L36" s="106"/>
      <c r="M36" s="106"/>
      <c r="N36" s="107"/>
    </row>
    <row r="37" spans="1:17" x14ac:dyDescent="0.25">
      <c r="A37" s="98"/>
      <c r="B37" s="103"/>
      <c r="C37" s="103"/>
      <c r="D37" s="103"/>
      <c r="E37" s="103"/>
      <c r="F37" s="103"/>
      <c r="G37" s="103"/>
      <c r="H37" s="103"/>
      <c r="I37" s="106"/>
      <c r="J37" s="106"/>
      <c r="K37" s="106"/>
      <c r="L37" s="106"/>
      <c r="M37" s="106"/>
      <c r="N37" s="107"/>
    </row>
    <row r="38" spans="1:17" x14ac:dyDescent="0.25">
      <c r="A38" s="98"/>
      <c r="B38" s="103"/>
      <c r="C38" s="103"/>
      <c r="D38" s="103"/>
      <c r="E38" s="103"/>
      <c r="F38" s="103"/>
      <c r="G38" s="103"/>
      <c r="H38" s="103"/>
      <c r="I38" s="106"/>
      <c r="J38" s="106"/>
      <c r="K38" s="106"/>
      <c r="L38" s="106"/>
      <c r="M38" s="106"/>
      <c r="N38" s="107"/>
    </row>
    <row r="39" spans="1:17" x14ac:dyDescent="0.25">
      <c r="A39" s="98"/>
      <c r="B39" s="124" t="s">
        <v>32</v>
      </c>
      <c r="C39" s="124" t="s">
        <v>57</v>
      </c>
      <c r="D39" s="123" t="s">
        <v>50</v>
      </c>
      <c r="E39" s="123" t="s">
        <v>15</v>
      </c>
      <c r="F39" s="103"/>
      <c r="G39" s="103"/>
      <c r="H39" s="103"/>
      <c r="I39" s="106"/>
      <c r="J39" s="106"/>
      <c r="K39" s="106"/>
      <c r="L39" s="106"/>
      <c r="M39" s="106"/>
      <c r="N39" s="107"/>
    </row>
    <row r="40" spans="1:17" ht="28.5" x14ac:dyDescent="0.25">
      <c r="A40" s="98"/>
      <c r="B40" s="104" t="s">
        <v>144</v>
      </c>
      <c r="C40" s="105">
        <v>40</v>
      </c>
      <c r="D40" s="177">
        <f>E121</f>
        <v>40</v>
      </c>
      <c r="E40" s="334">
        <f>+D40+D41</f>
        <v>40</v>
      </c>
      <c r="F40" s="103"/>
      <c r="G40" s="103"/>
      <c r="H40" s="103"/>
      <c r="I40" s="106"/>
      <c r="J40" s="106"/>
      <c r="K40" s="106"/>
      <c r="L40" s="106"/>
      <c r="M40" s="106"/>
      <c r="N40" s="107"/>
    </row>
    <row r="41" spans="1:17" ht="57" x14ac:dyDescent="0.25">
      <c r="A41" s="98"/>
      <c r="B41" s="104" t="s">
        <v>145</v>
      </c>
      <c r="C41" s="105">
        <v>60</v>
      </c>
      <c r="D41" s="177">
        <f>F137</f>
        <v>0</v>
      </c>
      <c r="E41" s="335"/>
      <c r="F41" s="103"/>
      <c r="G41" s="103"/>
      <c r="H41" s="103"/>
      <c r="I41" s="106"/>
      <c r="J41" s="106"/>
      <c r="K41" s="106"/>
      <c r="L41" s="106"/>
      <c r="M41" s="106"/>
      <c r="N41" s="107"/>
    </row>
    <row r="42" spans="1:17" x14ac:dyDescent="0.25">
      <c r="A42" s="98"/>
      <c r="C42" s="99"/>
      <c r="D42" s="37"/>
      <c r="E42" s="100"/>
      <c r="F42" s="38"/>
      <c r="G42" s="38"/>
      <c r="H42" s="38"/>
      <c r="I42" s="23"/>
      <c r="J42" s="23"/>
      <c r="K42" s="23"/>
      <c r="L42" s="23"/>
      <c r="M42" s="23"/>
    </row>
    <row r="43" spans="1:17" x14ac:dyDescent="0.25">
      <c r="A43" s="98"/>
      <c r="C43" s="99"/>
      <c r="D43" s="37"/>
      <c r="E43" s="100"/>
      <c r="F43" s="38"/>
      <c r="G43" s="38"/>
      <c r="H43" s="38"/>
      <c r="I43" s="23"/>
      <c r="J43" s="23"/>
      <c r="K43" s="23"/>
      <c r="L43" s="23"/>
      <c r="M43" s="23"/>
    </row>
    <row r="44" spans="1:17" x14ac:dyDescent="0.25">
      <c r="A44" s="98"/>
      <c r="C44" s="99"/>
      <c r="D44" s="37"/>
      <c r="E44" s="100"/>
      <c r="F44" s="38"/>
      <c r="G44" s="38"/>
      <c r="H44" s="38"/>
      <c r="I44" s="23"/>
      <c r="J44" s="23"/>
      <c r="K44" s="23"/>
      <c r="L44" s="23"/>
      <c r="M44" s="23"/>
    </row>
    <row r="45" spans="1:17" ht="15.75" thickBot="1" x14ac:dyDescent="0.3">
      <c r="M45" s="336" t="s">
        <v>34</v>
      </c>
      <c r="N45" s="336"/>
    </row>
    <row r="46" spans="1:17" x14ac:dyDescent="0.25">
      <c r="B46" s="121" t="s">
        <v>29</v>
      </c>
      <c r="M46" s="63"/>
      <c r="N46" s="63"/>
    </row>
    <row r="47" spans="1:17" ht="15.75" thickBot="1" x14ac:dyDescent="0.3">
      <c r="M47" s="63"/>
      <c r="N47" s="63"/>
    </row>
    <row r="48" spans="1:17" s="106" customFormat="1" ht="109.5" customHeight="1" x14ac:dyDescent="0.25">
      <c r="B48" s="117" t="s">
        <v>146</v>
      </c>
      <c r="C48" s="117" t="s">
        <v>147</v>
      </c>
      <c r="D48" s="117" t="s">
        <v>148</v>
      </c>
      <c r="E48" s="117" t="s">
        <v>44</v>
      </c>
      <c r="F48" s="117" t="s">
        <v>21</v>
      </c>
      <c r="G48" s="117" t="s">
        <v>102</v>
      </c>
      <c r="H48" s="117" t="s">
        <v>16</v>
      </c>
      <c r="I48" s="117" t="s">
        <v>9</v>
      </c>
      <c r="J48" s="117" t="s">
        <v>30</v>
      </c>
      <c r="K48" s="117" t="s">
        <v>60</v>
      </c>
      <c r="L48" s="117" t="s">
        <v>19</v>
      </c>
      <c r="M48" s="102" t="s">
        <v>25</v>
      </c>
      <c r="N48" s="117" t="s">
        <v>149</v>
      </c>
      <c r="O48" s="117" t="s">
        <v>35</v>
      </c>
      <c r="P48" s="118" t="s">
        <v>10</v>
      </c>
      <c r="Q48" s="118" t="s">
        <v>18</v>
      </c>
    </row>
    <row r="49" spans="1:26" s="112" customFormat="1" x14ac:dyDescent="0.25">
      <c r="A49" s="45">
        <v>1</v>
      </c>
      <c r="B49" s="113" t="s">
        <v>159</v>
      </c>
      <c r="C49" s="114" t="s">
        <v>189</v>
      </c>
      <c r="D49" s="113" t="s">
        <v>188</v>
      </c>
      <c r="E49" s="188" t="s">
        <v>301</v>
      </c>
      <c r="F49" s="109" t="s">
        <v>137</v>
      </c>
      <c r="G49" s="155" t="s">
        <v>226</v>
      </c>
      <c r="H49" s="116">
        <v>41213</v>
      </c>
      <c r="I49" s="116">
        <v>41274</v>
      </c>
      <c r="J49" s="110" t="s">
        <v>138</v>
      </c>
      <c r="K49" s="101">
        <f>(I49-H49)/30</f>
        <v>2.0333333333333332</v>
      </c>
      <c r="L49" s="101"/>
      <c r="M49" s="101">
        <v>1250</v>
      </c>
      <c r="N49" s="101" t="s">
        <v>226</v>
      </c>
      <c r="O49" s="26">
        <v>539591250</v>
      </c>
      <c r="P49" s="26" t="s">
        <v>299</v>
      </c>
      <c r="Q49" s="156"/>
      <c r="R49" s="111"/>
      <c r="S49" s="111"/>
      <c r="T49" s="111"/>
      <c r="U49" s="111"/>
      <c r="V49" s="111"/>
      <c r="W49" s="111"/>
      <c r="X49" s="111"/>
      <c r="Y49" s="111"/>
      <c r="Z49" s="111"/>
    </row>
    <row r="50" spans="1:26" s="112" customFormat="1" ht="135" x14ac:dyDescent="0.25">
      <c r="A50" s="45">
        <f>+A49+1</f>
        <v>2</v>
      </c>
      <c r="B50" s="113" t="s">
        <v>159</v>
      </c>
      <c r="C50" s="114" t="s">
        <v>189</v>
      </c>
      <c r="D50" s="113" t="s">
        <v>188</v>
      </c>
      <c r="E50" s="188" t="s">
        <v>300</v>
      </c>
      <c r="F50" s="109" t="s">
        <v>137</v>
      </c>
      <c r="G50" s="155" t="s">
        <v>226</v>
      </c>
      <c r="H50" s="116">
        <v>41250</v>
      </c>
      <c r="I50" s="116">
        <v>41912</v>
      </c>
      <c r="J50" s="110" t="s">
        <v>138</v>
      </c>
      <c r="K50" s="101">
        <f>((I50-H50)/30)-L50</f>
        <v>18.766666666666666</v>
      </c>
      <c r="L50" s="101">
        <f>((I49-H50)/30)+2.5</f>
        <v>3.3</v>
      </c>
      <c r="M50" s="101">
        <v>650</v>
      </c>
      <c r="N50" s="101" t="s">
        <v>226</v>
      </c>
      <c r="O50" s="26">
        <v>2723833219</v>
      </c>
      <c r="P50" s="26" t="s">
        <v>302</v>
      </c>
      <c r="Q50" s="156" t="s">
        <v>680</v>
      </c>
      <c r="R50" s="111"/>
      <c r="S50" s="111"/>
      <c r="T50" s="111"/>
      <c r="U50" s="111"/>
      <c r="V50" s="111"/>
      <c r="W50" s="111"/>
      <c r="X50" s="111"/>
      <c r="Y50" s="111"/>
      <c r="Z50" s="111"/>
    </row>
    <row r="51" spans="1:26" s="112" customFormat="1" x14ac:dyDescent="0.25">
      <c r="A51" s="45">
        <f t="shared" ref="A51" si="0">+A50+1</f>
        <v>3</v>
      </c>
      <c r="B51" s="113" t="s">
        <v>159</v>
      </c>
      <c r="C51" s="114" t="s">
        <v>189</v>
      </c>
      <c r="D51" s="113" t="s">
        <v>188</v>
      </c>
      <c r="E51" s="188" t="s">
        <v>303</v>
      </c>
      <c r="F51" s="109" t="s">
        <v>137</v>
      </c>
      <c r="G51" s="155" t="s">
        <v>226</v>
      </c>
      <c r="H51" s="116">
        <v>40198</v>
      </c>
      <c r="I51" s="116">
        <v>40543</v>
      </c>
      <c r="J51" s="110" t="s">
        <v>138</v>
      </c>
      <c r="K51" s="101">
        <f>((I51-H51)/30)-L51</f>
        <v>11.5</v>
      </c>
      <c r="L51" s="101"/>
      <c r="M51" s="101">
        <v>42</v>
      </c>
      <c r="N51" s="101" t="s">
        <v>226</v>
      </c>
      <c r="O51" s="26">
        <v>30144380</v>
      </c>
      <c r="P51" s="26" t="s">
        <v>304</v>
      </c>
      <c r="Q51" s="156"/>
      <c r="R51" s="111"/>
      <c r="S51" s="111"/>
      <c r="T51" s="111"/>
      <c r="U51" s="111"/>
      <c r="V51" s="111"/>
      <c r="W51" s="111"/>
      <c r="X51" s="111"/>
      <c r="Y51" s="111"/>
      <c r="Z51" s="111"/>
    </row>
    <row r="52" spans="1:26" s="112" customFormat="1" x14ac:dyDescent="0.25">
      <c r="A52" s="45"/>
      <c r="B52" s="48" t="s">
        <v>15</v>
      </c>
      <c r="C52" s="114"/>
      <c r="D52" s="113"/>
      <c r="E52" s="188"/>
      <c r="F52" s="109"/>
      <c r="G52" s="155"/>
      <c r="H52" s="116"/>
      <c r="I52" s="116"/>
      <c r="J52" s="110"/>
      <c r="K52" s="115">
        <f>SUM(K49:K51)</f>
        <v>32.299999999999997</v>
      </c>
      <c r="L52" s="115">
        <f>SUM(L49:L51)</f>
        <v>3.3</v>
      </c>
      <c r="M52" s="154">
        <f>+M49+M50</f>
        <v>1900</v>
      </c>
      <c r="N52" s="115">
        <f>SUM(N49:N51)</f>
        <v>0</v>
      </c>
      <c r="O52" s="26"/>
      <c r="P52" s="26"/>
      <c r="Q52" s="157"/>
    </row>
    <row r="53" spans="1:26" s="29" customFormat="1" x14ac:dyDescent="0.25">
      <c r="E53" s="30"/>
    </row>
    <row r="54" spans="1:26" s="29" customFormat="1" x14ac:dyDescent="0.25">
      <c r="B54" s="322" t="s">
        <v>27</v>
      </c>
      <c r="C54" s="322" t="s">
        <v>26</v>
      </c>
      <c r="D54" s="324" t="s">
        <v>33</v>
      </c>
      <c r="E54" s="324"/>
    </row>
    <row r="55" spans="1:26" s="29" customFormat="1" x14ac:dyDescent="0.25">
      <c r="B55" s="323"/>
      <c r="C55" s="323"/>
      <c r="D55" s="179" t="s">
        <v>22</v>
      </c>
      <c r="E55" s="61" t="s">
        <v>23</v>
      </c>
    </row>
    <row r="56" spans="1:26" s="29" customFormat="1" ht="30.6" customHeight="1" x14ac:dyDescent="0.25">
      <c r="B56" s="58" t="s">
        <v>20</v>
      </c>
      <c r="C56" s="59">
        <f>+K52</f>
        <v>32.299999999999997</v>
      </c>
      <c r="D56" s="56" t="s">
        <v>163</v>
      </c>
      <c r="E56" s="57"/>
      <c r="F56" s="31"/>
      <c r="G56" s="31"/>
      <c r="H56" s="31"/>
      <c r="I56" s="31"/>
      <c r="J56" s="31"/>
      <c r="K56" s="31"/>
      <c r="L56" s="31"/>
      <c r="M56" s="31"/>
    </row>
    <row r="57" spans="1:26" s="29" customFormat="1" ht="30" customHeight="1" x14ac:dyDescent="0.25">
      <c r="B57" s="58" t="s">
        <v>24</v>
      </c>
      <c r="C57" s="59">
        <f>+M52</f>
        <v>1900</v>
      </c>
      <c r="D57" s="56" t="s">
        <v>163</v>
      </c>
      <c r="E57" s="57"/>
    </row>
    <row r="58" spans="1:26" s="29" customFormat="1" x14ac:dyDescent="0.25">
      <c r="B58" s="32"/>
      <c r="C58" s="340"/>
      <c r="D58" s="340"/>
      <c r="E58" s="340"/>
      <c r="F58" s="340"/>
      <c r="G58" s="340"/>
      <c r="H58" s="340"/>
      <c r="I58" s="340"/>
      <c r="J58" s="340"/>
      <c r="K58" s="340"/>
      <c r="L58" s="340"/>
      <c r="M58" s="340"/>
      <c r="N58" s="340"/>
    </row>
    <row r="59" spans="1:26" ht="28.15" customHeight="1" thickBot="1" x14ac:dyDescent="0.3"/>
    <row r="60" spans="1:26" ht="27" thickBot="1" x14ac:dyDescent="0.3">
      <c r="B60" s="341" t="s">
        <v>103</v>
      </c>
      <c r="C60" s="341"/>
      <c r="D60" s="341"/>
      <c r="E60" s="341"/>
      <c r="F60" s="341"/>
      <c r="G60" s="341"/>
      <c r="H60" s="341"/>
      <c r="I60" s="341"/>
      <c r="J60" s="341"/>
      <c r="K60" s="341"/>
      <c r="L60" s="341"/>
      <c r="M60" s="341"/>
      <c r="N60" s="341"/>
    </row>
    <row r="63" spans="1:26" ht="109.5" customHeight="1" x14ac:dyDescent="0.25">
      <c r="B63" s="119" t="s">
        <v>150</v>
      </c>
      <c r="C63" s="66" t="s">
        <v>2</v>
      </c>
      <c r="D63" s="66" t="s">
        <v>105</v>
      </c>
      <c r="E63" s="66" t="s">
        <v>104</v>
      </c>
      <c r="F63" s="66" t="s">
        <v>106</v>
      </c>
      <c r="G63" s="66" t="s">
        <v>107</v>
      </c>
      <c r="H63" s="66" t="s">
        <v>108</v>
      </c>
      <c r="I63" s="66" t="s">
        <v>109</v>
      </c>
      <c r="J63" s="66" t="s">
        <v>110</v>
      </c>
      <c r="K63" s="66" t="s">
        <v>111</v>
      </c>
      <c r="L63" s="66" t="s">
        <v>112</v>
      </c>
      <c r="M63" s="95" t="s">
        <v>113</v>
      </c>
      <c r="N63" s="95" t="s">
        <v>114</v>
      </c>
      <c r="O63" s="337" t="s">
        <v>3</v>
      </c>
      <c r="P63" s="339"/>
      <c r="Q63" s="66" t="s">
        <v>17</v>
      </c>
    </row>
    <row r="64" spans="1:26" ht="30" x14ac:dyDescent="0.25">
      <c r="B64" s="3" t="s">
        <v>195</v>
      </c>
      <c r="C64" s="3" t="s">
        <v>195</v>
      </c>
      <c r="D64" s="97" t="s">
        <v>246</v>
      </c>
      <c r="E64" s="5">
        <v>100</v>
      </c>
      <c r="F64" s="4" t="s">
        <v>165</v>
      </c>
      <c r="G64" s="4" t="s">
        <v>165</v>
      </c>
      <c r="H64" s="4" t="s">
        <v>165</v>
      </c>
      <c r="I64" s="96" t="s">
        <v>137</v>
      </c>
      <c r="J64" s="96" t="s">
        <v>137</v>
      </c>
      <c r="K64" s="120" t="s">
        <v>137</v>
      </c>
      <c r="L64" s="120" t="s">
        <v>137</v>
      </c>
      <c r="M64" s="120" t="s">
        <v>137</v>
      </c>
      <c r="N64" s="57"/>
      <c r="O64" s="344"/>
      <c r="P64" s="345"/>
      <c r="Q64" s="120" t="s">
        <v>137</v>
      </c>
    </row>
    <row r="65" spans="2:17" ht="30" x14ac:dyDescent="0.25">
      <c r="B65" s="3" t="s">
        <v>195</v>
      </c>
      <c r="C65" s="3" t="s">
        <v>195</v>
      </c>
      <c r="D65" s="97" t="s">
        <v>247</v>
      </c>
      <c r="E65" s="5">
        <v>100</v>
      </c>
      <c r="F65" s="4" t="s">
        <v>165</v>
      </c>
      <c r="G65" s="4" t="s">
        <v>165</v>
      </c>
      <c r="H65" s="4" t="s">
        <v>165</v>
      </c>
      <c r="I65" s="96" t="s">
        <v>137</v>
      </c>
      <c r="J65" s="96" t="s">
        <v>137</v>
      </c>
      <c r="K65" s="120" t="s">
        <v>137</v>
      </c>
      <c r="L65" s="120" t="s">
        <v>137</v>
      </c>
      <c r="M65" s="120" t="s">
        <v>137</v>
      </c>
      <c r="N65" s="57"/>
      <c r="O65" s="344"/>
      <c r="P65" s="345"/>
      <c r="Q65" s="120" t="s">
        <v>137</v>
      </c>
    </row>
    <row r="66" spans="2:17" x14ac:dyDescent="0.25">
      <c r="B66" s="3" t="s">
        <v>195</v>
      </c>
      <c r="C66" s="3" t="s">
        <v>195</v>
      </c>
      <c r="D66" s="97" t="s">
        <v>248</v>
      </c>
      <c r="E66" s="5">
        <v>350</v>
      </c>
      <c r="F66" s="4" t="s">
        <v>165</v>
      </c>
      <c r="G66" s="4" t="s">
        <v>165</v>
      </c>
      <c r="H66" s="4" t="s">
        <v>165</v>
      </c>
      <c r="I66" s="96" t="s">
        <v>137</v>
      </c>
      <c r="J66" s="96" t="s">
        <v>137</v>
      </c>
      <c r="K66" s="120" t="s">
        <v>137</v>
      </c>
      <c r="L66" s="120" t="s">
        <v>137</v>
      </c>
      <c r="M66" s="120" t="s">
        <v>137</v>
      </c>
      <c r="N66" s="57"/>
      <c r="O66" s="344"/>
      <c r="P66" s="345"/>
      <c r="Q66" s="120" t="s">
        <v>137</v>
      </c>
    </row>
    <row r="67" spans="2:17" ht="30" x14ac:dyDescent="0.25">
      <c r="B67" s="3" t="s">
        <v>195</v>
      </c>
      <c r="C67" s="3" t="s">
        <v>195</v>
      </c>
      <c r="D67" s="97" t="s">
        <v>249</v>
      </c>
      <c r="E67" s="5">
        <v>350</v>
      </c>
      <c r="F67" s="4" t="s">
        <v>165</v>
      </c>
      <c r="G67" s="4" t="s">
        <v>165</v>
      </c>
      <c r="H67" s="4" t="s">
        <v>165</v>
      </c>
      <c r="I67" s="96" t="s">
        <v>137</v>
      </c>
      <c r="J67" s="96" t="s">
        <v>137</v>
      </c>
      <c r="K67" s="120" t="s">
        <v>137</v>
      </c>
      <c r="L67" s="120" t="s">
        <v>137</v>
      </c>
      <c r="M67" s="120" t="s">
        <v>137</v>
      </c>
      <c r="N67" s="57"/>
      <c r="O67" s="344"/>
      <c r="P67" s="345"/>
      <c r="Q67" s="120" t="s">
        <v>137</v>
      </c>
    </row>
    <row r="68" spans="2:17" x14ac:dyDescent="0.25">
      <c r="B68" s="3" t="s">
        <v>195</v>
      </c>
      <c r="C68" s="3" t="s">
        <v>195</v>
      </c>
      <c r="D68" s="97" t="s">
        <v>250</v>
      </c>
      <c r="E68" s="5">
        <v>75</v>
      </c>
      <c r="F68" s="4" t="s">
        <v>165</v>
      </c>
      <c r="G68" s="4" t="s">
        <v>165</v>
      </c>
      <c r="H68" s="4" t="s">
        <v>165</v>
      </c>
      <c r="I68" s="96" t="s">
        <v>137</v>
      </c>
      <c r="J68" s="96" t="s">
        <v>137</v>
      </c>
      <c r="K68" s="120" t="s">
        <v>137</v>
      </c>
      <c r="L68" s="120" t="s">
        <v>137</v>
      </c>
      <c r="M68" s="120" t="s">
        <v>137</v>
      </c>
      <c r="N68" s="57"/>
      <c r="O68" s="344"/>
      <c r="P68" s="345"/>
      <c r="Q68" s="120" t="s">
        <v>137</v>
      </c>
    </row>
    <row r="69" spans="2:17" ht="30" x14ac:dyDescent="0.25">
      <c r="B69" s="3" t="s">
        <v>195</v>
      </c>
      <c r="C69" s="3" t="s">
        <v>195</v>
      </c>
      <c r="D69" s="97" t="s">
        <v>251</v>
      </c>
      <c r="E69" s="5">
        <v>200</v>
      </c>
      <c r="F69" s="4" t="s">
        <v>165</v>
      </c>
      <c r="G69" s="4" t="s">
        <v>165</v>
      </c>
      <c r="H69" s="4" t="s">
        <v>165</v>
      </c>
      <c r="I69" s="96" t="s">
        <v>137</v>
      </c>
      <c r="J69" s="96" t="s">
        <v>137</v>
      </c>
      <c r="K69" s="120" t="s">
        <v>137</v>
      </c>
      <c r="L69" s="120" t="s">
        <v>137</v>
      </c>
      <c r="M69" s="120" t="s">
        <v>137</v>
      </c>
      <c r="N69" s="57"/>
      <c r="O69" s="344"/>
      <c r="P69" s="345"/>
      <c r="Q69" s="120" t="s">
        <v>137</v>
      </c>
    </row>
    <row r="70" spans="2:17" x14ac:dyDescent="0.25">
      <c r="B70" s="3" t="s">
        <v>195</v>
      </c>
      <c r="C70" s="3" t="s">
        <v>195</v>
      </c>
      <c r="D70" s="97" t="s">
        <v>252</v>
      </c>
      <c r="E70" s="5">
        <v>50</v>
      </c>
      <c r="F70" s="4" t="s">
        <v>165</v>
      </c>
      <c r="G70" s="4" t="s">
        <v>165</v>
      </c>
      <c r="H70" s="4" t="s">
        <v>165</v>
      </c>
      <c r="I70" s="96" t="s">
        <v>137</v>
      </c>
      <c r="J70" s="96" t="s">
        <v>137</v>
      </c>
      <c r="K70" s="120" t="s">
        <v>137</v>
      </c>
      <c r="L70" s="120" t="s">
        <v>137</v>
      </c>
      <c r="M70" s="120" t="s">
        <v>137</v>
      </c>
      <c r="N70" s="57"/>
      <c r="O70" s="344"/>
      <c r="P70" s="345"/>
      <c r="Q70" s="120" t="s">
        <v>137</v>
      </c>
    </row>
    <row r="71" spans="2:17" x14ac:dyDescent="0.25">
      <c r="B71" s="9" t="s">
        <v>1</v>
      </c>
    </row>
    <row r="72" spans="2:17" x14ac:dyDescent="0.25">
      <c r="B72" s="9" t="s">
        <v>36</v>
      </c>
    </row>
    <row r="73" spans="2:17" x14ac:dyDescent="0.25">
      <c r="B73" s="9" t="s">
        <v>61</v>
      </c>
    </row>
    <row r="75" spans="2:17" ht="15.75" thickBot="1" x14ac:dyDescent="0.3"/>
    <row r="76" spans="2:17" ht="27" thickBot="1" x14ac:dyDescent="0.3">
      <c r="B76" s="346" t="s">
        <v>37</v>
      </c>
      <c r="C76" s="347"/>
      <c r="D76" s="347"/>
      <c r="E76" s="347"/>
      <c r="F76" s="347"/>
      <c r="G76" s="347"/>
      <c r="H76" s="347"/>
      <c r="I76" s="347"/>
      <c r="J76" s="347"/>
      <c r="K76" s="347"/>
      <c r="L76" s="347"/>
      <c r="M76" s="347"/>
      <c r="N76" s="348"/>
    </row>
    <row r="81" spans="2:17" ht="76.5" customHeight="1" x14ac:dyDescent="0.25">
      <c r="B81" s="119" t="s">
        <v>0</v>
      </c>
      <c r="C81" s="119" t="s">
        <v>38</v>
      </c>
      <c r="D81" s="119" t="s">
        <v>39</v>
      </c>
      <c r="E81" s="119" t="s">
        <v>115</v>
      </c>
      <c r="F81" s="119" t="s">
        <v>117</v>
      </c>
      <c r="G81" s="119" t="s">
        <v>118</v>
      </c>
      <c r="H81" s="119" t="s">
        <v>119</v>
      </c>
      <c r="I81" s="119" t="s">
        <v>116</v>
      </c>
      <c r="J81" s="337" t="s">
        <v>120</v>
      </c>
      <c r="K81" s="338"/>
      <c r="L81" s="339"/>
      <c r="M81" s="119" t="s">
        <v>124</v>
      </c>
      <c r="N81" s="119" t="s">
        <v>40</v>
      </c>
      <c r="O81" s="119" t="s">
        <v>41</v>
      </c>
      <c r="P81" s="337" t="s">
        <v>3</v>
      </c>
      <c r="Q81" s="339"/>
    </row>
    <row r="82" spans="2:17" ht="60.75" customHeight="1" x14ac:dyDescent="0.25">
      <c r="B82" s="176"/>
      <c r="C82" s="175"/>
      <c r="D82" s="3"/>
      <c r="E82" s="3"/>
      <c r="F82" s="3"/>
      <c r="G82" s="3"/>
      <c r="H82" s="180"/>
      <c r="I82" s="5"/>
      <c r="J82" s="1" t="s">
        <v>121</v>
      </c>
      <c r="K82" s="97" t="s">
        <v>122</v>
      </c>
      <c r="L82" s="96" t="s">
        <v>123</v>
      </c>
      <c r="M82" s="120"/>
      <c r="N82" s="120"/>
      <c r="O82" s="120"/>
      <c r="P82" s="361"/>
      <c r="Q82" s="361"/>
    </row>
    <row r="83" spans="2:17" ht="108.75" customHeight="1" x14ac:dyDescent="0.25">
      <c r="B83" s="176" t="s">
        <v>42</v>
      </c>
      <c r="C83" s="175">
        <v>5</v>
      </c>
      <c r="D83" s="3" t="s">
        <v>253</v>
      </c>
      <c r="E83" s="3">
        <v>1094889676</v>
      </c>
      <c r="F83" s="176" t="s">
        <v>193</v>
      </c>
      <c r="G83" s="3" t="s">
        <v>254</v>
      </c>
      <c r="H83" s="180">
        <v>40382</v>
      </c>
      <c r="I83" s="5">
        <v>119604</v>
      </c>
      <c r="J83" s="186" t="s">
        <v>255</v>
      </c>
      <c r="K83" s="187" t="s">
        <v>256</v>
      </c>
      <c r="L83" s="191" t="s">
        <v>241</v>
      </c>
      <c r="M83" s="120" t="s">
        <v>137</v>
      </c>
      <c r="N83" s="120" t="s">
        <v>137</v>
      </c>
      <c r="O83" s="120" t="s">
        <v>137</v>
      </c>
      <c r="P83" s="361"/>
      <c r="Q83" s="361"/>
    </row>
    <row r="84" spans="2:17" ht="76.5" customHeight="1" x14ac:dyDescent="0.25">
      <c r="B84" s="176" t="s">
        <v>42</v>
      </c>
      <c r="C84" s="175">
        <v>5</v>
      </c>
      <c r="D84" s="176" t="s">
        <v>257</v>
      </c>
      <c r="E84" s="3">
        <v>41924792</v>
      </c>
      <c r="F84" s="176" t="s">
        <v>258</v>
      </c>
      <c r="G84" s="3" t="s">
        <v>254</v>
      </c>
      <c r="H84" s="180">
        <v>35315</v>
      </c>
      <c r="I84" s="5" t="s">
        <v>226</v>
      </c>
      <c r="J84" s="186" t="s">
        <v>259</v>
      </c>
      <c r="K84" s="187" t="s">
        <v>260</v>
      </c>
      <c r="L84" s="191" t="s">
        <v>241</v>
      </c>
      <c r="M84" s="120" t="s">
        <v>137</v>
      </c>
      <c r="N84" s="120" t="s">
        <v>137</v>
      </c>
      <c r="O84" s="120" t="s">
        <v>137</v>
      </c>
      <c r="P84" s="361"/>
      <c r="Q84" s="361"/>
    </row>
    <row r="85" spans="2:17" ht="96" customHeight="1" x14ac:dyDescent="0.25">
      <c r="B85" s="176" t="s">
        <v>42</v>
      </c>
      <c r="C85" s="175">
        <v>5</v>
      </c>
      <c r="D85" s="176" t="s">
        <v>261</v>
      </c>
      <c r="E85" s="3">
        <v>9772112</v>
      </c>
      <c r="F85" s="176" t="s">
        <v>262</v>
      </c>
      <c r="G85" s="3" t="s">
        <v>254</v>
      </c>
      <c r="H85" s="180">
        <v>41138</v>
      </c>
      <c r="I85" s="5">
        <v>130192</v>
      </c>
      <c r="J85" s="186" t="s">
        <v>263</v>
      </c>
      <c r="K85" s="187" t="s">
        <v>264</v>
      </c>
      <c r="L85" s="191" t="s">
        <v>241</v>
      </c>
      <c r="M85" s="120" t="s">
        <v>137</v>
      </c>
      <c r="N85" s="120" t="s">
        <v>137</v>
      </c>
      <c r="O85" s="120" t="s">
        <v>137</v>
      </c>
      <c r="P85" s="361"/>
      <c r="Q85" s="361"/>
    </row>
    <row r="86" spans="2:17" ht="90" customHeight="1" x14ac:dyDescent="0.25">
      <c r="B86" s="176" t="s">
        <v>42</v>
      </c>
      <c r="C86" s="175">
        <v>5</v>
      </c>
      <c r="D86" s="176" t="s">
        <v>265</v>
      </c>
      <c r="E86" s="3">
        <v>49767443</v>
      </c>
      <c r="F86" s="176" t="s">
        <v>266</v>
      </c>
      <c r="G86" s="3" t="s">
        <v>192</v>
      </c>
      <c r="H86" s="180">
        <v>37365</v>
      </c>
      <c r="I86" s="5" t="s">
        <v>226</v>
      </c>
      <c r="J86" s="186" t="s">
        <v>267</v>
      </c>
      <c r="K86" s="187" t="s">
        <v>268</v>
      </c>
      <c r="L86" s="191" t="s">
        <v>241</v>
      </c>
      <c r="M86" s="120" t="s">
        <v>137</v>
      </c>
      <c r="N86" s="120" t="s">
        <v>137</v>
      </c>
      <c r="O86" s="120" t="s">
        <v>137</v>
      </c>
      <c r="P86" s="361"/>
      <c r="Q86" s="361"/>
    </row>
    <row r="87" spans="2:17" ht="93.75" customHeight="1" x14ac:dyDescent="0.25">
      <c r="B87" s="176" t="s">
        <v>42</v>
      </c>
      <c r="C87" s="175">
        <v>5</v>
      </c>
      <c r="D87" s="176" t="s">
        <v>269</v>
      </c>
      <c r="E87" s="3">
        <v>41913635</v>
      </c>
      <c r="F87" s="176" t="s">
        <v>270</v>
      </c>
      <c r="G87" s="3" t="s">
        <v>192</v>
      </c>
      <c r="H87" s="180">
        <v>38337</v>
      </c>
      <c r="I87" s="5" t="s">
        <v>226</v>
      </c>
      <c r="J87" s="186" t="s">
        <v>271</v>
      </c>
      <c r="K87" s="187" t="s">
        <v>272</v>
      </c>
      <c r="L87" s="191" t="s">
        <v>241</v>
      </c>
      <c r="M87" s="120" t="s">
        <v>137</v>
      </c>
      <c r="N87" s="120" t="s">
        <v>137</v>
      </c>
      <c r="O87" s="120" t="s">
        <v>137</v>
      </c>
      <c r="P87" s="361"/>
      <c r="Q87" s="361"/>
    </row>
    <row r="88" spans="2:17" ht="94.5" customHeight="1" x14ac:dyDescent="0.25">
      <c r="B88" s="176" t="s">
        <v>43</v>
      </c>
      <c r="C88" s="175">
        <v>8</v>
      </c>
      <c r="D88" s="176" t="s">
        <v>273</v>
      </c>
      <c r="E88" s="3">
        <v>1094883129</v>
      </c>
      <c r="F88" s="176" t="s">
        <v>274</v>
      </c>
      <c r="G88" s="176" t="s">
        <v>275</v>
      </c>
      <c r="H88" s="180" t="s">
        <v>226</v>
      </c>
      <c r="I88" s="5" t="s">
        <v>226</v>
      </c>
      <c r="J88" s="186" t="s">
        <v>189</v>
      </c>
      <c r="K88" s="187" t="s">
        <v>276</v>
      </c>
      <c r="L88" s="191" t="s">
        <v>241</v>
      </c>
      <c r="M88" s="120" t="s">
        <v>137</v>
      </c>
      <c r="N88" s="120" t="s">
        <v>137</v>
      </c>
      <c r="O88" s="120" t="s">
        <v>137</v>
      </c>
      <c r="P88" s="361"/>
      <c r="Q88" s="361"/>
    </row>
    <row r="89" spans="2:17" ht="104.25" customHeight="1" x14ac:dyDescent="0.25">
      <c r="B89" s="176" t="s">
        <v>43</v>
      </c>
      <c r="C89" s="175">
        <v>8</v>
      </c>
      <c r="D89" s="3" t="s">
        <v>278</v>
      </c>
      <c r="E89" s="3">
        <v>41961199</v>
      </c>
      <c r="F89" s="176" t="s">
        <v>191</v>
      </c>
      <c r="G89" s="3" t="s">
        <v>192</v>
      </c>
      <c r="H89" s="180">
        <v>40752</v>
      </c>
      <c r="I89" s="5" t="s">
        <v>279</v>
      </c>
      <c r="J89" s="186" t="s">
        <v>277</v>
      </c>
      <c r="K89" s="186" t="s">
        <v>724</v>
      </c>
      <c r="L89" s="191" t="s">
        <v>241</v>
      </c>
      <c r="M89" s="120" t="s">
        <v>137</v>
      </c>
      <c r="N89" s="120" t="s">
        <v>137</v>
      </c>
      <c r="O89" s="120" t="s">
        <v>137</v>
      </c>
      <c r="P89" s="353"/>
      <c r="Q89" s="353"/>
    </row>
    <row r="90" spans="2:17" ht="104.25" customHeight="1" x14ac:dyDescent="0.25">
      <c r="B90" s="176" t="s">
        <v>43</v>
      </c>
      <c r="C90" s="175">
        <v>8</v>
      </c>
      <c r="D90" s="3" t="s">
        <v>280</v>
      </c>
      <c r="E90" s="3">
        <v>1094924786</v>
      </c>
      <c r="F90" s="176" t="s">
        <v>193</v>
      </c>
      <c r="G90" s="3" t="s">
        <v>281</v>
      </c>
      <c r="H90" s="180">
        <v>41851</v>
      </c>
      <c r="I90" s="5">
        <v>145109</v>
      </c>
      <c r="J90" s="186" t="s">
        <v>282</v>
      </c>
      <c r="K90" s="186" t="s">
        <v>283</v>
      </c>
      <c r="L90" s="191" t="s">
        <v>241</v>
      </c>
      <c r="M90" s="120" t="s">
        <v>137</v>
      </c>
      <c r="N90" s="120" t="s">
        <v>137</v>
      </c>
      <c r="O90" s="120" t="s">
        <v>137</v>
      </c>
      <c r="P90" s="361"/>
      <c r="Q90" s="361"/>
    </row>
    <row r="91" spans="2:17" ht="104.25" customHeight="1" x14ac:dyDescent="0.25">
      <c r="B91" s="176" t="s">
        <v>43</v>
      </c>
      <c r="C91" s="175">
        <v>8</v>
      </c>
      <c r="D91" s="3" t="s">
        <v>284</v>
      </c>
      <c r="E91" s="3">
        <v>1094899942</v>
      </c>
      <c r="F91" s="176" t="s">
        <v>191</v>
      </c>
      <c r="G91" s="3" t="s">
        <v>192</v>
      </c>
      <c r="H91" s="180">
        <v>40994</v>
      </c>
      <c r="I91" s="5" t="s">
        <v>285</v>
      </c>
      <c r="J91" s="186" t="s">
        <v>189</v>
      </c>
      <c r="K91" s="186" t="s">
        <v>286</v>
      </c>
      <c r="L91" s="191" t="s">
        <v>241</v>
      </c>
      <c r="M91" s="120" t="s">
        <v>137</v>
      </c>
      <c r="N91" s="120" t="s">
        <v>137</v>
      </c>
      <c r="O91" s="120" t="s">
        <v>137</v>
      </c>
      <c r="P91" s="361"/>
      <c r="Q91" s="361"/>
    </row>
    <row r="92" spans="2:17" ht="104.25" customHeight="1" x14ac:dyDescent="0.25">
      <c r="B92" s="176" t="s">
        <v>43</v>
      </c>
      <c r="C92" s="175">
        <v>8</v>
      </c>
      <c r="D92" s="3" t="s">
        <v>287</v>
      </c>
      <c r="E92" s="3">
        <v>1094905668</v>
      </c>
      <c r="F92" s="176" t="s">
        <v>193</v>
      </c>
      <c r="G92" s="3" t="s">
        <v>254</v>
      </c>
      <c r="H92" s="180">
        <v>41334</v>
      </c>
      <c r="I92" s="5">
        <v>134161</v>
      </c>
      <c r="J92" s="186" t="s">
        <v>288</v>
      </c>
      <c r="K92" s="186" t="s">
        <v>289</v>
      </c>
      <c r="L92" s="191" t="s">
        <v>241</v>
      </c>
      <c r="M92" s="120" t="s">
        <v>137</v>
      </c>
      <c r="N92" s="120" t="s">
        <v>137</v>
      </c>
      <c r="O92" s="120" t="s">
        <v>137</v>
      </c>
      <c r="P92" s="353" t="s">
        <v>725</v>
      </c>
      <c r="Q92" s="353"/>
    </row>
    <row r="93" spans="2:17" ht="104.25" customHeight="1" x14ac:dyDescent="0.25">
      <c r="B93" s="176" t="s">
        <v>43</v>
      </c>
      <c r="C93" s="175">
        <v>8</v>
      </c>
      <c r="D93" s="3" t="s">
        <v>290</v>
      </c>
      <c r="E93" s="3">
        <v>1094924339</v>
      </c>
      <c r="F93" s="176" t="s">
        <v>193</v>
      </c>
      <c r="G93" s="3" t="s">
        <v>281</v>
      </c>
      <c r="H93" s="180">
        <v>41725</v>
      </c>
      <c r="I93" s="5">
        <v>142478</v>
      </c>
      <c r="J93" s="186" t="s">
        <v>291</v>
      </c>
      <c r="K93" s="186" t="s">
        <v>292</v>
      </c>
      <c r="L93" s="191" t="s">
        <v>241</v>
      </c>
      <c r="M93" s="120" t="s">
        <v>137</v>
      </c>
      <c r="N93" s="120" t="s">
        <v>137</v>
      </c>
      <c r="O93" s="120" t="s">
        <v>137</v>
      </c>
      <c r="P93" s="361"/>
      <c r="Q93" s="361"/>
    </row>
    <row r="94" spans="2:17" ht="104.25" customHeight="1" x14ac:dyDescent="0.25">
      <c r="B94" s="176" t="s">
        <v>43</v>
      </c>
      <c r="C94" s="175">
        <v>8</v>
      </c>
      <c r="D94" s="3" t="s">
        <v>293</v>
      </c>
      <c r="E94" s="3">
        <v>1094907076</v>
      </c>
      <c r="F94" s="176" t="s">
        <v>191</v>
      </c>
      <c r="G94" s="3" t="s">
        <v>192</v>
      </c>
      <c r="H94" s="180">
        <v>41617</v>
      </c>
      <c r="I94" s="5" t="s">
        <v>294</v>
      </c>
      <c r="J94" s="186" t="s">
        <v>295</v>
      </c>
      <c r="K94" s="186" t="s">
        <v>296</v>
      </c>
      <c r="L94" s="191" t="s">
        <v>241</v>
      </c>
      <c r="M94" s="120" t="s">
        <v>137</v>
      </c>
      <c r="N94" s="120" t="s">
        <v>137</v>
      </c>
      <c r="O94" s="120" t="s">
        <v>137</v>
      </c>
      <c r="P94" s="361"/>
      <c r="Q94" s="361"/>
    </row>
    <row r="95" spans="2:17" ht="66.75" customHeight="1" x14ac:dyDescent="0.25">
      <c r="B95" s="176" t="s">
        <v>43</v>
      </c>
      <c r="C95" s="175">
        <v>8</v>
      </c>
      <c r="D95" s="3" t="s">
        <v>297</v>
      </c>
      <c r="E95" s="3">
        <v>1094910866</v>
      </c>
      <c r="F95" s="176" t="s">
        <v>193</v>
      </c>
      <c r="G95" s="3" t="s">
        <v>254</v>
      </c>
      <c r="H95" s="180">
        <v>40970</v>
      </c>
      <c r="I95" s="5">
        <v>127458</v>
      </c>
      <c r="J95" s="186" t="s">
        <v>189</v>
      </c>
      <c r="K95" s="186" t="s">
        <v>298</v>
      </c>
      <c r="L95" s="191" t="s">
        <v>241</v>
      </c>
      <c r="M95" s="120" t="s">
        <v>137</v>
      </c>
      <c r="N95" s="120" t="s">
        <v>137</v>
      </c>
      <c r="O95" s="120" t="s">
        <v>137</v>
      </c>
      <c r="P95" s="361"/>
      <c r="Q95" s="361"/>
    </row>
    <row r="97" spans="1:26" ht="15.75" thickBot="1" x14ac:dyDescent="0.3"/>
    <row r="98" spans="1:26" ht="27" thickBot="1" x14ac:dyDescent="0.3">
      <c r="B98" s="346" t="s">
        <v>45</v>
      </c>
      <c r="C98" s="347"/>
      <c r="D98" s="347"/>
      <c r="E98" s="347"/>
      <c r="F98" s="347"/>
      <c r="G98" s="347"/>
      <c r="H98" s="347"/>
      <c r="I98" s="347"/>
      <c r="J98" s="347"/>
      <c r="K98" s="347"/>
      <c r="L98" s="347"/>
      <c r="M98" s="347"/>
      <c r="N98" s="348"/>
    </row>
    <row r="101" spans="1:26" ht="46.15" customHeight="1" x14ac:dyDescent="0.25">
      <c r="B101" s="66" t="s">
        <v>32</v>
      </c>
      <c r="C101" s="66" t="s">
        <v>46</v>
      </c>
      <c r="D101" s="337" t="s">
        <v>3</v>
      </c>
      <c r="E101" s="339"/>
    </row>
    <row r="102" spans="1:26" ht="46.9" customHeight="1" x14ac:dyDescent="0.25">
      <c r="B102" s="67" t="s">
        <v>125</v>
      </c>
      <c r="C102" s="177" t="s">
        <v>137</v>
      </c>
      <c r="D102" s="353"/>
      <c r="E102" s="353"/>
    </row>
    <row r="105" spans="1:26" ht="26.25" x14ac:dyDescent="0.25">
      <c r="B105" s="325" t="s">
        <v>63</v>
      </c>
      <c r="C105" s="326"/>
      <c r="D105" s="326"/>
      <c r="E105" s="326"/>
      <c r="F105" s="326"/>
      <c r="G105" s="326"/>
      <c r="H105" s="326"/>
      <c r="I105" s="326"/>
      <c r="J105" s="326"/>
      <c r="K105" s="326"/>
      <c r="L105" s="326"/>
      <c r="M105" s="326"/>
      <c r="N105" s="326"/>
      <c r="O105" s="326"/>
      <c r="P105" s="326"/>
    </row>
    <row r="107" spans="1:26" ht="15.75" thickBot="1" x14ac:dyDescent="0.3"/>
    <row r="108" spans="1:26" ht="27" thickBot="1" x14ac:dyDescent="0.3">
      <c r="B108" s="346" t="s">
        <v>53</v>
      </c>
      <c r="C108" s="347"/>
      <c r="D108" s="347"/>
      <c r="E108" s="347"/>
      <c r="F108" s="347"/>
      <c r="G108" s="347"/>
      <c r="H108" s="347"/>
      <c r="I108" s="347"/>
      <c r="J108" s="347"/>
      <c r="K108" s="347"/>
      <c r="L108" s="347"/>
      <c r="M108" s="347"/>
      <c r="N108" s="348"/>
    </row>
    <row r="110" spans="1:26" ht="15.75" thickBot="1" x14ac:dyDescent="0.3">
      <c r="M110" s="63"/>
      <c r="N110" s="63"/>
    </row>
    <row r="111" spans="1:26" s="106" customFormat="1" ht="109.5" customHeight="1" x14ac:dyDescent="0.25">
      <c r="B111" s="117" t="s">
        <v>146</v>
      </c>
      <c r="C111" s="117" t="s">
        <v>147</v>
      </c>
      <c r="D111" s="117" t="s">
        <v>148</v>
      </c>
      <c r="E111" s="117" t="s">
        <v>44</v>
      </c>
      <c r="F111" s="117" t="s">
        <v>21</v>
      </c>
      <c r="G111" s="117" t="s">
        <v>102</v>
      </c>
      <c r="H111" s="117" t="s">
        <v>16</v>
      </c>
      <c r="I111" s="117" t="s">
        <v>9</v>
      </c>
      <c r="J111" s="117" t="s">
        <v>30</v>
      </c>
      <c r="K111" s="117" t="s">
        <v>60</v>
      </c>
      <c r="L111" s="117" t="s">
        <v>19</v>
      </c>
      <c r="M111" s="102" t="s">
        <v>25</v>
      </c>
      <c r="N111" s="117" t="s">
        <v>149</v>
      </c>
      <c r="O111" s="117" t="s">
        <v>35</v>
      </c>
      <c r="P111" s="118" t="s">
        <v>10</v>
      </c>
      <c r="Q111" s="118" t="s">
        <v>18</v>
      </c>
    </row>
    <row r="112" spans="1:26" s="112" customFormat="1" x14ac:dyDescent="0.25">
      <c r="A112" s="45">
        <v>1</v>
      </c>
      <c r="B112" s="113" t="s">
        <v>159</v>
      </c>
      <c r="C112" s="114" t="s">
        <v>189</v>
      </c>
      <c r="D112" s="113" t="s">
        <v>188</v>
      </c>
      <c r="E112" s="108" t="s">
        <v>305</v>
      </c>
      <c r="F112" s="109" t="s">
        <v>137</v>
      </c>
      <c r="G112" s="155" t="s">
        <v>226</v>
      </c>
      <c r="H112" s="116">
        <v>41663</v>
      </c>
      <c r="I112" s="116">
        <v>41943</v>
      </c>
      <c r="J112" s="110" t="s">
        <v>138</v>
      </c>
      <c r="K112" s="101">
        <f>(I112-H112)/30-L112</f>
        <v>9.3333333333333339</v>
      </c>
      <c r="L112" s="101"/>
      <c r="M112" s="101">
        <v>125</v>
      </c>
      <c r="N112" s="101" t="s">
        <v>226</v>
      </c>
      <c r="O112" s="26">
        <v>215321062</v>
      </c>
      <c r="P112" s="26" t="s">
        <v>306</v>
      </c>
      <c r="Q112" s="156"/>
      <c r="R112" s="111"/>
      <c r="S112" s="111"/>
      <c r="T112" s="111"/>
      <c r="U112" s="111"/>
      <c r="V112" s="111"/>
      <c r="W112" s="111"/>
      <c r="X112" s="111"/>
      <c r="Y112" s="111"/>
      <c r="Z112" s="111"/>
    </row>
    <row r="113" spans="1:26" s="112" customFormat="1" x14ac:dyDescent="0.25">
      <c r="A113" s="45">
        <v>2</v>
      </c>
      <c r="B113" s="113" t="s">
        <v>159</v>
      </c>
      <c r="C113" s="114" t="s">
        <v>189</v>
      </c>
      <c r="D113" s="113" t="s">
        <v>188</v>
      </c>
      <c r="E113" s="108" t="s">
        <v>307</v>
      </c>
      <c r="F113" s="109" t="s">
        <v>137</v>
      </c>
      <c r="G113" s="109" t="s">
        <v>226</v>
      </c>
      <c r="H113" s="116">
        <v>40564</v>
      </c>
      <c r="I113" s="116">
        <v>40908</v>
      </c>
      <c r="J113" s="110" t="s">
        <v>138</v>
      </c>
      <c r="K113" s="101">
        <f>(I113-H113)/30-L113</f>
        <v>11.466666666666667</v>
      </c>
      <c r="L113" s="101"/>
      <c r="M113" s="101">
        <f>941*12</f>
        <v>11292</v>
      </c>
      <c r="N113" s="101" t="s">
        <v>226</v>
      </c>
      <c r="O113" s="26">
        <v>6976316357</v>
      </c>
      <c r="P113" s="26" t="s">
        <v>308</v>
      </c>
      <c r="Q113" s="156"/>
      <c r="R113" s="111"/>
      <c r="S113" s="111"/>
      <c r="T113" s="111"/>
      <c r="U113" s="111"/>
      <c r="V113" s="111"/>
      <c r="W113" s="111"/>
      <c r="X113" s="111"/>
      <c r="Y113" s="111"/>
      <c r="Z113" s="111"/>
    </row>
    <row r="114" spans="1:26" s="112" customFormat="1" x14ac:dyDescent="0.25">
      <c r="A114" s="45">
        <v>3</v>
      </c>
      <c r="B114" s="113" t="s">
        <v>159</v>
      </c>
      <c r="C114" s="114" t="s">
        <v>189</v>
      </c>
      <c r="D114" s="113" t="s">
        <v>188</v>
      </c>
      <c r="E114" s="108" t="s">
        <v>309</v>
      </c>
      <c r="F114" s="109" t="s">
        <v>137</v>
      </c>
      <c r="G114" s="109" t="s">
        <v>226</v>
      </c>
      <c r="H114" s="116">
        <v>40924</v>
      </c>
      <c r="I114" s="116">
        <v>41273</v>
      </c>
      <c r="J114" s="110" t="s">
        <v>138</v>
      </c>
      <c r="K114" s="101">
        <f>(I114-H114)/30-L114</f>
        <v>11.633333333333333</v>
      </c>
      <c r="L114" s="101"/>
      <c r="M114" s="101">
        <f>4*12</f>
        <v>48</v>
      </c>
      <c r="N114" s="101" t="s">
        <v>226</v>
      </c>
      <c r="O114" s="26">
        <v>18746644</v>
      </c>
      <c r="P114" s="26" t="s">
        <v>310</v>
      </c>
      <c r="Q114" s="156"/>
      <c r="R114" s="111"/>
      <c r="S114" s="111"/>
      <c r="T114" s="111"/>
      <c r="U114" s="111"/>
      <c r="V114" s="111"/>
      <c r="W114" s="111"/>
      <c r="X114" s="111"/>
      <c r="Y114" s="111"/>
      <c r="Z114" s="111"/>
    </row>
    <row r="115" spans="1:26" s="112" customFormat="1" x14ac:dyDescent="0.25">
      <c r="A115" s="45"/>
      <c r="B115" s="48" t="s">
        <v>15</v>
      </c>
      <c r="C115" s="114"/>
      <c r="D115" s="113"/>
      <c r="E115" s="108"/>
      <c r="F115" s="109"/>
      <c r="G115" s="109"/>
      <c r="H115" s="109"/>
      <c r="I115" s="110"/>
      <c r="J115" s="110"/>
      <c r="K115" s="115">
        <f>SUM(K112:K114)</f>
        <v>32.433333333333337</v>
      </c>
      <c r="L115" s="115">
        <f>SUM(L112:L114)</f>
        <v>0</v>
      </c>
      <c r="M115" s="154"/>
      <c r="N115" s="115">
        <f>SUM(N112:N114)</f>
        <v>0</v>
      </c>
      <c r="O115" s="26"/>
      <c r="P115" s="26"/>
      <c r="Q115" s="157"/>
    </row>
    <row r="116" spans="1:26" x14ac:dyDescent="0.25">
      <c r="B116" s="29"/>
      <c r="C116" s="29"/>
      <c r="D116" s="29"/>
      <c r="E116" s="30"/>
      <c r="F116" s="29"/>
      <c r="G116" s="29"/>
      <c r="H116" s="29"/>
      <c r="I116" s="29"/>
      <c r="J116" s="29"/>
      <c r="K116" s="29"/>
      <c r="L116" s="29"/>
      <c r="M116" s="29"/>
      <c r="N116" s="29"/>
      <c r="O116" s="29"/>
      <c r="P116" s="29"/>
    </row>
    <row r="117" spans="1:26" ht="18.75" x14ac:dyDescent="0.25">
      <c r="B117" s="58" t="s">
        <v>31</v>
      </c>
      <c r="C117" s="71">
        <f>+K115</f>
        <v>32.433333333333337</v>
      </c>
      <c r="H117" s="31"/>
      <c r="I117" s="31"/>
      <c r="J117" s="31"/>
      <c r="K117" s="31"/>
      <c r="L117" s="31"/>
      <c r="M117" s="31"/>
      <c r="N117" s="29"/>
      <c r="O117" s="29"/>
      <c r="P117" s="29"/>
    </row>
    <row r="119" spans="1:26" ht="15.75" thickBot="1" x14ac:dyDescent="0.3"/>
    <row r="120" spans="1:26" ht="37.15" customHeight="1" thickBot="1" x14ac:dyDescent="0.3">
      <c r="B120" s="74" t="s">
        <v>48</v>
      </c>
      <c r="C120" s="75" t="s">
        <v>49</v>
      </c>
      <c r="D120" s="74" t="s">
        <v>50</v>
      </c>
      <c r="E120" s="75" t="s">
        <v>54</v>
      </c>
    </row>
    <row r="121" spans="1:26" ht="41.45" customHeight="1" x14ac:dyDescent="0.25">
      <c r="B121" s="65" t="s">
        <v>126</v>
      </c>
      <c r="C121" s="68">
        <v>20</v>
      </c>
      <c r="D121" s="68">
        <v>0</v>
      </c>
      <c r="E121" s="354">
        <f>+D121+D122+D123</f>
        <v>40</v>
      </c>
    </row>
    <row r="122" spans="1:26" x14ac:dyDescent="0.25">
      <c r="B122" s="65" t="s">
        <v>127</v>
      </c>
      <c r="C122" s="56">
        <v>30</v>
      </c>
      <c r="D122" s="177">
        <v>0</v>
      </c>
      <c r="E122" s="355"/>
    </row>
    <row r="123" spans="1:26" ht="15.75" thickBot="1" x14ac:dyDescent="0.3">
      <c r="B123" s="65" t="s">
        <v>128</v>
      </c>
      <c r="C123" s="70">
        <v>40</v>
      </c>
      <c r="D123" s="70">
        <v>40</v>
      </c>
      <c r="E123" s="356"/>
    </row>
    <row r="125" spans="1:26" ht="15.75" thickBot="1" x14ac:dyDescent="0.3"/>
    <row r="126" spans="1:26" ht="27" thickBot="1" x14ac:dyDescent="0.3">
      <c r="B126" s="346" t="s">
        <v>51</v>
      </c>
      <c r="C126" s="347"/>
      <c r="D126" s="347"/>
      <c r="E126" s="347"/>
      <c r="F126" s="347"/>
      <c r="G126" s="347"/>
      <c r="H126" s="347"/>
      <c r="I126" s="347"/>
      <c r="J126" s="347"/>
      <c r="K126" s="347"/>
      <c r="L126" s="347"/>
      <c r="M126" s="347"/>
      <c r="N126" s="348"/>
    </row>
    <row r="128" spans="1:26" ht="76.5" customHeight="1" x14ac:dyDescent="0.25">
      <c r="B128" s="119" t="s">
        <v>0</v>
      </c>
      <c r="C128" s="119" t="s">
        <v>38</v>
      </c>
      <c r="D128" s="119" t="s">
        <v>39</v>
      </c>
      <c r="E128" s="119" t="s">
        <v>115</v>
      </c>
      <c r="F128" s="119" t="s">
        <v>117</v>
      </c>
      <c r="G128" s="119" t="s">
        <v>118</v>
      </c>
      <c r="H128" s="119" t="s">
        <v>119</v>
      </c>
      <c r="I128" s="119" t="s">
        <v>116</v>
      </c>
      <c r="J128" s="337" t="s">
        <v>120</v>
      </c>
      <c r="K128" s="338"/>
      <c r="L128" s="339"/>
      <c r="M128" s="119" t="s">
        <v>124</v>
      </c>
      <c r="N128" s="119" t="s">
        <v>40</v>
      </c>
      <c r="O128" s="119" t="s">
        <v>41</v>
      </c>
      <c r="P128" s="337" t="s">
        <v>3</v>
      </c>
      <c r="Q128" s="339"/>
    </row>
    <row r="129" spans="2:17" ht="60.75" customHeight="1" x14ac:dyDescent="0.25">
      <c r="B129" s="176"/>
      <c r="C129" s="176"/>
      <c r="D129" s="3"/>
      <c r="E129" s="3"/>
      <c r="F129" s="3"/>
      <c r="G129" s="3"/>
      <c r="H129" s="180"/>
      <c r="I129" s="5"/>
      <c r="J129" s="1" t="s">
        <v>121</v>
      </c>
      <c r="K129" s="97" t="s">
        <v>122</v>
      </c>
      <c r="L129" s="96" t="s">
        <v>123</v>
      </c>
      <c r="M129" s="120"/>
      <c r="N129" s="120"/>
      <c r="O129" s="120"/>
      <c r="P129" s="361"/>
      <c r="Q129" s="361"/>
    </row>
    <row r="130" spans="2:17" ht="60.75" customHeight="1" x14ac:dyDescent="0.25">
      <c r="B130" s="176" t="s">
        <v>237</v>
      </c>
      <c r="C130" s="176">
        <v>1</v>
      </c>
      <c r="D130" s="3"/>
      <c r="E130" s="3"/>
      <c r="F130" s="3"/>
      <c r="G130" s="3"/>
      <c r="H130" s="180"/>
      <c r="I130" s="5"/>
      <c r="J130" s="1"/>
      <c r="K130" s="97"/>
      <c r="L130" s="96"/>
      <c r="M130" s="120"/>
      <c r="N130" s="120"/>
      <c r="O130" s="120"/>
      <c r="P130" s="361"/>
      <c r="Q130" s="361"/>
    </row>
    <row r="131" spans="2:17" ht="60.75" customHeight="1" x14ac:dyDescent="0.25">
      <c r="B131" s="176" t="s">
        <v>132</v>
      </c>
      <c r="C131" s="176">
        <v>1</v>
      </c>
      <c r="D131" s="3"/>
      <c r="E131" s="3"/>
      <c r="F131" s="3"/>
      <c r="G131" s="3"/>
      <c r="H131" s="180"/>
      <c r="I131" s="5"/>
      <c r="J131" s="189"/>
      <c r="K131" s="189"/>
      <c r="L131" s="96"/>
      <c r="M131" s="120"/>
      <c r="N131" s="120"/>
      <c r="O131" s="120"/>
      <c r="P131" s="177"/>
      <c r="Q131" s="177"/>
    </row>
    <row r="132" spans="2:17" ht="33.6" customHeight="1" x14ac:dyDescent="0.25">
      <c r="B132" s="176" t="s">
        <v>133</v>
      </c>
      <c r="C132" s="176"/>
      <c r="D132" s="3"/>
      <c r="E132" s="3"/>
      <c r="F132" s="3"/>
      <c r="G132" s="3"/>
      <c r="H132" s="3"/>
      <c r="I132" s="5"/>
      <c r="J132" s="1"/>
      <c r="K132" s="96"/>
      <c r="L132" s="96"/>
      <c r="M132" s="120"/>
      <c r="N132" s="120"/>
      <c r="O132" s="120"/>
      <c r="P132" s="361"/>
      <c r="Q132" s="361"/>
    </row>
    <row r="135" spans="2:17" ht="15.75" thickBot="1" x14ac:dyDescent="0.3"/>
    <row r="136" spans="2:17" ht="54" customHeight="1" x14ac:dyDescent="0.25">
      <c r="B136" s="123" t="s">
        <v>32</v>
      </c>
      <c r="C136" s="123" t="s">
        <v>48</v>
      </c>
      <c r="D136" s="119" t="s">
        <v>49</v>
      </c>
      <c r="E136" s="123" t="s">
        <v>50</v>
      </c>
      <c r="F136" s="75" t="s">
        <v>55</v>
      </c>
      <c r="G136" s="93"/>
    </row>
    <row r="137" spans="2:17" ht="120.75" customHeight="1" x14ac:dyDescent="0.2">
      <c r="B137" s="357" t="s">
        <v>52</v>
      </c>
      <c r="C137" s="6" t="s">
        <v>129</v>
      </c>
      <c r="D137" s="177">
        <v>25</v>
      </c>
      <c r="E137" s="177">
        <v>0</v>
      </c>
      <c r="F137" s="358">
        <f>+E137+E138+E139</f>
        <v>0</v>
      </c>
      <c r="G137" s="94"/>
    </row>
    <row r="138" spans="2:17" ht="96.75" customHeight="1" x14ac:dyDescent="0.2">
      <c r="B138" s="357"/>
      <c r="C138" s="6" t="s">
        <v>130</v>
      </c>
      <c r="D138" s="72">
        <v>25</v>
      </c>
      <c r="E138" s="177">
        <v>0</v>
      </c>
      <c r="F138" s="359"/>
      <c r="G138" s="94"/>
    </row>
    <row r="139" spans="2:17" ht="69" customHeight="1" x14ac:dyDescent="0.2">
      <c r="B139" s="357"/>
      <c r="C139" s="6" t="s">
        <v>131</v>
      </c>
      <c r="D139" s="177">
        <v>10</v>
      </c>
      <c r="E139" s="177">
        <v>0</v>
      </c>
      <c r="F139" s="360"/>
      <c r="G139" s="94"/>
    </row>
    <row r="140" spans="2:17" x14ac:dyDescent="0.25">
      <c r="C140" s="103"/>
    </row>
    <row r="143" spans="2:17" x14ac:dyDescent="0.25">
      <c r="B143" s="121" t="s">
        <v>56</v>
      </c>
    </row>
    <row r="146" spans="2:5" x14ac:dyDescent="0.25">
      <c r="B146" s="124" t="s">
        <v>32</v>
      </c>
      <c r="C146" s="124" t="s">
        <v>57</v>
      </c>
      <c r="D146" s="123" t="s">
        <v>50</v>
      </c>
      <c r="E146" s="123" t="s">
        <v>15</v>
      </c>
    </row>
    <row r="147" spans="2:5" ht="28.5" x14ac:dyDescent="0.25">
      <c r="B147" s="104" t="s">
        <v>58</v>
      </c>
      <c r="C147" s="105">
        <v>40</v>
      </c>
      <c r="D147" s="177">
        <f>+E121</f>
        <v>40</v>
      </c>
      <c r="E147" s="334">
        <f>+D147+D148</f>
        <v>40</v>
      </c>
    </row>
    <row r="148" spans="2:5" ht="57" x14ac:dyDescent="0.25">
      <c r="B148" s="104" t="s">
        <v>59</v>
      </c>
      <c r="C148" s="105">
        <v>60</v>
      </c>
      <c r="D148" s="177">
        <f>+F137</f>
        <v>0</v>
      </c>
      <c r="E148" s="335"/>
    </row>
  </sheetData>
  <mergeCells count="56">
    <mergeCell ref="P132:Q132"/>
    <mergeCell ref="B137:B139"/>
    <mergeCell ref="F137:F139"/>
    <mergeCell ref="E147:E148"/>
    <mergeCell ref="O67:P67"/>
    <mergeCell ref="O68:P68"/>
    <mergeCell ref="P89:Q89"/>
    <mergeCell ref="P92:Q92"/>
    <mergeCell ref="E121:E123"/>
    <mergeCell ref="B126:N126"/>
    <mergeCell ref="J128:L128"/>
    <mergeCell ref="P128:Q128"/>
    <mergeCell ref="P129:Q129"/>
    <mergeCell ref="P130:Q130"/>
    <mergeCell ref="B98:N98"/>
    <mergeCell ref="D101:E101"/>
    <mergeCell ref="B108:N108"/>
    <mergeCell ref="O69:P69"/>
    <mergeCell ref="O70:P70"/>
    <mergeCell ref="B76:N76"/>
    <mergeCell ref="J81:L81"/>
    <mergeCell ref="P81:Q81"/>
    <mergeCell ref="P82:Q82"/>
    <mergeCell ref="P83:Q83"/>
    <mergeCell ref="P84:Q84"/>
    <mergeCell ref="P85:Q85"/>
    <mergeCell ref="P86:Q86"/>
    <mergeCell ref="P87:Q87"/>
    <mergeCell ref="P88:Q88"/>
    <mergeCell ref="P90:Q90"/>
    <mergeCell ref="D102:E102"/>
    <mergeCell ref="B105:P105"/>
    <mergeCell ref="P91:Q91"/>
    <mergeCell ref="P93:Q93"/>
    <mergeCell ref="P94:Q94"/>
    <mergeCell ref="P95:Q95"/>
    <mergeCell ref="B2:P2"/>
    <mergeCell ref="B4:P4"/>
    <mergeCell ref="C6:N6"/>
    <mergeCell ref="C7:N7"/>
    <mergeCell ref="C8:N8"/>
    <mergeCell ref="C9:N9"/>
    <mergeCell ref="O66:P66"/>
    <mergeCell ref="C10:E10"/>
    <mergeCell ref="B14:C21"/>
    <mergeCell ref="B22:C22"/>
    <mergeCell ref="E40:E41"/>
    <mergeCell ref="M45:N45"/>
    <mergeCell ref="O63:P63"/>
    <mergeCell ref="O64:P64"/>
    <mergeCell ref="O65:P65"/>
    <mergeCell ref="B54:B55"/>
    <mergeCell ref="C54:C55"/>
    <mergeCell ref="D54:E54"/>
    <mergeCell ref="C58:N58"/>
    <mergeCell ref="B60:N60"/>
  </mergeCells>
  <dataValidations count="2">
    <dataValidation type="list" allowBlank="1" showInputMessage="1" showErrorMessage="1" sqref="WVE983064 A65560 IS65560 SO65560 ACK65560 AMG65560 AWC65560 BFY65560 BPU65560 BZQ65560 CJM65560 CTI65560 DDE65560 DNA65560 DWW65560 EGS65560 EQO65560 FAK65560 FKG65560 FUC65560 GDY65560 GNU65560 GXQ65560 HHM65560 HRI65560 IBE65560 ILA65560 IUW65560 JES65560 JOO65560 JYK65560 KIG65560 KSC65560 LBY65560 LLU65560 LVQ65560 MFM65560 MPI65560 MZE65560 NJA65560 NSW65560 OCS65560 OMO65560 OWK65560 PGG65560 PQC65560 PZY65560 QJU65560 QTQ65560 RDM65560 RNI65560 RXE65560 SHA65560 SQW65560 TAS65560 TKO65560 TUK65560 UEG65560 UOC65560 UXY65560 VHU65560 VRQ65560 WBM65560 WLI65560 WVE65560 A131096 IS131096 SO131096 ACK131096 AMG131096 AWC131096 BFY131096 BPU131096 BZQ131096 CJM131096 CTI131096 DDE131096 DNA131096 DWW131096 EGS131096 EQO131096 FAK131096 FKG131096 FUC131096 GDY131096 GNU131096 GXQ131096 HHM131096 HRI131096 IBE131096 ILA131096 IUW131096 JES131096 JOO131096 JYK131096 KIG131096 KSC131096 LBY131096 LLU131096 LVQ131096 MFM131096 MPI131096 MZE131096 NJA131096 NSW131096 OCS131096 OMO131096 OWK131096 PGG131096 PQC131096 PZY131096 QJU131096 QTQ131096 RDM131096 RNI131096 RXE131096 SHA131096 SQW131096 TAS131096 TKO131096 TUK131096 UEG131096 UOC131096 UXY131096 VHU131096 VRQ131096 WBM131096 WLI131096 WVE131096 A196632 IS196632 SO196632 ACK196632 AMG196632 AWC196632 BFY196632 BPU196632 BZQ196632 CJM196632 CTI196632 DDE196632 DNA196632 DWW196632 EGS196632 EQO196632 FAK196632 FKG196632 FUC196632 GDY196632 GNU196632 GXQ196632 HHM196632 HRI196632 IBE196632 ILA196632 IUW196632 JES196632 JOO196632 JYK196632 KIG196632 KSC196632 LBY196632 LLU196632 LVQ196632 MFM196632 MPI196632 MZE196632 NJA196632 NSW196632 OCS196632 OMO196632 OWK196632 PGG196632 PQC196632 PZY196632 QJU196632 QTQ196632 RDM196632 RNI196632 RXE196632 SHA196632 SQW196632 TAS196632 TKO196632 TUK196632 UEG196632 UOC196632 UXY196632 VHU196632 VRQ196632 WBM196632 WLI196632 WVE196632 A262168 IS262168 SO262168 ACK262168 AMG262168 AWC262168 BFY262168 BPU262168 BZQ262168 CJM262168 CTI262168 DDE262168 DNA262168 DWW262168 EGS262168 EQO262168 FAK262168 FKG262168 FUC262168 GDY262168 GNU262168 GXQ262168 HHM262168 HRI262168 IBE262168 ILA262168 IUW262168 JES262168 JOO262168 JYK262168 KIG262168 KSC262168 LBY262168 LLU262168 LVQ262168 MFM262168 MPI262168 MZE262168 NJA262168 NSW262168 OCS262168 OMO262168 OWK262168 PGG262168 PQC262168 PZY262168 QJU262168 QTQ262168 RDM262168 RNI262168 RXE262168 SHA262168 SQW262168 TAS262168 TKO262168 TUK262168 UEG262168 UOC262168 UXY262168 VHU262168 VRQ262168 WBM262168 WLI262168 WVE262168 A327704 IS327704 SO327704 ACK327704 AMG327704 AWC327704 BFY327704 BPU327704 BZQ327704 CJM327704 CTI327704 DDE327704 DNA327704 DWW327704 EGS327704 EQO327704 FAK327704 FKG327704 FUC327704 GDY327704 GNU327704 GXQ327704 HHM327704 HRI327704 IBE327704 ILA327704 IUW327704 JES327704 JOO327704 JYK327704 KIG327704 KSC327704 LBY327704 LLU327704 LVQ327704 MFM327704 MPI327704 MZE327704 NJA327704 NSW327704 OCS327704 OMO327704 OWK327704 PGG327704 PQC327704 PZY327704 QJU327704 QTQ327704 RDM327704 RNI327704 RXE327704 SHA327704 SQW327704 TAS327704 TKO327704 TUK327704 UEG327704 UOC327704 UXY327704 VHU327704 VRQ327704 WBM327704 WLI327704 WVE327704 A393240 IS393240 SO393240 ACK393240 AMG393240 AWC393240 BFY393240 BPU393240 BZQ393240 CJM393240 CTI393240 DDE393240 DNA393240 DWW393240 EGS393240 EQO393240 FAK393240 FKG393240 FUC393240 GDY393240 GNU393240 GXQ393240 HHM393240 HRI393240 IBE393240 ILA393240 IUW393240 JES393240 JOO393240 JYK393240 KIG393240 KSC393240 LBY393240 LLU393240 LVQ393240 MFM393240 MPI393240 MZE393240 NJA393240 NSW393240 OCS393240 OMO393240 OWK393240 PGG393240 PQC393240 PZY393240 QJU393240 QTQ393240 RDM393240 RNI393240 RXE393240 SHA393240 SQW393240 TAS393240 TKO393240 TUK393240 UEG393240 UOC393240 UXY393240 VHU393240 VRQ393240 WBM393240 WLI393240 WVE393240 A458776 IS458776 SO458776 ACK458776 AMG458776 AWC458776 BFY458776 BPU458776 BZQ458776 CJM458776 CTI458776 DDE458776 DNA458776 DWW458776 EGS458776 EQO458776 FAK458776 FKG458776 FUC458776 GDY458776 GNU458776 GXQ458776 HHM458776 HRI458776 IBE458776 ILA458776 IUW458776 JES458776 JOO458776 JYK458776 KIG458776 KSC458776 LBY458776 LLU458776 LVQ458776 MFM458776 MPI458776 MZE458776 NJA458776 NSW458776 OCS458776 OMO458776 OWK458776 PGG458776 PQC458776 PZY458776 QJU458776 QTQ458776 RDM458776 RNI458776 RXE458776 SHA458776 SQW458776 TAS458776 TKO458776 TUK458776 UEG458776 UOC458776 UXY458776 VHU458776 VRQ458776 WBM458776 WLI458776 WVE458776 A524312 IS524312 SO524312 ACK524312 AMG524312 AWC524312 BFY524312 BPU524312 BZQ524312 CJM524312 CTI524312 DDE524312 DNA524312 DWW524312 EGS524312 EQO524312 FAK524312 FKG524312 FUC524312 GDY524312 GNU524312 GXQ524312 HHM524312 HRI524312 IBE524312 ILA524312 IUW524312 JES524312 JOO524312 JYK524312 KIG524312 KSC524312 LBY524312 LLU524312 LVQ524312 MFM524312 MPI524312 MZE524312 NJA524312 NSW524312 OCS524312 OMO524312 OWK524312 PGG524312 PQC524312 PZY524312 QJU524312 QTQ524312 RDM524312 RNI524312 RXE524312 SHA524312 SQW524312 TAS524312 TKO524312 TUK524312 UEG524312 UOC524312 UXY524312 VHU524312 VRQ524312 WBM524312 WLI524312 WVE524312 A589848 IS589848 SO589848 ACK589848 AMG589848 AWC589848 BFY589848 BPU589848 BZQ589848 CJM589848 CTI589848 DDE589848 DNA589848 DWW589848 EGS589848 EQO589848 FAK589848 FKG589848 FUC589848 GDY589848 GNU589848 GXQ589848 HHM589848 HRI589848 IBE589848 ILA589848 IUW589848 JES589848 JOO589848 JYK589848 KIG589848 KSC589848 LBY589848 LLU589848 LVQ589848 MFM589848 MPI589848 MZE589848 NJA589848 NSW589848 OCS589848 OMO589848 OWK589848 PGG589848 PQC589848 PZY589848 QJU589848 QTQ589848 RDM589848 RNI589848 RXE589848 SHA589848 SQW589848 TAS589848 TKO589848 TUK589848 UEG589848 UOC589848 UXY589848 VHU589848 VRQ589848 WBM589848 WLI589848 WVE589848 A655384 IS655384 SO655384 ACK655384 AMG655384 AWC655384 BFY655384 BPU655384 BZQ655384 CJM655384 CTI655384 DDE655384 DNA655384 DWW655384 EGS655384 EQO655384 FAK655384 FKG655384 FUC655384 GDY655384 GNU655384 GXQ655384 HHM655384 HRI655384 IBE655384 ILA655384 IUW655384 JES655384 JOO655384 JYK655384 KIG655384 KSC655384 LBY655384 LLU655384 LVQ655384 MFM655384 MPI655384 MZE655384 NJA655384 NSW655384 OCS655384 OMO655384 OWK655384 PGG655384 PQC655384 PZY655384 QJU655384 QTQ655384 RDM655384 RNI655384 RXE655384 SHA655384 SQW655384 TAS655384 TKO655384 TUK655384 UEG655384 UOC655384 UXY655384 VHU655384 VRQ655384 WBM655384 WLI655384 WVE655384 A720920 IS720920 SO720920 ACK720920 AMG720920 AWC720920 BFY720920 BPU720920 BZQ720920 CJM720920 CTI720920 DDE720920 DNA720920 DWW720920 EGS720920 EQO720920 FAK720920 FKG720920 FUC720920 GDY720920 GNU720920 GXQ720920 HHM720920 HRI720920 IBE720920 ILA720920 IUW720920 JES720920 JOO720920 JYK720920 KIG720920 KSC720920 LBY720920 LLU720920 LVQ720920 MFM720920 MPI720920 MZE720920 NJA720920 NSW720920 OCS720920 OMO720920 OWK720920 PGG720920 PQC720920 PZY720920 QJU720920 QTQ720920 RDM720920 RNI720920 RXE720920 SHA720920 SQW720920 TAS720920 TKO720920 TUK720920 UEG720920 UOC720920 UXY720920 VHU720920 VRQ720920 WBM720920 WLI720920 WVE720920 A786456 IS786456 SO786456 ACK786456 AMG786456 AWC786456 BFY786456 BPU786456 BZQ786456 CJM786456 CTI786456 DDE786456 DNA786456 DWW786456 EGS786456 EQO786456 FAK786456 FKG786456 FUC786456 GDY786456 GNU786456 GXQ786456 HHM786456 HRI786456 IBE786456 ILA786456 IUW786456 JES786456 JOO786456 JYK786456 KIG786456 KSC786456 LBY786456 LLU786456 LVQ786456 MFM786456 MPI786456 MZE786456 NJA786456 NSW786456 OCS786456 OMO786456 OWK786456 PGG786456 PQC786456 PZY786456 QJU786456 QTQ786456 RDM786456 RNI786456 RXE786456 SHA786456 SQW786456 TAS786456 TKO786456 TUK786456 UEG786456 UOC786456 UXY786456 VHU786456 VRQ786456 WBM786456 WLI786456 WVE786456 A851992 IS851992 SO851992 ACK851992 AMG851992 AWC851992 BFY851992 BPU851992 BZQ851992 CJM851992 CTI851992 DDE851992 DNA851992 DWW851992 EGS851992 EQO851992 FAK851992 FKG851992 FUC851992 GDY851992 GNU851992 GXQ851992 HHM851992 HRI851992 IBE851992 ILA851992 IUW851992 JES851992 JOO851992 JYK851992 KIG851992 KSC851992 LBY851992 LLU851992 LVQ851992 MFM851992 MPI851992 MZE851992 NJA851992 NSW851992 OCS851992 OMO851992 OWK851992 PGG851992 PQC851992 PZY851992 QJU851992 QTQ851992 RDM851992 RNI851992 RXE851992 SHA851992 SQW851992 TAS851992 TKO851992 TUK851992 UEG851992 UOC851992 UXY851992 VHU851992 VRQ851992 WBM851992 WLI851992 WVE851992 A917528 IS917528 SO917528 ACK917528 AMG917528 AWC917528 BFY917528 BPU917528 BZQ917528 CJM917528 CTI917528 DDE917528 DNA917528 DWW917528 EGS917528 EQO917528 FAK917528 FKG917528 FUC917528 GDY917528 GNU917528 GXQ917528 HHM917528 HRI917528 IBE917528 ILA917528 IUW917528 JES917528 JOO917528 JYK917528 KIG917528 KSC917528 LBY917528 LLU917528 LVQ917528 MFM917528 MPI917528 MZE917528 NJA917528 NSW917528 OCS917528 OMO917528 OWK917528 PGG917528 PQC917528 PZY917528 QJU917528 QTQ917528 RDM917528 RNI917528 RXE917528 SHA917528 SQW917528 TAS917528 TKO917528 TUK917528 UEG917528 UOC917528 UXY917528 VHU917528 VRQ917528 WBM917528 WLI917528 WVE917528 A983064 IS983064 SO983064 ACK983064 AMG983064 AWC983064 BFY983064 BPU983064 BZQ983064 CJM983064 CTI983064 DDE983064 DNA983064 DWW983064 EGS983064 EQO983064 FAK983064 FKG983064 FUC983064 GDY983064 GNU983064 GXQ983064 HHM983064 HRI983064 IBE983064 ILA983064 IUW983064 JES983064 JOO983064 JYK983064 KIG983064 KSC983064 LBY983064 LLU983064 LVQ983064 MFM983064 MPI983064 MZE983064 NJA983064 NSW983064 OCS983064 OMO983064 OWK983064 PGG983064 PQC983064 PZY983064 QJU983064 QTQ983064 RDM983064 RNI983064 RXE983064 SHA983064 SQW983064 TAS983064 TKO983064 TUK983064 UEG983064 UOC983064 UXY983064 VHU983064 VRQ983064 WBM983064 WLI983064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 type="decimal" allowBlank="1" showInputMessage="1" showErrorMessage="1" sqref="WVH983064 WLL983064 C65560 IV65560 SR65560 ACN65560 AMJ65560 AWF65560 BGB65560 BPX65560 BZT65560 CJP65560 CTL65560 DDH65560 DND65560 DWZ65560 EGV65560 EQR65560 FAN65560 FKJ65560 FUF65560 GEB65560 GNX65560 GXT65560 HHP65560 HRL65560 IBH65560 ILD65560 IUZ65560 JEV65560 JOR65560 JYN65560 KIJ65560 KSF65560 LCB65560 LLX65560 LVT65560 MFP65560 MPL65560 MZH65560 NJD65560 NSZ65560 OCV65560 OMR65560 OWN65560 PGJ65560 PQF65560 QAB65560 QJX65560 QTT65560 RDP65560 RNL65560 RXH65560 SHD65560 SQZ65560 TAV65560 TKR65560 TUN65560 UEJ65560 UOF65560 UYB65560 VHX65560 VRT65560 WBP65560 WLL65560 WVH65560 C131096 IV131096 SR131096 ACN131096 AMJ131096 AWF131096 BGB131096 BPX131096 BZT131096 CJP131096 CTL131096 DDH131096 DND131096 DWZ131096 EGV131096 EQR131096 FAN131096 FKJ131096 FUF131096 GEB131096 GNX131096 GXT131096 HHP131096 HRL131096 IBH131096 ILD131096 IUZ131096 JEV131096 JOR131096 JYN131096 KIJ131096 KSF131096 LCB131096 LLX131096 LVT131096 MFP131096 MPL131096 MZH131096 NJD131096 NSZ131096 OCV131096 OMR131096 OWN131096 PGJ131096 PQF131096 QAB131096 QJX131096 QTT131096 RDP131096 RNL131096 RXH131096 SHD131096 SQZ131096 TAV131096 TKR131096 TUN131096 UEJ131096 UOF131096 UYB131096 VHX131096 VRT131096 WBP131096 WLL131096 WVH131096 C196632 IV196632 SR196632 ACN196632 AMJ196632 AWF196632 BGB196632 BPX196632 BZT196632 CJP196632 CTL196632 DDH196632 DND196632 DWZ196632 EGV196632 EQR196632 FAN196632 FKJ196632 FUF196632 GEB196632 GNX196632 GXT196632 HHP196632 HRL196632 IBH196632 ILD196632 IUZ196632 JEV196632 JOR196632 JYN196632 KIJ196632 KSF196632 LCB196632 LLX196632 LVT196632 MFP196632 MPL196632 MZH196632 NJD196632 NSZ196632 OCV196632 OMR196632 OWN196632 PGJ196632 PQF196632 QAB196632 QJX196632 QTT196632 RDP196632 RNL196632 RXH196632 SHD196632 SQZ196632 TAV196632 TKR196632 TUN196632 UEJ196632 UOF196632 UYB196632 VHX196632 VRT196632 WBP196632 WLL196632 WVH196632 C262168 IV262168 SR262168 ACN262168 AMJ262168 AWF262168 BGB262168 BPX262168 BZT262168 CJP262168 CTL262168 DDH262168 DND262168 DWZ262168 EGV262168 EQR262168 FAN262168 FKJ262168 FUF262168 GEB262168 GNX262168 GXT262168 HHP262168 HRL262168 IBH262168 ILD262168 IUZ262168 JEV262168 JOR262168 JYN262168 KIJ262168 KSF262168 LCB262168 LLX262168 LVT262168 MFP262168 MPL262168 MZH262168 NJD262168 NSZ262168 OCV262168 OMR262168 OWN262168 PGJ262168 PQF262168 QAB262168 QJX262168 QTT262168 RDP262168 RNL262168 RXH262168 SHD262168 SQZ262168 TAV262168 TKR262168 TUN262168 UEJ262168 UOF262168 UYB262168 VHX262168 VRT262168 WBP262168 WLL262168 WVH262168 C327704 IV327704 SR327704 ACN327704 AMJ327704 AWF327704 BGB327704 BPX327704 BZT327704 CJP327704 CTL327704 DDH327704 DND327704 DWZ327704 EGV327704 EQR327704 FAN327704 FKJ327704 FUF327704 GEB327704 GNX327704 GXT327704 HHP327704 HRL327704 IBH327704 ILD327704 IUZ327704 JEV327704 JOR327704 JYN327704 KIJ327704 KSF327704 LCB327704 LLX327704 LVT327704 MFP327704 MPL327704 MZH327704 NJD327704 NSZ327704 OCV327704 OMR327704 OWN327704 PGJ327704 PQF327704 QAB327704 QJX327704 QTT327704 RDP327704 RNL327704 RXH327704 SHD327704 SQZ327704 TAV327704 TKR327704 TUN327704 UEJ327704 UOF327704 UYB327704 VHX327704 VRT327704 WBP327704 WLL327704 WVH327704 C393240 IV393240 SR393240 ACN393240 AMJ393240 AWF393240 BGB393240 BPX393240 BZT393240 CJP393240 CTL393240 DDH393240 DND393240 DWZ393240 EGV393240 EQR393240 FAN393240 FKJ393240 FUF393240 GEB393240 GNX393240 GXT393240 HHP393240 HRL393240 IBH393240 ILD393240 IUZ393240 JEV393240 JOR393240 JYN393240 KIJ393240 KSF393240 LCB393240 LLX393240 LVT393240 MFP393240 MPL393240 MZH393240 NJD393240 NSZ393240 OCV393240 OMR393240 OWN393240 PGJ393240 PQF393240 QAB393240 QJX393240 QTT393240 RDP393240 RNL393240 RXH393240 SHD393240 SQZ393240 TAV393240 TKR393240 TUN393240 UEJ393240 UOF393240 UYB393240 VHX393240 VRT393240 WBP393240 WLL393240 WVH393240 C458776 IV458776 SR458776 ACN458776 AMJ458776 AWF458776 BGB458776 BPX458776 BZT458776 CJP458776 CTL458776 DDH458776 DND458776 DWZ458776 EGV458776 EQR458776 FAN458776 FKJ458776 FUF458776 GEB458776 GNX458776 GXT458776 HHP458776 HRL458776 IBH458776 ILD458776 IUZ458776 JEV458776 JOR458776 JYN458776 KIJ458776 KSF458776 LCB458776 LLX458776 LVT458776 MFP458776 MPL458776 MZH458776 NJD458776 NSZ458776 OCV458776 OMR458776 OWN458776 PGJ458776 PQF458776 QAB458776 QJX458776 QTT458776 RDP458776 RNL458776 RXH458776 SHD458776 SQZ458776 TAV458776 TKR458776 TUN458776 UEJ458776 UOF458776 UYB458776 VHX458776 VRT458776 WBP458776 WLL458776 WVH458776 C524312 IV524312 SR524312 ACN524312 AMJ524312 AWF524312 BGB524312 BPX524312 BZT524312 CJP524312 CTL524312 DDH524312 DND524312 DWZ524312 EGV524312 EQR524312 FAN524312 FKJ524312 FUF524312 GEB524312 GNX524312 GXT524312 HHP524312 HRL524312 IBH524312 ILD524312 IUZ524312 JEV524312 JOR524312 JYN524312 KIJ524312 KSF524312 LCB524312 LLX524312 LVT524312 MFP524312 MPL524312 MZH524312 NJD524312 NSZ524312 OCV524312 OMR524312 OWN524312 PGJ524312 PQF524312 QAB524312 QJX524312 QTT524312 RDP524312 RNL524312 RXH524312 SHD524312 SQZ524312 TAV524312 TKR524312 TUN524312 UEJ524312 UOF524312 UYB524312 VHX524312 VRT524312 WBP524312 WLL524312 WVH524312 C589848 IV589848 SR589848 ACN589848 AMJ589848 AWF589848 BGB589848 BPX589848 BZT589848 CJP589848 CTL589848 DDH589848 DND589848 DWZ589848 EGV589848 EQR589848 FAN589848 FKJ589848 FUF589848 GEB589848 GNX589848 GXT589848 HHP589848 HRL589848 IBH589848 ILD589848 IUZ589848 JEV589848 JOR589848 JYN589848 KIJ589848 KSF589848 LCB589848 LLX589848 LVT589848 MFP589848 MPL589848 MZH589848 NJD589848 NSZ589848 OCV589848 OMR589848 OWN589848 PGJ589848 PQF589848 QAB589848 QJX589848 QTT589848 RDP589848 RNL589848 RXH589848 SHD589848 SQZ589848 TAV589848 TKR589848 TUN589848 UEJ589848 UOF589848 UYB589848 VHX589848 VRT589848 WBP589848 WLL589848 WVH589848 C655384 IV655384 SR655384 ACN655384 AMJ655384 AWF655384 BGB655384 BPX655384 BZT655384 CJP655384 CTL655384 DDH655384 DND655384 DWZ655384 EGV655384 EQR655384 FAN655384 FKJ655384 FUF655384 GEB655384 GNX655384 GXT655384 HHP655384 HRL655384 IBH655384 ILD655384 IUZ655384 JEV655384 JOR655384 JYN655384 KIJ655384 KSF655384 LCB655384 LLX655384 LVT655384 MFP655384 MPL655384 MZH655384 NJD655384 NSZ655384 OCV655384 OMR655384 OWN655384 PGJ655384 PQF655384 QAB655384 QJX655384 QTT655384 RDP655384 RNL655384 RXH655384 SHD655384 SQZ655384 TAV655384 TKR655384 TUN655384 UEJ655384 UOF655384 UYB655384 VHX655384 VRT655384 WBP655384 WLL655384 WVH655384 C720920 IV720920 SR720920 ACN720920 AMJ720920 AWF720920 BGB720920 BPX720920 BZT720920 CJP720920 CTL720920 DDH720920 DND720920 DWZ720920 EGV720920 EQR720920 FAN720920 FKJ720920 FUF720920 GEB720920 GNX720920 GXT720920 HHP720920 HRL720920 IBH720920 ILD720920 IUZ720920 JEV720920 JOR720920 JYN720920 KIJ720920 KSF720920 LCB720920 LLX720920 LVT720920 MFP720920 MPL720920 MZH720920 NJD720920 NSZ720920 OCV720920 OMR720920 OWN720920 PGJ720920 PQF720920 QAB720920 QJX720920 QTT720920 RDP720920 RNL720920 RXH720920 SHD720920 SQZ720920 TAV720920 TKR720920 TUN720920 UEJ720920 UOF720920 UYB720920 VHX720920 VRT720920 WBP720920 WLL720920 WVH720920 C786456 IV786456 SR786456 ACN786456 AMJ786456 AWF786456 BGB786456 BPX786456 BZT786456 CJP786456 CTL786456 DDH786456 DND786456 DWZ786456 EGV786456 EQR786456 FAN786456 FKJ786456 FUF786456 GEB786456 GNX786456 GXT786456 HHP786456 HRL786456 IBH786456 ILD786456 IUZ786456 JEV786456 JOR786456 JYN786456 KIJ786456 KSF786456 LCB786456 LLX786456 LVT786456 MFP786456 MPL786456 MZH786456 NJD786456 NSZ786456 OCV786456 OMR786456 OWN786456 PGJ786456 PQF786456 QAB786456 QJX786456 QTT786456 RDP786456 RNL786456 RXH786456 SHD786456 SQZ786456 TAV786456 TKR786456 TUN786456 UEJ786456 UOF786456 UYB786456 VHX786456 VRT786456 WBP786456 WLL786456 WVH786456 C851992 IV851992 SR851992 ACN851992 AMJ851992 AWF851992 BGB851992 BPX851992 BZT851992 CJP851992 CTL851992 DDH851992 DND851992 DWZ851992 EGV851992 EQR851992 FAN851992 FKJ851992 FUF851992 GEB851992 GNX851992 GXT851992 HHP851992 HRL851992 IBH851992 ILD851992 IUZ851992 JEV851992 JOR851992 JYN851992 KIJ851992 KSF851992 LCB851992 LLX851992 LVT851992 MFP851992 MPL851992 MZH851992 NJD851992 NSZ851992 OCV851992 OMR851992 OWN851992 PGJ851992 PQF851992 QAB851992 QJX851992 QTT851992 RDP851992 RNL851992 RXH851992 SHD851992 SQZ851992 TAV851992 TKR851992 TUN851992 UEJ851992 UOF851992 UYB851992 VHX851992 VRT851992 WBP851992 WLL851992 WVH851992 C917528 IV917528 SR917528 ACN917528 AMJ917528 AWF917528 BGB917528 BPX917528 BZT917528 CJP917528 CTL917528 DDH917528 DND917528 DWZ917528 EGV917528 EQR917528 FAN917528 FKJ917528 FUF917528 GEB917528 GNX917528 GXT917528 HHP917528 HRL917528 IBH917528 ILD917528 IUZ917528 JEV917528 JOR917528 JYN917528 KIJ917528 KSF917528 LCB917528 LLX917528 LVT917528 MFP917528 MPL917528 MZH917528 NJD917528 NSZ917528 OCV917528 OMR917528 OWN917528 PGJ917528 PQF917528 QAB917528 QJX917528 QTT917528 RDP917528 RNL917528 RXH917528 SHD917528 SQZ917528 TAV917528 TKR917528 TUN917528 UEJ917528 UOF917528 UYB917528 VHX917528 VRT917528 WBP917528 WLL917528 WVH917528 C983064 IV983064 SR983064 ACN983064 AMJ983064 AWF983064 BGB983064 BPX983064 BZT983064 CJP983064 CTL983064 DDH983064 DND983064 DWZ983064 EGV983064 EQR983064 FAN983064 FKJ983064 FUF983064 GEB983064 GNX983064 GXT983064 HHP983064 HRL983064 IBH983064 ILD983064 IUZ983064 JEV983064 JOR983064 JYN983064 KIJ983064 KSF983064 LCB983064 LLX983064 LVT983064 MFP983064 MPL983064 MZH983064 NJD983064 NSZ983064 OCV983064 OMR983064 OWN983064 PGJ983064 PQF983064 QAB983064 QJX983064 QTT983064 RDP983064 RNL983064 RXH983064 SHD983064 SQZ983064 TAV983064 TKR983064 TUN983064 UEJ983064 UOF983064 UYB983064 VHX983064 VRT983064 WBP983064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JURIDICA</vt:lpstr>
      <vt:lpstr>FINANCIERA</vt:lpstr>
      <vt:lpstr>TECNICA GIRASOLES GRUPO 5</vt:lpstr>
      <vt:lpstr>TECNICA FUNDALI GRUPO 3</vt:lpstr>
      <vt:lpstr>TECNICA COOHOBIENESTAR GRUPO 1</vt:lpstr>
      <vt:lpstr>TECNICA COOHBIENESTAR GRUPO 2</vt:lpstr>
      <vt:lpstr>TECNICA COOHOBIENESTAR GRUPO 4</vt:lpstr>
      <vt:lpstr>TECNICA COOHBIENESTAR GRUPO 5</vt:lpstr>
      <vt:lpstr>TECNICA COOHBIENESTAR GRUPO 6</vt:lpstr>
      <vt:lpstr>TECNICA COOHOBIENESTAR GRUPO 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MATC01</cp:lastModifiedBy>
  <dcterms:created xsi:type="dcterms:W3CDTF">2014-10-22T15:49:24Z</dcterms:created>
  <dcterms:modified xsi:type="dcterms:W3CDTF">2017-11-11T23:30:16Z</dcterms:modified>
</cp:coreProperties>
</file>